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Усть Лужа ЖД\"/>
    </mc:Choice>
  </mc:AlternateContent>
  <xr:revisionPtr revIDLastSave="0" documentId="13_ncr:1_{B7C3BB3A-3324-4C9F-BCC7-B95FEDA90F9F}" xr6:coauthVersionLast="47" xr6:coauthVersionMax="47" xr10:uidLastSave="{00000000-0000-0000-0000-000000000000}"/>
  <bookViews>
    <workbookView xWindow="28680" yWindow="-120" windowWidth="29040" windowHeight="15840" tabRatio="747" firstSheet="3" activeTab="5" xr2:uid="{00000000-000D-0000-FFFF-FFFF00000000}"/>
  </bookViews>
  <sheets>
    <sheet name="прил.7.2 (2)" sheetId="50" state="hidden" r:id="rId1"/>
    <sheet name="прил.7.2" sheetId="44" r:id="rId2"/>
    <sheet name="01-01-01" sheetId="1" r:id="rId3"/>
    <sheet name="01-01-02" sheetId="2" r:id="rId4"/>
    <sheet name="02-01-01" sheetId="14" r:id="rId5"/>
    <sheet name="02-02-01" sheetId="13" r:id="rId6"/>
    <sheet name="02-03-01" sheetId="3" r:id="rId7"/>
    <sheet name="05-04-01(об)" sheetId="39" r:id="rId8"/>
    <sheet name="07-01-01" sheetId="38" r:id="rId9"/>
    <sheet name="07-01-02 " sheetId="49" r:id="rId10"/>
    <sheet name="07-01-03" sheetId="36" r:id="rId11"/>
    <sheet name="05-01-01 (об)" sheetId="47" r:id="rId12"/>
    <sheet name="05-01-02(об)" sheetId="32" r:id="rId13"/>
    <sheet name="03-03-01" sheetId="26" r:id="rId14"/>
    <sheet name="01-02-05" sheetId="5" r:id="rId15"/>
    <sheet name="04-01-01" sheetId="28" r:id="rId16"/>
    <sheet name="04-02-01" sheetId="18" r:id="rId17"/>
    <sheet name="09-01-01" sheetId="34" r:id="rId18"/>
    <sheet name="09-01-04" sheetId="41" r:id="rId19"/>
    <sheet name="05-02-01(об)" sheetId="40" r:id="rId20"/>
    <sheet name="02-04-01" sheetId="11" r:id="rId21"/>
    <sheet name="02-04-02 " sheetId="6" r:id="rId22"/>
    <sheet name="02-04-03" sheetId="7" r:id="rId23"/>
    <sheet name="01-02-03" sheetId="15" r:id="rId24"/>
    <sheet name="03-01-02" sheetId="24" r:id="rId25"/>
    <sheet name="03-01-01" sheetId="21" r:id="rId26"/>
    <sheet name="03-01-06(об)" sheetId="17" r:id="rId27"/>
    <sheet name="03-01-07(об)" sheetId="20" r:id="rId28"/>
    <sheet name="03-01-04" sheetId="19" r:id="rId29"/>
    <sheet name="03-01-05" sheetId="27" r:id="rId30"/>
    <sheet name="03-01-03(об)" sheetId="29" r:id="rId31"/>
    <sheet name="09-01-02" sheetId="37" r:id="rId32"/>
    <sheet name="03-02-02" sheetId="25" r:id="rId33"/>
    <sheet name="01-02-01" sheetId="9" r:id="rId34"/>
    <sheet name="02-05-01" sheetId="8" r:id="rId35"/>
    <sheet name="02-05-03" sheetId="4" r:id="rId36"/>
    <sheet name="02-05-02" sheetId="12" r:id="rId37"/>
    <sheet name="01-02-02" sheetId="10" r:id="rId38"/>
    <sheet name="02-06-01" sheetId="23" r:id="rId39"/>
    <sheet name="02-06-03" sheetId="30" r:id="rId40"/>
    <sheet name="02-06-02" sheetId="16" r:id="rId41"/>
    <sheet name="05-02-02" sheetId="31" r:id="rId42"/>
    <sheet name="04-02-02" sheetId="45" r:id="rId43"/>
    <sheet name="04-02-03" sheetId="33" r:id="rId44"/>
  </sheets>
  <definedNames>
    <definedName name="_xlnm._FilterDatabase" localSheetId="2" hidden="1">'01-01-01'!$A$9:$M$33</definedName>
    <definedName name="_xlnm._FilterDatabase" localSheetId="3" hidden="1">'01-01-02'!$A$9:$M$70</definedName>
    <definedName name="_xlnm._FilterDatabase" localSheetId="33" hidden="1">'01-02-01'!$A$11:$BR$36</definedName>
    <definedName name="_xlnm._FilterDatabase" localSheetId="37" hidden="1">'01-02-02'!$A$10:$BR$34</definedName>
    <definedName name="_xlnm._FilterDatabase" localSheetId="23" hidden="1">'01-02-03'!$A$11:$BO$11</definedName>
    <definedName name="_xlnm._FilterDatabase" localSheetId="4" hidden="1">'02-01-01'!$A$11:$BS$56</definedName>
    <definedName name="_xlnm._FilterDatabase" localSheetId="5" hidden="1">'02-02-01'!$A$10:$M$245</definedName>
    <definedName name="_xlnm._FilterDatabase" localSheetId="6" hidden="1">'02-03-01'!$A$9:$M$168</definedName>
    <definedName name="_xlnm._FilterDatabase" localSheetId="20" hidden="1">'02-04-01'!$A$10:$M$119</definedName>
    <definedName name="_xlnm._FilterDatabase" localSheetId="21" hidden="1">'02-04-02 '!$A$10:$BS$92</definedName>
    <definedName name="_xlnm._FilterDatabase" localSheetId="22" hidden="1">'02-04-03'!$A$10:$M$128</definedName>
    <definedName name="_xlnm._FilterDatabase" localSheetId="34" hidden="1">'02-05-01'!$A$10:$BS$114</definedName>
    <definedName name="_xlnm._FilterDatabase" localSheetId="36" hidden="1">'02-05-02'!$A$9:$M$102</definedName>
    <definedName name="_xlnm._FilterDatabase" localSheetId="35" hidden="1">'02-05-03'!$A$9:$BS$265</definedName>
    <definedName name="_xlnm._FilterDatabase" localSheetId="38" hidden="1">'02-06-01'!$A$11:$BL$136</definedName>
    <definedName name="_xlnm._FilterDatabase" localSheetId="40" hidden="1">'02-06-02'!$A$10:$M$87</definedName>
    <definedName name="_xlnm._FilterDatabase" localSheetId="39" hidden="1">'02-06-03'!$A$11:$BM$274</definedName>
    <definedName name="_xlnm._FilterDatabase" localSheetId="25" hidden="1">'03-01-01'!$A$10:$M$240</definedName>
    <definedName name="_xlnm._FilterDatabase" localSheetId="24" hidden="1">'03-01-02'!$A$10:$M$714</definedName>
    <definedName name="_xlnm._FilterDatabase" localSheetId="30" hidden="1">'03-01-03(об)'!$A$10:$M$301</definedName>
    <definedName name="_xlnm._FilterDatabase" localSheetId="28" hidden="1">'03-01-04'!$A$10:$M$119</definedName>
    <definedName name="_xlnm._FilterDatabase" localSheetId="29" hidden="1">'03-01-05'!$A$10:$M$104</definedName>
    <definedName name="_xlnm._FilterDatabase" localSheetId="26" hidden="1">'03-01-06(об)'!$A$11:$BS$161</definedName>
    <definedName name="_xlnm._FilterDatabase" localSheetId="27" hidden="1">'03-01-07(об)'!$A$10:$BK$61</definedName>
    <definedName name="_xlnm._FilterDatabase" localSheetId="32" hidden="1">'03-02-02'!$A$10:$M$70</definedName>
    <definedName name="_xlnm._FilterDatabase" localSheetId="13" hidden="1">'03-03-01'!$A$10:$M$182</definedName>
    <definedName name="_xlnm._FilterDatabase" localSheetId="15" hidden="1">'04-01-01'!$A$10:$M$290</definedName>
    <definedName name="_xlnm._FilterDatabase" localSheetId="16" hidden="1">'04-02-01'!$A$10:$M$148</definedName>
    <definedName name="_xlnm._FilterDatabase" localSheetId="42" hidden="1">'04-02-02'!$A$10:$M$92</definedName>
    <definedName name="_xlnm._FilterDatabase" localSheetId="43" hidden="1">'04-02-03'!$A$10:$M$88</definedName>
    <definedName name="_xlnm._FilterDatabase" localSheetId="11" hidden="1">'05-01-01 (об)'!$A$10:$BL$332</definedName>
    <definedName name="_xlnm._FilterDatabase" localSheetId="12" hidden="1">'05-01-02(об)'!$A$10:$M$188</definedName>
    <definedName name="_xlnm._FilterDatabase" localSheetId="19" hidden="1">'05-02-01(об)'!$A$10:$M$316</definedName>
    <definedName name="_xlnm._FilterDatabase" localSheetId="41" hidden="1">'05-02-02'!$A$10:$M$143</definedName>
    <definedName name="_xlnm._FilterDatabase" localSheetId="8" hidden="1">'07-01-01'!$A$11:$BL$61</definedName>
    <definedName name="_xlnm._FilterDatabase" localSheetId="9" hidden="1">'07-01-02 '!$A$10:$BM$62</definedName>
    <definedName name="_xlnm._FilterDatabase" localSheetId="10" hidden="1">'07-01-03'!$A$10:$M$177</definedName>
    <definedName name="_xlnm._FilterDatabase" localSheetId="31" hidden="1">'09-01-02'!$A$11:$BI$19</definedName>
    <definedName name="_xlnm._FilterDatabase" localSheetId="1" hidden="1">'прил.7.2'!$A$10:$O$89</definedName>
    <definedName name="_xlnm._FilterDatabase" localSheetId="0" hidden="1">'прил.7.2 (2)'!$A$10:$O$89</definedName>
    <definedName name="_xlnm.Print_Titles" localSheetId="2">'01-01-01'!$9:$9</definedName>
    <definedName name="_xlnm.Print_Titles" localSheetId="3">'01-01-02'!$9:$9</definedName>
    <definedName name="_xlnm.Print_Titles" localSheetId="33">'01-02-01'!#REF!</definedName>
    <definedName name="_xlnm.Print_Titles" localSheetId="37">'01-02-02'!#REF!</definedName>
    <definedName name="_xlnm.Print_Titles" localSheetId="23">'01-02-03'!#REF!</definedName>
    <definedName name="_xlnm.Print_Titles" localSheetId="14">'01-02-05'!#REF!</definedName>
    <definedName name="_xlnm.Print_Titles" localSheetId="4">'02-01-01'!#REF!</definedName>
    <definedName name="_xlnm.Print_Titles" localSheetId="5">'02-02-01'!#REF!</definedName>
    <definedName name="_xlnm.Print_Titles" localSheetId="6">'02-03-01'!#REF!</definedName>
    <definedName name="_xlnm.Print_Titles" localSheetId="20">'02-04-01'!#REF!</definedName>
    <definedName name="_xlnm.Print_Titles" localSheetId="21">'02-04-02 '!#REF!</definedName>
    <definedName name="_xlnm.Print_Titles" localSheetId="22">'02-04-03'!#REF!</definedName>
    <definedName name="_xlnm.Print_Titles" localSheetId="34">'02-05-01'!#REF!</definedName>
    <definedName name="_xlnm.Print_Titles" localSheetId="36">'02-05-02'!#REF!</definedName>
    <definedName name="_xlnm.Print_Titles" localSheetId="35">'02-05-03'!#REF!</definedName>
    <definedName name="_xlnm.Print_Titles" localSheetId="38">'02-06-01'!#REF!</definedName>
    <definedName name="_xlnm.Print_Titles" localSheetId="40">'02-06-02'!#REF!</definedName>
    <definedName name="_xlnm.Print_Titles" localSheetId="39">'02-06-03'!#REF!</definedName>
    <definedName name="_xlnm.Print_Titles" localSheetId="25">'03-01-01'!#REF!</definedName>
    <definedName name="_xlnm.Print_Titles" localSheetId="24">'03-01-02'!#REF!</definedName>
    <definedName name="_xlnm.Print_Titles" localSheetId="30">'03-01-03(об)'!#REF!</definedName>
    <definedName name="_xlnm.Print_Titles" localSheetId="28">'03-01-04'!#REF!</definedName>
    <definedName name="_xlnm.Print_Titles" localSheetId="29">'03-01-05'!#REF!</definedName>
    <definedName name="_xlnm.Print_Titles" localSheetId="26">'03-01-06(об)'!#REF!</definedName>
    <definedName name="_xlnm.Print_Titles" localSheetId="27">'03-01-07(об)'!#REF!</definedName>
    <definedName name="_xlnm.Print_Titles" localSheetId="32">'03-02-02'!#REF!</definedName>
    <definedName name="_xlnm.Print_Titles" localSheetId="13">'03-03-01'!#REF!</definedName>
    <definedName name="_xlnm.Print_Titles" localSheetId="15">'04-01-01'!#REF!</definedName>
    <definedName name="_xlnm.Print_Titles" localSheetId="16">'04-02-01'!#REF!</definedName>
    <definedName name="_xlnm.Print_Titles" localSheetId="42">'04-02-02'!#REF!</definedName>
    <definedName name="_xlnm.Print_Titles" localSheetId="43">'04-02-03'!#REF!</definedName>
    <definedName name="_xlnm.Print_Titles" localSheetId="11">'05-01-01 (об)'!#REF!</definedName>
    <definedName name="_xlnm.Print_Titles" localSheetId="12">'05-01-02(об)'!#REF!</definedName>
    <definedName name="_xlnm.Print_Titles" localSheetId="19">'05-02-01(об)'!#REF!</definedName>
    <definedName name="_xlnm.Print_Titles" localSheetId="41">'05-02-02'!#REF!</definedName>
    <definedName name="_xlnm.Print_Titles" localSheetId="7">'05-04-01(об)'!#REF!</definedName>
    <definedName name="_xlnm.Print_Titles" localSheetId="8">'07-01-01'!#REF!</definedName>
    <definedName name="_xlnm.Print_Titles" localSheetId="9">'07-01-02 '!#REF!</definedName>
    <definedName name="_xlnm.Print_Titles" localSheetId="10">'07-01-03'!#REF!</definedName>
    <definedName name="_xlnm.Print_Titles" localSheetId="17">'09-01-01'!#REF!</definedName>
    <definedName name="_xlnm.Print_Titles" localSheetId="31">'09-01-02'!#REF!</definedName>
    <definedName name="_xlnm.Print_Titles" localSheetId="18">'09-01-04'!#REF!</definedName>
  </definedNames>
  <calcPr calcId="191029" iterateCount="1" fullPrecision="0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6" i="3" l="1"/>
  <c r="O74" i="3"/>
  <c r="N69" i="3"/>
  <c r="O69" i="3" s="1"/>
  <c r="N64" i="3"/>
  <c r="O64" i="3" s="1"/>
  <c r="N51" i="3"/>
  <c r="O51" i="3"/>
  <c r="O38" i="3"/>
  <c r="N38" i="3"/>
  <c r="O25" i="3"/>
  <c r="N25" i="3"/>
  <c r="O12" i="3"/>
  <c r="N12" i="3"/>
  <c r="O162" i="13"/>
  <c r="N127" i="13"/>
  <c r="O127" i="13" s="1"/>
  <c r="O70" i="13"/>
  <c r="O63" i="13"/>
  <c r="O56" i="13"/>
  <c r="O51" i="13"/>
  <c r="O46" i="13"/>
  <c r="O36" i="13"/>
  <c r="O31" i="13"/>
  <c r="O161" i="13"/>
  <c r="O24" i="13"/>
  <c r="O19" i="13"/>
  <c r="O244" i="13" s="1"/>
  <c r="L104" i="3" l="1"/>
  <c r="O161" i="26"/>
  <c r="O119" i="26"/>
  <c r="L155" i="26"/>
  <c r="K155" i="26"/>
  <c r="J84" i="50" l="1"/>
  <c r="I79" i="50"/>
  <c r="K79" i="50" s="1"/>
  <c r="J78" i="50"/>
  <c r="G78" i="50"/>
  <c r="F78" i="50"/>
  <c r="I78" i="50" s="1"/>
  <c r="K77" i="50"/>
  <c r="H76" i="50"/>
  <c r="G76" i="50"/>
  <c r="F76" i="50"/>
  <c r="I76" i="50" s="1"/>
  <c r="K76" i="50" s="1"/>
  <c r="J75" i="50"/>
  <c r="G75" i="50"/>
  <c r="G74" i="50" s="1"/>
  <c r="F75" i="50"/>
  <c r="I75" i="50" s="1"/>
  <c r="K75" i="50" s="1"/>
  <c r="H74" i="50"/>
  <c r="J73" i="50"/>
  <c r="I73" i="50"/>
  <c r="K73" i="50" s="1"/>
  <c r="G73" i="50"/>
  <c r="G72" i="50" s="1"/>
  <c r="F73" i="50"/>
  <c r="H72" i="50"/>
  <c r="F72" i="50"/>
  <c r="I72" i="50" s="1"/>
  <c r="K72" i="50" s="1"/>
  <c r="J71" i="50"/>
  <c r="G71" i="50"/>
  <c r="G70" i="50" s="1"/>
  <c r="F71" i="50"/>
  <c r="F70" i="50" s="1"/>
  <c r="H70" i="50"/>
  <c r="J69" i="50"/>
  <c r="G69" i="50"/>
  <c r="F69" i="50"/>
  <c r="I69" i="50" s="1"/>
  <c r="J68" i="50"/>
  <c r="G68" i="50"/>
  <c r="F68" i="50"/>
  <c r="I68" i="50" s="1"/>
  <c r="J67" i="50"/>
  <c r="G67" i="50"/>
  <c r="F67" i="50"/>
  <c r="F65" i="50" s="1"/>
  <c r="K66" i="50"/>
  <c r="H65" i="50"/>
  <c r="J64" i="50"/>
  <c r="G64" i="50"/>
  <c r="G63" i="50" s="1"/>
  <c r="F64" i="50"/>
  <c r="F63" i="50" s="1"/>
  <c r="H63" i="50"/>
  <c r="J62" i="50"/>
  <c r="G62" i="50"/>
  <c r="F62" i="50"/>
  <c r="J61" i="50"/>
  <c r="G61" i="50"/>
  <c r="F61" i="50"/>
  <c r="I61" i="50" s="1"/>
  <c r="K61" i="50" s="1"/>
  <c r="J60" i="50"/>
  <c r="G60" i="50"/>
  <c r="F60" i="50"/>
  <c r="I60" i="50" s="1"/>
  <c r="K59" i="50"/>
  <c r="H58" i="50"/>
  <c r="J57" i="50"/>
  <c r="G57" i="50"/>
  <c r="F57" i="50"/>
  <c r="H56" i="50"/>
  <c r="G56" i="50"/>
  <c r="F56" i="50"/>
  <c r="I56" i="50" s="1"/>
  <c r="K56" i="50" s="1"/>
  <c r="I55" i="50"/>
  <c r="K55" i="50" s="1"/>
  <c r="J54" i="50"/>
  <c r="G54" i="50"/>
  <c r="G53" i="50" s="1"/>
  <c r="F54" i="50"/>
  <c r="I54" i="50" s="1"/>
  <c r="H53" i="50"/>
  <c r="J52" i="50"/>
  <c r="G52" i="50"/>
  <c r="F52" i="50"/>
  <c r="J51" i="50"/>
  <c r="G51" i="50"/>
  <c r="F51" i="50"/>
  <c r="H50" i="50"/>
  <c r="J49" i="50"/>
  <c r="G49" i="50"/>
  <c r="F49" i="50"/>
  <c r="I49" i="50" s="1"/>
  <c r="H48" i="50"/>
  <c r="G48" i="50"/>
  <c r="J47" i="50"/>
  <c r="G47" i="50"/>
  <c r="G46" i="50" s="1"/>
  <c r="F47" i="50"/>
  <c r="F46" i="50" s="1"/>
  <c r="H46" i="50"/>
  <c r="J45" i="50"/>
  <c r="G45" i="50"/>
  <c r="G43" i="50" s="1"/>
  <c r="F45" i="50"/>
  <c r="F43" i="50" s="1"/>
  <c r="K44" i="50"/>
  <c r="H43" i="50"/>
  <c r="J42" i="50"/>
  <c r="G42" i="50"/>
  <c r="F42" i="50"/>
  <c r="J41" i="50"/>
  <c r="G41" i="50"/>
  <c r="I41" i="50" s="1"/>
  <c r="F41" i="50"/>
  <c r="H40" i="50"/>
  <c r="J39" i="50"/>
  <c r="G39" i="50"/>
  <c r="F39" i="50"/>
  <c r="J38" i="50"/>
  <c r="G38" i="50"/>
  <c r="F38" i="50"/>
  <c r="I38" i="50" s="1"/>
  <c r="K38" i="50" s="1"/>
  <c r="J37" i="50"/>
  <c r="G37" i="50"/>
  <c r="F37" i="50"/>
  <c r="H36" i="50"/>
  <c r="J35" i="50"/>
  <c r="G35" i="50"/>
  <c r="G34" i="50" s="1"/>
  <c r="F35" i="50"/>
  <c r="I35" i="50" s="1"/>
  <c r="K35" i="50" s="1"/>
  <c r="H34" i="50"/>
  <c r="I33" i="50"/>
  <c r="K33" i="50" s="1"/>
  <c r="I32" i="50"/>
  <c r="K32" i="50" s="1"/>
  <c r="J31" i="50"/>
  <c r="G31" i="50"/>
  <c r="G28" i="50" s="1"/>
  <c r="F31" i="50"/>
  <c r="J30" i="50"/>
  <c r="G30" i="50"/>
  <c r="F30" i="50"/>
  <c r="J29" i="50"/>
  <c r="G29" i="50"/>
  <c r="F29" i="50"/>
  <c r="H28" i="50"/>
  <c r="G27" i="50"/>
  <c r="G26" i="50" s="1"/>
  <c r="H26" i="50"/>
  <c r="J25" i="50"/>
  <c r="G25" i="50"/>
  <c r="F25" i="50"/>
  <c r="J24" i="50"/>
  <c r="G24" i="50"/>
  <c r="F24" i="50"/>
  <c r="F23" i="50" s="1"/>
  <c r="H23" i="50"/>
  <c r="J22" i="50"/>
  <c r="G22" i="50"/>
  <c r="F22" i="50"/>
  <c r="I22" i="50" s="1"/>
  <c r="J21" i="50"/>
  <c r="G21" i="50"/>
  <c r="F21" i="50"/>
  <c r="I21" i="50" s="1"/>
  <c r="J20" i="50"/>
  <c r="G20" i="50"/>
  <c r="F20" i="50"/>
  <c r="H19" i="50"/>
  <c r="J18" i="50"/>
  <c r="G18" i="50"/>
  <c r="F18" i="50"/>
  <c r="I18" i="50" s="1"/>
  <c r="K18" i="50" s="1"/>
  <c r="J17" i="50"/>
  <c r="G17" i="50"/>
  <c r="F17" i="50"/>
  <c r="I17" i="50" s="1"/>
  <c r="J15" i="50"/>
  <c r="G15" i="50"/>
  <c r="F15" i="50"/>
  <c r="J14" i="50"/>
  <c r="G14" i="50"/>
  <c r="F14" i="50"/>
  <c r="J13" i="50"/>
  <c r="G13" i="50"/>
  <c r="F13" i="50"/>
  <c r="I13" i="50" s="1"/>
  <c r="K13" i="50" s="1"/>
  <c r="H12" i="50"/>
  <c r="G58" i="50" l="1"/>
  <c r="I24" i="50"/>
  <c r="I51" i="50"/>
  <c r="K78" i="50"/>
  <c r="G19" i="50"/>
  <c r="I57" i="50"/>
  <c r="K57" i="50" s="1"/>
  <c r="I70" i="50"/>
  <c r="K70" i="50" s="1"/>
  <c r="I14" i="50"/>
  <c r="K14" i="50" s="1"/>
  <c r="F28" i="50"/>
  <c r="I28" i="50" s="1"/>
  <c r="K21" i="50"/>
  <c r="I30" i="50"/>
  <c r="K30" i="50" s="1"/>
  <c r="F36" i="50"/>
  <c r="I36" i="50" s="1"/>
  <c r="K36" i="50" s="1"/>
  <c r="G50" i="50"/>
  <c r="K69" i="50"/>
  <c r="F50" i="50"/>
  <c r="G36" i="50"/>
  <c r="I42" i="50"/>
  <c r="K42" i="50" s="1"/>
  <c r="F48" i="50"/>
  <c r="I48" i="50" s="1"/>
  <c r="G23" i="50"/>
  <c r="I29" i="50"/>
  <c r="K29" i="50" s="1"/>
  <c r="F34" i="50"/>
  <c r="I34" i="50" s="1"/>
  <c r="K34" i="50" s="1"/>
  <c r="F53" i="50"/>
  <c r="I53" i="50" s="1"/>
  <c r="K53" i="50" s="1"/>
  <c r="I62" i="50"/>
  <c r="K62" i="50" s="1"/>
  <c r="K17" i="50"/>
  <c r="I39" i="50"/>
  <c r="K39" i="50" s="1"/>
  <c r="I43" i="50"/>
  <c r="K43" i="50" s="1"/>
  <c r="K49" i="50"/>
  <c r="I63" i="50"/>
  <c r="K63" i="50" s="1"/>
  <c r="G65" i="50"/>
  <c r="I65" i="50" s="1"/>
  <c r="K65" i="50" s="1"/>
  <c r="F74" i="50"/>
  <c r="I74" i="50" s="1"/>
  <c r="K74" i="50" s="1"/>
  <c r="K24" i="50"/>
  <c r="K68" i="50"/>
  <c r="K22" i="50"/>
  <c r="I15" i="50"/>
  <c r="K15" i="50" s="1"/>
  <c r="I31" i="50"/>
  <c r="K31" i="50" s="1"/>
  <c r="F40" i="50"/>
  <c r="I46" i="50"/>
  <c r="K54" i="50"/>
  <c r="F19" i="50"/>
  <c r="I19" i="50" s="1"/>
  <c r="K41" i="50"/>
  <c r="K51" i="50"/>
  <c r="I50" i="50"/>
  <c r="I23" i="50"/>
  <c r="M64" i="50"/>
  <c r="K60" i="50"/>
  <c r="I20" i="50"/>
  <c r="K20" i="50" s="1"/>
  <c r="I25" i="50"/>
  <c r="K25" i="50" s="1"/>
  <c r="I52" i="50"/>
  <c r="K52" i="50" s="1"/>
  <c r="I37" i="50"/>
  <c r="K37" i="50" s="1"/>
  <c r="I45" i="50"/>
  <c r="K45" i="50" s="1"/>
  <c r="I64" i="50"/>
  <c r="K64" i="50" s="1"/>
  <c r="I67" i="50"/>
  <c r="K67" i="50" s="1"/>
  <c r="F58" i="50"/>
  <c r="I58" i="50" s="1"/>
  <c r="K58" i="50" s="1"/>
  <c r="I71" i="50"/>
  <c r="K71" i="50" s="1"/>
  <c r="G40" i="50"/>
  <c r="I47" i="50"/>
  <c r="K47" i="50" s="1"/>
  <c r="I40" i="50" l="1"/>
  <c r="K40" i="50" s="1"/>
  <c r="M83" i="19" l="1"/>
  <c r="M22" i="19"/>
  <c r="I55" i="44"/>
  <c r="G21" i="44"/>
  <c r="J45" i="17"/>
  <c r="J133" i="17"/>
  <c r="J145" i="17"/>
  <c r="J140" i="17" s="1"/>
  <c r="J155" i="17"/>
  <c r="J150" i="17"/>
  <c r="K52" i="17"/>
  <c r="J21" i="44"/>
  <c r="F21" i="44"/>
  <c r="L16" i="49"/>
  <c r="K16" i="49" s="1"/>
  <c r="L18" i="49"/>
  <c r="K18" i="49" s="1"/>
  <c r="L20" i="49"/>
  <c r="K20" i="49" s="1"/>
  <c r="L21" i="49"/>
  <c r="K21" i="49" s="1"/>
  <c r="L25" i="49"/>
  <c r="K25" i="49" s="1"/>
  <c r="L27" i="49"/>
  <c r="K27" i="49" s="1"/>
  <c r="L32" i="49"/>
  <c r="K32" i="49" s="1"/>
  <c r="L35" i="49"/>
  <c r="K35" i="49" s="1"/>
  <c r="L40" i="49"/>
  <c r="K40" i="49" s="1"/>
  <c r="L44" i="49"/>
  <c r="K44" i="49" s="1"/>
  <c r="L53" i="49"/>
  <c r="K53" i="49" s="1"/>
  <c r="L56" i="49"/>
  <c r="K56" i="49" s="1"/>
  <c r="L13" i="49"/>
  <c r="J60" i="49"/>
  <c r="I16" i="49"/>
  <c r="H16" i="49" s="1"/>
  <c r="I18" i="49"/>
  <c r="H18" i="49" s="1"/>
  <c r="I20" i="49"/>
  <c r="H20" i="49" s="1"/>
  <c r="I21" i="49"/>
  <c r="H21" i="49" s="1"/>
  <c r="I25" i="49"/>
  <c r="H25" i="49" s="1"/>
  <c r="I27" i="49"/>
  <c r="H27" i="49" s="1"/>
  <c r="I32" i="49"/>
  <c r="H32" i="49" s="1"/>
  <c r="I35" i="49"/>
  <c r="H35" i="49" s="1"/>
  <c r="I40" i="49"/>
  <c r="H40" i="49" s="1"/>
  <c r="I44" i="49"/>
  <c r="H44" i="49" s="1"/>
  <c r="I53" i="49"/>
  <c r="H53" i="49" s="1"/>
  <c r="I56" i="49"/>
  <c r="H56" i="49" s="1"/>
  <c r="I13" i="49"/>
  <c r="H13" i="49" s="1"/>
  <c r="L60" i="49" l="1"/>
  <c r="K13" i="49"/>
  <c r="I60" i="49"/>
  <c r="M60" i="49"/>
  <c r="I62" i="49" s="1"/>
  <c r="I61" i="49" l="1"/>
  <c r="M99" i="27" l="1"/>
  <c r="M98" i="27"/>
  <c r="M96" i="27"/>
  <c r="M95" i="27"/>
  <c r="M94" i="27"/>
  <c r="M85" i="27"/>
  <c r="M80" i="27"/>
  <c r="M79" i="27"/>
  <c r="M75" i="27"/>
  <c r="M73" i="27"/>
  <c r="M68" i="27"/>
  <c r="M62" i="27"/>
  <c r="M63" i="27"/>
  <c r="M64" i="27"/>
  <c r="M65" i="27"/>
  <c r="M61" i="27"/>
  <c r="M27" i="27"/>
  <c r="J102" i="27"/>
  <c r="I68" i="27"/>
  <c r="H68" i="27" s="1"/>
  <c r="I75" i="27"/>
  <c r="H75" i="27" s="1"/>
  <c r="I85" i="27"/>
  <c r="H85" i="27" s="1"/>
  <c r="I43" i="27"/>
  <c r="H43" i="27" s="1"/>
  <c r="I27" i="27"/>
  <c r="H27" i="27" s="1"/>
  <c r="G54" i="44"/>
  <c r="F54" i="44"/>
  <c r="J84" i="44"/>
  <c r="K14" i="39"/>
  <c r="L14" i="39"/>
  <c r="I13" i="39"/>
  <c r="I12" i="39"/>
  <c r="H12" i="39"/>
  <c r="H13" i="39"/>
  <c r="H14" i="39"/>
  <c r="J78" i="44"/>
  <c r="G78" i="44"/>
  <c r="F78" i="44"/>
  <c r="M87" i="33"/>
  <c r="L87" i="33"/>
  <c r="J87" i="33"/>
  <c r="I89" i="33" s="1"/>
  <c r="I87" i="33"/>
  <c r="I88" i="33"/>
  <c r="L22" i="33"/>
  <c r="K22" i="33" s="1"/>
  <c r="L27" i="33"/>
  <c r="K27" i="33" s="1"/>
  <c r="L34" i="33"/>
  <c r="K34" i="33" s="1"/>
  <c r="L39" i="33"/>
  <c r="K39" i="33" s="1"/>
  <c r="L52" i="33"/>
  <c r="K52" i="33" s="1"/>
  <c r="L60" i="33"/>
  <c r="K60" i="33" s="1"/>
  <c r="L65" i="33"/>
  <c r="K65" i="33" s="1"/>
  <c r="L72" i="33"/>
  <c r="K72" i="33" s="1"/>
  <c r="L77" i="33"/>
  <c r="K77" i="33" s="1"/>
  <c r="L14" i="33"/>
  <c r="K14" i="33" s="1"/>
  <c r="I22" i="33"/>
  <c r="H22" i="33" s="1"/>
  <c r="I27" i="33"/>
  <c r="H27" i="33" s="1"/>
  <c r="I34" i="33"/>
  <c r="H34" i="33" s="1"/>
  <c r="I39" i="33"/>
  <c r="H39" i="33" s="1"/>
  <c r="I52" i="33"/>
  <c r="H52" i="33" s="1"/>
  <c r="I60" i="33"/>
  <c r="H60" i="33" s="1"/>
  <c r="I65" i="33"/>
  <c r="H65" i="33" s="1"/>
  <c r="I72" i="33"/>
  <c r="H72" i="33" s="1"/>
  <c r="I77" i="33"/>
  <c r="H77" i="33" s="1"/>
  <c r="I14" i="33"/>
  <c r="H14" i="33" s="1"/>
  <c r="J75" i="44"/>
  <c r="G75" i="44"/>
  <c r="F75" i="44"/>
  <c r="M90" i="45"/>
  <c r="J90" i="45"/>
  <c r="L14" i="45"/>
  <c r="K14" i="45" s="1"/>
  <c r="L16" i="45"/>
  <c r="K16" i="45" s="1"/>
  <c r="L17" i="45"/>
  <c r="K17" i="45" s="1"/>
  <c r="L18" i="45"/>
  <c r="K18" i="45" s="1"/>
  <c r="L21" i="45"/>
  <c r="K21" i="45" s="1"/>
  <c r="L30" i="45"/>
  <c r="K30" i="45" s="1"/>
  <c r="L32" i="45"/>
  <c r="K32" i="45" s="1"/>
  <c r="L33" i="45"/>
  <c r="K33" i="45" s="1"/>
  <c r="L36" i="45"/>
  <c r="K36" i="45" s="1"/>
  <c r="L41" i="45"/>
  <c r="K41" i="45" s="1"/>
  <c r="L47" i="45"/>
  <c r="K47" i="45" s="1"/>
  <c r="L64" i="45"/>
  <c r="K64" i="45" s="1"/>
  <c r="L65" i="45"/>
  <c r="K65" i="45" s="1"/>
  <c r="L67" i="45"/>
  <c r="K67" i="45" s="1"/>
  <c r="L73" i="45"/>
  <c r="K73" i="45" s="1"/>
  <c r="L74" i="45"/>
  <c r="K74" i="45" s="1"/>
  <c r="L81" i="45"/>
  <c r="K81" i="45" s="1"/>
  <c r="L88" i="45"/>
  <c r="K88" i="45" s="1"/>
  <c r="L13" i="45"/>
  <c r="I14" i="45"/>
  <c r="H14" i="45" s="1"/>
  <c r="I16" i="45"/>
  <c r="H16" i="45" s="1"/>
  <c r="I17" i="45"/>
  <c r="H17" i="45" s="1"/>
  <c r="I18" i="45"/>
  <c r="H18" i="45" s="1"/>
  <c r="I21" i="45"/>
  <c r="H21" i="45" s="1"/>
  <c r="I30" i="45"/>
  <c r="H30" i="45" s="1"/>
  <c r="I32" i="45"/>
  <c r="H32" i="45" s="1"/>
  <c r="I33" i="45"/>
  <c r="H33" i="45" s="1"/>
  <c r="I36" i="45"/>
  <c r="H36" i="45" s="1"/>
  <c r="I41" i="45"/>
  <c r="H41" i="45" s="1"/>
  <c r="I47" i="45"/>
  <c r="H47" i="45" s="1"/>
  <c r="I64" i="45"/>
  <c r="H64" i="45" s="1"/>
  <c r="I65" i="45"/>
  <c r="H65" i="45" s="1"/>
  <c r="I67" i="45"/>
  <c r="H67" i="45" s="1"/>
  <c r="I73" i="45"/>
  <c r="H73" i="45" s="1"/>
  <c r="I74" i="45"/>
  <c r="H74" i="45" s="1"/>
  <c r="I81" i="45"/>
  <c r="H81" i="45" s="1"/>
  <c r="I88" i="45"/>
  <c r="H88" i="45" s="1"/>
  <c r="I13" i="45"/>
  <c r="H13" i="45" s="1"/>
  <c r="L15" i="31"/>
  <c r="L16" i="31"/>
  <c r="K16" i="31" s="1"/>
  <c r="L18" i="31"/>
  <c r="L21" i="31"/>
  <c r="K21" i="31" s="1"/>
  <c r="L30" i="31"/>
  <c r="K30" i="31" s="1"/>
  <c r="L32" i="31"/>
  <c r="K32" i="31" s="1"/>
  <c r="L33" i="31"/>
  <c r="L35" i="31"/>
  <c r="K35" i="31" s="1"/>
  <c r="L40" i="31"/>
  <c r="K40" i="31" s="1"/>
  <c r="L45" i="31"/>
  <c r="K45" i="31" s="1"/>
  <c r="L51" i="31"/>
  <c r="K51" i="31" s="1"/>
  <c r="L62" i="31"/>
  <c r="K62" i="31" s="1"/>
  <c r="L63" i="31"/>
  <c r="L64" i="31"/>
  <c r="K64" i="31" s="1"/>
  <c r="L65" i="31"/>
  <c r="K65" i="31" s="1"/>
  <c r="L66" i="31"/>
  <c r="K66" i="31" s="1"/>
  <c r="L68" i="31"/>
  <c r="K68" i="31" s="1"/>
  <c r="L72" i="31"/>
  <c r="K72" i="31" s="1"/>
  <c r="L76" i="31"/>
  <c r="K76" i="31" s="1"/>
  <c r="L80" i="31"/>
  <c r="K80" i="31" s="1"/>
  <c r="L87" i="31"/>
  <c r="L89" i="31"/>
  <c r="K89" i="31" s="1"/>
  <c r="L94" i="31"/>
  <c r="K94" i="31" s="1"/>
  <c r="L99" i="31"/>
  <c r="K99" i="31" s="1"/>
  <c r="L105" i="31"/>
  <c r="K105" i="31" s="1"/>
  <c r="L119" i="31"/>
  <c r="K119" i="31" s="1"/>
  <c r="L120" i="31"/>
  <c r="K120" i="31" s="1"/>
  <c r="L122" i="31"/>
  <c r="K122" i="31" s="1"/>
  <c r="L126" i="31"/>
  <c r="K126" i="31" s="1"/>
  <c r="L130" i="31"/>
  <c r="K130" i="31" s="1"/>
  <c r="L134" i="31"/>
  <c r="K134" i="31" s="1"/>
  <c r="L13" i="31"/>
  <c r="K13" i="31" s="1"/>
  <c r="M141" i="31"/>
  <c r="J141" i="31"/>
  <c r="K15" i="31"/>
  <c r="K18" i="31"/>
  <c r="K63" i="31"/>
  <c r="I15" i="31"/>
  <c r="H15" i="31" s="1"/>
  <c r="I16" i="31"/>
  <c r="H16" i="31" s="1"/>
  <c r="I18" i="31"/>
  <c r="H18" i="31" s="1"/>
  <c r="I21" i="31"/>
  <c r="H21" i="31" s="1"/>
  <c r="I30" i="31"/>
  <c r="H30" i="31" s="1"/>
  <c r="I32" i="31"/>
  <c r="H32" i="31" s="1"/>
  <c r="I35" i="31"/>
  <c r="H35" i="31" s="1"/>
  <c r="I40" i="31"/>
  <c r="H40" i="31" s="1"/>
  <c r="I45" i="31"/>
  <c r="H45" i="31" s="1"/>
  <c r="I51" i="31"/>
  <c r="H51" i="31" s="1"/>
  <c r="I62" i="31"/>
  <c r="H62" i="31" s="1"/>
  <c r="I63" i="31"/>
  <c r="H63" i="31" s="1"/>
  <c r="I64" i="31"/>
  <c r="H64" i="31" s="1"/>
  <c r="I65" i="31"/>
  <c r="H65" i="31" s="1"/>
  <c r="I66" i="31"/>
  <c r="H66" i="31" s="1"/>
  <c r="I68" i="31"/>
  <c r="H68" i="31" s="1"/>
  <c r="I72" i="31"/>
  <c r="H72" i="31" s="1"/>
  <c r="I76" i="31"/>
  <c r="H76" i="31" s="1"/>
  <c r="I80" i="31"/>
  <c r="H80" i="31" s="1"/>
  <c r="I89" i="31"/>
  <c r="H89" i="31" s="1"/>
  <c r="I94" i="31"/>
  <c r="H94" i="31" s="1"/>
  <c r="I99" i="31"/>
  <c r="H99" i="31" s="1"/>
  <c r="I105" i="31"/>
  <c r="H105" i="31" s="1"/>
  <c r="I119" i="31"/>
  <c r="H119" i="31" s="1"/>
  <c r="I120" i="31"/>
  <c r="H120" i="31" s="1"/>
  <c r="I122" i="31"/>
  <c r="H122" i="31" s="1"/>
  <c r="I126" i="31"/>
  <c r="H126" i="31" s="1"/>
  <c r="I130" i="31"/>
  <c r="H130" i="31" s="1"/>
  <c r="I134" i="31"/>
  <c r="H134" i="31" s="1"/>
  <c r="I13" i="31"/>
  <c r="M85" i="16"/>
  <c r="J85" i="16"/>
  <c r="L31" i="16"/>
  <c r="K31" i="16" s="1"/>
  <c r="L47" i="16"/>
  <c r="K47" i="16" s="1"/>
  <c r="L53" i="16"/>
  <c r="K53" i="16" s="1"/>
  <c r="L56" i="16"/>
  <c r="K56" i="16" s="1"/>
  <c r="L60" i="16"/>
  <c r="K60" i="16" s="1"/>
  <c r="L62" i="16"/>
  <c r="K62" i="16" s="1"/>
  <c r="L68" i="16"/>
  <c r="K68" i="16" s="1"/>
  <c r="L73" i="16"/>
  <c r="K73" i="16" s="1"/>
  <c r="L79" i="16"/>
  <c r="K79" i="16" s="1"/>
  <c r="L13" i="16"/>
  <c r="K13" i="16" s="1"/>
  <c r="I31" i="16"/>
  <c r="H31" i="16" s="1"/>
  <c r="I47" i="16"/>
  <c r="H47" i="16" s="1"/>
  <c r="I53" i="16"/>
  <c r="H53" i="16" s="1"/>
  <c r="I56" i="16"/>
  <c r="H56" i="16" s="1"/>
  <c r="I60" i="16"/>
  <c r="H60" i="16" s="1"/>
  <c r="I62" i="16"/>
  <c r="H62" i="16" s="1"/>
  <c r="I68" i="16"/>
  <c r="H68" i="16" s="1"/>
  <c r="I73" i="16"/>
  <c r="H73" i="16" s="1"/>
  <c r="I79" i="16"/>
  <c r="H79" i="16" s="1"/>
  <c r="I13" i="16"/>
  <c r="H13" i="16" s="1"/>
  <c r="M272" i="30"/>
  <c r="J272" i="30"/>
  <c r="L16" i="30"/>
  <c r="K16" i="30" s="1"/>
  <c r="L18" i="30"/>
  <c r="K18" i="30" s="1"/>
  <c r="L20" i="30"/>
  <c r="K20" i="30" s="1"/>
  <c r="L27" i="30"/>
  <c r="K27" i="30" s="1"/>
  <c r="L28" i="30"/>
  <c r="K28" i="30" s="1"/>
  <c r="L29" i="30"/>
  <c r="K29" i="30" s="1"/>
  <c r="L33" i="30"/>
  <c r="K33" i="30" s="1"/>
  <c r="L41" i="30"/>
  <c r="K41" i="30" s="1"/>
  <c r="L49" i="30"/>
  <c r="K49" i="30" s="1"/>
  <c r="L52" i="30"/>
  <c r="K52" i="30" s="1"/>
  <c r="L53" i="30"/>
  <c r="K53" i="30" s="1"/>
  <c r="L55" i="30"/>
  <c r="K55" i="30" s="1"/>
  <c r="L60" i="30"/>
  <c r="K60" i="30" s="1"/>
  <c r="L66" i="30"/>
  <c r="K66" i="30" s="1"/>
  <c r="L77" i="30"/>
  <c r="K77" i="30" s="1"/>
  <c r="L78" i="30"/>
  <c r="K78" i="30" s="1"/>
  <c r="L79" i="30"/>
  <c r="K79" i="30" s="1"/>
  <c r="L80" i="30"/>
  <c r="K80" i="30" s="1"/>
  <c r="L81" i="30"/>
  <c r="K81" i="30" s="1"/>
  <c r="L83" i="30"/>
  <c r="K83" i="30" s="1"/>
  <c r="L92" i="30"/>
  <c r="K92" i="30" s="1"/>
  <c r="L97" i="30"/>
  <c r="K97" i="30" s="1"/>
  <c r="L103" i="30"/>
  <c r="K103" i="30" s="1"/>
  <c r="L111" i="30"/>
  <c r="K111" i="30" s="1"/>
  <c r="L126" i="30"/>
  <c r="K126" i="30" s="1"/>
  <c r="L127" i="30"/>
  <c r="K127" i="30" s="1"/>
  <c r="L129" i="30"/>
  <c r="K129" i="30" s="1"/>
  <c r="L130" i="30"/>
  <c r="K130" i="30" s="1"/>
  <c r="L137" i="30"/>
  <c r="K137" i="30" s="1"/>
  <c r="L144" i="30"/>
  <c r="K144" i="30" s="1"/>
  <c r="L149" i="30"/>
  <c r="K149" i="30" s="1"/>
  <c r="L152" i="30"/>
  <c r="K152" i="30" s="1"/>
  <c r="L156" i="30"/>
  <c r="K156" i="30" s="1"/>
  <c r="L158" i="30"/>
  <c r="K158" i="30" s="1"/>
  <c r="L163" i="30"/>
  <c r="K163" i="30" s="1"/>
  <c r="L168" i="30"/>
  <c r="K168" i="30" s="1"/>
  <c r="L173" i="30"/>
  <c r="K173" i="30" s="1"/>
  <c r="L179" i="30"/>
  <c r="K179" i="30" s="1"/>
  <c r="L196" i="30"/>
  <c r="K196" i="30" s="1"/>
  <c r="L203" i="30"/>
  <c r="K203" i="30" s="1"/>
  <c r="L208" i="30"/>
  <c r="K208" i="30" s="1"/>
  <c r="L211" i="30"/>
  <c r="K211" i="30" s="1"/>
  <c r="L215" i="30"/>
  <c r="K215" i="30" s="1"/>
  <c r="L217" i="30"/>
  <c r="K217" i="30" s="1"/>
  <c r="L222" i="30"/>
  <c r="K222" i="30" s="1"/>
  <c r="L227" i="30"/>
  <c r="K227" i="30" s="1"/>
  <c r="L232" i="30"/>
  <c r="K232" i="30" s="1"/>
  <c r="L238" i="30"/>
  <c r="K238" i="30" s="1"/>
  <c r="L255" i="30"/>
  <c r="K255" i="30" s="1"/>
  <c r="L270" i="30"/>
  <c r="K270" i="30" s="1"/>
  <c r="L271" i="30"/>
  <c r="K271" i="30" s="1"/>
  <c r="L14" i="30"/>
  <c r="I16" i="30"/>
  <c r="H16" i="30" s="1"/>
  <c r="I18" i="30"/>
  <c r="H18" i="30" s="1"/>
  <c r="I20" i="30"/>
  <c r="H20" i="30" s="1"/>
  <c r="I27" i="30"/>
  <c r="H27" i="30" s="1"/>
  <c r="I28" i="30"/>
  <c r="H28" i="30" s="1"/>
  <c r="I29" i="30"/>
  <c r="H29" i="30" s="1"/>
  <c r="I33" i="30"/>
  <c r="H33" i="30" s="1"/>
  <c r="I41" i="30"/>
  <c r="H41" i="30" s="1"/>
  <c r="I49" i="30"/>
  <c r="H49" i="30" s="1"/>
  <c r="I52" i="30"/>
  <c r="H52" i="30" s="1"/>
  <c r="I53" i="30"/>
  <c r="H53" i="30" s="1"/>
  <c r="I55" i="30"/>
  <c r="H55" i="30" s="1"/>
  <c r="I60" i="30"/>
  <c r="H60" i="30" s="1"/>
  <c r="I66" i="30"/>
  <c r="H66" i="30" s="1"/>
  <c r="I77" i="30"/>
  <c r="H77" i="30" s="1"/>
  <c r="I78" i="30"/>
  <c r="H78" i="30" s="1"/>
  <c r="I79" i="30"/>
  <c r="H79" i="30" s="1"/>
  <c r="I80" i="30"/>
  <c r="H80" i="30" s="1"/>
  <c r="I81" i="30"/>
  <c r="H81" i="30" s="1"/>
  <c r="I83" i="30"/>
  <c r="H83" i="30" s="1"/>
  <c r="I92" i="30"/>
  <c r="H92" i="30" s="1"/>
  <c r="I97" i="30"/>
  <c r="H97" i="30" s="1"/>
  <c r="I103" i="30"/>
  <c r="H103" i="30" s="1"/>
  <c r="I111" i="30"/>
  <c r="H111" i="30" s="1"/>
  <c r="I126" i="30"/>
  <c r="H126" i="30" s="1"/>
  <c r="I127" i="30"/>
  <c r="H127" i="30" s="1"/>
  <c r="I129" i="30"/>
  <c r="H129" i="30" s="1"/>
  <c r="I130" i="30"/>
  <c r="H130" i="30" s="1"/>
  <c r="I137" i="30"/>
  <c r="H137" i="30" s="1"/>
  <c r="I144" i="30"/>
  <c r="H144" i="30" s="1"/>
  <c r="I149" i="30"/>
  <c r="H149" i="30" s="1"/>
  <c r="I152" i="30"/>
  <c r="H152" i="30" s="1"/>
  <c r="I156" i="30"/>
  <c r="H156" i="30" s="1"/>
  <c r="I158" i="30"/>
  <c r="H158" i="30" s="1"/>
  <c r="I163" i="30"/>
  <c r="H163" i="30" s="1"/>
  <c r="I168" i="30"/>
  <c r="H168" i="30" s="1"/>
  <c r="I173" i="30"/>
  <c r="H173" i="30" s="1"/>
  <c r="I179" i="30"/>
  <c r="H179" i="30" s="1"/>
  <c r="I196" i="30"/>
  <c r="H196" i="30" s="1"/>
  <c r="I203" i="30"/>
  <c r="H203" i="30" s="1"/>
  <c r="I208" i="30"/>
  <c r="H208" i="30" s="1"/>
  <c r="I211" i="30"/>
  <c r="H211" i="30" s="1"/>
  <c r="I215" i="30"/>
  <c r="H215" i="30" s="1"/>
  <c r="I217" i="30"/>
  <c r="H217" i="30" s="1"/>
  <c r="I222" i="30"/>
  <c r="H222" i="30" s="1"/>
  <c r="I227" i="30"/>
  <c r="H227" i="30" s="1"/>
  <c r="I232" i="30"/>
  <c r="H232" i="30" s="1"/>
  <c r="I238" i="30"/>
  <c r="H238" i="30" s="1"/>
  <c r="I255" i="30"/>
  <c r="H255" i="30" s="1"/>
  <c r="I270" i="30"/>
  <c r="H270" i="30" s="1"/>
  <c r="I271" i="30"/>
  <c r="H271" i="30" s="1"/>
  <c r="I14" i="30"/>
  <c r="H14" i="30" s="1"/>
  <c r="J68" i="44"/>
  <c r="G68" i="44"/>
  <c r="F68" i="44"/>
  <c r="M134" i="23"/>
  <c r="J134" i="23"/>
  <c r="L16" i="23"/>
  <c r="K16" i="23" s="1"/>
  <c r="L18" i="23"/>
  <c r="K18" i="23" s="1"/>
  <c r="L20" i="23"/>
  <c r="K20" i="23" s="1"/>
  <c r="L28" i="23"/>
  <c r="K28" i="23" s="1"/>
  <c r="L36" i="23"/>
  <c r="K36" i="23" s="1"/>
  <c r="L46" i="23"/>
  <c r="K46" i="23" s="1"/>
  <c r="L49" i="23"/>
  <c r="K49" i="23" s="1"/>
  <c r="L50" i="23"/>
  <c r="K50" i="23" s="1"/>
  <c r="L52" i="23"/>
  <c r="K52" i="23" s="1"/>
  <c r="L57" i="23"/>
  <c r="K57" i="23" s="1"/>
  <c r="L63" i="23"/>
  <c r="K63" i="23" s="1"/>
  <c r="L74" i="23"/>
  <c r="K74" i="23" s="1"/>
  <c r="L75" i="23"/>
  <c r="K75" i="23" s="1"/>
  <c r="L76" i="23"/>
  <c r="K76" i="23" s="1"/>
  <c r="L77" i="23"/>
  <c r="K77" i="23" s="1"/>
  <c r="L78" i="23"/>
  <c r="K78" i="23" s="1"/>
  <c r="L79" i="23"/>
  <c r="K79" i="23" s="1"/>
  <c r="L80" i="23"/>
  <c r="K80" i="23" s="1"/>
  <c r="L84" i="23"/>
  <c r="K84" i="23" s="1"/>
  <c r="L85" i="23"/>
  <c r="K85" i="23" s="1"/>
  <c r="L86" i="23"/>
  <c r="K86" i="23" s="1"/>
  <c r="L88" i="23"/>
  <c r="K88" i="23" s="1"/>
  <c r="L105" i="23"/>
  <c r="K105" i="23" s="1"/>
  <c r="L114" i="23"/>
  <c r="K114" i="23" s="1"/>
  <c r="L120" i="23"/>
  <c r="K120" i="23" s="1"/>
  <c r="L127" i="23"/>
  <c r="K127" i="23" s="1"/>
  <c r="L14" i="23"/>
  <c r="I16" i="23"/>
  <c r="H16" i="23" s="1"/>
  <c r="I18" i="23"/>
  <c r="H18" i="23" s="1"/>
  <c r="I20" i="23"/>
  <c r="H20" i="23" s="1"/>
  <c r="I28" i="23"/>
  <c r="H28" i="23" s="1"/>
  <c r="I36" i="23"/>
  <c r="H36" i="23" s="1"/>
  <c r="I46" i="23"/>
  <c r="H46" i="23" s="1"/>
  <c r="I49" i="23"/>
  <c r="H49" i="23" s="1"/>
  <c r="I50" i="23"/>
  <c r="H50" i="23" s="1"/>
  <c r="I52" i="23"/>
  <c r="H52" i="23" s="1"/>
  <c r="I57" i="23"/>
  <c r="H57" i="23" s="1"/>
  <c r="I63" i="23"/>
  <c r="H63" i="23" s="1"/>
  <c r="I74" i="23"/>
  <c r="H74" i="23" s="1"/>
  <c r="I75" i="23"/>
  <c r="H75" i="23" s="1"/>
  <c r="I76" i="23"/>
  <c r="H76" i="23" s="1"/>
  <c r="I77" i="23"/>
  <c r="H77" i="23" s="1"/>
  <c r="I78" i="23"/>
  <c r="H78" i="23" s="1"/>
  <c r="I79" i="23"/>
  <c r="H79" i="23" s="1"/>
  <c r="I80" i="23"/>
  <c r="H80" i="23" s="1"/>
  <c r="I84" i="23"/>
  <c r="H84" i="23" s="1"/>
  <c r="I85" i="23"/>
  <c r="H85" i="23" s="1"/>
  <c r="I86" i="23"/>
  <c r="H86" i="23" s="1"/>
  <c r="I88" i="23"/>
  <c r="H88" i="23" s="1"/>
  <c r="I105" i="23"/>
  <c r="H105" i="23" s="1"/>
  <c r="I114" i="23"/>
  <c r="H114" i="23" s="1"/>
  <c r="I120" i="23"/>
  <c r="H120" i="23" s="1"/>
  <c r="I127" i="23"/>
  <c r="H127" i="23" s="1"/>
  <c r="I14" i="23"/>
  <c r="J67" i="44"/>
  <c r="G67" i="44"/>
  <c r="F67" i="44"/>
  <c r="M32" i="10"/>
  <c r="J32" i="10"/>
  <c r="L17" i="10"/>
  <c r="L19" i="10"/>
  <c r="L20" i="10"/>
  <c r="L22" i="10"/>
  <c r="L25" i="10"/>
  <c r="L29" i="10"/>
  <c r="K29" i="10" s="1"/>
  <c r="L30" i="10"/>
  <c r="L31" i="10"/>
  <c r="L13" i="10"/>
  <c r="I17" i="10"/>
  <c r="H17" i="10" s="1"/>
  <c r="I19" i="10"/>
  <c r="H19" i="10" s="1"/>
  <c r="I20" i="10"/>
  <c r="H20" i="10" s="1"/>
  <c r="I22" i="10"/>
  <c r="H22" i="10" s="1"/>
  <c r="I25" i="10"/>
  <c r="H25" i="10" s="1"/>
  <c r="I29" i="10"/>
  <c r="H29" i="10" s="1"/>
  <c r="I30" i="10"/>
  <c r="H30" i="10" s="1"/>
  <c r="I31" i="10"/>
  <c r="H31" i="10" s="1"/>
  <c r="I13" i="10"/>
  <c r="M100" i="12"/>
  <c r="J100" i="12"/>
  <c r="L29" i="12"/>
  <c r="K29" i="12" s="1"/>
  <c r="L47" i="12"/>
  <c r="K47" i="12" s="1"/>
  <c r="L62" i="12"/>
  <c r="K62" i="12" s="1"/>
  <c r="L63" i="12"/>
  <c r="K63" i="12" s="1"/>
  <c r="L65" i="12"/>
  <c r="K65" i="12" s="1"/>
  <c r="L71" i="12"/>
  <c r="K71" i="12" s="1"/>
  <c r="L75" i="12"/>
  <c r="K75" i="12" s="1"/>
  <c r="L77" i="12"/>
  <c r="K77" i="12" s="1"/>
  <c r="L83" i="12"/>
  <c r="K83" i="12" s="1"/>
  <c r="L88" i="12"/>
  <c r="K88" i="12" s="1"/>
  <c r="L94" i="12"/>
  <c r="K94" i="12" s="1"/>
  <c r="L12" i="12"/>
  <c r="I29" i="12"/>
  <c r="H29" i="12" s="1"/>
  <c r="I47" i="12"/>
  <c r="H47" i="12" s="1"/>
  <c r="I62" i="12"/>
  <c r="H62" i="12" s="1"/>
  <c r="I63" i="12"/>
  <c r="H63" i="12" s="1"/>
  <c r="I65" i="12"/>
  <c r="H65" i="12" s="1"/>
  <c r="I71" i="12"/>
  <c r="H71" i="12" s="1"/>
  <c r="I75" i="12"/>
  <c r="H75" i="12" s="1"/>
  <c r="I77" i="12"/>
  <c r="H77" i="12" s="1"/>
  <c r="I83" i="12"/>
  <c r="H83" i="12" s="1"/>
  <c r="I88" i="12"/>
  <c r="H88" i="12" s="1"/>
  <c r="I94" i="12"/>
  <c r="H94" i="12" s="1"/>
  <c r="I12" i="12"/>
  <c r="H12" i="12" s="1"/>
  <c r="M263" i="4"/>
  <c r="J263" i="4"/>
  <c r="L14" i="4"/>
  <c r="K14" i="4" s="1"/>
  <c r="L16" i="4"/>
  <c r="K16" i="4" s="1"/>
  <c r="L18" i="4"/>
  <c r="K18" i="4" s="1"/>
  <c r="L19" i="4"/>
  <c r="K19" i="4" s="1"/>
  <c r="L20" i="4"/>
  <c r="K20" i="4" s="1"/>
  <c r="L23" i="4"/>
  <c r="K23" i="4" s="1"/>
  <c r="L28" i="4"/>
  <c r="K28" i="4" s="1"/>
  <c r="L34" i="4"/>
  <c r="K34" i="4" s="1"/>
  <c r="L50" i="4"/>
  <c r="K50" i="4" s="1"/>
  <c r="L52" i="4"/>
  <c r="K52" i="4" s="1"/>
  <c r="L63" i="4"/>
  <c r="K63" i="4" s="1"/>
  <c r="L64" i="4"/>
  <c r="K64" i="4" s="1"/>
  <c r="L65" i="4"/>
  <c r="K65" i="4" s="1"/>
  <c r="L67" i="4"/>
  <c r="K67" i="4" s="1"/>
  <c r="L76" i="4"/>
  <c r="K76" i="4" s="1"/>
  <c r="L82" i="4"/>
  <c r="K82" i="4" s="1"/>
  <c r="L89" i="4"/>
  <c r="K89" i="4" s="1"/>
  <c r="L98" i="4"/>
  <c r="K98" i="4" s="1"/>
  <c r="L113" i="4"/>
  <c r="K113" i="4" s="1"/>
  <c r="L115" i="4"/>
  <c r="K115" i="4" s="1"/>
  <c r="L116" i="4"/>
  <c r="K116" i="4" s="1"/>
  <c r="L123" i="4"/>
  <c r="K123" i="4" s="1"/>
  <c r="L130" i="4"/>
  <c r="K130" i="4" s="1"/>
  <c r="L136" i="4"/>
  <c r="K136" i="4" s="1"/>
  <c r="L139" i="4"/>
  <c r="K139" i="4" s="1"/>
  <c r="L143" i="4"/>
  <c r="K143" i="4" s="1"/>
  <c r="L145" i="4"/>
  <c r="K145" i="4" s="1"/>
  <c r="L151" i="4"/>
  <c r="K151" i="4" s="1"/>
  <c r="L156" i="4"/>
  <c r="K156" i="4" s="1"/>
  <c r="L162" i="4"/>
  <c r="K162" i="4" s="1"/>
  <c r="L169" i="4"/>
  <c r="K169" i="4" s="1"/>
  <c r="L186" i="4"/>
  <c r="K186" i="4" s="1"/>
  <c r="L193" i="4"/>
  <c r="K193" i="4" s="1"/>
  <c r="L199" i="4"/>
  <c r="K199" i="4" s="1"/>
  <c r="L203" i="4"/>
  <c r="K203" i="4" s="1"/>
  <c r="L205" i="4"/>
  <c r="K205" i="4" s="1"/>
  <c r="L211" i="4"/>
  <c r="K211" i="4" s="1"/>
  <c r="L216" i="4"/>
  <c r="K216" i="4" s="1"/>
  <c r="L222" i="4"/>
  <c r="K222" i="4" s="1"/>
  <c r="L229" i="4"/>
  <c r="K229" i="4" s="1"/>
  <c r="L246" i="4"/>
  <c r="K246" i="4" s="1"/>
  <c r="L261" i="4"/>
  <c r="K261" i="4" s="1"/>
  <c r="L262" i="4"/>
  <c r="K262" i="4" s="1"/>
  <c r="L12" i="4"/>
  <c r="I14" i="4"/>
  <c r="H14" i="4" s="1"/>
  <c r="I16" i="4"/>
  <c r="H16" i="4" s="1"/>
  <c r="I18" i="4"/>
  <c r="H18" i="4" s="1"/>
  <c r="I19" i="4"/>
  <c r="H19" i="4" s="1"/>
  <c r="I20" i="4"/>
  <c r="H20" i="4" s="1"/>
  <c r="I23" i="4"/>
  <c r="H23" i="4" s="1"/>
  <c r="I28" i="4"/>
  <c r="H28" i="4" s="1"/>
  <c r="I34" i="4"/>
  <c r="H34" i="4" s="1"/>
  <c r="I50" i="4"/>
  <c r="H50" i="4" s="1"/>
  <c r="I52" i="4"/>
  <c r="H52" i="4" s="1"/>
  <c r="I63" i="4"/>
  <c r="H63" i="4" s="1"/>
  <c r="I64" i="4"/>
  <c r="H64" i="4" s="1"/>
  <c r="I65" i="4"/>
  <c r="H65" i="4" s="1"/>
  <c r="I67" i="4"/>
  <c r="H67" i="4" s="1"/>
  <c r="I76" i="4"/>
  <c r="H76" i="4" s="1"/>
  <c r="I82" i="4"/>
  <c r="H82" i="4" s="1"/>
  <c r="I89" i="4"/>
  <c r="H89" i="4" s="1"/>
  <c r="I98" i="4"/>
  <c r="H98" i="4" s="1"/>
  <c r="I113" i="4"/>
  <c r="H113" i="4" s="1"/>
  <c r="I115" i="4"/>
  <c r="H115" i="4" s="1"/>
  <c r="I116" i="4"/>
  <c r="H116" i="4" s="1"/>
  <c r="I123" i="4"/>
  <c r="H123" i="4" s="1"/>
  <c r="I130" i="4"/>
  <c r="H130" i="4" s="1"/>
  <c r="I136" i="4"/>
  <c r="H136" i="4" s="1"/>
  <c r="I139" i="4"/>
  <c r="H139" i="4" s="1"/>
  <c r="I143" i="4"/>
  <c r="H143" i="4" s="1"/>
  <c r="I145" i="4"/>
  <c r="H145" i="4" s="1"/>
  <c r="I151" i="4"/>
  <c r="H151" i="4" s="1"/>
  <c r="I156" i="4"/>
  <c r="H156" i="4" s="1"/>
  <c r="I162" i="4"/>
  <c r="H162" i="4" s="1"/>
  <c r="I169" i="4"/>
  <c r="H169" i="4" s="1"/>
  <c r="I186" i="4"/>
  <c r="H186" i="4" s="1"/>
  <c r="I193" i="4"/>
  <c r="H193" i="4" s="1"/>
  <c r="I199" i="4"/>
  <c r="H199" i="4" s="1"/>
  <c r="I203" i="4"/>
  <c r="H203" i="4" s="1"/>
  <c r="I205" i="4"/>
  <c r="H205" i="4" s="1"/>
  <c r="I211" i="4"/>
  <c r="H211" i="4" s="1"/>
  <c r="I216" i="4"/>
  <c r="H216" i="4" s="1"/>
  <c r="I222" i="4"/>
  <c r="H222" i="4" s="1"/>
  <c r="I229" i="4"/>
  <c r="H229" i="4" s="1"/>
  <c r="I246" i="4"/>
  <c r="H246" i="4" s="1"/>
  <c r="I261" i="4"/>
  <c r="H261" i="4" s="1"/>
  <c r="I262" i="4"/>
  <c r="H262" i="4" s="1"/>
  <c r="I12" i="4"/>
  <c r="H12" i="4" s="1"/>
  <c r="L15" i="8"/>
  <c r="L17" i="8"/>
  <c r="K17" i="8" s="1"/>
  <c r="L19" i="8"/>
  <c r="K19" i="8" s="1"/>
  <c r="L27" i="8"/>
  <c r="K27" i="8" s="1"/>
  <c r="L35" i="8"/>
  <c r="K35" i="8" s="1"/>
  <c r="L45" i="8"/>
  <c r="K45" i="8" s="1"/>
  <c r="L48" i="8"/>
  <c r="K48" i="8" s="1"/>
  <c r="L49" i="8"/>
  <c r="K49" i="8" s="1"/>
  <c r="L51" i="8"/>
  <c r="K51" i="8" s="1"/>
  <c r="L56" i="8"/>
  <c r="K56" i="8" s="1"/>
  <c r="L62" i="8"/>
  <c r="K62" i="8" s="1"/>
  <c r="L73" i="8"/>
  <c r="K73" i="8" s="1"/>
  <c r="L74" i="8"/>
  <c r="L75" i="8"/>
  <c r="L76" i="8"/>
  <c r="L77" i="8"/>
  <c r="K77" i="8" s="1"/>
  <c r="L79" i="8"/>
  <c r="L80" i="8"/>
  <c r="L81" i="8"/>
  <c r="L83" i="8"/>
  <c r="K83" i="8" s="1"/>
  <c r="L92" i="8"/>
  <c r="K92" i="8" s="1"/>
  <c r="L98" i="8"/>
  <c r="L105" i="8"/>
  <c r="K105" i="8" s="1"/>
  <c r="L13" i="8"/>
  <c r="K13" i="8" s="1"/>
  <c r="M112" i="8"/>
  <c r="J112" i="8"/>
  <c r="K15" i="8"/>
  <c r="K74" i="8"/>
  <c r="K75" i="8"/>
  <c r="K76" i="8"/>
  <c r="K79" i="8"/>
  <c r="K80" i="8"/>
  <c r="K81" i="8"/>
  <c r="K98" i="8"/>
  <c r="I15" i="8"/>
  <c r="H15" i="8" s="1"/>
  <c r="I17" i="8"/>
  <c r="H17" i="8" s="1"/>
  <c r="I19" i="8"/>
  <c r="H19" i="8" s="1"/>
  <c r="I27" i="8"/>
  <c r="H27" i="8" s="1"/>
  <c r="I35" i="8"/>
  <c r="H35" i="8" s="1"/>
  <c r="I45" i="8"/>
  <c r="H45" i="8" s="1"/>
  <c r="I48" i="8"/>
  <c r="H48" i="8" s="1"/>
  <c r="I49" i="8"/>
  <c r="H49" i="8" s="1"/>
  <c r="I51" i="8"/>
  <c r="H51" i="8" s="1"/>
  <c r="I56" i="8"/>
  <c r="H56" i="8" s="1"/>
  <c r="I62" i="8"/>
  <c r="H62" i="8" s="1"/>
  <c r="I73" i="8"/>
  <c r="H73" i="8" s="1"/>
  <c r="I74" i="8"/>
  <c r="H74" i="8" s="1"/>
  <c r="I75" i="8"/>
  <c r="H75" i="8" s="1"/>
  <c r="I76" i="8"/>
  <c r="H76" i="8" s="1"/>
  <c r="I77" i="8"/>
  <c r="H77" i="8" s="1"/>
  <c r="I79" i="8"/>
  <c r="H79" i="8" s="1"/>
  <c r="I80" i="8"/>
  <c r="H80" i="8" s="1"/>
  <c r="I81" i="8"/>
  <c r="H81" i="8" s="1"/>
  <c r="I83" i="8"/>
  <c r="H83" i="8" s="1"/>
  <c r="I92" i="8"/>
  <c r="H92" i="8" s="1"/>
  <c r="I98" i="8"/>
  <c r="H98" i="8" s="1"/>
  <c r="I105" i="8"/>
  <c r="H105" i="8" s="1"/>
  <c r="I13" i="8"/>
  <c r="H13" i="8" s="1"/>
  <c r="M34" i="9"/>
  <c r="J34" i="9"/>
  <c r="L18" i="9"/>
  <c r="K18" i="9" s="1"/>
  <c r="L20" i="9"/>
  <c r="K20" i="9" s="1"/>
  <c r="L21" i="9"/>
  <c r="K21" i="9" s="1"/>
  <c r="L23" i="9"/>
  <c r="K23" i="9" s="1"/>
  <c r="L24" i="9"/>
  <c r="K24" i="9" s="1"/>
  <c r="L25" i="9"/>
  <c r="K25" i="9" s="1"/>
  <c r="L26" i="9"/>
  <c r="K26" i="9" s="1"/>
  <c r="L27" i="9"/>
  <c r="K27" i="9" s="1"/>
  <c r="L28" i="9"/>
  <c r="K28" i="9" s="1"/>
  <c r="L30" i="9"/>
  <c r="K30" i="9" s="1"/>
  <c r="L32" i="9"/>
  <c r="K32" i="9" s="1"/>
  <c r="L33" i="9"/>
  <c r="K33" i="9" s="1"/>
  <c r="L14" i="9"/>
  <c r="K14" i="9" s="1"/>
  <c r="I18" i="9"/>
  <c r="H18" i="9" s="1"/>
  <c r="I20" i="9"/>
  <c r="H20" i="9" s="1"/>
  <c r="I21" i="9"/>
  <c r="H21" i="9" s="1"/>
  <c r="I23" i="9"/>
  <c r="H23" i="9" s="1"/>
  <c r="I24" i="9"/>
  <c r="H24" i="9" s="1"/>
  <c r="I25" i="9"/>
  <c r="H25" i="9" s="1"/>
  <c r="I26" i="9"/>
  <c r="H26" i="9" s="1"/>
  <c r="I27" i="9"/>
  <c r="H27" i="9" s="1"/>
  <c r="I28" i="9"/>
  <c r="H28" i="9" s="1"/>
  <c r="I30" i="9"/>
  <c r="H30" i="9" s="1"/>
  <c r="I32" i="9"/>
  <c r="H32" i="9" s="1"/>
  <c r="I33" i="9"/>
  <c r="H33" i="9" s="1"/>
  <c r="I14" i="9"/>
  <c r="H14" i="9" s="1"/>
  <c r="J57" i="44"/>
  <c r="G57" i="44"/>
  <c r="F57" i="44"/>
  <c r="M68" i="25"/>
  <c r="J68" i="25"/>
  <c r="L14" i="25"/>
  <c r="K14" i="25" s="1"/>
  <c r="L16" i="25"/>
  <c r="K16" i="25" s="1"/>
  <c r="L17" i="25"/>
  <c r="K17" i="25" s="1"/>
  <c r="L20" i="25"/>
  <c r="K20" i="25" s="1"/>
  <c r="L25" i="25"/>
  <c r="K25" i="25" s="1"/>
  <c r="L31" i="25"/>
  <c r="K31" i="25" s="1"/>
  <c r="L46" i="25"/>
  <c r="K46" i="25" s="1"/>
  <c r="L47" i="25"/>
  <c r="K47" i="25" s="1"/>
  <c r="L49" i="25"/>
  <c r="K49" i="25" s="1"/>
  <c r="L53" i="25"/>
  <c r="K53" i="25" s="1"/>
  <c r="L57" i="25"/>
  <c r="K57" i="25" s="1"/>
  <c r="L61" i="25"/>
  <c r="K61" i="25" s="1"/>
  <c r="L13" i="25"/>
  <c r="I14" i="25"/>
  <c r="H14" i="25" s="1"/>
  <c r="I16" i="25"/>
  <c r="H16" i="25" s="1"/>
  <c r="I17" i="25"/>
  <c r="H17" i="25" s="1"/>
  <c r="I20" i="25"/>
  <c r="H20" i="25" s="1"/>
  <c r="I25" i="25"/>
  <c r="H25" i="25" s="1"/>
  <c r="I31" i="25"/>
  <c r="H31" i="25" s="1"/>
  <c r="I46" i="25"/>
  <c r="H46" i="25" s="1"/>
  <c r="I47" i="25"/>
  <c r="H47" i="25" s="1"/>
  <c r="I49" i="25"/>
  <c r="H49" i="25" s="1"/>
  <c r="I53" i="25"/>
  <c r="H53" i="25" s="1"/>
  <c r="I57" i="25"/>
  <c r="H57" i="25" s="1"/>
  <c r="I61" i="25"/>
  <c r="H61" i="25" s="1"/>
  <c r="I13" i="25"/>
  <c r="M18" i="37"/>
  <c r="I20" i="37"/>
  <c r="L18" i="37"/>
  <c r="I18" i="37"/>
  <c r="I19" i="37" s="1"/>
  <c r="J18" i="37"/>
  <c r="M299" i="29"/>
  <c r="L13" i="29"/>
  <c r="K13" i="29" s="1"/>
  <c r="L15" i="29"/>
  <c r="K15" i="29" s="1"/>
  <c r="L19" i="29"/>
  <c r="K19" i="29" s="1"/>
  <c r="L21" i="29"/>
  <c r="K21" i="29" s="1"/>
  <c r="L25" i="29"/>
  <c r="K25" i="29" s="1"/>
  <c r="L27" i="29"/>
  <c r="K27" i="29" s="1"/>
  <c r="L32" i="29"/>
  <c r="K32" i="29" s="1"/>
  <c r="L34" i="29"/>
  <c r="K34" i="29" s="1"/>
  <c r="L39" i="29"/>
  <c r="K39" i="29" s="1"/>
  <c r="L40" i="29"/>
  <c r="K40" i="29" s="1"/>
  <c r="L42" i="29"/>
  <c r="K42" i="29" s="1"/>
  <c r="L48" i="29"/>
  <c r="K48" i="29" s="1"/>
  <c r="L49" i="29"/>
  <c r="K49" i="29" s="1"/>
  <c r="L51" i="29"/>
  <c r="K51" i="29" s="1"/>
  <c r="L62" i="29"/>
  <c r="K62" i="29" s="1"/>
  <c r="L68" i="29"/>
  <c r="K68" i="29" s="1"/>
  <c r="L70" i="29"/>
  <c r="K70" i="29" s="1"/>
  <c r="L75" i="29"/>
  <c r="K75" i="29" s="1"/>
  <c r="L77" i="29"/>
  <c r="K77" i="29" s="1"/>
  <c r="L80" i="29"/>
  <c r="K80" i="29" s="1"/>
  <c r="L83" i="29"/>
  <c r="K83" i="29" s="1"/>
  <c r="L86" i="29"/>
  <c r="K86" i="29" s="1"/>
  <c r="L87" i="29"/>
  <c r="K87" i="29" s="1"/>
  <c r="L89" i="29"/>
  <c r="K89" i="29" s="1"/>
  <c r="L92" i="29"/>
  <c r="K92" i="29" s="1"/>
  <c r="L93" i="29"/>
  <c r="K93" i="29" s="1"/>
  <c r="L95" i="29"/>
  <c r="K95" i="29" s="1"/>
  <c r="L104" i="29"/>
  <c r="K104" i="29" s="1"/>
  <c r="L106" i="29"/>
  <c r="K106" i="29" s="1"/>
  <c r="L110" i="29"/>
  <c r="K110" i="29" s="1"/>
  <c r="L112" i="29"/>
  <c r="K112" i="29" s="1"/>
  <c r="L118" i="29"/>
  <c r="K118" i="29" s="1"/>
  <c r="L122" i="29"/>
  <c r="K122" i="29" s="1"/>
  <c r="L124" i="29"/>
  <c r="K124" i="29" s="1"/>
  <c r="L128" i="29"/>
  <c r="K128" i="29" s="1"/>
  <c r="L129" i="29"/>
  <c r="K129" i="29" s="1"/>
  <c r="L130" i="29"/>
  <c r="K130" i="29" s="1"/>
  <c r="L131" i="29"/>
  <c r="K131" i="29" s="1"/>
  <c r="L132" i="29"/>
  <c r="K132" i="29" s="1"/>
  <c r="L133" i="29"/>
  <c r="K133" i="29" s="1"/>
  <c r="L134" i="29"/>
  <c r="K134" i="29" s="1"/>
  <c r="L135" i="29"/>
  <c r="K135" i="29" s="1"/>
  <c r="L136" i="29"/>
  <c r="K136" i="29" s="1"/>
  <c r="L139" i="29"/>
  <c r="K139" i="29" s="1"/>
  <c r="L144" i="29"/>
  <c r="K144" i="29" s="1"/>
  <c r="L150" i="29"/>
  <c r="K150" i="29" s="1"/>
  <c r="L151" i="29"/>
  <c r="K151" i="29" s="1"/>
  <c r="L153" i="29"/>
  <c r="K153" i="29" s="1"/>
  <c r="L158" i="29"/>
  <c r="K158" i="29" s="1"/>
  <c r="L164" i="29"/>
  <c r="K164" i="29" s="1"/>
  <c r="L166" i="29"/>
  <c r="K166" i="29" s="1"/>
  <c r="L171" i="29"/>
  <c r="K171" i="29" s="1"/>
  <c r="L173" i="29"/>
  <c r="K173" i="29" s="1"/>
  <c r="L178" i="29"/>
  <c r="K178" i="29" s="1"/>
  <c r="L184" i="29"/>
  <c r="K184" i="29" s="1"/>
  <c r="L185" i="29"/>
  <c r="K185" i="29" s="1"/>
  <c r="L187" i="29"/>
  <c r="K187" i="29" s="1"/>
  <c r="L192" i="29"/>
  <c r="K192" i="29" s="1"/>
  <c r="L194" i="29"/>
  <c r="K194" i="29" s="1"/>
  <c r="L199" i="29"/>
  <c r="K199" i="29" s="1"/>
  <c r="L200" i="29"/>
  <c r="K200" i="29" s="1"/>
  <c r="L202" i="29"/>
  <c r="K202" i="29" s="1"/>
  <c r="L209" i="29"/>
  <c r="K209" i="29" s="1"/>
  <c r="L211" i="29"/>
  <c r="K211" i="29" s="1"/>
  <c r="L224" i="29"/>
  <c r="K224" i="29" s="1"/>
  <c r="L230" i="29"/>
  <c r="K230" i="29" s="1"/>
  <c r="L231" i="29"/>
  <c r="K231" i="29" s="1"/>
  <c r="L232" i="29"/>
  <c r="K232" i="29" s="1"/>
  <c r="L233" i="29"/>
  <c r="K233" i="29" s="1"/>
  <c r="L234" i="29"/>
  <c r="K234" i="29" s="1"/>
  <c r="L236" i="29"/>
  <c r="K236" i="29" s="1"/>
  <c r="L242" i="29"/>
  <c r="K242" i="29" s="1"/>
  <c r="L243" i="29"/>
  <c r="K243" i="29" s="1"/>
  <c r="L245" i="29"/>
  <c r="K245" i="29" s="1"/>
  <c r="L250" i="29"/>
  <c r="K250" i="29" s="1"/>
  <c r="L251" i="29"/>
  <c r="K251" i="29" s="1"/>
  <c r="L254" i="29"/>
  <c r="K254" i="29" s="1"/>
  <c r="L258" i="29"/>
  <c r="K258" i="29" s="1"/>
  <c r="L260" i="29"/>
  <c r="K260" i="29" s="1"/>
  <c r="L264" i="29"/>
  <c r="K264" i="29" s="1"/>
  <c r="L266" i="29"/>
  <c r="K266" i="29" s="1"/>
  <c r="L275" i="29"/>
  <c r="K275" i="29" s="1"/>
  <c r="L276" i="29"/>
  <c r="K276" i="29" s="1"/>
  <c r="L277" i="29"/>
  <c r="K277" i="29" s="1"/>
  <c r="L278" i="29"/>
  <c r="K278" i="29" s="1"/>
  <c r="L279" i="29"/>
  <c r="K279" i="29" s="1"/>
  <c r="L281" i="29"/>
  <c r="K281" i="29" s="1"/>
  <c r="L285" i="29"/>
  <c r="K285" i="29" s="1"/>
  <c r="L286" i="29"/>
  <c r="K286" i="29" s="1"/>
  <c r="L288" i="29"/>
  <c r="K288" i="29" s="1"/>
  <c r="L291" i="29"/>
  <c r="K291" i="29" s="1"/>
  <c r="L294" i="29"/>
  <c r="K294" i="29" s="1"/>
  <c r="L297" i="29"/>
  <c r="K297" i="29" s="1"/>
  <c r="L298" i="29"/>
  <c r="K298" i="29" s="1"/>
  <c r="L12" i="29"/>
  <c r="I13" i="29"/>
  <c r="H13" i="29" s="1"/>
  <c r="I15" i="29"/>
  <c r="H15" i="29" s="1"/>
  <c r="I19" i="29"/>
  <c r="H19" i="29" s="1"/>
  <c r="I21" i="29"/>
  <c r="H21" i="29" s="1"/>
  <c r="I25" i="29"/>
  <c r="H25" i="29" s="1"/>
  <c r="I27" i="29"/>
  <c r="H27" i="29" s="1"/>
  <c r="I32" i="29"/>
  <c r="H32" i="29" s="1"/>
  <c r="I34" i="29"/>
  <c r="H34" i="29" s="1"/>
  <c r="I39" i="29"/>
  <c r="H39" i="29" s="1"/>
  <c r="I40" i="29"/>
  <c r="H40" i="29" s="1"/>
  <c r="I42" i="29"/>
  <c r="H42" i="29" s="1"/>
  <c r="I48" i="29"/>
  <c r="H48" i="29" s="1"/>
  <c r="I49" i="29"/>
  <c r="H49" i="29" s="1"/>
  <c r="I51" i="29"/>
  <c r="H51" i="29" s="1"/>
  <c r="I62" i="29"/>
  <c r="H62" i="29" s="1"/>
  <c r="I68" i="29"/>
  <c r="H68" i="29" s="1"/>
  <c r="I70" i="29"/>
  <c r="H70" i="29" s="1"/>
  <c r="I75" i="29"/>
  <c r="H75" i="29" s="1"/>
  <c r="I77" i="29"/>
  <c r="H77" i="29" s="1"/>
  <c r="I80" i="29"/>
  <c r="H80" i="29" s="1"/>
  <c r="I83" i="29"/>
  <c r="H83" i="29" s="1"/>
  <c r="I86" i="29"/>
  <c r="H86" i="29" s="1"/>
  <c r="I87" i="29"/>
  <c r="H87" i="29" s="1"/>
  <c r="I89" i="29"/>
  <c r="H89" i="29" s="1"/>
  <c r="I92" i="29"/>
  <c r="H92" i="29" s="1"/>
  <c r="I93" i="29"/>
  <c r="H93" i="29" s="1"/>
  <c r="I95" i="29"/>
  <c r="H95" i="29" s="1"/>
  <c r="I104" i="29"/>
  <c r="H104" i="29" s="1"/>
  <c r="I106" i="29"/>
  <c r="H106" i="29" s="1"/>
  <c r="I110" i="29"/>
  <c r="H110" i="29" s="1"/>
  <c r="I112" i="29"/>
  <c r="H112" i="29" s="1"/>
  <c r="I118" i="29"/>
  <c r="H118" i="29" s="1"/>
  <c r="I122" i="29"/>
  <c r="H122" i="29" s="1"/>
  <c r="I124" i="29"/>
  <c r="H124" i="29" s="1"/>
  <c r="I128" i="29"/>
  <c r="H128" i="29" s="1"/>
  <c r="I129" i="29"/>
  <c r="H129" i="29" s="1"/>
  <c r="I130" i="29"/>
  <c r="H130" i="29" s="1"/>
  <c r="I131" i="29"/>
  <c r="H131" i="29" s="1"/>
  <c r="I132" i="29"/>
  <c r="H132" i="29" s="1"/>
  <c r="I133" i="29"/>
  <c r="H133" i="29" s="1"/>
  <c r="I134" i="29"/>
  <c r="H134" i="29" s="1"/>
  <c r="I135" i="29"/>
  <c r="H135" i="29" s="1"/>
  <c r="I136" i="29"/>
  <c r="H136" i="29" s="1"/>
  <c r="I139" i="29"/>
  <c r="H139" i="29" s="1"/>
  <c r="I144" i="29"/>
  <c r="H144" i="29" s="1"/>
  <c r="I150" i="29"/>
  <c r="H150" i="29" s="1"/>
  <c r="I151" i="29"/>
  <c r="H151" i="29" s="1"/>
  <c r="I153" i="29"/>
  <c r="H153" i="29" s="1"/>
  <c r="I158" i="29"/>
  <c r="H158" i="29" s="1"/>
  <c r="I164" i="29"/>
  <c r="H164" i="29" s="1"/>
  <c r="I166" i="29"/>
  <c r="H166" i="29" s="1"/>
  <c r="I171" i="29"/>
  <c r="H171" i="29" s="1"/>
  <c r="I173" i="29"/>
  <c r="H173" i="29" s="1"/>
  <c r="I178" i="29"/>
  <c r="H178" i="29" s="1"/>
  <c r="I184" i="29"/>
  <c r="H184" i="29" s="1"/>
  <c r="I185" i="29"/>
  <c r="H185" i="29" s="1"/>
  <c r="I187" i="29"/>
  <c r="H187" i="29" s="1"/>
  <c r="I192" i="29"/>
  <c r="H192" i="29" s="1"/>
  <c r="I194" i="29"/>
  <c r="H194" i="29" s="1"/>
  <c r="I199" i="29"/>
  <c r="H199" i="29" s="1"/>
  <c r="I200" i="29"/>
  <c r="H200" i="29" s="1"/>
  <c r="I202" i="29"/>
  <c r="H202" i="29" s="1"/>
  <c r="I209" i="29"/>
  <c r="H209" i="29" s="1"/>
  <c r="I211" i="29"/>
  <c r="H211" i="29" s="1"/>
  <c r="I224" i="29"/>
  <c r="H224" i="29" s="1"/>
  <c r="I230" i="29"/>
  <c r="H230" i="29" s="1"/>
  <c r="I231" i="29"/>
  <c r="H231" i="29" s="1"/>
  <c r="I232" i="29"/>
  <c r="H232" i="29" s="1"/>
  <c r="I233" i="29"/>
  <c r="H233" i="29" s="1"/>
  <c r="I234" i="29"/>
  <c r="H234" i="29" s="1"/>
  <c r="I236" i="29"/>
  <c r="H236" i="29" s="1"/>
  <c r="I242" i="29"/>
  <c r="H242" i="29" s="1"/>
  <c r="I243" i="29"/>
  <c r="H243" i="29" s="1"/>
  <c r="I245" i="29"/>
  <c r="H245" i="29" s="1"/>
  <c r="I250" i="29"/>
  <c r="H250" i="29" s="1"/>
  <c r="I251" i="29"/>
  <c r="H251" i="29" s="1"/>
  <c r="I254" i="29"/>
  <c r="H254" i="29" s="1"/>
  <c r="I258" i="29"/>
  <c r="H258" i="29" s="1"/>
  <c r="I260" i="29"/>
  <c r="H260" i="29" s="1"/>
  <c r="I264" i="29"/>
  <c r="H264" i="29" s="1"/>
  <c r="I266" i="29"/>
  <c r="H266" i="29" s="1"/>
  <c r="I275" i="29"/>
  <c r="H275" i="29" s="1"/>
  <c r="I276" i="29"/>
  <c r="H276" i="29" s="1"/>
  <c r="I277" i="29"/>
  <c r="H277" i="29" s="1"/>
  <c r="I278" i="29"/>
  <c r="H278" i="29" s="1"/>
  <c r="I279" i="29"/>
  <c r="H279" i="29" s="1"/>
  <c r="I281" i="29"/>
  <c r="H281" i="29" s="1"/>
  <c r="I285" i="29"/>
  <c r="H285" i="29" s="1"/>
  <c r="I286" i="29"/>
  <c r="H286" i="29" s="1"/>
  <c r="I288" i="29"/>
  <c r="H288" i="29" s="1"/>
  <c r="I291" i="29"/>
  <c r="H291" i="29" s="1"/>
  <c r="I294" i="29"/>
  <c r="H294" i="29" s="1"/>
  <c r="I297" i="29"/>
  <c r="H297" i="29" s="1"/>
  <c r="I12" i="29"/>
  <c r="H12" i="29" s="1"/>
  <c r="K27" i="27"/>
  <c r="K39" i="27"/>
  <c r="K43" i="27"/>
  <c r="K52" i="27"/>
  <c r="K61" i="27"/>
  <c r="K62" i="27"/>
  <c r="K63" i="27"/>
  <c r="K64" i="27"/>
  <c r="K65" i="27"/>
  <c r="K68" i="27"/>
  <c r="K73" i="27"/>
  <c r="K75" i="27"/>
  <c r="K79" i="27"/>
  <c r="K80" i="27"/>
  <c r="K83" i="27"/>
  <c r="K85" i="27"/>
  <c r="K94" i="27"/>
  <c r="K95" i="27"/>
  <c r="K96" i="27"/>
  <c r="K98" i="27"/>
  <c r="I39" i="27"/>
  <c r="H39" i="27" s="1"/>
  <c r="I52" i="27"/>
  <c r="H52" i="27" s="1"/>
  <c r="I61" i="27"/>
  <c r="H61" i="27" s="1"/>
  <c r="I62" i="27"/>
  <c r="H62" i="27" s="1"/>
  <c r="I63" i="27"/>
  <c r="H63" i="27" s="1"/>
  <c r="I64" i="27"/>
  <c r="H64" i="27" s="1"/>
  <c r="I65" i="27"/>
  <c r="H65" i="27" s="1"/>
  <c r="I73" i="27"/>
  <c r="H73" i="27" s="1"/>
  <c r="I79" i="27"/>
  <c r="H79" i="27" s="1"/>
  <c r="I80" i="27"/>
  <c r="H80" i="27" s="1"/>
  <c r="I83" i="27"/>
  <c r="H83" i="27" s="1"/>
  <c r="I94" i="27"/>
  <c r="H94" i="27" s="1"/>
  <c r="I95" i="27"/>
  <c r="H95" i="27" s="1"/>
  <c r="I96" i="27"/>
  <c r="H96" i="27" s="1"/>
  <c r="I98" i="27"/>
  <c r="H98" i="27" s="1"/>
  <c r="I13" i="27"/>
  <c r="H13" i="27" s="1"/>
  <c r="M117" i="19"/>
  <c r="J117" i="19"/>
  <c r="K22" i="19"/>
  <c r="L25" i="19"/>
  <c r="K25" i="19" s="1"/>
  <c r="L39" i="19"/>
  <c r="K39" i="19" s="1"/>
  <c r="L53" i="19"/>
  <c r="K53" i="19" s="1"/>
  <c r="L55" i="19"/>
  <c r="K55" i="19" s="1"/>
  <c r="L57" i="19"/>
  <c r="K57" i="19" s="1"/>
  <c r="L59" i="19"/>
  <c r="K59" i="19" s="1"/>
  <c r="L60" i="19"/>
  <c r="K60" i="19" s="1"/>
  <c r="L61" i="19"/>
  <c r="K61" i="19" s="1"/>
  <c r="L62" i="19"/>
  <c r="K62" i="19" s="1"/>
  <c r="L63" i="19"/>
  <c r="K63" i="19" s="1"/>
  <c r="L64" i="19"/>
  <c r="K64" i="19" s="1"/>
  <c r="L65" i="19"/>
  <c r="K65" i="19" s="1"/>
  <c r="L66" i="19"/>
  <c r="K66" i="19" s="1"/>
  <c r="L68" i="19"/>
  <c r="K68" i="19" s="1"/>
  <c r="L69" i="19"/>
  <c r="K69" i="19" s="1"/>
  <c r="L71" i="19"/>
  <c r="K71" i="19" s="1"/>
  <c r="L72" i="19"/>
  <c r="K72" i="19" s="1"/>
  <c r="L73" i="19"/>
  <c r="K73" i="19" s="1"/>
  <c r="L74" i="19"/>
  <c r="K74" i="19" s="1"/>
  <c r="L75" i="19"/>
  <c r="K75" i="19" s="1"/>
  <c r="L80" i="19"/>
  <c r="K80" i="19" s="1"/>
  <c r="K83" i="19"/>
  <c r="L86" i="19"/>
  <c r="K86" i="19" s="1"/>
  <c r="L100" i="19"/>
  <c r="K100" i="19" s="1"/>
  <c r="L102" i="19"/>
  <c r="K102" i="19" s="1"/>
  <c r="L104" i="19"/>
  <c r="K104" i="19" s="1"/>
  <c r="L105" i="19"/>
  <c r="K105" i="19" s="1"/>
  <c r="L106" i="19"/>
  <c r="K106" i="19" s="1"/>
  <c r="L108" i="19"/>
  <c r="K108" i="19" s="1"/>
  <c r="L110" i="19"/>
  <c r="K110" i="19" s="1"/>
  <c r="L111" i="19"/>
  <c r="K111" i="19" s="1"/>
  <c r="L112" i="19"/>
  <c r="K112" i="19" s="1"/>
  <c r="L113" i="19"/>
  <c r="K113" i="19" s="1"/>
  <c r="L13" i="19"/>
  <c r="I22" i="19"/>
  <c r="H22" i="19" s="1"/>
  <c r="I25" i="19"/>
  <c r="H25" i="19" s="1"/>
  <c r="I39" i="19"/>
  <c r="H39" i="19" s="1"/>
  <c r="I53" i="19"/>
  <c r="H53" i="19" s="1"/>
  <c r="I55" i="19"/>
  <c r="H55" i="19" s="1"/>
  <c r="I57" i="19"/>
  <c r="H57" i="19" s="1"/>
  <c r="I59" i="19"/>
  <c r="H59" i="19" s="1"/>
  <c r="I60" i="19"/>
  <c r="H60" i="19" s="1"/>
  <c r="I61" i="19"/>
  <c r="H61" i="19" s="1"/>
  <c r="I62" i="19"/>
  <c r="H62" i="19" s="1"/>
  <c r="I63" i="19"/>
  <c r="H63" i="19" s="1"/>
  <c r="I64" i="19"/>
  <c r="H64" i="19" s="1"/>
  <c r="I65" i="19"/>
  <c r="H65" i="19" s="1"/>
  <c r="I66" i="19"/>
  <c r="H66" i="19" s="1"/>
  <c r="I68" i="19"/>
  <c r="H68" i="19" s="1"/>
  <c r="I69" i="19"/>
  <c r="H69" i="19" s="1"/>
  <c r="I71" i="19"/>
  <c r="H71" i="19" s="1"/>
  <c r="I72" i="19"/>
  <c r="H72" i="19" s="1"/>
  <c r="I73" i="19"/>
  <c r="H73" i="19" s="1"/>
  <c r="I74" i="19"/>
  <c r="H74" i="19" s="1"/>
  <c r="I75" i="19"/>
  <c r="H75" i="19" s="1"/>
  <c r="I80" i="19"/>
  <c r="H80" i="19" s="1"/>
  <c r="I83" i="19"/>
  <c r="H83" i="19" s="1"/>
  <c r="I86" i="19"/>
  <c r="H86" i="19" s="1"/>
  <c r="I100" i="19"/>
  <c r="H100" i="19" s="1"/>
  <c r="I102" i="19"/>
  <c r="H102" i="19" s="1"/>
  <c r="I104" i="19"/>
  <c r="H104" i="19" s="1"/>
  <c r="I105" i="19"/>
  <c r="H105" i="19" s="1"/>
  <c r="I106" i="19"/>
  <c r="H106" i="19" s="1"/>
  <c r="I108" i="19"/>
  <c r="H108" i="19" s="1"/>
  <c r="I110" i="19"/>
  <c r="H110" i="19" s="1"/>
  <c r="I111" i="19"/>
  <c r="H111" i="19" s="1"/>
  <c r="I112" i="19"/>
  <c r="H112" i="19" s="1"/>
  <c r="I113" i="19"/>
  <c r="H113" i="19" s="1"/>
  <c r="I13" i="19"/>
  <c r="H13" i="19" s="1"/>
  <c r="J49" i="44"/>
  <c r="G49" i="44"/>
  <c r="F49" i="44"/>
  <c r="M60" i="20"/>
  <c r="L60" i="20"/>
  <c r="J60" i="20"/>
  <c r="I60" i="20"/>
  <c r="I62" i="20"/>
  <c r="I61" i="20"/>
  <c r="L16" i="20"/>
  <c r="K16" i="20" s="1"/>
  <c r="L18" i="20"/>
  <c r="K18" i="20" s="1"/>
  <c r="L22" i="20"/>
  <c r="K22" i="20" s="1"/>
  <c r="L24" i="20"/>
  <c r="K24" i="20" s="1"/>
  <c r="L38" i="20"/>
  <c r="K38" i="20" s="1"/>
  <c r="L41" i="20"/>
  <c r="K41" i="20" s="1"/>
  <c r="L46" i="20"/>
  <c r="K46" i="20" s="1"/>
  <c r="L48" i="20"/>
  <c r="K48" i="20" s="1"/>
  <c r="L53" i="20"/>
  <c r="K53" i="20" s="1"/>
  <c r="L55" i="20"/>
  <c r="K55" i="20" s="1"/>
  <c r="L59" i="20"/>
  <c r="K59" i="20" s="1"/>
  <c r="L13" i="20"/>
  <c r="K13" i="20" s="1"/>
  <c r="I16" i="20"/>
  <c r="H16" i="20" s="1"/>
  <c r="I18" i="20"/>
  <c r="H18" i="20" s="1"/>
  <c r="I22" i="20"/>
  <c r="H22" i="20" s="1"/>
  <c r="I24" i="20"/>
  <c r="H24" i="20" s="1"/>
  <c r="I38" i="20"/>
  <c r="H38" i="20" s="1"/>
  <c r="I41" i="20"/>
  <c r="H41" i="20" s="1"/>
  <c r="I46" i="20"/>
  <c r="H46" i="20" s="1"/>
  <c r="I48" i="20"/>
  <c r="H48" i="20" s="1"/>
  <c r="I53" i="20"/>
  <c r="H53" i="20" s="1"/>
  <c r="I55" i="20"/>
  <c r="H55" i="20" s="1"/>
  <c r="I59" i="20"/>
  <c r="H59" i="20" s="1"/>
  <c r="I13" i="20"/>
  <c r="H13" i="20" s="1"/>
  <c r="J159" i="17"/>
  <c r="K26" i="17"/>
  <c r="K42" i="17"/>
  <c r="K50" i="17"/>
  <c r="K63" i="17"/>
  <c r="K153" i="17"/>
  <c r="I26" i="17"/>
  <c r="H26" i="17" s="1"/>
  <c r="I28" i="17"/>
  <c r="H28" i="17" s="1"/>
  <c r="I42" i="17"/>
  <c r="H42" i="17" s="1"/>
  <c r="H43" i="17"/>
  <c r="I45" i="17"/>
  <c r="H45" i="17" s="1"/>
  <c r="I50" i="17"/>
  <c r="H50" i="17" s="1"/>
  <c r="I52" i="17"/>
  <c r="H52" i="17" s="1"/>
  <c r="I63" i="17"/>
  <c r="H63" i="17" s="1"/>
  <c r="I66" i="17"/>
  <c r="H66" i="17" s="1"/>
  <c r="I70" i="17"/>
  <c r="H70" i="17" s="1"/>
  <c r="I72" i="17"/>
  <c r="H72" i="17" s="1"/>
  <c r="I76" i="17"/>
  <c r="H76" i="17" s="1"/>
  <c r="I78" i="17"/>
  <c r="H78" i="17" s="1"/>
  <c r="I81" i="17"/>
  <c r="H81" i="17" s="1"/>
  <c r="I83" i="17"/>
  <c r="H83" i="17" s="1"/>
  <c r="I86" i="17"/>
  <c r="H86" i="17" s="1"/>
  <c r="I88" i="17"/>
  <c r="H88" i="17" s="1"/>
  <c r="I103" i="17"/>
  <c r="H103" i="17" s="1"/>
  <c r="I118" i="17"/>
  <c r="H118" i="17" s="1"/>
  <c r="I125" i="17"/>
  <c r="H125" i="17" s="1"/>
  <c r="I133" i="17"/>
  <c r="H133" i="17" s="1"/>
  <c r="I138" i="17"/>
  <c r="H138" i="17" s="1"/>
  <c r="I140" i="17"/>
  <c r="H140" i="17" s="1"/>
  <c r="I143" i="17"/>
  <c r="H143" i="17" s="1"/>
  <c r="I145" i="17"/>
  <c r="H145" i="17" s="1"/>
  <c r="I148" i="17"/>
  <c r="H148" i="17" s="1"/>
  <c r="I150" i="17"/>
  <c r="H150" i="17" s="1"/>
  <c r="I153" i="17"/>
  <c r="H153" i="17" s="1"/>
  <c r="I155" i="17"/>
  <c r="H155" i="17" s="1"/>
  <c r="I158" i="17"/>
  <c r="H158" i="17" s="1"/>
  <c r="I14" i="17"/>
  <c r="H14" i="17" s="1"/>
  <c r="J45" i="44"/>
  <c r="G45" i="44"/>
  <c r="F45" i="44"/>
  <c r="M238" i="21"/>
  <c r="L238" i="21"/>
  <c r="J238" i="21"/>
  <c r="I238" i="21"/>
  <c r="L16" i="21"/>
  <c r="K16" i="21" s="1"/>
  <c r="L19" i="21"/>
  <c r="K19" i="21" s="1"/>
  <c r="L21" i="21"/>
  <c r="K21" i="21" s="1"/>
  <c r="L23" i="21"/>
  <c r="K23" i="21" s="1"/>
  <c r="L25" i="21"/>
  <c r="K25" i="21" s="1"/>
  <c r="L26" i="21"/>
  <c r="K26" i="21" s="1"/>
  <c r="L30" i="21"/>
  <c r="K30" i="21" s="1"/>
  <c r="L35" i="21"/>
  <c r="K35" i="21" s="1"/>
  <c r="L41" i="21"/>
  <c r="K41" i="21" s="1"/>
  <c r="L50" i="21"/>
  <c r="K50" i="21" s="1"/>
  <c r="L54" i="21"/>
  <c r="K54" i="21" s="1"/>
  <c r="L65" i="21"/>
  <c r="K65" i="21" s="1"/>
  <c r="L66" i="21"/>
  <c r="K66" i="21" s="1"/>
  <c r="L67" i="21"/>
  <c r="K67" i="21" s="1"/>
  <c r="L68" i="21"/>
  <c r="K68" i="21" s="1"/>
  <c r="L69" i="21"/>
  <c r="K69" i="21" s="1"/>
  <c r="L70" i="21"/>
  <c r="K70" i="21" s="1"/>
  <c r="L71" i="21"/>
  <c r="K71" i="21" s="1"/>
  <c r="L72" i="21"/>
  <c r="K72" i="21" s="1"/>
  <c r="L73" i="21"/>
  <c r="K73" i="21" s="1"/>
  <c r="L75" i="21"/>
  <c r="K75" i="21" s="1"/>
  <c r="L79" i="21"/>
  <c r="K79" i="21" s="1"/>
  <c r="L86" i="21"/>
  <c r="K86" i="21" s="1"/>
  <c r="L91" i="21"/>
  <c r="K91" i="21" s="1"/>
  <c r="L96" i="21"/>
  <c r="K96" i="21" s="1"/>
  <c r="L101" i="21"/>
  <c r="K101" i="21" s="1"/>
  <c r="L105" i="21"/>
  <c r="K105" i="21" s="1"/>
  <c r="L109" i="21"/>
  <c r="K109" i="21" s="1"/>
  <c r="L114" i="21"/>
  <c r="K114" i="21" s="1"/>
  <c r="L119" i="21"/>
  <c r="K119" i="21" s="1"/>
  <c r="L125" i="21"/>
  <c r="K125" i="21" s="1"/>
  <c r="L134" i="21"/>
  <c r="K134" i="21" s="1"/>
  <c r="L138" i="21"/>
  <c r="K138" i="21" s="1"/>
  <c r="L149" i="21"/>
  <c r="K149" i="21" s="1"/>
  <c r="L150" i="21"/>
  <c r="K150" i="21" s="1"/>
  <c r="L151" i="21"/>
  <c r="K151" i="21" s="1"/>
  <c r="L152" i="21"/>
  <c r="K152" i="21" s="1"/>
  <c r="L153" i="21"/>
  <c r="K153" i="21" s="1"/>
  <c r="L156" i="21"/>
  <c r="K156" i="21" s="1"/>
  <c r="L167" i="21"/>
  <c r="K167" i="21" s="1"/>
  <c r="L168" i="21"/>
  <c r="K168" i="21" s="1"/>
  <c r="L169" i="21"/>
  <c r="K169" i="21" s="1"/>
  <c r="L170" i="21"/>
  <c r="K170" i="21" s="1"/>
  <c r="L171" i="21"/>
  <c r="K171" i="21" s="1"/>
  <c r="L172" i="21"/>
  <c r="K172" i="21" s="1"/>
  <c r="L174" i="21"/>
  <c r="K174" i="21" s="1"/>
  <c r="L178" i="21"/>
  <c r="K178" i="21" s="1"/>
  <c r="L196" i="21"/>
  <c r="K196" i="21" s="1"/>
  <c r="L200" i="21"/>
  <c r="K200" i="21" s="1"/>
  <c r="L201" i="21"/>
  <c r="K201" i="21" s="1"/>
  <c r="L208" i="21"/>
  <c r="K208" i="21" s="1"/>
  <c r="L220" i="21"/>
  <c r="K220" i="21" s="1"/>
  <c r="L224" i="21"/>
  <c r="K224" i="21" s="1"/>
  <c r="L228" i="21"/>
  <c r="K228" i="21" s="1"/>
  <c r="L230" i="21"/>
  <c r="K230" i="21" s="1"/>
  <c r="L231" i="21"/>
  <c r="K231" i="21" s="1"/>
  <c r="L235" i="21"/>
  <c r="K235" i="21" s="1"/>
  <c r="L237" i="21"/>
  <c r="K237" i="21" s="1"/>
  <c r="L13" i="21"/>
  <c r="K13" i="21" s="1"/>
  <c r="I16" i="21"/>
  <c r="H16" i="21" s="1"/>
  <c r="I19" i="21"/>
  <c r="H19" i="21" s="1"/>
  <c r="I21" i="21"/>
  <c r="H21" i="21" s="1"/>
  <c r="I23" i="21"/>
  <c r="H23" i="21" s="1"/>
  <c r="I25" i="21"/>
  <c r="H25" i="21" s="1"/>
  <c r="I26" i="21"/>
  <c r="H26" i="21" s="1"/>
  <c r="I30" i="21"/>
  <c r="H30" i="21" s="1"/>
  <c r="I35" i="21"/>
  <c r="H35" i="21" s="1"/>
  <c r="I41" i="21"/>
  <c r="H41" i="21" s="1"/>
  <c r="I50" i="21"/>
  <c r="H50" i="21" s="1"/>
  <c r="I54" i="21"/>
  <c r="H54" i="21" s="1"/>
  <c r="I65" i="21"/>
  <c r="H65" i="21" s="1"/>
  <c r="I66" i="21"/>
  <c r="H66" i="21" s="1"/>
  <c r="I67" i="21"/>
  <c r="H67" i="21" s="1"/>
  <c r="I68" i="21"/>
  <c r="H68" i="21" s="1"/>
  <c r="I69" i="21"/>
  <c r="H69" i="21" s="1"/>
  <c r="I70" i="21"/>
  <c r="H70" i="21" s="1"/>
  <c r="I71" i="21"/>
  <c r="H71" i="21" s="1"/>
  <c r="I72" i="21"/>
  <c r="H72" i="21" s="1"/>
  <c r="I73" i="21"/>
  <c r="H73" i="21" s="1"/>
  <c r="I75" i="21"/>
  <c r="H75" i="21" s="1"/>
  <c r="I79" i="21"/>
  <c r="H79" i="21" s="1"/>
  <c r="I86" i="21"/>
  <c r="H86" i="21" s="1"/>
  <c r="I91" i="21"/>
  <c r="H91" i="21" s="1"/>
  <c r="I96" i="21"/>
  <c r="H96" i="21" s="1"/>
  <c r="I101" i="21"/>
  <c r="H101" i="21" s="1"/>
  <c r="I105" i="21"/>
  <c r="H105" i="21" s="1"/>
  <c r="I109" i="21"/>
  <c r="H109" i="21" s="1"/>
  <c r="I114" i="21"/>
  <c r="H114" i="21" s="1"/>
  <c r="I119" i="21"/>
  <c r="H119" i="21" s="1"/>
  <c r="I125" i="21"/>
  <c r="H125" i="21" s="1"/>
  <c r="I134" i="21"/>
  <c r="H134" i="21" s="1"/>
  <c r="I138" i="21"/>
  <c r="H138" i="21" s="1"/>
  <c r="I149" i="21"/>
  <c r="H149" i="21" s="1"/>
  <c r="I150" i="21"/>
  <c r="H150" i="21" s="1"/>
  <c r="I151" i="21"/>
  <c r="H151" i="21" s="1"/>
  <c r="I152" i="21"/>
  <c r="H152" i="21" s="1"/>
  <c r="I153" i="21"/>
  <c r="H153" i="21" s="1"/>
  <c r="I156" i="21"/>
  <c r="H156" i="21" s="1"/>
  <c r="I167" i="21"/>
  <c r="H167" i="21" s="1"/>
  <c r="I168" i="21"/>
  <c r="H168" i="21" s="1"/>
  <c r="I169" i="21"/>
  <c r="H169" i="21" s="1"/>
  <c r="I170" i="21"/>
  <c r="H170" i="21" s="1"/>
  <c r="I171" i="21"/>
  <c r="H171" i="21" s="1"/>
  <c r="I172" i="21"/>
  <c r="H172" i="21" s="1"/>
  <c r="I174" i="21"/>
  <c r="H174" i="21" s="1"/>
  <c r="I178" i="21"/>
  <c r="H178" i="21" s="1"/>
  <c r="I196" i="21"/>
  <c r="H196" i="21" s="1"/>
  <c r="I200" i="21"/>
  <c r="H200" i="21" s="1"/>
  <c r="I201" i="21"/>
  <c r="H201" i="21" s="1"/>
  <c r="I208" i="21"/>
  <c r="H208" i="21" s="1"/>
  <c r="I220" i="21"/>
  <c r="H220" i="21" s="1"/>
  <c r="I224" i="21"/>
  <c r="H224" i="21" s="1"/>
  <c r="I228" i="21"/>
  <c r="H228" i="21" s="1"/>
  <c r="I230" i="21"/>
  <c r="H230" i="21" s="1"/>
  <c r="I231" i="21"/>
  <c r="H231" i="21" s="1"/>
  <c r="I235" i="21"/>
  <c r="H235" i="21" s="1"/>
  <c r="I237" i="21"/>
  <c r="H237" i="21" s="1"/>
  <c r="I13" i="21"/>
  <c r="H13" i="21" s="1"/>
  <c r="M712" i="24"/>
  <c r="J712" i="24"/>
  <c r="L21" i="24"/>
  <c r="K21" i="24" s="1"/>
  <c r="L25" i="24"/>
  <c r="K25" i="24" s="1"/>
  <c r="L30" i="24"/>
  <c r="K30" i="24" s="1"/>
  <c r="L31" i="24"/>
  <c r="K31" i="24" s="1"/>
  <c r="L33" i="24"/>
  <c r="K33" i="24" s="1"/>
  <c r="L40" i="24"/>
  <c r="K40" i="24" s="1"/>
  <c r="L50" i="24"/>
  <c r="K50" i="24" s="1"/>
  <c r="L57" i="24"/>
  <c r="K57" i="24" s="1"/>
  <c r="L76" i="24"/>
  <c r="K76" i="24" s="1"/>
  <c r="L95" i="24"/>
  <c r="K95" i="24" s="1"/>
  <c r="L99" i="24"/>
  <c r="K99" i="24" s="1"/>
  <c r="L101" i="24"/>
  <c r="K101" i="24" s="1"/>
  <c r="L106" i="24"/>
  <c r="K106" i="24" s="1"/>
  <c r="L113" i="24"/>
  <c r="K113" i="24" s="1"/>
  <c r="L125" i="24"/>
  <c r="K125" i="24" s="1"/>
  <c r="L129" i="24"/>
  <c r="K129" i="24" s="1"/>
  <c r="L132" i="24"/>
  <c r="K132" i="24" s="1"/>
  <c r="L137" i="24"/>
  <c r="K137" i="24" s="1"/>
  <c r="L140" i="24"/>
  <c r="K140" i="24" s="1"/>
  <c r="L144" i="24"/>
  <c r="K144" i="24" s="1"/>
  <c r="L155" i="24"/>
  <c r="K155" i="24" s="1"/>
  <c r="L167" i="24"/>
  <c r="K167" i="24" s="1"/>
  <c r="L175" i="24"/>
  <c r="K175" i="24" s="1"/>
  <c r="L179" i="24"/>
  <c r="K179" i="24" s="1"/>
  <c r="L182" i="24"/>
  <c r="K182" i="24" s="1"/>
  <c r="L187" i="24"/>
  <c r="K187" i="24" s="1"/>
  <c r="L190" i="24"/>
  <c r="K190" i="24" s="1"/>
  <c r="L194" i="24"/>
  <c r="K194" i="24" s="1"/>
  <c r="L206" i="24"/>
  <c r="K206" i="24" s="1"/>
  <c r="L213" i="24"/>
  <c r="K213" i="24" s="1"/>
  <c r="L217" i="24"/>
  <c r="K217" i="24" s="1"/>
  <c r="L220" i="24"/>
  <c r="K220" i="24" s="1"/>
  <c r="L225" i="24"/>
  <c r="K225" i="24" s="1"/>
  <c r="L228" i="24"/>
  <c r="K228" i="24" s="1"/>
  <c r="L232" i="24"/>
  <c r="K232" i="24" s="1"/>
  <c r="L244" i="24"/>
  <c r="K244" i="24" s="1"/>
  <c r="L248" i="24"/>
  <c r="K248" i="24" s="1"/>
  <c r="L252" i="24"/>
  <c r="K252" i="24" s="1"/>
  <c r="L255" i="24"/>
  <c r="K255" i="24" s="1"/>
  <c r="L260" i="24"/>
  <c r="K260" i="24" s="1"/>
  <c r="L263" i="24"/>
  <c r="K263" i="24" s="1"/>
  <c r="L268" i="24"/>
  <c r="K268" i="24" s="1"/>
  <c r="L272" i="24"/>
  <c r="K272" i="24" s="1"/>
  <c r="L276" i="24"/>
  <c r="K276" i="24" s="1"/>
  <c r="L279" i="24"/>
  <c r="K279" i="24" s="1"/>
  <c r="L285" i="24"/>
  <c r="K285" i="24" s="1"/>
  <c r="L290" i="24"/>
  <c r="K290" i="24" s="1"/>
  <c r="L312" i="24"/>
  <c r="K312" i="24" s="1"/>
  <c r="L334" i="24"/>
  <c r="K334" i="24" s="1"/>
  <c r="L356" i="24"/>
  <c r="K356" i="24" s="1"/>
  <c r="L375" i="24"/>
  <c r="K375" i="24" s="1"/>
  <c r="L376" i="24"/>
  <c r="K376" i="24" s="1"/>
  <c r="L377" i="24"/>
  <c r="K377" i="24" s="1"/>
  <c r="L379" i="24"/>
  <c r="K379" i="24" s="1"/>
  <c r="L398" i="24"/>
  <c r="K398" i="24" s="1"/>
  <c r="L399" i="24"/>
  <c r="K399" i="24" s="1"/>
  <c r="L402" i="24"/>
  <c r="K402" i="24" s="1"/>
  <c r="L407" i="24"/>
  <c r="K407" i="24" s="1"/>
  <c r="L411" i="24"/>
  <c r="K411" i="24" s="1"/>
  <c r="L415" i="24"/>
  <c r="K415" i="24" s="1"/>
  <c r="L422" i="24"/>
  <c r="K422" i="24" s="1"/>
  <c r="L427" i="24"/>
  <c r="K427" i="24" s="1"/>
  <c r="L434" i="24"/>
  <c r="K434" i="24" s="1"/>
  <c r="L439" i="24"/>
  <c r="K439" i="24" s="1"/>
  <c r="L444" i="24"/>
  <c r="K444" i="24" s="1"/>
  <c r="L451" i="24"/>
  <c r="K451" i="24" s="1"/>
  <c r="L458" i="24"/>
  <c r="K458" i="24" s="1"/>
  <c r="L465" i="24"/>
  <c r="K465" i="24" s="1"/>
  <c r="L469" i="24"/>
  <c r="K469" i="24" s="1"/>
  <c r="L481" i="24"/>
  <c r="K481" i="24" s="1"/>
  <c r="L490" i="24"/>
  <c r="K490" i="24" s="1"/>
  <c r="L494" i="24"/>
  <c r="K494" i="24" s="1"/>
  <c r="L498" i="24"/>
  <c r="K498" i="24" s="1"/>
  <c r="L499" i="24"/>
  <c r="K499" i="24" s="1"/>
  <c r="L500" i="24"/>
  <c r="K500" i="24" s="1"/>
  <c r="L501" i="24"/>
  <c r="K501" i="24" s="1"/>
  <c r="L502" i="24"/>
  <c r="K502" i="24" s="1"/>
  <c r="L505" i="24"/>
  <c r="K505" i="24" s="1"/>
  <c r="L515" i="24"/>
  <c r="K515" i="24" s="1"/>
  <c r="L527" i="24"/>
  <c r="K527" i="24" s="1"/>
  <c r="L534" i="24"/>
  <c r="K534" i="24" s="1"/>
  <c r="L541" i="24"/>
  <c r="K541" i="24" s="1"/>
  <c r="L550" i="24"/>
  <c r="K550" i="24" s="1"/>
  <c r="L559" i="24"/>
  <c r="K559" i="24" s="1"/>
  <c r="L566" i="24"/>
  <c r="K566" i="24" s="1"/>
  <c r="L573" i="24"/>
  <c r="K573" i="24" s="1"/>
  <c r="L580" i="24"/>
  <c r="K580" i="24" s="1"/>
  <c r="L588" i="24"/>
  <c r="K588" i="24" s="1"/>
  <c r="L600" i="24"/>
  <c r="K600" i="24" s="1"/>
  <c r="L604" i="24"/>
  <c r="K604" i="24" s="1"/>
  <c r="L607" i="24"/>
  <c r="K607" i="24" s="1"/>
  <c r="L612" i="24"/>
  <c r="K612" i="24" s="1"/>
  <c r="L614" i="24"/>
  <c r="K614" i="24" s="1"/>
  <c r="L616" i="24"/>
  <c r="K616" i="24" s="1"/>
  <c r="L623" i="24"/>
  <c r="K623" i="24" s="1"/>
  <c r="L628" i="24"/>
  <c r="K628" i="24" s="1"/>
  <c r="L633" i="24"/>
  <c r="K633" i="24" s="1"/>
  <c r="L641" i="24"/>
  <c r="K641" i="24" s="1"/>
  <c r="L647" i="24"/>
  <c r="K647" i="24" s="1"/>
  <c r="L652" i="24"/>
  <c r="K652" i="24" s="1"/>
  <c r="L658" i="24"/>
  <c r="K658" i="24" s="1"/>
  <c r="L670" i="24"/>
  <c r="K670" i="24" s="1"/>
  <c r="L679" i="24"/>
  <c r="K679" i="24" s="1"/>
  <c r="L684" i="24"/>
  <c r="K684" i="24" s="1"/>
  <c r="L694" i="24"/>
  <c r="K694" i="24" s="1"/>
  <c r="L697" i="24"/>
  <c r="K697" i="24" s="1"/>
  <c r="L704" i="24"/>
  <c r="K704" i="24" s="1"/>
  <c r="L13" i="24"/>
  <c r="K13" i="24" s="1"/>
  <c r="I13" i="24"/>
  <c r="H13" i="24" s="1"/>
  <c r="I187" i="24"/>
  <c r="H187" i="24" s="1"/>
  <c r="I190" i="24"/>
  <c r="H190" i="24" s="1"/>
  <c r="I194" i="24"/>
  <c r="H194" i="24" s="1"/>
  <c r="I206" i="24"/>
  <c r="H206" i="24" s="1"/>
  <c r="I213" i="24"/>
  <c r="H213" i="24" s="1"/>
  <c r="I217" i="24"/>
  <c r="H217" i="24" s="1"/>
  <c r="I220" i="24"/>
  <c r="H220" i="24" s="1"/>
  <c r="I225" i="24"/>
  <c r="H225" i="24" s="1"/>
  <c r="I228" i="24"/>
  <c r="H228" i="24" s="1"/>
  <c r="I232" i="24"/>
  <c r="H232" i="24" s="1"/>
  <c r="I244" i="24"/>
  <c r="H244" i="24" s="1"/>
  <c r="I248" i="24"/>
  <c r="H248" i="24" s="1"/>
  <c r="I252" i="24"/>
  <c r="H252" i="24" s="1"/>
  <c r="I255" i="24"/>
  <c r="H255" i="24" s="1"/>
  <c r="I260" i="24"/>
  <c r="H260" i="24" s="1"/>
  <c r="I263" i="24"/>
  <c r="H263" i="24" s="1"/>
  <c r="I268" i="24"/>
  <c r="H268" i="24" s="1"/>
  <c r="I272" i="24"/>
  <c r="H272" i="24" s="1"/>
  <c r="I276" i="24"/>
  <c r="H276" i="24" s="1"/>
  <c r="I279" i="24"/>
  <c r="H279" i="24" s="1"/>
  <c r="I285" i="24"/>
  <c r="H285" i="24" s="1"/>
  <c r="I290" i="24"/>
  <c r="H290" i="24" s="1"/>
  <c r="I312" i="24"/>
  <c r="H312" i="24" s="1"/>
  <c r="I334" i="24"/>
  <c r="H334" i="24" s="1"/>
  <c r="I356" i="24"/>
  <c r="H356" i="24" s="1"/>
  <c r="I375" i="24"/>
  <c r="H375" i="24" s="1"/>
  <c r="I376" i="24"/>
  <c r="H376" i="24" s="1"/>
  <c r="I377" i="24"/>
  <c r="H377" i="24" s="1"/>
  <c r="I379" i="24"/>
  <c r="H379" i="24" s="1"/>
  <c r="I398" i="24"/>
  <c r="H398" i="24" s="1"/>
  <c r="I399" i="24"/>
  <c r="H399" i="24" s="1"/>
  <c r="I402" i="24"/>
  <c r="H402" i="24" s="1"/>
  <c r="I407" i="24"/>
  <c r="H407" i="24" s="1"/>
  <c r="I411" i="24"/>
  <c r="H411" i="24" s="1"/>
  <c r="I415" i="24"/>
  <c r="H415" i="24" s="1"/>
  <c r="I422" i="24"/>
  <c r="H422" i="24" s="1"/>
  <c r="I427" i="24"/>
  <c r="H427" i="24" s="1"/>
  <c r="I434" i="24"/>
  <c r="H434" i="24" s="1"/>
  <c r="I439" i="24"/>
  <c r="H439" i="24" s="1"/>
  <c r="I444" i="24"/>
  <c r="H444" i="24" s="1"/>
  <c r="I451" i="24"/>
  <c r="H451" i="24" s="1"/>
  <c r="I458" i="24"/>
  <c r="H458" i="24" s="1"/>
  <c r="I465" i="24"/>
  <c r="H465" i="24" s="1"/>
  <c r="I469" i="24"/>
  <c r="H469" i="24" s="1"/>
  <c r="I481" i="24"/>
  <c r="H481" i="24" s="1"/>
  <c r="I490" i="24"/>
  <c r="H490" i="24" s="1"/>
  <c r="I494" i="24"/>
  <c r="H494" i="24" s="1"/>
  <c r="I498" i="24"/>
  <c r="H498" i="24" s="1"/>
  <c r="I499" i="24"/>
  <c r="H499" i="24" s="1"/>
  <c r="I500" i="24"/>
  <c r="H500" i="24" s="1"/>
  <c r="I501" i="24"/>
  <c r="H501" i="24" s="1"/>
  <c r="I502" i="24"/>
  <c r="H502" i="24" s="1"/>
  <c r="I505" i="24"/>
  <c r="H505" i="24" s="1"/>
  <c r="I515" i="24"/>
  <c r="H515" i="24" s="1"/>
  <c r="I527" i="24"/>
  <c r="H527" i="24" s="1"/>
  <c r="I534" i="24"/>
  <c r="H534" i="24" s="1"/>
  <c r="I541" i="24"/>
  <c r="H541" i="24" s="1"/>
  <c r="I550" i="24"/>
  <c r="H550" i="24" s="1"/>
  <c r="I559" i="24"/>
  <c r="H559" i="24" s="1"/>
  <c r="I566" i="24"/>
  <c r="H566" i="24" s="1"/>
  <c r="I573" i="24"/>
  <c r="H573" i="24" s="1"/>
  <c r="I580" i="24"/>
  <c r="H580" i="24" s="1"/>
  <c r="I588" i="24"/>
  <c r="H588" i="24" s="1"/>
  <c r="I600" i="24"/>
  <c r="H600" i="24" s="1"/>
  <c r="I604" i="24"/>
  <c r="H604" i="24" s="1"/>
  <c r="I607" i="24"/>
  <c r="H607" i="24" s="1"/>
  <c r="I612" i="24"/>
  <c r="H612" i="24" s="1"/>
  <c r="I614" i="24"/>
  <c r="H614" i="24" s="1"/>
  <c r="I616" i="24"/>
  <c r="H616" i="24" s="1"/>
  <c r="I623" i="24"/>
  <c r="H623" i="24" s="1"/>
  <c r="I628" i="24"/>
  <c r="H628" i="24" s="1"/>
  <c r="I633" i="24"/>
  <c r="H633" i="24" s="1"/>
  <c r="I641" i="24"/>
  <c r="H641" i="24" s="1"/>
  <c r="I647" i="24"/>
  <c r="H647" i="24" s="1"/>
  <c r="I652" i="24"/>
  <c r="H652" i="24" s="1"/>
  <c r="I658" i="24"/>
  <c r="H658" i="24" s="1"/>
  <c r="I670" i="24"/>
  <c r="H670" i="24" s="1"/>
  <c r="I679" i="24"/>
  <c r="H679" i="24" s="1"/>
  <c r="I684" i="24"/>
  <c r="H684" i="24" s="1"/>
  <c r="I694" i="24"/>
  <c r="H694" i="24" s="1"/>
  <c r="I697" i="24"/>
  <c r="H697" i="24" s="1"/>
  <c r="I704" i="24"/>
  <c r="H704" i="24" s="1"/>
  <c r="I21" i="24"/>
  <c r="H21" i="24" s="1"/>
  <c r="I25" i="24"/>
  <c r="H25" i="24" s="1"/>
  <c r="I30" i="24"/>
  <c r="H30" i="24" s="1"/>
  <c r="I31" i="24"/>
  <c r="H31" i="24" s="1"/>
  <c r="I33" i="24"/>
  <c r="H33" i="24" s="1"/>
  <c r="I40" i="24"/>
  <c r="H40" i="24" s="1"/>
  <c r="I50" i="24"/>
  <c r="H50" i="24" s="1"/>
  <c r="I57" i="24"/>
  <c r="H57" i="24" s="1"/>
  <c r="I76" i="24"/>
  <c r="H76" i="24" s="1"/>
  <c r="I95" i="24"/>
  <c r="H95" i="24" s="1"/>
  <c r="I99" i="24"/>
  <c r="H99" i="24" s="1"/>
  <c r="I101" i="24"/>
  <c r="H101" i="24" s="1"/>
  <c r="I106" i="24"/>
  <c r="H106" i="24" s="1"/>
  <c r="I113" i="24"/>
  <c r="H113" i="24" s="1"/>
  <c r="I125" i="24"/>
  <c r="H125" i="24" s="1"/>
  <c r="I129" i="24"/>
  <c r="H129" i="24" s="1"/>
  <c r="I132" i="24"/>
  <c r="H132" i="24" s="1"/>
  <c r="I137" i="24"/>
  <c r="H137" i="24" s="1"/>
  <c r="I140" i="24"/>
  <c r="H140" i="24" s="1"/>
  <c r="I144" i="24"/>
  <c r="H144" i="24" s="1"/>
  <c r="I155" i="24"/>
  <c r="H155" i="24" s="1"/>
  <c r="I167" i="24"/>
  <c r="H167" i="24" s="1"/>
  <c r="I175" i="24"/>
  <c r="H175" i="24" s="1"/>
  <c r="I179" i="24"/>
  <c r="H179" i="24" s="1"/>
  <c r="I182" i="24"/>
  <c r="H182" i="24" s="1"/>
  <c r="J41" i="44"/>
  <c r="G41" i="44"/>
  <c r="F41" i="44"/>
  <c r="M16" i="15"/>
  <c r="I18" i="15" s="1"/>
  <c r="L16" i="15"/>
  <c r="I17" i="15" s="1"/>
  <c r="J16" i="15"/>
  <c r="I16" i="15"/>
  <c r="I14" i="15"/>
  <c r="H14" i="15" s="1"/>
  <c r="I15" i="15"/>
  <c r="H15" i="15" s="1"/>
  <c r="H13" i="15"/>
  <c r="I13" i="15"/>
  <c r="J39" i="44"/>
  <c r="G39" i="44"/>
  <c r="F39" i="44"/>
  <c r="M102" i="27" l="1"/>
  <c r="I104" i="27" s="1"/>
  <c r="I92" i="45"/>
  <c r="L90" i="45"/>
  <c r="K13" i="45"/>
  <c r="I90" i="45"/>
  <c r="I141" i="31"/>
  <c r="G73" i="44" s="1"/>
  <c r="L141" i="31"/>
  <c r="F73" i="44" s="1"/>
  <c r="H13" i="31"/>
  <c r="I143" i="31"/>
  <c r="I85" i="16"/>
  <c r="G71" i="44" s="1"/>
  <c r="I87" i="16"/>
  <c r="L85" i="16"/>
  <c r="F71" i="44" s="1"/>
  <c r="I274" i="30"/>
  <c r="L272" i="30"/>
  <c r="F69" i="44" s="1"/>
  <c r="I272" i="30"/>
  <c r="K14" i="30"/>
  <c r="I134" i="23"/>
  <c r="I136" i="23"/>
  <c r="L134" i="23"/>
  <c r="K14" i="23"/>
  <c r="H14" i="23"/>
  <c r="K22" i="10"/>
  <c r="K20" i="10"/>
  <c r="K19" i="10"/>
  <c r="L32" i="10"/>
  <c r="I32" i="10"/>
  <c r="K31" i="10"/>
  <c r="I34" i="10"/>
  <c r="H13" i="10"/>
  <c r="K13" i="10" s="1"/>
  <c r="K30" i="10"/>
  <c r="K17" i="10"/>
  <c r="K25" i="10"/>
  <c r="I102" i="12"/>
  <c r="I100" i="12"/>
  <c r="L100" i="12"/>
  <c r="F64" i="44" s="1"/>
  <c r="K12" i="12"/>
  <c r="I265" i="4"/>
  <c r="L263" i="4"/>
  <c r="F62" i="44" s="1"/>
  <c r="K12" i="4"/>
  <c r="I263" i="4"/>
  <c r="G62" i="44" s="1"/>
  <c r="I114" i="8"/>
  <c r="I112" i="8"/>
  <c r="L112" i="8"/>
  <c r="F61" i="44" s="1"/>
  <c r="I34" i="9"/>
  <c r="L34" i="9"/>
  <c r="F60" i="44" s="1"/>
  <c r="I36" i="9"/>
  <c r="L68" i="25"/>
  <c r="I68" i="25"/>
  <c r="I70" i="25"/>
  <c r="K13" i="25"/>
  <c r="H13" i="25"/>
  <c r="L299" i="29"/>
  <c r="K12" i="29"/>
  <c r="I299" i="29"/>
  <c r="L102" i="27"/>
  <c r="F52" i="44" s="1"/>
  <c r="I102" i="27"/>
  <c r="G52" i="44" s="1"/>
  <c r="K13" i="27"/>
  <c r="L117" i="19"/>
  <c r="F51" i="44" s="1"/>
  <c r="I117" i="19"/>
  <c r="G51" i="44" s="1"/>
  <c r="I119" i="19"/>
  <c r="K13" i="19"/>
  <c r="I159" i="17"/>
  <c r="G47" i="44" s="1"/>
  <c r="I240" i="21"/>
  <c r="L712" i="24"/>
  <c r="F42" i="44" s="1"/>
  <c r="I712" i="24"/>
  <c r="G42" i="44" s="1"/>
  <c r="I714" i="24"/>
  <c r="M126" i="7"/>
  <c r="J126" i="7"/>
  <c r="L15" i="7"/>
  <c r="K15" i="7" s="1"/>
  <c r="L16" i="7"/>
  <c r="K16" i="7" s="1"/>
  <c r="L18" i="7"/>
  <c r="K18" i="7" s="1"/>
  <c r="L20" i="7"/>
  <c r="K20" i="7" s="1"/>
  <c r="L21" i="7"/>
  <c r="K21" i="7" s="1"/>
  <c r="L24" i="7"/>
  <c r="K24" i="7" s="1"/>
  <c r="L34" i="7"/>
  <c r="K34" i="7" s="1"/>
  <c r="L40" i="7"/>
  <c r="K40" i="7" s="1"/>
  <c r="L43" i="7"/>
  <c r="K43" i="7" s="1"/>
  <c r="L53" i="7"/>
  <c r="K53" i="7" s="1"/>
  <c r="L59" i="7"/>
  <c r="K59" i="7" s="1"/>
  <c r="L62" i="7"/>
  <c r="K62" i="7" s="1"/>
  <c r="L67" i="7"/>
  <c r="K67" i="7" s="1"/>
  <c r="L70" i="7"/>
  <c r="K70" i="7" s="1"/>
  <c r="L72" i="7"/>
  <c r="K72" i="7" s="1"/>
  <c r="L75" i="7"/>
  <c r="K75" i="7" s="1"/>
  <c r="L79" i="7"/>
  <c r="K79" i="7" s="1"/>
  <c r="L84" i="7"/>
  <c r="K84" i="7" s="1"/>
  <c r="L92" i="7"/>
  <c r="K92" i="7" s="1"/>
  <c r="L97" i="7"/>
  <c r="K97" i="7" s="1"/>
  <c r="L105" i="7"/>
  <c r="K105" i="7" s="1"/>
  <c r="L107" i="7"/>
  <c r="K107" i="7" s="1"/>
  <c r="L112" i="7"/>
  <c r="K112" i="7" s="1"/>
  <c r="L120" i="7"/>
  <c r="K120" i="7" s="1"/>
  <c r="L122" i="7"/>
  <c r="K122" i="7" s="1"/>
  <c r="L14" i="7"/>
  <c r="I15" i="7"/>
  <c r="H15" i="7" s="1"/>
  <c r="I16" i="7"/>
  <c r="H16" i="7" s="1"/>
  <c r="I18" i="7"/>
  <c r="H18" i="7" s="1"/>
  <c r="I20" i="7"/>
  <c r="H20" i="7" s="1"/>
  <c r="I21" i="7"/>
  <c r="H21" i="7" s="1"/>
  <c r="I24" i="7"/>
  <c r="H24" i="7" s="1"/>
  <c r="I34" i="7"/>
  <c r="H34" i="7" s="1"/>
  <c r="I40" i="7"/>
  <c r="H40" i="7" s="1"/>
  <c r="I43" i="7"/>
  <c r="H43" i="7" s="1"/>
  <c r="I53" i="7"/>
  <c r="H53" i="7" s="1"/>
  <c r="I59" i="7"/>
  <c r="H59" i="7" s="1"/>
  <c r="I62" i="7"/>
  <c r="H62" i="7" s="1"/>
  <c r="I67" i="7"/>
  <c r="H67" i="7" s="1"/>
  <c r="I70" i="7"/>
  <c r="H70" i="7" s="1"/>
  <c r="I72" i="7"/>
  <c r="H72" i="7" s="1"/>
  <c r="I75" i="7"/>
  <c r="H75" i="7" s="1"/>
  <c r="I79" i="7"/>
  <c r="H79" i="7" s="1"/>
  <c r="I84" i="7"/>
  <c r="H84" i="7" s="1"/>
  <c r="I92" i="7"/>
  <c r="H92" i="7" s="1"/>
  <c r="I97" i="7"/>
  <c r="H97" i="7" s="1"/>
  <c r="I105" i="7"/>
  <c r="H105" i="7" s="1"/>
  <c r="I107" i="7"/>
  <c r="H107" i="7" s="1"/>
  <c r="I112" i="7"/>
  <c r="H112" i="7" s="1"/>
  <c r="I120" i="7"/>
  <c r="H120" i="7" s="1"/>
  <c r="I122" i="7"/>
  <c r="H122" i="7" s="1"/>
  <c r="I14" i="7"/>
  <c r="J38" i="44"/>
  <c r="G38" i="44"/>
  <c r="F38" i="44"/>
  <c r="M90" i="6"/>
  <c r="J90" i="6"/>
  <c r="L14" i="6"/>
  <c r="K14" i="6" s="1"/>
  <c r="L15" i="6"/>
  <c r="K15" i="6" s="1"/>
  <c r="L17" i="6"/>
  <c r="K17" i="6" s="1"/>
  <c r="L19" i="6"/>
  <c r="K19" i="6" s="1"/>
  <c r="L20" i="6"/>
  <c r="K20" i="6" s="1"/>
  <c r="L23" i="6"/>
  <c r="K23" i="6" s="1"/>
  <c r="L33" i="6"/>
  <c r="K33" i="6" s="1"/>
  <c r="L39" i="6"/>
  <c r="K39" i="6" s="1"/>
  <c r="L42" i="6"/>
  <c r="K42" i="6" s="1"/>
  <c r="L52" i="6"/>
  <c r="K52" i="6" s="1"/>
  <c r="L58" i="6"/>
  <c r="K58" i="6" s="1"/>
  <c r="L61" i="6"/>
  <c r="K61" i="6" s="1"/>
  <c r="L66" i="6"/>
  <c r="K66" i="6" s="1"/>
  <c r="L69" i="6"/>
  <c r="K69" i="6" s="1"/>
  <c r="L71" i="6"/>
  <c r="K71" i="6" s="1"/>
  <c r="L74" i="6"/>
  <c r="K74" i="6" s="1"/>
  <c r="L78" i="6"/>
  <c r="K78" i="6" s="1"/>
  <c r="L83" i="6"/>
  <c r="K83" i="6" s="1"/>
  <c r="L13" i="6"/>
  <c r="I14" i="6"/>
  <c r="H14" i="6" s="1"/>
  <c r="I15" i="6"/>
  <c r="H15" i="6" s="1"/>
  <c r="I17" i="6"/>
  <c r="H17" i="6" s="1"/>
  <c r="I19" i="6"/>
  <c r="H19" i="6" s="1"/>
  <c r="I20" i="6"/>
  <c r="H20" i="6" s="1"/>
  <c r="I23" i="6"/>
  <c r="H23" i="6" s="1"/>
  <c r="I33" i="6"/>
  <c r="H33" i="6" s="1"/>
  <c r="I39" i="6"/>
  <c r="H39" i="6" s="1"/>
  <c r="I42" i="6"/>
  <c r="H42" i="6" s="1"/>
  <c r="I52" i="6"/>
  <c r="H52" i="6" s="1"/>
  <c r="I58" i="6"/>
  <c r="H58" i="6" s="1"/>
  <c r="I61" i="6"/>
  <c r="H61" i="6" s="1"/>
  <c r="I66" i="6"/>
  <c r="H66" i="6" s="1"/>
  <c r="I69" i="6"/>
  <c r="H69" i="6" s="1"/>
  <c r="I71" i="6"/>
  <c r="H71" i="6" s="1"/>
  <c r="I74" i="6"/>
  <c r="H74" i="6" s="1"/>
  <c r="I78" i="6"/>
  <c r="H78" i="6" s="1"/>
  <c r="I83" i="6"/>
  <c r="H83" i="6" s="1"/>
  <c r="I13" i="6"/>
  <c r="H13" i="6" s="1"/>
  <c r="J37" i="44"/>
  <c r="G37" i="44"/>
  <c r="F37" i="44"/>
  <c r="L14" i="11"/>
  <c r="K14" i="11" s="1"/>
  <c r="L15" i="11"/>
  <c r="K15" i="11" s="1"/>
  <c r="L17" i="11"/>
  <c r="K17" i="11" s="1"/>
  <c r="L19" i="11"/>
  <c r="K19" i="11" s="1"/>
  <c r="L20" i="11"/>
  <c r="K20" i="11" s="1"/>
  <c r="L23" i="11"/>
  <c r="K23" i="11" s="1"/>
  <c r="L33" i="11"/>
  <c r="K33" i="11" s="1"/>
  <c r="L39" i="11"/>
  <c r="K39" i="11" s="1"/>
  <c r="L42" i="11"/>
  <c r="K42" i="11" s="1"/>
  <c r="L52" i="11"/>
  <c r="K52" i="11" s="1"/>
  <c r="L58" i="11"/>
  <c r="K58" i="11" s="1"/>
  <c r="L61" i="11"/>
  <c r="K61" i="11" s="1"/>
  <c r="L66" i="11"/>
  <c r="K66" i="11" s="1"/>
  <c r="L71" i="11"/>
  <c r="K71" i="11" s="1"/>
  <c r="L74" i="11"/>
  <c r="K74" i="11" s="1"/>
  <c r="L78" i="11"/>
  <c r="K78" i="11" s="1"/>
  <c r="L83" i="11"/>
  <c r="K83" i="11" s="1"/>
  <c r="L91" i="11"/>
  <c r="K91" i="11" s="1"/>
  <c r="L96" i="11"/>
  <c r="K96" i="11" s="1"/>
  <c r="L102" i="11"/>
  <c r="K102" i="11" s="1"/>
  <c r="L110" i="11"/>
  <c r="K110" i="11" s="1"/>
  <c r="L112" i="11"/>
  <c r="K112" i="11" s="1"/>
  <c r="L13" i="11"/>
  <c r="K13" i="11" s="1"/>
  <c r="I91" i="45" l="1"/>
  <c r="I142" i="31"/>
  <c r="J73" i="44" s="1"/>
  <c r="I86" i="16"/>
  <c r="J71" i="44" s="1"/>
  <c r="G69" i="44"/>
  <c r="I273" i="30"/>
  <c r="J69" i="44" s="1"/>
  <c r="I135" i="23"/>
  <c r="I33" i="10"/>
  <c r="I101" i="12"/>
  <c r="J64" i="44" s="1"/>
  <c r="G64" i="44"/>
  <c r="I264" i="4"/>
  <c r="J62" i="44" s="1"/>
  <c r="G61" i="44"/>
  <c r="I61" i="44" s="1"/>
  <c r="I113" i="8"/>
  <c r="J61" i="44" s="1"/>
  <c r="I35" i="9"/>
  <c r="J60" i="44" s="1"/>
  <c r="G60" i="44"/>
  <c r="I69" i="25"/>
  <c r="I300" i="29"/>
  <c r="J54" i="44" s="1"/>
  <c r="I103" i="27"/>
  <c r="I118" i="19"/>
  <c r="J51" i="44" s="1"/>
  <c r="I239" i="21"/>
  <c r="I713" i="24"/>
  <c r="J42" i="44" s="1"/>
  <c r="I128" i="7"/>
  <c r="L126" i="7"/>
  <c r="K14" i="7"/>
  <c r="I126" i="7"/>
  <c r="H14" i="7"/>
  <c r="L90" i="6"/>
  <c r="I92" i="6"/>
  <c r="K13" i="6"/>
  <c r="I90" i="6"/>
  <c r="J52" i="44" l="1"/>
  <c r="I127" i="7"/>
  <c r="I91" i="6"/>
  <c r="M117" i="11" l="1"/>
  <c r="L117" i="11"/>
  <c r="J117" i="11"/>
  <c r="I14" i="11"/>
  <c r="H14" i="11" s="1"/>
  <c r="I15" i="11"/>
  <c r="H15" i="11" s="1"/>
  <c r="I17" i="11"/>
  <c r="H17" i="11" s="1"/>
  <c r="I19" i="11"/>
  <c r="H19" i="11" s="1"/>
  <c r="I20" i="11"/>
  <c r="H20" i="11" s="1"/>
  <c r="I23" i="11"/>
  <c r="H23" i="11" s="1"/>
  <c r="I33" i="11"/>
  <c r="H33" i="11" s="1"/>
  <c r="I39" i="11"/>
  <c r="H39" i="11" s="1"/>
  <c r="I42" i="11"/>
  <c r="H42" i="11" s="1"/>
  <c r="I52" i="11"/>
  <c r="H52" i="11" s="1"/>
  <c r="I58" i="11"/>
  <c r="H58" i="11" s="1"/>
  <c r="I61" i="11"/>
  <c r="H61" i="11" s="1"/>
  <c r="I66" i="11"/>
  <c r="H66" i="11" s="1"/>
  <c r="I71" i="11"/>
  <c r="H71" i="11" s="1"/>
  <c r="I74" i="11"/>
  <c r="H74" i="11" s="1"/>
  <c r="I78" i="11"/>
  <c r="H78" i="11" s="1"/>
  <c r="I83" i="11"/>
  <c r="H83" i="11" s="1"/>
  <c r="I91" i="11"/>
  <c r="H91" i="11" s="1"/>
  <c r="I96" i="11"/>
  <c r="H96" i="11" s="1"/>
  <c r="I102" i="11"/>
  <c r="H102" i="11" s="1"/>
  <c r="I110" i="11"/>
  <c r="H110" i="11" s="1"/>
  <c r="I112" i="11"/>
  <c r="H112" i="11" s="1"/>
  <c r="I13" i="11"/>
  <c r="H13" i="11" s="1"/>
  <c r="M314" i="40"/>
  <c r="J314" i="40"/>
  <c r="I15" i="40"/>
  <c r="H15" i="40" s="1"/>
  <c r="I16" i="40"/>
  <c r="H16" i="40" s="1"/>
  <c r="I18" i="40"/>
  <c r="H18" i="40" s="1"/>
  <c r="I20" i="40"/>
  <c r="H20" i="40" s="1"/>
  <c r="I24" i="40"/>
  <c r="H24" i="40" s="1"/>
  <c r="I38" i="40"/>
  <c r="H38" i="40" s="1"/>
  <c r="I43" i="40"/>
  <c r="H43" i="40" s="1"/>
  <c r="I45" i="40"/>
  <c r="H45" i="40" s="1"/>
  <c r="I47" i="40"/>
  <c r="H47" i="40" s="1"/>
  <c r="I48" i="40"/>
  <c r="H48" i="40" s="1"/>
  <c r="I50" i="40"/>
  <c r="H50" i="40" s="1"/>
  <c r="I52" i="40"/>
  <c r="H52" i="40" s="1"/>
  <c r="I54" i="40"/>
  <c r="H54" i="40" s="1"/>
  <c r="I57" i="40"/>
  <c r="H57" i="40" s="1"/>
  <c r="I58" i="40"/>
  <c r="H58" i="40" s="1"/>
  <c r="I60" i="40"/>
  <c r="H60" i="40" s="1"/>
  <c r="I68" i="40"/>
  <c r="H68" i="40" s="1"/>
  <c r="I70" i="40"/>
  <c r="H70" i="40" s="1"/>
  <c r="I72" i="40"/>
  <c r="H72" i="40" s="1"/>
  <c r="I74" i="40"/>
  <c r="H74" i="40" s="1"/>
  <c r="I76" i="40"/>
  <c r="H76" i="40" s="1"/>
  <c r="I78" i="40"/>
  <c r="H78" i="40" s="1"/>
  <c r="I92" i="40"/>
  <c r="H92" i="40" s="1"/>
  <c r="I94" i="40"/>
  <c r="H94" i="40" s="1"/>
  <c r="I99" i="40"/>
  <c r="H99" i="40" s="1"/>
  <c r="I101" i="40"/>
  <c r="H101" i="40" s="1"/>
  <c r="I115" i="40"/>
  <c r="H115" i="40" s="1"/>
  <c r="I117" i="40"/>
  <c r="H117" i="40" s="1"/>
  <c r="I120" i="40"/>
  <c r="H120" i="40" s="1"/>
  <c r="I122" i="40"/>
  <c r="H122" i="40" s="1"/>
  <c r="I124" i="40"/>
  <c r="H124" i="40" s="1"/>
  <c r="I126" i="40"/>
  <c r="H126" i="40" s="1"/>
  <c r="I133" i="40"/>
  <c r="H133" i="40" s="1"/>
  <c r="I135" i="40"/>
  <c r="H135" i="40" s="1"/>
  <c r="I137" i="40"/>
  <c r="H137" i="40" s="1"/>
  <c r="I138" i="40"/>
  <c r="H138" i="40" s="1"/>
  <c r="I139" i="40"/>
  <c r="H139" i="40" s="1"/>
  <c r="I141" i="40"/>
  <c r="H141" i="40" s="1"/>
  <c r="I152" i="40"/>
  <c r="H152" i="40" s="1"/>
  <c r="I154" i="40"/>
  <c r="H154" i="40" s="1"/>
  <c r="I156" i="40"/>
  <c r="H156" i="40" s="1"/>
  <c r="I157" i="40"/>
  <c r="H157" i="40" s="1"/>
  <c r="I158" i="40"/>
  <c r="H158" i="40" s="1"/>
  <c r="I159" i="40"/>
  <c r="H159" i="40" s="1"/>
  <c r="I160" i="40"/>
  <c r="H160" i="40" s="1"/>
  <c r="I162" i="40"/>
  <c r="H162" i="40" s="1"/>
  <c r="I165" i="40"/>
  <c r="H165" i="40" s="1"/>
  <c r="I166" i="40"/>
  <c r="H166" i="40" s="1"/>
  <c r="I169" i="40"/>
  <c r="H169" i="40" s="1"/>
  <c r="I171" i="40"/>
  <c r="H171" i="40" s="1"/>
  <c r="I173" i="40"/>
  <c r="H173" i="40" s="1"/>
  <c r="I175" i="40"/>
  <c r="H175" i="40" s="1"/>
  <c r="I177" i="40"/>
  <c r="H177" i="40" s="1"/>
  <c r="I183" i="40"/>
  <c r="H183" i="40" s="1"/>
  <c r="I185" i="40"/>
  <c r="H185" i="40" s="1"/>
  <c r="I189" i="40"/>
  <c r="H189" i="40" s="1"/>
  <c r="I191" i="40"/>
  <c r="H191" i="40" s="1"/>
  <c r="I195" i="40"/>
  <c r="H195" i="40" s="1"/>
  <c r="I197" i="40"/>
  <c r="H197" i="40" s="1"/>
  <c r="I200" i="40"/>
  <c r="H200" i="40" s="1"/>
  <c r="I201" i="40"/>
  <c r="H201" i="40" s="1"/>
  <c r="I203" i="40"/>
  <c r="H203" i="40" s="1"/>
  <c r="I205" i="40"/>
  <c r="H205" i="40" s="1"/>
  <c r="I220" i="40"/>
  <c r="H220" i="40" s="1"/>
  <c r="I225" i="40"/>
  <c r="H225" i="40" s="1"/>
  <c r="I226" i="40"/>
  <c r="H226" i="40" s="1"/>
  <c r="I228" i="40"/>
  <c r="H228" i="40" s="1"/>
  <c r="I233" i="40"/>
  <c r="H233" i="40" s="1"/>
  <c r="I234" i="40"/>
  <c r="H234" i="40" s="1"/>
  <c r="I235" i="40"/>
  <c r="H235" i="40" s="1"/>
  <c r="I236" i="40"/>
  <c r="H236" i="40" s="1"/>
  <c r="I241" i="40"/>
  <c r="H241" i="40" s="1"/>
  <c r="I243" i="40"/>
  <c r="H243" i="40" s="1"/>
  <c r="I247" i="40"/>
  <c r="H247" i="40" s="1"/>
  <c r="I248" i="40"/>
  <c r="H248" i="40" s="1"/>
  <c r="I249" i="40"/>
  <c r="H249" i="40" s="1"/>
  <c r="I250" i="40"/>
  <c r="H250" i="40" s="1"/>
  <c r="I252" i="40"/>
  <c r="H252" i="40" s="1"/>
  <c r="I254" i="40"/>
  <c r="H254" i="40" s="1"/>
  <c r="I255" i="40"/>
  <c r="H255" i="40" s="1"/>
  <c r="I257" i="40"/>
  <c r="H257" i="40" s="1"/>
  <c r="H277" i="40"/>
  <c r="I277" i="40"/>
  <c r="I282" i="40"/>
  <c r="H282" i="40" s="1"/>
  <c r="I284" i="40"/>
  <c r="H284" i="40" s="1"/>
  <c r="I287" i="40"/>
  <c r="H287" i="40" s="1"/>
  <c r="I293" i="40"/>
  <c r="H293" i="40" s="1"/>
  <c r="I297" i="40"/>
  <c r="H297" i="40" s="1"/>
  <c r="I301" i="40"/>
  <c r="H301" i="40" s="1"/>
  <c r="I303" i="40"/>
  <c r="H303" i="40" s="1"/>
  <c r="I307" i="40"/>
  <c r="H307" i="40" s="1"/>
  <c r="I311" i="40"/>
  <c r="H311" i="40" s="1"/>
  <c r="I313" i="40"/>
  <c r="H313" i="40" s="1"/>
  <c r="I13" i="40"/>
  <c r="L15" i="40"/>
  <c r="K15" i="40" s="1"/>
  <c r="L16" i="40"/>
  <c r="K16" i="40" s="1"/>
  <c r="L18" i="40"/>
  <c r="K18" i="40" s="1"/>
  <c r="L20" i="40"/>
  <c r="K20" i="40" s="1"/>
  <c r="L24" i="40"/>
  <c r="K24" i="40" s="1"/>
  <c r="L38" i="40"/>
  <c r="K38" i="40" s="1"/>
  <c r="L43" i="40"/>
  <c r="K43" i="40" s="1"/>
  <c r="L45" i="40"/>
  <c r="K45" i="40" s="1"/>
  <c r="L47" i="40"/>
  <c r="K47" i="40" s="1"/>
  <c r="L48" i="40"/>
  <c r="K48" i="40" s="1"/>
  <c r="L50" i="40"/>
  <c r="K50" i="40" s="1"/>
  <c r="L52" i="40"/>
  <c r="K52" i="40" s="1"/>
  <c r="L54" i="40"/>
  <c r="K54" i="40" s="1"/>
  <c r="L57" i="40"/>
  <c r="K57" i="40" s="1"/>
  <c r="L58" i="40"/>
  <c r="K58" i="40" s="1"/>
  <c r="L60" i="40"/>
  <c r="K60" i="40" s="1"/>
  <c r="L68" i="40"/>
  <c r="K68" i="40" s="1"/>
  <c r="L70" i="40"/>
  <c r="K70" i="40" s="1"/>
  <c r="L72" i="40"/>
  <c r="K72" i="40" s="1"/>
  <c r="L74" i="40"/>
  <c r="K74" i="40" s="1"/>
  <c r="L76" i="40"/>
  <c r="K76" i="40" s="1"/>
  <c r="L78" i="40"/>
  <c r="K78" i="40" s="1"/>
  <c r="L92" i="40"/>
  <c r="K92" i="40" s="1"/>
  <c r="L94" i="40"/>
  <c r="K94" i="40" s="1"/>
  <c r="L99" i="40"/>
  <c r="K99" i="40" s="1"/>
  <c r="L101" i="40"/>
  <c r="K101" i="40" s="1"/>
  <c r="L115" i="40"/>
  <c r="K115" i="40" s="1"/>
  <c r="L117" i="40"/>
  <c r="K117" i="40" s="1"/>
  <c r="L120" i="40"/>
  <c r="K120" i="40" s="1"/>
  <c r="L122" i="40"/>
  <c r="K122" i="40" s="1"/>
  <c r="L124" i="40"/>
  <c r="K124" i="40" s="1"/>
  <c r="L126" i="40"/>
  <c r="K126" i="40" s="1"/>
  <c r="L133" i="40"/>
  <c r="K133" i="40" s="1"/>
  <c r="L135" i="40"/>
  <c r="K135" i="40" s="1"/>
  <c r="L137" i="40"/>
  <c r="K137" i="40" s="1"/>
  <c r="L138" i="40"/>
  <c r="K138" i="40" s="1"/>
  <c r="L139" i="40"/>
  <c r="K139" i="40" s="1"/>
  <c r="L141" i="40"/>
  <c r="K141" i="40" s="1"/>
  <c r="L152" i="40"/>
  <c r="K152" i="40" s="1"/>
  <c r="L154" i="40"/>
  <c r="K154" i="40" s="1"/>
  <c r="L156" i="40"/>
  <c r="K156" i="40" s="1"/>
  <c r="L157" i="40"/>
  <c r="K157" i="40" s="1"/>
  <c r="L158" i="40"/>
  <c r="K158" i="40" s="1"/>
  <c r="L159" i="40"/>
  <c r="K159" i="40" s="1"/>
  <c r="L160" i="40"/>
  <c r="K160" i="40" s="1"/>
  <c r="L162" i="40"/>
  <c r="K162" i="40" s="1"/>
  <c r="L165" i="40"/>
  <c r="K165" i="40" s="1"/>
  <c r="L166" i="40"/>
  <c r="K166" i="40" s="1"/>
  <c r="L169" i="40"/>
  <c r="K169" i="40" s="1"/>
  <c r="L171" i="40"/>
  <c r="K171" i="40" s="1"/>
  <c r="L173" i="40"/>
  <c r="K173" i="40" s="1"/>
  <c r="L175" i="40"/>
  <c r="K175" i="40" s="1"/>
  <c r="L177" i="40"/>
  <c r="K177" i="40" s="1"/>
  <c r="L183" i="40"/>
  <c r="K183" i="40" s="1"/>
  <c r="L185" i="40"/>
  <c r="K185" i="40" s="1"/>
  <c r="L189" i="40"/>
  <c r="K189" i="40" s="1"/>
  <c r="L191" i="40"/>
  <c r="K191" i="40" s="1"/>
  <c r="L195" i="40"/>
  <c r="K195" i="40" s="1"/>
  <c r="L197" i="40"/>
  <c r="K197" i="40" s="1"/>
  <c r="L200" i="40"/>
  <c r="K200" i="40" s="1"/>
  <c r="L201" i="40"/>
  <c r="K201" i="40" s="1"/>
  <c r="L203" i="40"/>
  <c r="K203" i="40" s="1"/>
  <c r="L205" i="40"/>
  <c r="K205" i="40" s="1"/>
  <c r="L220" i="40"/>
  <c r="K220" i="40" s="1"/>
  <c r="L225" i="40"/>
  <c r="K225" i="40" s="1"/>
  <c r="L226" i="40"/>
  <c r="K226" i="40" s="1"/>
  <c r="L228" i="40"/>
  <c r="K228" i="40" s="1"/>
  <c r="L233" i="40"/>
  <c r="K233" i="40" s="1"/>
  <c r="L234" i="40"/>
  <c r="K234" i="40" s="1"/>
  <c r="L235" i="40"/>
  <c r="K235" i="40" s="1"/>
  <c r="L236" i="40"/>
  <c r="K236" i="40" s="1"/>
  <c r="L241" i="40"/>
  <c r="K241" i="40" s="1"/>
  <c r="L243" i="40"/>
  <c r="K243" i="40" s="1"/>
  <c r="L247" i="40"/>
  <c r="K247" i="40" s="1"/>
  <c r="L248" i="40"/>
  <c r="K248" i="40" s="1"/>
  <c r="L249" i="40"/>
  <c r="K249" i="40" s="1"/>
  <c r="L250" i="40"/>
  <c r="K250" i="40" s="1"/>
  <c r="L252" i="40"/>
  <c r="K252" i="40" s="1"/>
  <c r="L254" i="40"/>
  <c r="K254" i="40" s="1"/>
  <c r="L255" i="40"/>
  <c r="K255" i="40" s="1"/>
  <c r="L257" i="40"/>
  <c r="K257" i="40" s="1"/>
  <c r="L277" i="40"/>
  <c r="K277" i="40" s="1"/>
  <c r="L282" i="40"/>
  <c r="K282" i="40" s="1"/>
  <c r="L284" i="40"/>
  <c r="K284" i="40" s="1"/>
  <c r="L287" i="40"/>
  <c r="K287" i="40" s="1"/>
  <c r="L293" i="40"/>
  <c r="K293" i="40" s="1"/>
  <c r="L297" i="40"/>
  <c r="K297" i="40" s="1"/>
  <c r="L301" i="40"/>
  <c r="K301" i="40" s="1"/>
  <c r="L303" i="40"/>
  <c r="K303" i="40" s="1"/>
  <c r="L307" i="40"/>
  <c r="K307" i="40" s="1"/>
  <c r="L311" i="40"/>
  <c r="K311" i="40" s="1"/>
  <c r="L313" i="40"/>
  <c r="K313" i="40" s="1"/>
  <c r="L13" i="40"/>
  <c r="J31" i="44"/>
  <c r="G31" i="44"/>
  <c r="F31" i="44"/>
  <c r="M146" i="18"/>
  <c r="J146" i="18"/>
  <c r="I148" i="18" s="1"/>
  <c r="L15" i="18"/>
  <c r="K15" i="18" s="1"/>
  <c r="L17" i="18"/>
  <c r="K17" i="18" s="1"/>
  <c r="L18" i="18"/>
  <c r="K18" i="18" s="1"/>
  <c r="L20" i="18"/>
  <c r="K20" i="18" s="1"/>
  <c r="L22" i="18"/>
  <c r="K22" i="18" s="1"/>
  <c r="L24" i="18"/>
  <c r="K24" i="18" s="1"/>
  <c r="L26" i="18"/>
  <c r="K26" i="18" s="1"/>
  <c r="L28" i="18"/>
  <c r="K28" i="18" s="1"/>
  <c r="L31" i="18"/>
  <c r="K31" i="18" s="1"/>
  <c r="L33" i="18"/>
  <c r="K33" i="18" s="1"/>
  <c r="L40" i="18"/>
  <c r="K40" i="18" s="1"/>
  <c r="L47" i="18"/>
  <c r="K47" i="18" s="1"/>
  <c r="L54" i="18"/>
  <c r="K54" i="18" s="1"/>
  <c r="L61" i="18"/>
  <c r="K61" i="18" s="1"/>
  <c r="L63" i="18"/>
  <c r="K63" i="18" s="1"/>
  <c r="L70" i="18"/>
  <c r="K70" i="18" s="1"/>
  <c r="L72" i="18"/>
  <c r="K72" i="18" s="1"/>
  <c r="L74" i="18"/>
  <c r="K74" i="18" s="1"/>
  <c r="L75" i="18"/>
  <c r="K75" i="18" s="1"/>
  <c r="L77" i="18"/>
  <c r="K77" i="18" s="1"/>
  <c r="L83" i="18"/>
  <c r="K83" i="18" s="1"/>
  <c r="L86" i="18"/>
  <c r="K86" i="18" s="1"/>
  <c r="L90" i="18"/>
  <c r="K90" i="18" s="1"/>
  <c r="L92" i="18"/>
  <c r="K92" i="18" s="1"/>
  <c r="L94" i="18"/>
  <c r="K94" i="18" s="1"/>
  <c r="L99" i="18"/>
  <c r="K99" i="18" s="1"/>
  <c r="L101" i="18"/>
  <c r="K101" i="18" s="1"/>
  <c r="L108" i="18"/>
  <c r="K108" i="18" s="1"/>
  <c r="L110" i="18"/>
  <c r="K110" i="18" s="1"/>
  <c r="L117" i="18"/>
  <c r="K117" i="18" s="1"/>
  <c r="L118" i="18"/>
  <c r="K118" i="18" s="1"/>
  <c r="L121" i="18"/>
  <c r="K121" i="18" s="1"/>
  <c r="L122" i="18"/>
  <c r="K122" i="18" s="1"/>
  <c r="L124" i="18"/>
  <c r="K124" i="18" s="1"/>
  <c r="L128" i="18"/>
  <c r="K128" i="18" s="1"/>
  <c r="L130" i="18"/>
  <c r="K130" i="18" s="1"/>
  <c r="L134" i="18"/>
  <c r="K134" i="18" s="1"/>
  <c r="L136" i="18"/>
  <c r="K136" i="18" s="1"/>
  <c r="L13" i="18"/>
  <c r="I15" i="18"/>
  <c r="H15" i="18" s="1"/>
  <c r="I17" i="18"/>
  <c r="H17" i="18" s="1"/>
  <c r="I18" i="18"/>
  <c r="H18" i="18" s="1"/>
  <c r="I20" i="18"/>
  <c r="H20" i="18" s="1"/>
  <c r="I22" i="18"/>
  <c r="H22" i="18" s="1"/>
  <c r="I24" i="18"/>
  <c r="H24" i="18" s="1"/>
  <c r="I26" i="18"/>
  <c r="H26" i="18" s="1"/>
  <c r="I28" i="18"/>
  <c r="H28" i="18" s="1"/>
  <c r="I31" i="18"/>
  <c r="H31" i="18" s="1"/>
  <c r="I33" i="18"/>
  <c r="H33" i="18" s="1"/>
  <c r="I40" i="18"/>
  <c r="H40" i="18" s="1"/>
  <c r="I47" i="18"/>
  <c r="H47" i="18" s="1"/>
  <c r="I54" i="18"/>
  <c r="H54" i="18" s="1"/>
  <c r="I61" i="18"/>
  <c r="H61" i="18" s="1"/>
  <c r="I63" i="18"/>
  <c r="H63" i="18" s="1"/>
  <c r="I70" i="18"/>
  <c r="H70" i="18" s="1"/>
  <c r="I72" i="18"/>
  <c r="H72" i="18" s="1"/>
  <c r="I74" i="18"/>
  <c r="H74" i="18" s="1"/>
  <c r="I75" i="18"/>
  <c r="H75" i="18" s="1"/>
  <c r="I77" i="18"/>
  <c r="H77" i="18" s="1"/>
  <c r="I83" i="18"/>
  <c r="H83" i="18" s="1"/>
  <c r="I86" i="18"/>
  <c r="H86" i="18" s="1"/>
  <c r="I90" i="18"/>
  <c r="H90" i="18" s="1"/>
  <c r="I92" i="18"/>
  <c r="H92" i="18" s="1"/>
  <c r="I94" i="18"/>
  <c r="H94" i="18" s="1"/>
  <c r="I99" i="18"/>
  <c r="H99" i="18" s="1"/>
  <c r="I101" i="18"/>
  <c r="H101" i="18" s="1"/>
  <c r="I108" i="18"/>
  <c r="H108" i="18" s="1"/>
  <c r="I110" i="18"/>
  <c r="H110" i="18" s="1"/>
  <c r="I117" i="18"/>
  <c r="H117" i="18" s="1"/>
  <c r="I118" i="18"/>
  <c r="H118" i="18" s="1"/>
  <c r="I121" i="18"/>
  <c r="H121" i="18" s="1"/>
  <c r="I122" i="18"/>
  <c r="H122" i="18" s="1"/>
  <c r="I124" i="18"/>
  <c r="H124" i="18" s="1"/>
  <c r="I128" i="18"/>
  <c r="H128" i="18" s="1"/>
  <c r="I130" i="18"/>
  <c r="H130" i="18" s="1"/>
  <c r="I134" i="18"/>
  <c r="H134" i="18" s="1"/>
  <c r="I136" i="18"/>
  <c r="H136" i="18" s="1"/>
  <c r="I13" i="18"/>
  <c r="I119" i="11" l="1"/>
  <c r="I117" i="11"/>
  <c r="I316" i="40"/>
  <c r="L314" i="40"/>
  <c r="F35" i="44" s="1"/>
  <c r="I314" i="40"/>
  <c r="G35" i="44" s="1"/>
  <c r="H13" i="40"/>
  <c r="K13" i="40"/>
  <c r="I146" i="18"/>
  <c r="L146" i="18"/>
  <c r="I147" i="18" s="1"/>
  <c r="H13" i="18"/>
  <c r="K13" i="18"/>
  <c r="M288" i="28"/>
  <c r="J288" i="28"/>
  <c r="L15" i="28"/>
  <c r="K15" i="28" s="1"/>
  <c r="L17" i="28"/>
  <c r="K17" i="28" s="1"/>
  <c r="L18" i="28"/>
  <c r="K18" i="28" s="1"/>
  <c r="L20" i="28"/>
  <c r="K20" i="28" s="1"/>
  <c r="L24" i="28"/>
  <c r="K24" i="28" s="1"/>
  <c r="L26" i="28"/>
  <c r="K26" i="28" s="1"/>
  <c r="L28" i="28"/>
  <c r="K28" i="28" s="1"/>
  <c r="L31" i="28"/>
  <c r="K31" i="28" s="1"/>
  <c r="L33" i="28"/>
  <c r="K33" i="28" s="1"/>
  <c r="L40" i="28"/>
  <c r="K40" i="28" s="1"/>
  <c r="L45" i="28"/>
  <c r="K45" i="28" s="1"/>
  <c r="L47" i="28"/>
  <c r="K47" i="28" s="1"/>
  <c r="L54" i="28"/>
  <c r="K54" i="28" s="1"/>
  <c r="L56" i="28"/>
  <c r="K56" i="28" s="1"/>
  <c r="L63" i="28"/>
  <c r="K63" i="28" s="1"/>
  <c r="L68" i="28"/>
  <c r="K68" i="28" s="1"/>
  <c r="L70" i="28"/>
  <c r="K70" i="28" s="1"/>
  <c r="L77" i="28"/>
  <c r="K77" i="28" s="1"/>
  <c r="L82" i="28"/>
  <c r="K82" i="28" s="1"/>
  <c r="L84" i="28"/>
  <c r="K84" i="28" s="1"/>
  <c r="L91" i="28"/>
  <c r="K91" i="28" s="1"/>
  <c r="L96" i="28"/>
  <c r="K96" i="28" s="1"/>
  <c r="L98" i="28"/>
  <c r="K98" i="28" s="1"/>
  <c r="L105" i="28"/>
  <c r="K105" i="28" s="1"/>
  <c r="L107" i="28"/>
  <c r="K107" i="28" s="1"/>
  <c r="L114" i="28"/>
  <c r="K114" i="28" s="1"/>
  <c r="L116" i="28"/>
  <c r="K116" i="28" s="1"/>
  <c r="L123" i="28"/>
  <c r="K123" i="28" s="1"/>
  <c r="L129" i="28"/>
  <c r="K129" i="28" s="1"/>
  <c r="L134" i="28"/>
  <c r="K134" i="28" s="1"/>
  <c r="L136" i="28"/>
  <c r="K136" i="28" s="1"/>
  <c r="L143" i="28"/>
  <c r="K143" i="28" s="1"/>
  <c r="L148" i="28"/>
  <c r="K148" i="28" s="1"/>
  <c r="L154" i="28"/>
  <c r="K154" i="28" s="1"/>
  <c r="L156" i="28"/>
  <c r="K156" i="28" s="1"/>
  <c r="L160" i="28"/>
  <c r="K160" i="28" s="1"/>
  <c r="L165" i="28"/>
  <c r="K165" i="28" s="1"/>
  <c r="L167" i="28"/>
  <c r="K167" i="28" s="1"/>
  <c r="L169" i="28"/>
  <c r="K169" i="28" s="1"/>
  <c r="L170" i="28"/>
  <c r="K170" i="28" s="1"/>
  <c r="L171" i="28"/>
  <c r="K171" i="28" s="1"/>
  <c r="L172" i="28"/>
  <c r="K172" i="28" s="1"/>
  <c r="L173" i="28"/>
  <c r="K173" i="28" s="1"/>
  <c r="L174" i="28"/>
  <c r="K174" i="28" s="1"/>
  <c r="L176" i="28"/>
  <c r="K176" i="28" s="1"/>
  <c r="L182" i="28"/>
  <c r="K182" i="28" s="1"/>
  <c r="L183" i="28"/>
  <c r="K183" i="28" s="1"/>
  <c r="L184" i="28"/>
  <c r="K184" i="28" s="1"/>
  <c r="L185" i="28"/>
  <c r="K185" i="28" s="1"/>
  <c r="L191" i="28"/>
  <c r="K191" i="28" s="1"/>
  <c r="L192" i="28"/>
  <c r="K192" i="28" s="1"/>
  <c r="L193" i="28"/>
  <c r="K193" i="28" s="1"/>
  <c r="L194" i="28"/>
  <c r="K194" i="28" s="1"/>
  <c r="L196" i="28"/>
  <c r="K196" i="28" s="1"/>
  <c r="L216" i="28"/>
  <c r="K216" i="28" s="1"/>
  <c r="L228" i="28"/>
  <c r="K228" i="28" s="1"/>
  <c r="L229" i="28"/>
  <c r="K229" i="28" s="1"/>
  <c r="L231" i="28"/>
  <c r="K231" i="28" s="1"/>
  <c r="L235" i="28"/>
  <c r="K235" i="28" s="1"/>
  <c r="L237" i="28"/>
  <c r="K237" i="28" s="1"/>
  <c r="L241" i="28"/>
  <c r="K241" i="28" s="1"/>
  <c r="L243" i="28"/>
  <c r="K243" i="28" s="1"/>
  <c r="L248" i="28"/>
  <c r="K248" i="28" s="1"/>
  <c r="L251" i="28"/>
  <c r="K251" i="28" s="1"/>
  <c r="L263" i="28"/>
  <c r="K263" i="28" s="1"/>
  <c r="L264" i="28"/>
  <c r="K264" i="28" s="1"/>
  <c r="L266" i="28"/>
  <c r="K266" i="28" s="1"/>
  <c r="L270" i="28"/>
  <c r="K270" i="28" s="1"/>
  <c r="L272" i="28"/>
  <c r="K272" i="28" s="1"/>
  <c r="L276" i="28"/>
  <c r="K276" i="28" s="1"/>
  <c r="L278" i="28"/>
  <c r="K278" i="28" s="1"/>
  <c r="L13" i="28"/>
  <c r="I15" i="28"/>
  <c r="H15" i="28" s="1"/>
  <c r="I17" i="28"/>
  <c r="H17" i="28" s="1"/>
  <c r="I18" i="28"/>
  <c r="H18" i="28" s="1"/>
  <c r="I20" i="28"/>
  <c r="H20" i="28" s="1"/>
  <c r="I24" i="28"/>
  <c r="H24" i="28" s="1"/>
  <c r="I26" i="28"/>
  <c r="H26" i="28" s="1"/>
  <c r="I28" i="28"/>
  <c r="H28" i="28" s="1"/>
  <c r="I31" i="28"/>
  <c r="H31" i="28" s="1"/>
  <c r="I33" i="28"/>
  <c r="H33" i="28" s="1"/>
  <c r="I40" i="28"/>
  <c r="H40" i="28" s="1"/>
  <c r="I45" i="28"/>
  <c r="H45" i="28" s="1"/>
  <c r="I47" i="28"/>
  <c r="H47" i="28" s="1"/>
  <c r="I54" i="28"/>
  <c r="H54" i="28" s="1"/>
  <c r="I56" i="28"/>
  <c r="H56" i="28" s="1"/>
  <c r="I63" i="28"/>
  <c r="H63" i="28" s="1"/>
  <c r="I68" i="28"/>
  <c r="H68" i="28" s="1"/>
  <c r="I70" i="28"/>
  <c r="H70" i="28" s="1"/>
  <c r="I77" i="28"/>
  <c r="H77" i="28" s="1"/>
  <c r="I82" i="28"/>
  <c r="H82" i="28" s="1"/>
  <c r="I84" i="28"/>
  <c r="H84" i="28" s="1"/>
  <c r="I91" i="28"/>
  <c r="H91" i="28" s="1"/>
  <c r="I96" i="28"/>
  <c r="H96" i="28" s="1"/>
  <c r="I98" i="28"/>
  <c r="H98" i="28" s="1"/>
  <c r="I105" i="28"/>
  <c r="H105" i="28" s="1"/>
  <c r="I107" i="28"/>
  <c r="H107" i="28" s="1"/>
  <c r="I114" i="28"/>
  <c r="H114" i="28" s="1"/>
  <c r="I116" i="28"/>
  <c r="H116" i="28" s="1"/>
  <c r="I123" i="28"/>
  <c r="H123" i="28" s="1"/>
  <c r="I129" i="28"/>
  <c r="H129" i="28" s="1"/>
  <c r="I134" i="28"/>
  <c r="H134" i="28" s="1"/>
  <c r="I136" i="28"/>
  <c r="H136" i="28" s="1"/>
  <c r="I143" i="28"/>
  <c r="H143" i="28" s="1"/>
  <c r="I148" i="28"/>
  <c r="H148" i="28" s="1"/>
  <c r="I154" i="28"/>
  <c r="H154" i="28" s="1"/>
  <c r="I156" i="28"/>
  <c r="H156" i="28" s="1"/>
  <c r="I160" i="28"/>
  <c r="H160" i="28" s="1"/>
  <c r="I165" i="28"/>
  <c r="H165" i="28" s="1"/>
  <c r="I167" i="28"/>
  <c r="H167" i="28" s="1"/>
  <c r="I169" i="28"/>
  <c r="H169" i="28" s="1"/>
  <c r="I170" i="28"/>
  <c r="H170" i="28" s="1"/>
  <c r="I171" i="28"/>
  <c r="H171" i="28" s="1"/>
  <c r="I172" i="28"/>
  <c r="H172" i="28" s="1"/>
  <c r="I173" i="28"/>
  <c r="H173" i="28" s="1"/>
  <c r="I174" i="28"/>
  <c r="H174" i="28" s="1"/>
  <c r="I176" i="28"/>
  <c r="H176" i="28" s="1"/>
  <c r="I182" i="28"/>
  <c r="H182" i="28" s="1"/>
  <c r="I183" i="28"/>
  <c r="H183" i="28" s="1"/>
  <c r="I184" i="28"/>
  <c r="H184" i="28" s="1"/>
  <c r="I185" i="28"/>
  <c r="H185" i="28" s="1"/>
  <c r="I191" i="28"/>
  <c r="H191" i="28" s="1"/>
  <c r="I192" i="28"/>
  <c r="H192" i="28" s="1"/>
  <c r="I193" i="28"/>
  <c r="H193" i="28" s="1"/>
  <c r="I194" i="28"/>
  <c r="H194" i="28" s="1"/>
  <c r="I196" i="28"/>
  <c r="H196" i="28" s="1"/>
  <c r="I216" i="28"/>
  <c r="H216" i="28" s="1"/>
  <c r="I228" i="28"/>
  <c r="H228" i="28" s="1"/>
  <c r="I229" i="28"/>
  <c r="H229" i="28" s="1"/>
  <c r="I231" i="28"/>
  <c r="H231" i="28" s="1"/>
  <c r="I235" i="28"/>
  <c r="H235" i="28" s="1"/>
  <c r="I237" i="28"/>
  <c r="H237" i="28" s="1"/>
  <c r="I241" i="28"/>
  <c r="H241" i="28" s="1"/>
  <c r="I243" i="28"/>
  <c r="H243" i="28" s="1"/>
  <c r="I248" i="28"/>
  <c r="H248" i="28" s="1"/>
  <c r="I251" i="28"/>
  <c r="H251" i="28" s="1"/>
  <c r="I263" i="28"/>
  <c r="H263" i="28" s="1"/>
  <c r="I264" i="28"/>
  <c r="H264" i="28" s="1"/>
  <c r="I266" i="28"/>
  <c r="H266" i="28" s="1"/>
  <c r="I270" i="28"/>
  <c r="H270" i="28" s="1"/>
  <c r="I272" i="28"/>
  <c r="H272" i="28" s="1"/>
  <c r="I276" i="28"/>
  <c r="H276" i="28" s="1"/>
  <c r="I278" i="28"/>
  <c r="H278" i="28" s="1"/>
  <c r="I13" i="28"/>
  <c r="H13" i="28" s="1"/>
  <c r="J29" i="44"/>
  <c r="G29" i="44"/>
  <c r="F29" i="44"/>
  <c r="M19" i="5"/>
  <c r="L19" i="5"/>
  <c r="I20" i="5" s="1"/>
  <c r="J19" i="5"/>
  <c r="I19" i="5"/>
  <c r="M13" i="5"/>
  <c r="M14" i="5"/>
  <c r="M15" i="5"/>
  <c r="M16" i="5"/>
  <c r="M17" i="5"/>
  <c r="M18" i="5"/>
  <c r="M12" i="5"/>
  <c r="I13" i="5"/>
  <c r="H13" i="5" s="1"/>
  <c r="I14" i="5"/>
  <c r="H14" i="5" s="1"/>
  <c r="I15" i="5"/>
  <c r="H15" i="5" s="1"/>
  <c r="I16" i="5"/>
  <c r="H16" i="5" s="1"/>
  <c r="I17" i="5"/>
  <c r="H17" i="5" s="1"/>
  <c r="I18" i="5"/>
  <c r="H18" i="5" s="1"/>
  <c r="I12" i="5"/>
  <c r="H12" i="5" s="1"/>
  <c r="G27" i="44"/>
  <c r="M180" i="26"/>
  <c r="J180" i="26"/>
  <c r="I182" i="26" s="1"/>
  <c r="L15" i="26"/>
  <c r="K15" i="26" s="1"/>
  <c r="L17" i="26"/>
  <c r="K17" i="26" s="1"/>
  <c r="L18" i="26"/>
  <c r="K18" i="26" s="1"/>
  <c r="L20" i="26"/>
  <c r="K20" i="26" s="1"/>
  <c r="L24" i="26"/>
  <c r="K24" i="26" s="1"/>
  <c r="L26" i="26"/>
  <c r="K26" i="26" s="1"/>
  <c r="L28" i="26"/>
  <c r="K28" i="26" s="1"/>
  <c r="L35" i="26"/>
  <c r="K35" i="26" s="1"/>
  <c r="L37" i="26"/>
  <c r="K37" i="26" s="1"/>
  <c r="L42" i="26"/>
  <c r="K42" i="26" s="1"/>
  <c r="L44" i="26"/>
  <c r="K44" i="26" s="1"/>
  <c r="L49" i="26"/>
  <c r="K49" i="26" s="1"/>
  <c r="L51" i="26"/>
  <c r="K51" i="26" s="1"/>
  <c r="L56" i="26"/>
  <c r="K56" i="26" s="1"/>
  <c r="L58" i="26"/>
  <c r="K58" i="26" s="1"/>
  <c r="L65" i="26"/>
  <c r="K65" i="26" s="1"/>
  <c r="L67" i="26"/>
  <c r="K67" i="26" s="1"/>
  <c r="L71" i="26"/>
  <c r="K71" i="26" s="1"/>
  <c r="L76" i="26"/>
  <c r="K76" i="26" s="1"/>
  <c r="L78" i="26"/>
  <c r="K78" i="26" s="1"/>
  <c r="L80" i="26"/>
  <c r="K80" i="26" s="1"/>
  <c r="L81" i="26"/>
  <c r="K81" i="26" s="1"/>
  <c r="L82" i="26"/>
  <c r="K82" i="26" s="1"/>
  <c r="L83" i="26"/>
  <c r="K83" i="26" s="1"/>
  <c r="L84" i="26"/>
  <c r="K84" i="26" s="1"/>
  <c r="L85" i="26"/>
  <c r="K85" i="26" s="1"/>
  <c r="L87" i="26"/>
  <c r="K87" i="26" s="1"/>
  <c r="L93" i="26"/>
  <c r="K93" i="26" s="1"/>
  <c r="L94" i="26"/>
  <c r="K94" i="26" s="1"/>
  <c r="L95" i="26"/>
  <c r="K95" i="26" s="1"/>
  <c r="L98" i="26"/>
  <c r="K98" i="26" s="1"/>
  <c r="L100" i="26"/>
  <c r="K100" i="26" s="1"/>
  <c r="L102" i="26"/>
  <c r="K102" i="26" s="1"/>
  <c r="L103" i="26"/>
  <c r="K103" i="26" s="1"/>
  <c r="L105" i="26"/>
  <c r="K105" i="26" s="1"/>
  <c r="L109" i="26"/>
  <c r="K109" i="26" s="1"/>
  <c r="L113" i="26"/>
  <c r="K113" i="26" s="1"/>
  <c r="L119" i="26"/>
  <c r="K119" i="26" s="1"/>
  <c r="L120" i="26"/>
  <c r="K120" i="26" s="1"/>
  <c r="L123" i="26"/>
  <c r="K123" i="26" s="1"/>
  <c r="L124" i="26"/>
  <c r="K124" i="26" s="1"/>
  <c r="L126" i="26"/>
  <c r="K126" i="26" s="1"/>
  <c r="L130" i="26"/>
  <c r="K130" i="26" s="1"/>
  <c r="L132" i="26"/>
  <c r="K132" i="26" s="1"/>
  <c r="L136" i="26"/>
  <c r="K136" i="26" s="1"/>
  <c r="L140" i="26"/>
  <c r="K140" i="26" s="1"/>
  <c r="L142" i="26"/>
  <c r="K142" i="26" s="1"/>
  <c r="L144" i="26"/>
  <c r="K144" i="26" s="1"/>
  <c r="L145" i="26"/>
  <c r="K145" i="26" s="1"/>
  <c r="L147" i="26"/>
  <c r="K147" i="26" s="1"/>
  <c r="L151" i="26"/>
  <c r="K151" i="26" s="1"/>
  <c r="L161" i="26"/>
  <c r="K161" i="26" s="1"/>
  <c r="L162" i="26"/>
  <c r="K162" i="26" s="1"/>
  <c r="L165" i="26"/>
  <c r="K165" i="26" s="1"/>
  <c r="L166" i="26"/>
  <c r="K166" i="26" s="1"/>
  <c r="L168" i="26"/>
  <c r="K168" i="26" s="1"/>
  <c r="L172" i="26"/>
  <c r="K172" i="26" s="1"/>
  <c r="L174" i="26"/>
  <c r="K174" i="26" s="1"/>
  <c r="L178" i="26"/>
  <c r="K178" i="26" s="1"/>
  <c r="L13" i="26"/>
  <c r="K13" i="26" s="1"/>
  <c r="I15" i="26"/>
  <c r="H15" i="26" s="1"/>
  <c r="I17" i="26"/>
  <c r="H17" i="26" s="1"/>
  <c r="I18" i="26"/>
  <c r="H18" i="26" s="1"/>
  <c r="I20" i="26"/>
  <c r="H20" i="26" s="1"/>
  <c r="I24" i="26"/>
  <c r="H24" i="26" s="1"/>
  <c r="I26" i="26"/>
  <c r="H26" i="26" s="1"/>
  <c r="I28" i="26"/>
  <c r="H28" i="26" s="1"/>
  <c r="I35" i="26"/>
  <c r="H35" i="26" s="1"/>
  <c r="I37" i="26"/>
  <c r="H37" i="26" s="1"/>
  <c r="I42" i="26"/>
  <c r="H42" i="26" s="1"/>
  <c r="I44" i="26"/>
  <c r="H44" i="26" s="1"/>
  <c r="I49" i="26"/>
  <c r="H49" i="26" s="1"/>
  <c r="I51" i="26"/>
  <c r="H51" i="26" s="1"/>
  <c r="I56" i="26"/>
  <c r="H56" i="26" s="1"/>
  <c r="I58" i="26"/>
  <c r="H58" i="26" s="1"/>
  <c r="I65" i="26"/>
  <c r="H65" i="26" s="1"/>
  <c r="I67" i="26"/>
  <c r="H67" i="26" s="1"/>
  <c r="I71" i="26"/>
  <c r="H71" i="26" s="1"/>
  <c r="I76" i="26"/>
  <c r="H76" i="26" s="1"/>
  <c r="I78" i="26"/>
  <c r="H78" i="26" s="1"/>
  <c r="I80" i="26"/>
  <c r="H80" i="26" s="1"/>
  <c r="I81" i="26"/>
  <c r="H81" i="26" s="1"/>
  <c r="I82" i="26"/>
  <c r="H82" i="26" s="1"/>
  <c r="I83" i="26"/>
  <c r="H83" i="26" s="1"/>
  <c r="I84" i="26"/>
  <c r="H84" i="26" s="1"/>
  <c r="I85" i="26"/>
  <c r="H85" i="26" s="1"/>
  <c r="I87" i="26"/>
  <c r="H87" i="26" s="1"/>
  <c r="I93" i="26"/>
  <c r="H93" i="26" s="1"/>
  <c r="I94" i="26"/>
  <c r="H94" i="26" s="1"/>
  <c r="I95" i="26"/>
  <c r="H95" i="26" s="1"/>
  <c r="I98" i="26"/>
  <c r="H98" i="26" s="1"/>
  <c r="I100" i="26"/>
  <c r="H100" i="26" s="1"/>
  <c r="I102" i="26"/>
  <c r="H102" i="26" s="1"/>
  <c r="I103" i="26"/>
  <c r="H103" i="26" s="1"/>
  <c r="I105" i="26"/>
  <c r="H105" i="26" s="1"/>
  <c r="I109" i="26"/>
  <c r="H109" i="26" s="1"/>
  <c r="I113" i="26"/>
  <c r="H113" i="26" s="1"/>
  <c r="I119" i="26"/>
  <c r="H119" i="26" s="1"/>
  <c r="I120" i="26"/>
  <c r="H120" i="26" s="1"/>
  <c r="I123" i="26"/>
  <c r="H123" i="26" s="1"/>
  <c r="I124" i="26"/>
  <c r="H124" i="26" s="1"/>
  <c r="I126" i="26"/>
  <c r="H126" i="26" s="1"/>
  <c r="I130" i="26"/>
  <c r="H130" i="26" s="1"/>
  <c r="I132" i="26"/>
  <c r="H132" i="26" s="1"/>
  <c r="I136" i="26"/>
  <c r="H136" i="26" s="1"/>
  <c r="I140" i="26"/>
  <c r="H140" i="26" s="1"/>
  <c r="I142" i="26"/>
  <c r="H142" i="26" s="1"/>
  <c r="I144" i="26"/>
  <c r="H144" i="26" s="1"/>
  <c r="I145" i="26"/>
  <c r="H145" i="26" s="1"/>
  <c r="I147" i="26"/>
  <c r="H147" i="26" s="1"/>
  <c r="I151" i="26"/>
  <c r="H151" i="26" s="1"/>
  <c r="I155" i="26"/>
  <c r="H155" i="26" s="1"/>
  <c r="I161" i="26"/>
  <c r="H161" i="26" s="1"/>
  <c r="I162" i="26"/>
  <c r="H162" i="26" s="1"/>
  <c r="I165" i="26"/>
  <c r="H165" i="26" s="1"/>
  <c r="I166" i="26"/>
  <c r="H166" i="26" s="1"/>
  <c r="I168" i="26"/>
  <c r="H168" i="26" s="1"/>
  <c r="I172" i="26"/>
  <c r="H172" i="26" s="1"/>
  <c r="I174" i="26"/>
  <c r="H174" i="26" s="1"/>
  <c r="I178" i="26"/>
  <c r="H178" i="26" s="1"/>
  <c r="I13" i="26"/>
  <c r="H176" i="32"/>
  <c r="H169" i="32"/>
  <c r="H122" i="32"/>
  <c r="H120" i="32"/>
  <c r="H119" i="32"/>
  <c r="H116" i="32"/>
  <c r="H115" i="32"/>
  <c r="H114" i="32"/>
  <c r="H113" i="32"/>
  <c r="H112" i="32"/>
  <c r="H111" i="32"/>
  <c r="H106" i="32"/>
  <c r="H37" i="32"/>
  <c r="H164" i="32"/>
  <c r="H147" i="32"/>
  <c r="H139" i="32"/>
  <c r="H30" i="32"/>
  <c r="M186" i="32"/>
  <c r="J186" i="32"/>
  <c r="I188" i="32" s="1"/>
  <c r="H14" i="32"/>
  <c r="H16" i="32"/>
  <c r="H19" i="32"/>
  <c r="H21" i="32"/>
  <c r="H32" i="32"/>
  <c r="H39" i="32"/>
  <c r="H42" i="32"/>
  <c r="H44" i="32"/>
  <c r="H49" i="32"/>
  <c r="H51" i="32"/>
  <c r="H56" i="32"/>
  <c r="H58" i="32"/>
  <c r="H63" i="32"/>
  <c r="H65" i="32"/>
  <c r="H70" i="32"/>
  <c r="H72" i="32"/>
  <c r="H78" i="32"/>
  <c r="H80" i="32"/>
  <c r="H89" i="32"/>
  <c r="H91" i="32"/>
  <c r="H97" i="32"/>
  <c r="H99" i="32"/>
  <c r="H101" i="32"/>
  <c r="H103" i="32"/>
  <c r="H107" i="32"/>
  <c r="H109" i="32"/>
  <c r="H117" i="32"/>
  <c r="H118" i="32"/>
  <c r="H121" i="32"/>
  <c r="H123" i="32"/>
  <c r="H124" i="32"/>
  <c r="H125" i="32"/>
  <c r="H126" i="32"/>
  <c r="H127" i="32"/>
  <c r="H128" i="32"/>
  <c r="H130" i="32"/>
  <c r="H141" i="32"/>
  <c r="H149" i="32"/>
  <c r="H163" i="32"/>
  <c r="H166" i="32"/>
  <c r="H171" i="32"/>
  <c r="H178" i="32"/>
  <c r="H184" i="32"/>
  <c r="H185" i="32"/>
  <c r="H13" i="32"/>
  <c r="J24" i="44"/>
  <c r="I118" i="11" l="1"/>
  <c r="I315" i="40"/>
  <c r="J35" i="44" s="1"/>
  <c r="L288" i="28"/>
  <c r="F30" i="44" s="1"/>
  <c r="K13" i="28"/>
  <c r="I288" i="28"/>
  <c r="G30" i="44" s="1"/>
  <c r="I290" i="28"/>
  <c r="I21" i="5"/>
  <c r="I180" i="26"/>
  <c r="H13" i="26"/>
  <c r="L180" i="26"/>
  <c r="L186" i="32"/>
  <c r="I186" i="32"/>
  <c r="G25" i="44" s="1"/>
  <c r="G24" i="44"/>
  <c r="F24" i="44"/>
  <c r="F27" i="50" l="1"/>
  <c r="F27" i="44"/>
  <c r="F25" i="44"/>
  <c r="I289" i="28"/>
  <c r="J30" i="44" s="1"/>
  <c r="I181" i="26"/>
  <c r="I187" i="32"/>
  <c r="L14" i="47"/>
  <c r="L15" i="47"/>
  <c r="L16" i="47"/>
  <c r="L17" i="47"/>
  <c r="L18" i="47"/>
  <c r="L19" i="47"/>
  <c r="K19" i="47" s="1"/>
  <c r="L20" i="47"/>
  <c r="K20" i="47" s="1"/>
  <c r="L21" i="47"/>
  <c r="K21" i="47" s="1"/>
  <c r="L22" i="47"/>
  <c r="K22" i="47" s="1"/>
  <c r="L23" i="47"/>
  <c r="K23" i="47" s="1"/>
  <c r="L24" i="47"/>
  <c r="K24" i="47" s="1"/>
  <c r="L25" i="47"/>
  <c r="K25" i="47" s="1"/>
  <c r="L26" i="47"/>
  <c r="L27" i="47"/>
  <c r="L28" i="47"/>
  <c r="L29" i="47"/>
  <c r="L30" i="47"/>
  <c r="L31" i="47"/>
  <c r="K31" i="47" s="1"/>
  <c r="L32" i="47"/>
  <c r="K32" i="47" s="1"/>
  <c r="L33" i="47"/>
  <c r="K33" i="47" s="1"/>
  <c r="L34" i="47"/>
  <c r="K34" i="47" s="1"/>
  <c r="L35" i="47"/>
  <c r="K35" i="47" s="1"/>
  <c r="L36" i="47"/>
  <c r="K36" i="47" s="1"/>
  <c r="L37" i="47"/>
  <c r="K37" i="47" s="1"/>
  <c r="L38" i="47"/>
  <c r="L39" i="47"/>
  <c r="L40" i="47"/>
  <c r="L41" i="47"/>
  <c r="L42" i="47"/>
  <c r="L43" i="47"/>
  <c r="K43" i="47" s="1"/>
  <c r="L44" i="47"/>
  <c r="K44" i="47" s="1"/>
  <c r="L45" i="47"/>
  <c r="K45" i="47" s="1"/>
  <c r="L46" i="47"/>
  <c r="K46" i="47" s="1"/>
  <c r="L47" i="47"/>
  <c r="K47" i="47" s="1"/>
  <c r="L48" i="47"/>
  <c r="K48" i="47" s="1"/>
  <c r="L49" i="47"/>
  <c r="K49" i="47" s="1"/>
  <c r="L50" i="47"/>
  <c r="L51" i="47"/>
  <c r="L52" i="47"/>
  <c r="L53" i="47"/>
  <c r="L54" i="47"/>
  <c r="L55" i="47"/>
  <c r="K55" i="47" s="1"/>
  <c r="L56" i="47"/>
  <c r="K56" i="47" s="1"/>
  <c r="L57" i="47"/>
  <c r="K57" i="47" s="1"/>
  <c r="L58" i="47"/>
  <c r="K58" i="47" s="1"/>
  <c r="L59" i="47"/>
  <c r="K59" i="47" s="1"/>
  <c r="L60" i="47"/>
  <c r="K60" i="47" s="1"/>
  <c r="L61" i="47"/>
  <c r="K61" i="47" s="1"/>
  <c r="L62" i="47"/>
  <c r="L63" i="47"/>
  <c r="L64" i="47"/>
  <c r="L65" i="47"/>
  <c r="L66" i="47"/>
  <c r="L67" i="47"/>
  <c r="K67" i="47" s="1"/>
  <c r="L68" i="47"/>
  <c r="K68" i="47" s="1"/>
  <c r="L69" i="47"/>
  <c r="K69" i="47" s="1"/>
  <c r="L70" i="47"/>
  <c r="K70" i="47" s="1"/>
  <c r="L71" i="47"/>
  <c r="K71" i="47" s="1"/>
  <c r="L72" i="47"/>
  <c r="K72" i="47" s="1"/>
  <c r="L73" i="47"/>
  <c r="K73" i="47" s="1"/>
  <c r="L74" i="47"/>
  <c r="L75" i="47"/>
  <c r="L76" i="47"/>
  <c r="L77" i="47"/>
  <c r="L78" i="47"/>
  <c r="L79" i="47"/>
  <c r="K79" i="47" s="1"/>
  <c r="L80" i="47"/>
  <c r="K80" i="47" s="1"/>
  <c r="L81" i="47"/>
  <c r="K81" i="47" s="1"/>
  <c r="L82" i="47"/>
  <c r="K82" i="47" s="1"/>
  <c r="L83" i="47"/>
  <c r="K83" i="47" s="1"/>
  <c r="L84" i="47"/>
  <c r="K84" i="47" s="1"/>
  <c r="L85" i="47"/>
  <c r="K85" i="47" s="1"/>
  <c r="L86" i="47"/>
  <c r="L87" i="47"/>
  <c r="L88" i="47"/>
  <c r="L89" i="47"/>
  <c r="L90" i="47"/>
  <c r="L91" i="47"/>
  <c r="K91" i="47" s="1"/>
  <c r="L92" i="47"/>
  <c r="K92" i="47" s="1"/>
  <c r="L93" i="47"/>
  <c r="K93" i="47" s="1"/>
  <c r="L94" i="47"/>
  <c r="K94" i="47" s="1"/>
  <c r="L95" i="47"/>
  <c r="K95" i="47" s="1"/>
  <c r="L96" i="47"/>
  <c r="K96" i="47" s="1"/>
  <c r="L97" i="47"/>
  <c r="K97" i="47" s="1"/>
  <c r="L98" i="47"/>
  <c r="L99" i="47"/>
  <c r="L100" i="47"/>
  <c r="L101" i="47"/>
  <c r="L102" i="47"/>
  <c r="L103" i="47"/>
  <c r="K103" i="47" s="1"/>
  <c r="L104" i="47"/>
  <c r="K104" i="47" s="1"/>
  <c r="L105" i="47"/>
  <c r="K105" i="47" s="1"/>
  <c r="L106" i="47"/>
  <c r="K106" i="47" s="1"/>
  <c r="L107" i="47"/>
  <c r="K107" i="47" s="1"/>
  <c r="L108" i="47"/>
  <c r="K108" i="47" s="1"/>
  <c r="L109" i="47"/>
  <c r="K109" i="47" s="1"/>
  <c r="L110" i="47"/>
  <c r="L111" i="47"/>
  <c r="L112" i="47"/>
  <c r="L113" i="47"/>
  <c r="L114" i="47"/>
  <c r="L115" i="47"/>
  <c r="K115" i="47" s="1"/>
  <c r="L116" i="47"/>
  <c r="K116" i="47" s="1"/>
  <c r="L117" i="47"/>
  <c r="K117" i="47" s="1"/>
  <c r="L118" i="47"/>
  <c r="K118" i="47" s="1"/>
  <c r="L119" i="47"/>
  <c r="K119" i="47" s="1"/>
  <c r="L120" i="47"/>
  <c r="K120" i="47" s="1"/>
  <c r="L121" i="47"/>
  <c r="K121" i="47" s="1"/>
  <c r="L122" i="47"/>
  <c r="L123" i="47"/>
  <c r="L124" i="47"/>
  <c r="L125" i="47"/>
  <c r="L126" i="47"/>
  <c r="L127" i="47"/>
  <c r="K127" i="47" s="1"/>
  <c r="L128" i="47"/>
  <c r="K128" i="47" s="1"/>
  <c r="L129" i="47"/>
  <c r="K129" i="47" s="1"/>
  <c r="L130" i="47"/>
  <c r="K130" i="47" s="1"/>
  <c r="L131" i="47"/>
  <c r="K131" i="47" s="1"/>
  <c r="L132" i="47"/>
  <c r="K132" i="47" s="1"/>
  <c r="L133" i="47"/>
  <c r="K133" i="47" s="1"/>
  <c r="L134" i="47"/>
  <c r="L135" i="47"/>
  <c r="L136" i="47"/>
  <c r="L137" i="47"/>
  <c r="L138" i="47"/>
  <c r="L139" i="47"/>
  <c r="K139" i="47" s="1"/>
  <c r="L140" i="47"/>
  <c r="K140" i="47" s="1"/>
  <c r="L141" i="47"/>
  <c r="K141" i="47" s="1"/>
  <c r="L142" i="47"/>
  <c r="K142" i="47" s="1"/>
  <c r="L143" i="47"/>
  <c r="K143" i="47" s="1"/>
  <c r="L144" i="47"/>
  <c r="K144" i="47" s="1"/>
  <c r="L145" i="47"/>
  <c r="K145" i="47" s="1"/>
  <c r="L146" i="47"/>
  <c r="L147" i="47"/>
  <c r="L148" i="47"/>
  <c r="L149" i="47"/>
  <c r="L150" i="47"/>
  <c r="L151" i="47"/>
  <c r="K151" i="47" s="1"/>
  <c r="L152" i="47"/>
  <c r="K152" i="47" s="1"/>
  <c r="L153" i="47"/>
  <c r="K153" i="47" s="1"/>
  <c r="L154" i="47"/>
  <c r="K154" i="47" s="1"/>
  <c r="L155" i="47"/>
  <c r="K155" i="47" s="1"/>
  <c r="L156" i="47"/>
  <c r="K156" i="47" s="1"/>
  <c r="L157" i="47"/>
  <c r="K157" i="47" s="1"/>
  <c r="L158" i="47"/>
  <c r="L159" i="47"/>
  <c r="L160" i="47"/>
  <c r="L161" i="47"/>
  <c r="L162" i="47"/>
  <c r="L163" i="47"/>
  <c r="K163" i="47" s="1"/>
  <c r="L164" i="47"/>
  <c r="K164" i="47" s="1"/>
  <c r="L165" i="47"/>
  <c r="K165" i="47" s="1"/>
  <c r="L166" i="47"/>
  <c r="K166" i="47" s="1"/>
  <c r="L167" i="47"/>
  <c r="K167" i="47" s="1"/>
  <c r="L168" i="47"/>
  <c r="K168" i="47" s="1"/>
  <c r="L169" i="47"/>
  <c r="K169" i="47" s="1"/>
  <c r="L170" i="47"/>
  <c r="L171" i="47"/>
  <c r="L172" i="47"/>
  <c r="L173" i="47"/>
  <c r="L174" i="47"/>
  <c r="L175" i="47"/>
  <c r="K175" i="47" s="1"/>
  <c r="L176" i="47"/>
  <c r="K176" i="47" s="1"/>
  <c r="L177" i="47"/>
  <c r="K177" i="47" s="1"/>
  <c r="L178" i="47"/>
  <c r="K178" i="47" s="1"/>
  <c r="L179" i="47"/>
  <c r="K179" i="47" s="1"/>
  <c r="L180" i="47"/>
  <c r="K180" i="47" s="1"/>
  <c r="L181" i="47"/>
  <c r="K181" i="47" s="1"/>
  <c r="L182" i="47"/>
  <c r="L183" i="47"/>
  <c r="L184" i="47"/>
  <c r="L185" i="47"/>
  <c r="L186" i="47"/>
  <c r="L187" i="47"/>
  <c r="K187" i="47" s="1"/>
  <c r="L188" i="47"/>
  <c r="K188" i="47" s="1"/>
  <c r="L189" i="47"/>
  <c r="K189" i="47" s="1"/>
  <c r="L190" i="47"/>
  <c r="K190" i="47" s="1"/>
  <c r="L191" i="47"/>
  <c r="K191" i="47" s="1"/>
  <c r="L192" i="47"/>
  <c r="K192" i="47" s="1"/>
  <c r="L193" i="47"/>
  <c r="K193" i="47" s="1"/>
  <c r="L194" i="47"/>
  <c r="L195" i="47"/>
  <c r="L196" i="47"/>
  <c r="L197" i="47"/>
  <c r="L198" i="47"/>
  <c r="L199" i="47"/>
  <c r="K199" i="47" s="1"/>
  <c r="L200" i="47"/>
  <c r="K200" i="47" s="1"/>
  <c r="L201" i="47"/>
  <c r="K201" i="47" s="1"/>
  <c r="L202" i="47"/>
  <c r="K202" i="47" s="1"/>
  <c r="L203" i="47"/>
  <c r="K203" i="47" s="1"/>
  <c r="L204" i="47"/>
  <c r="K204" i="47" s="1"/>
  <c r="L205" i="47"/>
  <c r="K205" i="47" s="1"/>
  <c r="L206" i="47"/>
  <c r="L207" i="47"/>
  <c r="L208" i="47"/>
  <c r="L209" i="47"/>
  <c r="L210" i="47"/>
  <c r="L211" i="47"/>
  <c r="K211" i="47" s="1"/>
  <c r="L212" i="47"/>
  <c r="K212" i="47" s="1"/>
  <c r="L213" i="47"/>
  <c r="K213" i="47" s="1"/>
  <c r="L214" i="47"/>
  <c r="K214" i="47" s="1"/>
  <c r="L215" i="47"/>
  <c r="K215" i="47" s="1"/>
  <c r="L216" i="47"/>
  <c r="K216" i="47" s="1"/>
  <c r="L217" i="47"/>
  <c r="K217" i="47" s="1"/>
  <c r="L218" i="47"/>
  <c r="L219" i="47"/>
  <c r="L220" i="47"/>
  <c r="L221" i="47"/>
  <c r="L222" i="47"/>
  <c r="L223" i="47"/>
  <c r="K223" i="47" s="1"/>
  <c r="L224" i="47"/>
  <c r="K224" i="47" s="1"/>
  <c r="L225" i="47"/>
  <c r="K225" i="47" s="1"/>
  <c r="L226" i="47"/>
  <c r="K226" i="47" s="1"/>
  <c r="L227" i="47"/>
  <c r="K227" i="47" s="1"/>
  <c r="L228" i="47"/>
  <c r="K228" i="47" s="1"/>
  <c r="L229" i="47"/>
  <c r="K229" i="47" s="1"/>
  <c r="L230" i="47"/>
  <c r="L231" i="47"/>
  <c r="L232" i="47"/>
  <c r="L233" i="47"/>
  <c r="L234" i="47"/>
  <c r="L235" i="47"/>
  <c r="K235" i="47" s="1"/>
  <c r="L236" i="47"/>
  <c r="K236" i="47" s="1"/>
  <c r="L237" i="47"/>
  <c r="K237" i="47" s="1"/>
  <c r="L238" i="47"/>
  <c r="K238" i="47" s="1"/>
  <c r="L239" i="47"/>
  <c r="K239" i="47" s="1"/>
  <c r="L240" i="47"/>
  <c r="K240" i="47" s="1"/>
  <c r="L241" i="47"/>
  <c r="K241" i="47" s="1"/>
  <c r="L242" i="47"/>
  <c r="L243" i="47"/>
  <c r="L244" i="47"/>
  <c r="L245" i="47"/>
  <c r="L246" i="47"/>
  <c r="L247" i="47"/>
  <c r="K247" i="47" s="1"/>
  <c r="L248" i="47"/>
  <c r="K248" i="47" s="1"/>
  <c r="L249" i="47"/>
  <c r="K249" i="47" s="1"/>
  <c r="L250" i="47"/>
  <c r="K250" i="47" s="1"/>
  <c r="L251" i="47"/>
  <c r="K251" i="47" s="1"/>
  <c r="L252" i="47"/>
  <c r="K252" i="47" s="1"/>
  <c r="L253" i="47"/>
  <c r="K253" i="47" s="1"/>
  <c r="L254" i="47"/>
  <c r="L255" i="47"/>
  <c r="L256" i="47"/>
  <c r="L257" i="47"/>
  <c r="L258" i="47"/>
  <c r="L259" i="47"/>
  <c r="K259" i="47" s="1"/>
  <c r="L260" i="47"/>
  <c r="K260" i="47" s="1"/>
  <c r="L261" i="47"/>
  <c r="K261" i="47" s="1"/>
  <c r="L262" i="47"/>
  <c r="K262" i="47" s="1"/>
  <c r="L263" i="47"/>
  <c r="K263" i="47" s="1"/>
  <c r="L264" i="47"/>
  <c r="K264" i="47" s="1"/>
  <c r="L265" i="47"/>
  <c r="K265" i="47" s="1"/>
  <c r="L266" i="47"/>
  <c r="L267" i="47"/>
  <c r="L268" i="47"/>
  <c r="L269" i="47"/>
  <c r="L270" i="47"/>
  <c r="L271" i="47"/>
  <c r="K271" i="47" s="1"/>
  <c r="L272" i="47"/>
  <c r="K272" i="47" s="1"/>
  <c r="L273" i="47"/>
  <c r="K273" i="47" s="1"/>
  <c r="L274" i="47"/>
  <c r="K274" i="47" s="1"/>
  <c r="L275" i="47"/>
  <c r="K275" i="47" s="1"/>
  <c r="L276" i="47"/>
  <c r="K276" i="47" s="1"/>
  <c r="L277" i="47"/>
  <c r="K277" i="47" s="1"/>
  <c r="L278" i="47"/>
  <c r="L279" i="47"/>
  <c r="L280" i="47"/>
  <c r="L281" i="47"/>
  <c r="L282" i="47"/>
  <c r="L283" i="47"/>
  <c r="K283" i="47" s="1"/>
  <c r="L284" i="47"/>
  <c r="K284" i="47" s="1"/>
  <c r="L285" i="47"/>
  <c r="K285" i="47" s="1"/>
  <c r="L286" i="47"/>
  <c r="K286" i="47" s="1"/>
  <c r="L287" i="47"/>
  <c r="K287" i="47" s="1"/>
  <c r="L288" i="47"/>
  <c r="K288" i="47" s="1"/>
  <c r="L289" i="47"/>
  <c r="K289" i="47" s="1"/>
  <c r="L290" i="47"/>
  <c r="L291" i="47"/>
  <c r="L292" i="47"/>
  <c r="L293" i="47"/>
  <c r="L294" i="47"/>
  <c r="L295" i="47"/>
  <c r="K295" i="47" s="1"/>
  <c r="L296" i="47"/>
  <c r="K296" i="47" s="1"/>
  <c r="L297" i="47"/>
  <c r="K297" i="47" s="1"/>
  <c r="L298" i="47"/>
  <c r="K298" i="47" s="1"/>
  <c r="L299" i="47"/>
  <c r="K299" i="47" s="1"/>
  <c r="L300" i="47"/>
  <c r="K300" i="47" s="1"/>
  <c r="L301" i="47"/>
  <c r="K301" i="47" s="1"/>
  <c r="L302" i="47"/>
  <c r="L303" i="47"/>
  <c r="L304" i="47"/>
  <c r="L305" i="47"/>
  <c r="L306" i="47"/>
  <c r="L307" i="47"/>
  <c r="K307" i="47" s="1"/>
  <c r="L308" i="47"/>
  <c r="K308" i="47" s="1"/>
  <c r="L309" i="47"/>
  <c r="K309" i="47" s="1"/>
  <c r="L310" i="47"/>
  <c r="K310" i="47" s="1"/>
  <c r="L311" i="47"/>
  <c r="K311" i="47" s="1"/>
  <c r="L312" i="47"/>
  <c r="K312" i="47" s="1"/>
  <c r="L313" i="47"/>
  <c r="K313" i="47" s="1"/>
  <c r="L314" i="47"/>
  <c r="L315" i="47"/>
  <c r="L316" i="47"/>
  <c r="L317" i="47"/>
  <c r="L318" i="47"/>
  <c r="L319" i="47"/>
  <c r="K319" i="47" s="1"/>
  <c r="L320" i="47"/>
  <c r="K320" i="47" s="1"/>
  <c r="L321" i="47"/>
  <c r="K321" i="47" s="1"/>
  <c r="L322" i="47"/>
  <c r="K322" i="47" s="1"/>
  <c r="L323" i="47"/>
  <c r="K323" i="47" s="1"/>
  <c r="L324" i="47"/>
  <c r="K324" i="47" s="1"/>
  <c r="L325" i="47"/>
  <c r="K325" i="47" s="1"/>
  <c r="L326" i="47"/>
  <c r="L327" i="47"/>
  <c r="L328" i="47"/>
  <c r="L329" i="47"/>
  <c r="L13" i="47"/>
  <c r="J330" i="47"/>
  <c r="K14" i="47"/>
  <c r="K15" i="47"/>
  <c r="K16" i="47"/>
  <c r="K17" i="47"/>
  <c r="K18" i="47"/>
  <c r="K26" i="47"/>
  <c r="K27" i="47"/>
  <c r="K28" i="47"/>
  <c r="K29" i="47"/>
  <c r="K30" i="47"/>
  <c r="K38" i="47"/>
  <c r="K39" i="47"/>
  <c r="K40" i="47"/>
  <c r="K41" i="47"/>
  <c r="K42" i="47"/>
  <c r="K50" i="47"/>
  <c r="K51" i="47"/>
  <c r="K52" i="47"/>
  <c r="K53" i="47"/>
  <c r="K54" i="47"/>
  <c r="K62" i="47"/>
  <c r="K63" i="47"/>
  <c r="K64" i="47"/>
  <c r="K65" i="47"/>
  <c r="K66" i="47"/>
  <c r="K74" i="47"/>
  <c r="K75" i="47"/>
  <c r="K76" i="47"/>
  <c r="K77" i="47"/>
  <c r="K78" i="47"/>
  <c r="K86" i="47"/>
  <c r="K87" i="47"/>
  <c r="K88" i="47"/>
  <c r="K89" i="47"/>
  <c r="K90" i="47"/>
  <c r="K98" i="47"/>
  <c r="K99" i="47"/>
  <c r="K100" i="47"/>
  <c r="K101" i="47"/>
  <c r="K102" i="47"/>
  <c r="K110" i="47"/>
  <c r="K111" i="47"/>
  <c r="K112" i="47"/>
  <c r="K113" i="47"/>
  <c r="K114" i="47"/>
  <c r="K122" i="47"/>
  <c r="K123" i="47"/>
  <c r="K124" i="47"/>
  <c r="K125" i="47"/>
  <c r="K126" i="47"/>
  <c r="K134" i="47"/>
  <c r="K135" i="47"/>
  <c r="K136" i="47"/>
  <c r="K137" i="47"/>
  <c r="K138" i="47"/>
  <c r="K146" i="47"/>
  <c r="K147" i="47"/>
  <c r="K148" i="47"/>
  <c r="K149" i="47"/>
  <c r="K150" i="47"/>
  <c r="K158" i="47"/>
  <c r="K159" i="47"/>
  <c r="K160" i="47"/>
  <c r="K161" i="47"/>
  <c r="K162" i="47"/>
  <c r="K170" i="47"/>
  <c r="K171" i="47"/>
  <c r="K172" i="47"/>
  <c r="K173" i="47"/>
  <c r="K174" i="47"/>
  <c r="K182" i="47"/>
  <c r="K183" i="47"/>
  <c r="K184" i="47"/>
  <c r="K185" i="47"/>
  <c r="K186" i="47"/>
  <c r="K194" i="47"/>
  <c r="K195" i="47"/>
  <c r="K196" i="47"/>
  <c r="K197" i="47"/>
  <c r="K198" i="47"/>
  <c r="K206" i="47"/>
  <c r="K207" i="47"/>
  <c r="K208" i="47"/>
  <c r="K209" i="47"/>
  <c r="K210" i="47"/>
  <c r="K218" i="47"/>
  <c r="K219" i="47"/>
  <c r="K220" i="47"/>
  <c r="K221" i="47"/>
  <c r="K222" i="47"/>
  <c r="K230" i="47"/>
  <c r="K231" i="47"/>
  <c r="K232" i="47"/>
  <c r="K233" i="47"/>
  <c r="K234" i="47"/>
  <c r="K242" i="47"/>
  <c r="K243" i="47"/>
  <c r="K244" i="47"/>
  <c r="K245" i="47"/>
  <c r="K246" i="47"/>
  <c r="K254" i="47"/>
  <c r="K255" i="47"/>
  <c r="K256" i="47"/>
  <c r="K257" i="47"/>
  <c r="K258" i="47"/>
  <c r="K266" i="47"/>
  <c r="K267" i="47"/>
  <c r="K268" i="47"/>
  <c r="K269" i="47"/>
  <c r="K270" i="47"/>
  <c r="K278" i="47"/>
  <c r="K279" i="47"/>
  <c r="K280" i="47"/>
  <c r="K281" i="47"/>
  <c r="K282" i="47"/>
  <c r="K290" i="47"/>
  <c r="K291" i="47"/>
  <c r="K292" i="47"/>
  <c r="K293" i="47"/>
  <c r="K294" i="47"/>
  <c r="K302" i="47"/>
  <c r="K303" i="47"/>
  <c r="K304" i="47"/>
  <c r="K305" i="47"/>
  <c r="K306" i="47"/>
  <c r="K314" i="47"/>
  <c r="K315" i="47"/>
  <c r="K316" i="47"/>
  <c r="K317" i="47"/>
  <c r="K318" i="47"/>
  <c r="K326" i="47"/>
  <c r="K327" i="47"/>
  <c r="K328" i="47"/>
  <c r="K329" i="47"/>
  <c r="K13" i="47"/>
  <c r="I14" i="47"/>
  <c r="H14" i="47" s="1"/>
  <c r="I15" i="47"/>
  <c r="H15" i="47" s="1"/>
  <c r="I16" i="47"/>
  <c r="H16" i="47" s="1"/>
  <c r="I17" i="47"/>
  <c r="H17" i="47" s="1"/>
  <c r="I18" i="47"/>
  <c r="H18" i="47" s="1"/>
  <c r="I19" i="47"/>
  <c r="H19" i="47" s="1"/>
  <c r="I20" i="47"/>
  <c r="H20" i="47" s="1"/>
  <c r="I21" i="47"/>
  <c r="H21" i="47" s="1"/>
  <c r="I22" i="47"/>
  <c r="H22" i="47" s="1"/>
  <c r="I23" i="47"/>
  <c r="H23" i="47" s="1"/>
  <c r="I24" i="47"/>
  <c r="H24" i="47" s="1"/>
  <c r="I25" i="47"/>
  <c r="H25" i="47" s="1"/>
  <c r="I26" i="47"/>
  <c r="H26" i="47" s="1"/>
  <c r="I27" i="47"/>
  <c r="H27" i="47" s="1"/>
  <c r="I28" i="47"/>
  <c r="H28" i="47" s="1"/>
  <c r="I29" i="47"/>
  <c r="H29" i="47" s="1"/>
  <c r="I30" i="47"/>
  <c r="H30" i="47" s="1"/>
  <c r="I31" i="47"/>
  <c r="H31" i="47" s="1"/>
  <c r="I32" i="47"/>
  <c r="H32" i="47" s="1"/>
  <c r="I33" i="47"/>
  <c r="H33" i="47" s="1"/>
  <c r="I34" i="47"/>
  <c r="H34" i="47" s="1"/>
  <c r="I35" i="47"/>
  <c r="H35" i="47" s="1"/>
  <c r="I36" i="47"/>
  <c r="H36" i="47" s="1"/>
  <c r="I37" i="47"/>
  <c r="H37" i="47" s="1"/>
  <c r="I38" i="47"/>
  <c r="H38" i="47" s="1"/>
  <c r="I39" i="47"/>
  <c r="H39" i="47" s="1"/>
  <c r="I40" i="47"/>
  <c r="H40" i="47" s="1"/>
  <c r="I41" i="47"/>
  <c r="H41" i="47" s="1"/>
  <c r="I42" i="47"/>
  <c r="H42" i="47" s="1"/>
  <c r="I43" i="47"/>
  <c r="H43" i="47" s="1"/>
  <c r="I44" i="47"/>
  <c r="H44" i="47" s="1"/>
  <c r="I45" i="47"/>
  <c r="H45" i="47" s="1"/>
  <c r="I46" i="47"/>
  <c r="H46" i="47" s="1"/>
  <c r="I47" i="47"/>
  <c r="H47" i="47" s="1"/>
  <c r="I48" i="47"/>
  <c r="H48" i="47" s="1"/>
  <c r="I49" i="47"/>
  <c r="H49" i="47" s="1"/>
  <c r="I50" i="47"/>
  <c r="H50" i="47" s="1"/>
  <c r="I51" i="47"/>
  <c r="H51" i="47" s="1"/>
  <c r="I52" i="47"/>
  <c r="H52" i="47" s="1"/>
  <c r="I53" i="47"/>
  <c r="H53" i="47" s="1"/>
  <c r="I54" i="47"/>
  <c r="H54" i="47" s="1"/>
  <c r="I55" i="47"/>
  <c r="H55" i="47" s="1"/>
  <c r="I56" i="47"/>
  <c r="H56" i="47" s="1"/>
  <c r="I57" i="47"/>
  <c r="H57" i="47" s="1"/>
  <c r="I58" i="47"/>
  <c r="H58" i="47" s="1"/>
  <c r="I59" i="47"/>
  <c r="H59" i="47" s="1"/>
  <c r="I60" i="47"/>
  <c r="H60" i="47" s="1"/>
  <c r="I61" i="47"/>
  <c r="H61" i="47" s="1"/>
  <c r="I62" i="47"/>
  <c r="H62" i="47" s="1"/>
  <c r="I63" i="47"/>
  <c r="H63" i="47" s="1"/>
  <c r="I64" i="47"/>
  <c r="H64" i="47" s="1"/>
  <c r="I65" i="47"/>
  <c r="H65" i="47" s="1"/>
  <c r="I66" i="47"/>
  <c r="H66" i="47" s="1"/>
  <c r="I67" i="47"/>
  <c r="H67" i="47" s="1"/>
  <c r="I68" i="47"/>
  <c r="H68" i="47" s="1"/>
  <c r="I69" i="47"/>
  <c r="H69" i="47" s="1"/>
  <c r="I70" i="47"/>
  <c r="H70" i="47" s="1"/>
  <c r="I71" i="47"/>
  <c r="H71" i="47" s="1"/>
  <c r="I72" i="47"/>
  <c r="H72" i="47" s="1"/>
  <c r="I73" i="47"/>
  <c r="H73" i="47" s="1"/>
  <c r="I74" i="47"/>
  <c r="H74" i="47" s="1"/>
  <c r="I75" i="47"/>
  <c r="H75" i="47" s="1"/>
  <c r="I76" i="47"/>
  <c r="H76" i="47" s="1"/>
  <c r="I77" i="47"/>
  <c r="H77" i="47" s="1"/>
  <c r="I78" i="47"/>
  <c r="H78" i="47" s="1"/>
  <c r="I79" i="47"/>
  <c r="H79" i="47" s="1"/>
  <c r="I80" i="47"/>
  <c r="H80" i="47" s="1"/>
  <c r="I81" i="47"/>
  <c r="H81" i="47" s="1"/>
  <c r="I82" i="47"/>
  <c r="H82" i="47" s="1"/>
  <c r="I83" i="47"/>
  <c r="H83" i="47" s="1"/>
  <c r="I84" i="47"/>
  <c r="H84" i="47" s="1"/>
  <c r="I85" i="47"/>
  <c r="H85" i="47" s="1"/>
  <c r="I86" i="47"/>
  <c r="H86" i="47" s="1"/>
  <c r="I87" i="47"/>
  <c r="H87" i="47" s="1"/>
  <c r="I88" i="47"/>
  <c r="H88" i="47" s="1"/>
  <c r="I89" i="47"/>
  <c r="H89" i="47" s="1"/>
  <c r="I90" i="47"/>
  <c r="H90" i="47" s="1"/>
  <c r="I91" i="47"/>
  <c r="H91" i="47" s="1"/>
  <c r="I92" i="47"/>
  <c r="H92" i="47" s="1"/>
  <c r="I93" i="47"/>
  <c r="H93" i="47" s="1"/>
  <c r="I94" i="47"/>
  <c r="H94" i="47" s="1"/>
  <c r="I95" i="47"/>
  <c r="H95" i="47" s="1"/>
  <c r="I96" i="47"/>
  <c r="H96" i="47" s="1"/>
  <c r="I97" i="47"/>
  <c r="H97" i="47" s="1"/>
  <c r="I98" i="47"/>
  <c r="H98" i="47" s="1"/>
  <c r="I99" i="47"/>
  <c r="H99" i="47" s="1"/>
  <c r="I100" i="47"/>
  <c r="H100" i="47" s="1"/>
  <c r="I101" i="47"/>
  <c r="H101" i="47" s="1"/>
  <c r="I102" i="47"/>
  <c r="H102" i="47" s="1"/>
  <c r="I103" i="47"/>
  <c r="H103" i="47" s="1"/>
  <c r="I104" i="47"/>
  <c r="H104" i="47" s="1"/>
  <c r="I105" i="47"/>
  <c r="H105" i="47" s="1"/>
  <c r="I106" i="47"/>
  <c r="H106" i="47" s="1"/>
  <c r="I107" i="47"/>
  <c r="H107" i="47" s="1"/>
  <c r="I108" i="47"/>
  <c r="H108" i="47" s="1"/>
  <c r="I109" i="47"/>
  <c r="H109" i="47" s="1"/>
  <c r="I110" i="47"/>
  <c r="H110" i="47" s="1"/>
  <c r="I111" i="47"/>
  <c r="H111" i="47" s="1"/>
  <c r="I112" i="47"/>
  <c r="H112" i="47" s="1"/>
  <c r="I113" i="47"/>
  <c r="H113" i="47" s="1"/>
  <c r="I114" i="47"/>
  <c r="H114" i="47" s="1"/>
  <c r="I115" i="47"/>
  <c r="H115" i="47" s="1"/>
  <c r="I116" i="47"/>
  <c r="H116" i="47" s="1"/>
  <c r="I117" i="47"/>
  <c r="H117" i="47" s="1"/>
  <c r="I118" i="47"/>
  <c r="H118" i="47" s="1"/>
  <c r="I119" i="47"/>
  <c r="H119" i="47" s="1"/>
  <c r="I120" i="47"/>
  <c r="H120" i="47" s="1"/>
  <c r="I121" i="47"/>
  <c r="H121" i="47" s="1"/>
  <c r="I122" i="47"/>
  <c r="H122" i="47" s="1"/>
  <c r="I123" i="47"/>
  <c r="H123" i="47" s="1"/>
  <c r="I124" i="47"/>
  <c r="H124" i="47" s="1"/>
  <c r="I125" i="47"/>
  <c r="H125" i="47" s="1"/>
  <c r="I126" i="47"/>
  <c r="H126" i="47" s="1"/>
  <c r="I127" i="47"/>
  <c r="H127" i="47" s="1"/>
  <c r="I128" i="47"/>
  <c r="H128" i="47" s="1"/>
  <c r="I129" i="47"/>
  <c r="H129" i="47" s="1"/>
  <c r="I130" i="47"/>
  <c r="H130" i="47" s="1"/>
  <c r="I131" i="47"/>
  <c r="H131" i="47" s="1"/>
  <c r="I132" i="47"/>
  <c r="H132" i="47" s="1"/>
  <c r="I133" i="47"/>
  <c r="H133" i="47" s="1"/>
  <c r="I134" i="47"/>
  <c r="H134" i="47" s="1"/>
  <c r="I135" i="47"/>
  <c r="H135" i="47" s="1"/>
  <c r="I136" i="47"/>
  <c r="H136" i="47" s="1"/>
  <c r="I137" i="47"/>
  <c r="H137" i="47" s="1"/>
  <c r="I138" i="47"/>
  <c r="H138" i="47" s="1"/>
  <c r="I139" i="47"/>
  <c r="H139" i="47" s="1"/>
  <c r="I140" i="47"/>
  <c r="H140" i="47" s="1"/>
  <c r="I141" i="47"/>
  <c r="H141" i="47" s="1"/>
  <c r="I142" i="47"/>
  <c r="H142" i="47" s="1"/>
  <c r="I143" i="47"/>
  <c r="H143" i="47" s="1"/>
  <c r="I144" i="47"/>
  <c r="H144" i="47" s="1"/>
  <c r="I145" i="47"/>
  <c r="H145" i="47" s="1"/>
  <c r="I146" i="47"/>
  <c r="H146" i="47" s="1"/>
  <c r="I147" i="47"/>
  <c r="H147" i="47" s="1"/>
  <c r="I148" i="47"/>
  <c r="H148" i="47" s="1"/>
  <c r="I149" i="47"/>
  <c r="H149" i="47" s="1"/>
  <c r="I150" i="47"/>
  <c r="H150" i="47" s="1"/>
  <c r="I151" i="47"/>
  <c r="H151" i="47" s="1"/>
  <c r="I152" i="47"/>
  <c r="H152" i="47" s="1"/>
  <c r="I153" i="47"/>
  <c r="H153" i="47" s="1"/>
  <c r="I154" i="47"/>
  <c r="H154" i="47" s="1"/>
  <c r="I155" i="47"/>
  <c r="H155" i="47" s="1"/>
  <c r="I156" i="47"/>
  <c r="H156" i="47" s="1"/>
  <c r="I157" i="47"/>
  <c r="H157" i="47" s="1"/>
  <c r="I158" i="47"/>
  <c r="H158" i="47" s="1"/>
  <c r="I159" i="47"/>
  <c r="H159" i="47" s="1"/>
  <c r="I160" i="47"/>
  <c r="H160" i="47" s="1"/>
  <c r="I161" i="47"/>
  <c r="H161" i="47" s="1"/>
  <c r="I162" i="47"/>
  <c r="H162" i="47" s="1"/>
  <c r="I163" i="47"/>
  <c r="H163" i="47" s="1"/>
  <c r="I164" i="47"/>
  <c r="H164" i="47" s="1"/>
  <c r="I165" i="47"/>
  <c r="H165" i="47" s="1"/>
  <c r="I166" i="47"/>
  <c r="H166" i="47" s="1"/>
  <c r="I167" i="47"/>
  <c r="H167" i="47" s="1"/>
  <c r="I168" i="47"/>
  <c r="H168" i="47" s="1"/>
  <c r="I169" i="47"/>
  <c r="H169" i="47" s="1"/>
  <c r="I170" i="47"/>
  <c r="H170" i="47" s="1"/>
  <c r="I171" i="47"/>
  <c r="H171" i="47" s="1"/>
  <c r="I172" i="47"/>
  <c r="H172" i="47" s="1"/>
  <c r="I173" i="47"/>
  <c r="H173" i="47" s="1"/>
  <c r="I174" i="47"/>
  <c r="H174" i="47" s="1"/>
  <c r="I175" i="47"/>
  <c r="H175" i="47" s="1"/>
  <c r="I176" i="47"/>
  <c r="H176" i="47" s="1"/>
  <c r="I177" i="47"/>
  <c r="H177" i="47" s="1"/>
  <c r="I178" i="47"/>
  <c r="H178" i="47" s="1"/>
  <c r="I179" i="47"/>
  <c r="H179" i="47" s="1"/>
  <c r="I180" i="47"/>
  <c r="H180" i="47" s="1"/>
  <c r="I181" i="47"/>
  <c r="H181" i="47" s="1"/>
  <c r="I182" i="47"/>
  <c r="H182" i="47" s="1"/>
  <c r="I183" i="47"/>
  <c r="H183" i="47" s="1"/>
  <c r="I184" i="47"/>
  <c r="H184" i="47" s="1"/>
  <c r="I185" i="47"/>
  <c r="H185" i="47" s="1"/>
  <c r="I186" i="47"/>
  <c r="H186" i="47" s="1"/>
  <c r="I187" i="47"/>
  <c r="H187" i="47" s="1"/>
  <c r="I188" i="47"/>
  <c r="H188" i="47" s="1"/>
  <c r="I189" i="47"/>
  <c r="H189" i="47" s="1"/>
  <c r="I190" i="47"/>
  <c r="H190" i="47" s="1"/>
  <c r="I191" i="47"/>
  <c r="H191" i="47" s="1"/>
  <c r="I192" i="47"/>
  <c r="H192" i="47" s="1"/>
  <c r="I193" i="47"/>
  <c r="H193" i="47" s="1"/>
  <c r="I194" i="47"/>
  <c r="H194" i="47" s="1"/>
  <c r="I195" i="47"/>
  <c r="H195" i="47" s="1"/>
  <c r="I196" i="47"/>
  <c r="H196" i="47" s="1"/>
  <c r="I197" i="47"/>
  <c r="H197" i="47" s="1"/>
  <c r="I198" i="47"/>
  <c r="H198" i="47" s="1"/>
  <c r="I199" i="47"/>
  <c r="H199" i="47" s="1"/>
  <c r="I200" i="47"/>
  <c r="H200" i="47" s="1"/>
  <c r="I201" i="47"/>
  <c r="H201" i="47" s="1"/>
  <c r="I202" i="47"/>
  <c r="H202" i="47" s="1"/>
  <c r="I203" i="47"/>
  <c r="H203" i="47" s="1"/>
  <c r="I204" i="47"/>
  <c r="H204" i="47" s="1"/>
  <c r="I205" i="47"/>
  <c r="H205" i="47" s="1"/>
  <c r="I206" i="47"/>
  <c r="H206" i="47" s="1"/>
  <c r="I207" i="47"/>
  <c r="H207" i="47" s="1"/>
  <c r="I208" i="47"/>
  <c r="H208" i="47" s="1"/>
  <c r="I209" i="47"/>
  <c r="H209" i="47" s="1"/>
  <c r="I210" i="47"/>
  <c r="H210" i="47" s="1"/>
  <c r="I211" i="47"/>
  <c r="H211" i="47" s="1"/>
  <c r="I212" i="47"/>
  <c r="H212" i="47" s="1"/>
  <c r="I213" i="47"/>
  <c r="H213" i="47" s="1"/>
  <c r="I214" i="47"/>
  <c r="H214" i="47" s="1"/>
  <c r="I215" i="47"/>
  <c r="H215" i="47" s="1"/>
  <c r="I216" i="47"/>
  <c r="H216" i="47" s="1"/>
  <c r="I217" i="47"/>
  <c r="H217" i="47" s="1"/>
  <c r="I218" i="47"/>
  <c r="H218" i="47" s="1"/>
  <c r="I219" i="47"/>
  <c r="H219" i="47" s="1"/>
  <c r="I220" i="47"/>
  <c r="H220" i="47" s="1"/>
  <c r="I221" i="47"/>
  <c r="H221" i="47" s="1"/>
  <c r="I222" i="47"/>
  <c r="H222" i="47" s="1"/>
  <c r="I223" i="47"/>
  <c r="H223" i="47" s="1"/>
  <c r="I224" i="47"/>
  <c r="H224" i="47" s="1"/>
  <c r="I225" i="47"/>
  <c r="H225" i="47" s="1"/>
  <c r="I226" i="47"/>
  <c r="H226" i="47" s="1"/>
  <c r="I227" i="47"/>
  <c r="H227" i="47" s="1"/>
  <c r="I228" i="47"/>
  <c r="H228" i="47" s="1"/>
  <c r="I229" i="47"/>
  <c r="H229" i="47" s="1"/>
  <c r="I230" i="47"/>
  <c r="H230" i="47" s="1"/>
  <c r="I231" i="47"/>
  <c r="H231" i="47" s="1"/>
  <c r="I232" i="47"/>
  <c r="H232" i="47" s="1"/>
  <c r="I233" i="47"/>
  <c r="H233" i="47" s="1"/>
  <c r="I234" i="47"/>
  <c r="H234" i="47" s="1"/>
  <c r="I235" i="47"/>
  <c r="H235" i="47" s="1"/>
  <c r="I236" i="47"/>
  <c r="H236" i="47" s="1"/>
  <c r="I237" i="47"/>
  <c r="H237" i="47" s="1"/>
  <c r="I238" i="47"/>
  <c r="H238" i="47" s="1"/>
  <c r="I239" i="47"/>
  <c r="H239" i="47" s="1"/>
  <c r="I240" i="47"/>
  <c r="H240" i="47" s="1"/>
  <c r="I241" i="47"/>
  <c r="H241" i="47" s="1"/>
  <c r="I242" i="47"/>
  <c r="H242" i="47" s="1"/>
  <c r="I243" i="47"/>
  <c r="H243" i="47" s="1"/>
  <c r="I244" i="47"/>
  <c r="H244" i="47" s="1"/>
  <c r="I245" i="47"/>
  <c r="H245" i="47" s="1"/>
  <c r="I246" i="47"/>
  <c r="H246" i="47" s="1"/>
  <c r="I247" i="47"/>
  <c r="H247" i="47" s="1"/>
  <c r="I248" i="47"/>
  <c r="H248" i="47" s="1"/>
  <c r="I249" i="47"/>
  <c r="H249" i="47" s="1"/>
  <c r="I250" i="47"/>
  <c r="H250" i="47" s="1"/>
  <c r="I251" i="47"/>
  <c r="H251" i="47" s="1"/>
  <c r="I252" i="47"/>
  <c r="H252" i="47" s="1"/>
  <c r="I253" i="47"/>
  <c r="H253" i="47" s="1"/>
  <c r="I254" i="47"/>
  <c r="H254" i="47" s="1"/>
  <c r="I255" i="47"/>
  <c r="H255" i="47" s="1"/>
  <c r="I256" i="47"/>
  <c r="H256" i="47" s="1"/>
  <c r="I257" i="47"/>
  <c r="H257" i="47" s="1"/>
  <c r="I258" i="47"/>
  <c r="H258" i="47" s="1"/>
  <c r="I259" i="47"/>
  <c r="H259" i="47" s="1"/>
  <c r="I260" i="47"/>
  <c r="H260" i="47" s="1"/>
  <c r="I261" i="47"/>
  <c r="H261" i="47" s="1"/>
  <c r="I262" i="47"/>
  <c r="H262" i="47" s="1"/>
  <c r="I263" i="47"/>
  <c r="H263" i="47" s="1"/>
  <c r="I264" i="47"/>
  <c r="H264" i="47" s="1"/>
  <c r="I265" i="47"/>
  <c r="H265" i="47" s="1"/>
  <c r="I266" i="47"/>
  <c r="H266" i="47" s="1"/>
  <c r="I267" i="47"/>
  <c r="H267" i="47" s="1"/>
  <c r="I268" i="47"/>
  <c r="H268" i="47" s="1"/>
  <c r="I269" i="47"/>
  <c r="H269" i="47" s="1"/>
  <c r="I270" i="47"/>
  <c r="H270" i="47" s="1"/>
  <c r="I271" i="47"/>
  <c r="H271" i="47" s="1"/>
  <c r="I272" i="47"/>
  <c r="H272" i="47" s="1"/>
  <c r="I273" i="47"/>
  <c r="H273" i="47" s="1"/>
  <c r="I274" i="47"/>
  <c r="H274" i="47" s="1"/>
  <c r="I275" i="47"/>
  <c r="H275" i="47" s="1"/>
  <c r="I276" i="47"/>
  <c r="H276" i="47" s="1"/>
  <c r="I277" i="47"/>
  <c r="H277" i="47" s="1"/>
  <c r="I278" i="47"/>
  <c r="H278" i="47" s="1"/>
  <c r="I279" i="47"/>
  <c r="H279" i="47" s="1"/>
  <c r="I280" i="47"/>
  <c r="H280" i="47" s="1"/>
  <c r="I281" i="47"/>
  <c r="H281" i="47" s="1"/>
  <c r="I282" i="47"/>
  <c r="H282" i="47" s="1"/>
  <c r="I283" i="47"/>
  <c r="H283" i="47" s="1"/>
  <c r="I284" i="47"/>
  <c r="H284" i="47" s="1"/>
  <c r="I285" i="47"/>
  <c r="H285" i="47" s="1"/>
  <c r="I286" i="47"/>
  <c r="H286" i="47" s="1"/>
  <c r="I287" i="47"/>
  <c r="H287" i="47" s="1"/>
  <c r="I288" i="47"/>
  <c r="H288" i="47" s="1"/>
  <c r="I289" i="47"/>
  <c r="H289" i="47" s="1"/>
  <c r="I290" i="47"/>
  <c r="H290" i="47" s="1"/>
  <c r="I291" i="47"/>
  <c r="H291" i="47" s="1"/>
  <c r="I292" i="47"/>
  <c r="H292" i="47" s="1"/>
  <c r="I293" i="47"/>
  <c r="H293" i="47" s="1"/>
  <c r="I294" i="47"/>
  <c r="H294" i="47" s="1"/>
  <c r="I295" i="47"/>
  <c r="H295" i="47" s="1"/>
  <c r="I296" i="47"/>
  <c r="H296" i="47" s="1"/>
  <c r="I297" i="47"/>
  <c r="H297" i="47" s="1"/>
  <c r="I298" i="47"/>
  <c r="H298" i="47" s="1"/>
  <c r="I299" i="47"/>
  <c r="H299" i="47" s="1"/>
  <c r="I300" i="47"/>
  <c r="H300" i="47" s="1"/>
  <c r="I301" i="47"/>
  <c r="H301" i="47" s="1"/>
  <c r="I302" i="47"/>
  <c r="H302" i="47" s="1"/>
  <c r="I303" i="47"/>
  <c r="H303" i="47" s="1"/>
  <c r="I304" i="47"/>
  <c r="H304" i="47" s="1"/>
  <c r="I305" i="47"/>
  <c r="H305" i="47" s="1"/>
  <c r="I306" i="47"/>
  <c r="H306" i="47" s="1"/>
  <c r="I307" i="47"/>
  <c r="H307" i="47" s="1"/>
  <c r="I308" i="47"/>
  <c r="H308" i="47" s="1"/>
  <c r="I309" i="47"/>
  <c r="H309" i="47" s="1"/>
  <c r="I310" i="47"/>
  <c r="H310" i="47" s="1"/>
  <c r="I311" i="47"/>
  <c r="H311" i="47" s="1"/>
  <c r="I312" i="47"/>
  <c r="H312" i="47" s="1"/>
  <c r="I313" i="47"/>
  <c r="H313" i="47" s="1"/>
  <c r="I314" i="47"/>
  <c r="H314" i="47" s="1"/>
  <c r="I315" i="47"/>
  <c r="H315" i="47" s="1"/>
  <c r="I316" i="47"/>
  <c r="H316" i="47" s="1"/>
  <c r="I317" i="47"/>
  <c r="H317" i="47" s="1"/>
  <c r="I318" i="47"/>
  <c r="H318" i="47" s="1"/>
  <c r="I319" i="47"/>
  <c r="H319" i="47" s="1"/>
  <c r="I320" i="47"/>
  <c r="H320" i="47" s="1"/>
  <c r="I321" i="47"/>
  <c r="H321" i="47" s="1"/>
  <c r="I322" i="47"/>
  <c r="H322" i="47" s="1"/>
  <c r="I323" i="47"/>
  <c r="H323" i="47" s="1"/>
  <c r="I324" i="47"/>
  <c r="H324" i="47" s="1"/>
  <c r="I325" i="47"/>
  <c r="H325" i="47" s="1"/>
  <c r="I326" i="47"/>
  <c r="H326" i="47" s="1"/>
  <c r="I327" i="47"/>
  <c r="H327" i="47" s="1"/>
  <c r="I328" i="47"/>
  <c r="H328" i="47" s="1"/>
  <c r="I329" i="47"/>
  <c r="H329" i="47" s="1"/>
  <c r="I13" i="47"/>
  <c r="H13" i="47" s="1"/>
  <c r="J27" i="50" l="1"/>
  <c r="J27" i="44"/>
  <c r="I27" i="50"/>
  <c r="K27" i="50" s="1"/>
  <c r="F26" i="50"/>
  <c r="I26" i="50" s="1"/>
  <c r="J25" i="44"/>
  <c r="L330" i="47"/>
  <c r="M330" i="47"/>
  <c r="I332" i="47" s="1"/>
  <c r="I330" i="47"/>
  <c r="I331" i="47" l="1"/>
  <c r="M175" i="36" l="1"/>
  <c r="I177" i="36" s="1"/>
  <c r="J175" i="36"/>
  <c r="L15" i="36"/>
  <c r="K15" i="36" s="1"/>
  <c r="L16" i="36"/>
  <c r="K16" i="36" s="1"/>
  <c r="L17" i="36"/>
  <c r="K17" i="36" s="1"/>
  <c r="L19" i="36"/>
  <c r="K19" i="36" s="1"/>
  <c r="L22" i="36"/>
  <c r="K22" i="36" s="1"/>
  <c r="L24" i="36"/>
  <c r="K24" i="36" s="1"/>
  <c r="L27" i="36"/>
  <c r="K27" i="36" s="1"/>
  <c r="L29" i="36"/>
  <c r="K29" i="36" s="1"/>
  <c r="L31" i="36"/>
  <c r="K31" i="36" s="1"/>
  <c r="L32" i="36"/>
  <c r="K32" i="36" s="1"/>
  <c r="L36" i="36"/>
  <c r="K36" i="36" s="1"/>
  <c r="L38" i="36"/>
  <c r="K38" i="36" s="1"/>
  <c r="L43" i="36"/>
  <c r="K43" i="36" s="1"/>
  <c r="L47" i="36"/>
  <c r="K47" i="36" s="1"/>
  <c r="L50" i="36"/>
  <c r="K50" i="36" s="1"/>
  <c r="L55" i="36"/>
  <c r="K55" i="36" s="1"/>
  <c r="L60" i="36"/>
  <c r="K60" i="36" s="1"/>
  <c r="L63" i="36"/>
  <c r="K63" i="36" s="1"/>
  <c r="L73" i="36"/>
  <c r="K73" i="36" s="1"/>
  <c r="L79" i="36"/>
  <c r="K79" i="36" s="1"/>
  <c r="L82" i="36"/>
  <c r="K82" i="36" s="1"/>
  <c r="L92" i="36"/>
  <c r="K92" i="36" s="1"/>
  <c r="L98" i="36"/>
  <c r="K98" i="36" s="1"/>
  <c r="L107" i="36"/>
  <c r="K107" i="36" s="1"/>
  <c r="L109" i="36"/>
  <c r="K109" i="36" s="1"/>
  <c r="L114" i="36"/>
  <c r="K114" i="36" s="1"/>
  <c r="L117" i="36"/>
  <c r="K117" i="36" s="1"/>
  <c r="L122" i="36"/>
  <c r="K122" i="36" s="1"/>
  <c r="L126" i="36"/>
  <c r="K126" i="36" s="1"/>
  <c r="L135" i="36"/>
  <c r="K135" i="36" s="1"/>
  <c r="L137" i="36"/>
  <c r="K137" i="36" s="1"/>
  <c r="L142" i="36"/>
  <c r="K142" i="36" s="1"/>
  <c r="L145" i="36"/>
  <c r="K145" i="36" s="1"/>
  <c r="L155" i="36"/>
  <c r="K155" i="36" s="1"/>
  <c r="L162" i="36"/>
  <c r="K162" i="36" s="1"/>
  <c r="L165" i="36"/>
  <c r="K165" i="36" s="1"/>
  <c r="L170" i="36"/>
  <c r="K170" i="36" s="1"/>
  <c r="I15" i="36"/>
  <c r="H15" i="36" s="1"/>
  <c r="I16" i="36"/>
  <c r="H16" i="36" s="1"/>
  <c r="I17" i="36"/>
  <c r="H17" i="36" s="1"/>
  <c r="I19" i="36"/>
  <c r="H19" i="36" s="1"/>
  <c r="I22" i="36"/>
  <c r="H22" i="36" s="1"/>
  <c r="I24" i="36"/>
  <c r="H24" i="36" s="1"/>
  <c r="I27" i="36"/>
  <c r="H27" i="36" s="1"/>
  <c r="I29" i="36"/>
  <c r="H29" i="36" s="1"/>
  <c r="I31" i="36"/>
  <c r="H31" i="36" s="1"/>
  <c r="I32" i="36"/>
  <c r="H32" i="36" s="1"/>
  <c r="I36" i="36"/>
  <c r="H36" i="36" s="1"/>
  <c r="I38" i="36"/>
  <c r="H38" i="36" s="1"/>
  <c r="I43" i="36"/>
  <c r="H43" i="36" s="1"/>
  <c r="I47" i="36"/>
  <c r="H47" i="36" s="1"/>
  <c r="I50" i="36"/>
  <c r="H50" i="36" s="1"/>
  <c r="I55" i="36"/>
  <c r="H55" i="36" s="1"/>
  <c r="I60" i="36"/>
  <c r="H60" i="36" s="1"/>
  <c r="I63" i="36"/>
  <c r="H63" i="36" s="1"/>
  <c r="I73" i="36"/>
  <c r="H73" i="36" s="1"/>
  <c r="I79" i="36"/>
  <c r="H79" i="36" s="1"/>
  <c r="I82" i="36"/>
  <c r="H82" i="36" s="1"/>
  <c r="I92" i="36"/>
  <c r="H92" i="36" s="1"/>
  <c r="I98" i="36"/>
  <c r="H98" i="36" s="1"/>
  <c r="I107" i="36"/>
  <c r="H107" i="36" s="1"/>
  <c r="I109" i="36"/>
  <c r="H109" i="36" s="1"/>
  <c r="I114" i="36"/>
  <c r="H114" i="36" s="1"/>
  <c r="I117" i="36"/>
  <c r="H117" i="36" s="1"/>
  <c r="I122" i="36"/>
  <c r="H122" i="36" s="1"/>
  <c r="I126" i="36"/>
  <c r="H126" i="36" s="1"/>
  <c r="I135" i="36"/>
  <c r="H135" i="36" s="1"/>
  <c r="I137" i="36"/>
  <c r="H137" i="36" s="1"/>
  <c r="I142" i="36"/>
  <c r="H142" i="36" s="1"/>
  <c r="I145" i="36"/>
  <c r="H145" i="36" s="1"/>
  <c r="I155" i="36"/>
  <c r="H155" i="36" s="1"/>
  <c r="I162" i="36"/>
  <c r="H162" i="36" s="1"/>
  <c r="I165" i="36"/>
  <c r="H165" i="36" s="1"/>
  <c r="I170" i="36"/>
  <c r="H170" i="36" s="1"/>
  <c r="L14" i="36"/>
  <c r="K14" i="36" s="1"/>
  <c r="I14" i="36"/>
  <c r="H14" i="36" s="1"/>
  <c r="I17" i="38"/>
  <c r="I19" i="38"/>
  <c r="H19" i="38" s="1"/>
  <c r="I20" i="38"/>
  <c r="H20" i="38" s="1"/>
  <c r="I24" i="38"/>
  <c r="H24" i="38" s="1"/>
  <c r="I26" i="38"/>
  <c r="H26" i="38" s="1"/>
  <c r="I27" i="38"/>
  <c r="I28" i="38"/>
  <c r="I29" i="38"/>
  <c r="I31" i="38"/>
  <c r="H31" i="38" s="1"/>
  <c r="I32" i="38"/>
  <c r="I34" i="38"/>
  <c r="H34" i="38" s="1"/>
  <c r="I35" i="38"/>
  <c r="I36" i="38"/>
  <c r="I37" i="38"/>
  <c r="I38" i="38"/>
  <c r="I39" i="38"/>
  <c r="H39" i="38" s="1"/>
  <c r="I40" i="38"/>
  <c r="I41" i="38"/>
  <c r="I43" i="38"/>
  <c r="H43" i="38" s="1"/>
  <c r="I44" i="38"/>
  <c r="I45" i="38"/>
  <c r="I46" i="38"/>
  <c r="I47" i="38"/>
  <c r="I48" i="38"/>
  <c r="I49" i="38"/>
  <c r="I52" i="38"/>
  <c r="H52" i="38" s="1"/>
  <c r="I53" i="38"/>
  <c r="I55" i="38"/>
  <c r="H55" i="38" s="1"/>
  <c r="I56" i="38"/>
  <c r="I57" i="38"/>
  <c r="I58" i="38"/>
  <c r="I15" i="38"/>
  <c r="H15" i="38" s="1"/>
  <c r="J59" i="38"/>
  <c r="M59" i="38"/>
  <c r="L17" i="38"/>
  <c r="K17" i="38" s="1"/>
  <c r="L19" i="38"/>
  <c r="K19" i="38" s="1"/>
  <c r="L20" i="38"/>
  <c r="K20" i="38" s="1"/>
  <c r="L24" i="38"/>
  <c r="K24" i="38" s="1"/>
  <c r="L26" i="38"/>
  <c r="K26" i="38" s="1"/>
  <c r="L31" i="38"/>
  <c r="K31" i="38" s="1"/>
  <c r="L34" i="38"/>
  <c r="K34" i="38" s="1"/>
  <c r="L39" i="38"/>
  <c r="K39" i="38" s="1"/>
  <c r="L43" i="38"/>
  <c r="K43" i="38" s="1"/>
  <c r="L52" i="38"/>
  <c r="K52" i="38" s="1"/>
  <c r="L55" i="38"/>
  <c r="K55" i="38" s="1"/>
  <c r="L15" i="38"/>
  <c r="K15" i="38" s="1"/>
  <c r="H17" i="38"/>
  <c r="I15" i="39"/>
  <c r="L15" i="13"/>
  <c r="L19" i="13"/>
  <c r="K19" i="13" s="1"/>
  <c r="L20" i="13"/>
  <c r="L21" i="13"/>
  <c r="L24" i="13"/>
  <c r="K24" i="13" s="1"/>
  <c r="L25" i="13"/>
  <c r="L26" i="13"/>
  <c r="L27" i="13"/>
  <c r="L28" i="13"/>
  <c r="L31" i="13"/>
  <c r="K31" i="13" s="1"/>
  <c r="L32" i="13"/>
  <c r="L33" i="13"/>
  <c r="L36" i="13"/>
  <c r="K36" i="13" s="1"/>
  <c r="L37" i="13"/>
  <c r="L38" i="13"/>
  <c r="L39" i="13"/>
  <c r="L40" i="13"/>
  <c r="L43" i="13"/>
  <c r="K43" i="13" s="1"/>
  <c r="L44" i="13"/>
  <c r="L46" i="13"/>
  <c r="K46" i="13" s="1"/>
  <c r="L47" i="13"/>
  <c r="L48" i="13"/>
  <c r="L51" i="13"/>
  <c r="K51" i="13" s="1"/>
  <c r="L52" i="13"/>
  <c r="L53" i="13"/>
  <c r="L56" i="13"/>
  <c r="K56" i="13" s="1"/>
  <c r="L57" i="13"/>
  <c r="L58" i="13"/>
  <c r="L59" i="13"/>
  <c r="L60" i="13"/>
  <c r="L63" i="13"/>
  <c r="K63" i="13" s="1"/>
  <c r="L64" i="13"/>
  <c r="L65" i="13"/>
  <c r="L66" i="13"/>
  <c r="L67" i="13"/>
  <c r="L70" i="13"/>
  <c r="K70" i="13" s="1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K85" i="13" s="1"/>
  <c r="L88" i="13"/>
  <c r="K88" i="13" s="1"/>
  <c r="L89" i="13"/>
  <c r="L90" i="13"/>
  <c r="L91" i="13"/>
  <c r="L92" i="13"/>
  <c r="L93" i="13"/>
  <c r="L94" i="13"/>
  <c r="L95" i="13"/>
  <c r="L96" i="13"/>
  <c r="L97" i="13"/>
  <c r="L98" i="13"/>
  <c r="L99" i="13"/>
  <c r="L100" i="13"/>
  <c r="L101" i="13"/>
  <c r="L102" i="13"/>
  <c r="L103" i="13"/>
  <c r="K103" i="13" s="1"/>
  <c r="L104" i="13"/>
  <c r="L105" i="13"/>
  <c r="L109" i="13"/>
  <c r="K109" i="13" s="1"/>
  <c r="L110" i="13"/>
  <c r="L111" i="13"/>
  <c r="L112" i="13"/>
  <c r="L113" i="13"/>
  <c r="L114" i="13"/>
  <c r="L115" i="13"/>
  <c r="L116" i="13"/>
  <c r="L117" i="13"/>
  <c r="L118" i="13"/>
  <c r="L119" i="13"/>
  <c r="L120" i="13"/>
  <c r="L121" i="13"/>
  <c r="L122" i="13"/>
  <c r="L123" i="13"/>
  <c r="L124" i="13"/>
  <c r="K124" i="13" s="1"/>
  <c r="L127" i="13"/>
  <c r="K127" i="13" s="1"/>
  <c r="L128" i="13"/>
  <c r="L129" i="13"/>
  <c r="L130" i="13"/>
  <c r="L131" i="13"/>
  <c r="L132" i="13"/>
  <c r="L133" i="13"/>
  <c r="L134" i="13"/>
  <c r="L135" i="13"/>
  <c r="L136" i="13"/>
  <c r="L137" i="13"/>
  <c r="L138" i="13"/>
  <c r="L139" i="13"/>
  <c r="L140" i="13"/>
  <c r="L141" i="13"/>
  <c r="L142" i="13"/>
  <c r="L143" i="13"/>
  <c r="L144" i="13"/>
  <c r="K144" i="13" s="1"/>
  <c r="L145" i="13"/>
  <c r="L146" i="13"/>
  <c r="L150" i="13"/>
  <c r="K150" i="13" s="1"/>
  <c r="L151" i="13"/>
  <c r="L152" i="13"/>
  <c r="L153" i="13"/>
  <c r="L154" i="13"/>
  <c r="L155" i="13"/>
  <c r="L156" i="13"/>
  <c r="L157" i="13"/>
  <c r="L158" i="13"/>
  <c r="L159" i="13"/>
  <c r="L160" i="13"/>
  <c r="L161" i="13"/>
  <c r="K161" i="13" s="1"/>
  <c r="L162" i="13"/>
  <c r="K162" i="13" s="1"/>
  <c r="L163" i="13"/>
  <c r="K163" i="13" s="1"/>
  <c r="L164" i="13"/>
  <c r="L165" i="13"/>
  <c r="L166" i="13"/>
  <c r="L168" i="13"/>
  <c r="K168" i="13" s="1"/>
  <c r="L169" i="13"/>
  <c r="L172" i="13"/>
  <c r="K172" i="13" s="1"/>
  <c r="L173" i="13"/>
  <c r="L175" i="13"/>
  <c r="L176" i="13"/>
  <c r="L178" i="13"/>
  <c r="K178" i="13" s="1"/>
  <c r="L179" i="13"/>
  <c r="L181" i="13"/>
  <c r="K181" i="13" s="1"/>
  <c r="L182" i="13"/>
  <c r="L184" i="13"/>
  <c r="K184" i="13" s="1"/>
  <c r="L185" i="13"/>
  <c r="K185" i="13" s="1"/>
  <c r="L188" i="13"/>
  <c r="L189" i="13"/>
  <c r="L191" i="13"/>
  <c r="K191" i="13" s="1"/>
  <c r="L192" i="13"/>
  <c r="L194" i="13"/>
  <c r="K194" i="13" s="1"/>
  <c r="L195" i="13"/>
  <c r="L197" i="13"/>
  <c r="K197" i="13" s="1"/>
  <c r="L198" i="13"/>
  <c r="L202" i="13"/>
  <c r="K202" i="13" s="1"/>
  <c r="L203" i="13"/>
  <c r="L204" i="13"/>
  <c r="L205" i="13"/>
  <c r="L206" i="13"/>
  <c r="L207" i="13"/>
  <c r="L208" i="13"/>
  <c r="L209" i="13"/>
  <c r="L210" i="13"/>
  <c r="L211" i="13"/>
  <c r="L212" i="13"/>
  <c r="L213" i="13"/>
  <c r="L214" i="13"/>
  <c r="L215" i="13"/>
  <c r="L216" i="13"/>
  <c r="L217" i="13"/>
  <c r="L218" i="13"/>
  <c r="L220" i="13"/>
  <c r="K220" i="13" s="1"/>
  <c r="L221" i="13"/>
  <c r="L222" i="13"/>
  <c r="L223" i="13"/>
  <c r="L224" i="13"/>
  <c r="L225" i="13"/>
  <c r="L226" i="13"/>
  <c r="L227" i="13"/>
  <c r="L228" i="13"/>
  <c r="L229" i="13"/>
  <c r="L231" i="13"/>
  <c r="K231" i="13" s="1"/>
  <c r="L232" i="13"/>
  <c r="L233" i="13"/>
  <c r="L234" i="13"/>
  <c r="L235" i="13"/>
  <c r="L236" i="13"/>
  <c r="L237" i="13"/>
  <c r="L239" i="13"/>
  <c r="K239" i="13" s="1"/>
  <c r="L240" i="13"/>
  <c r="L241" i="13"/>
  <c r="L242" i="13"/>
  <c r="L14" i="13"/>
  <c r="K14" i="13" s="1"/>
  <c r="M243" i="13"/>
  <c r="J243" i="13"/>
  <c r="I15" i="13"/>
  <c r="I19" i="13"/>
  <c r="H19" i="13" s="1"/>
  <c r="I20" i="13"/>
  <c r="I21" i="13"/>
  <c r="I24" i="13"/>
  <c r="H24" i="13" s="1"/>
  <c r="I25" i="13"/>
  <c r="I26" i="13"/>
  <c r="I27" i="13"/>
  <c r="I28" i="13"/>
  <c r="I31" i="13"/>
  <c r="H31" i="13" s="1"/>
  <c r="I32" i="13"/>
  <c r="I33" i="13"/>
  <c r="I36" i="13"/>
  <c r="H36" i="13" s="1"/>
  <c r="I37" i="13"/>
  <c r="I38" i="13"/>
  <c r="I39" i="13"/>
  <c r="I40" i="13"/>
  <c r="I43" i="13"/>
  <c r="H43" i="13" s="1"/>
  <c r="I44" i="13"/>
  <c r="I46" i="13"/>
  <c r="H46" i="13" s="1"/>
  <c r="I47" i="13"/>
  <c r="I48" i="13"/>
  <c r="I51" i="13"/>
  <c r="H51" i="13" s="1"/>
  <c r="I52" i="13"/>
  <c r="I53" i="13"/>
  <c r="I56" i="13"/>
  <c r="H56" i="13" s="1"/>
  <c r="I57" i="13"/>
  <c r="I58" i="13"/>
  <c r="I59" i="13"/>
  <c r="I60" i="13"/>
  <c r="I63" i="13"/>
  <c r="H63" i="13" s="1"/>
  <c r="I64" i="13"/>
  <c r="I65" i="13"/>
  <c r="I66" i="13"/>
  <c r="I67" i="13"/>
  <c r="I70" i="13"/>
  <c r="H70" i="13" s="1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H85" i="13" s="1"/>
  <c r="I88" i="13"/>
  <c r="H88" i="13" s="1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H103" i="13" s="1"/>
  <c r="I104" i="13"/>
  <c r="I105" i="13"/>
  <c r="I109" i="13"/>
  <c r="H109" i="13" s="1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H124" i="13" s="1"/>
  <c r="I127" i="13"/>
  <c r="H127" i="13" s="1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H144" i="13" s="1"/>
  <c r="I145" i="13"/>
  <c r="I146" i="13"/>
  <c r="I150" i="13"/>
  <c r="H150" i="13" s="1"/>
  <c r="I151" i="13"/>
  <c r="I152" i="13"/>
  <c r="I153" i="13"/>
  <c r="I154" i="13"/>
  <c r="I155" i="13"/>
  <c r="I156" i="13"/>
  <c r="I157" i="13"/>
  <c r="I158" i="13"/>
  <c r="I159" i="13"/>
  <c r="I160" i="13"/>
  <c r="I161" i="13"/>
  <c r="H161" i="13" s="1"/>
  <c r="I162" i="13"/>
  <c r="H162" i="13" s="1"/>
  <c r="I163" i="13"/>
  <c r="H163" i="13" s="1"/>
  <c r="I164" i="13"/>
  <c r="H164" i="13" s="1"/>
  <c r="I165" i="13"/>
  <c r="H165" i="13" s="1"/>
  <c r="I166" i="13"/>
  <c r="H166" i="13" s="1"/>
  <c r="I168" i="13"/>
  <c r="H168" i="13" s="1"/>
  <c r="I169" i="13"/>
  <c r="I172" i="13"/>
  <c r="H172" i="13" s="1"/>
  <c r="I173" i="13"/>
  <c r="I175" i="13"/>
  <c r="H175" i="13" s="1"/>
  <c r="I176" i="13"/>
  <c r="I178" i="13"/>
  <c r="H178" i="13" s="1"/>
  <c r="I179" i="13"/>
  <c r="I181" i="13"/>
  <c r="H181" i="13" s="1"/>
  <c r="I182" i="13"/>
  <c r="I184" i="13"/>
  <c r="H184" i="13" s="1"/>
  <c r="I185" i="13"/>
  <c r="H185" i="13" s="1"/>
  <c r="I188" i="13"/>
  <c r="H188" i="13" s="1"/>
  <c r="I189" i="13"/>
  <c r="I191" i="13"/>
  <c r="H191" i="13" s="1"/>
  <c r="I192" i="13"/>
  <c r="I194" i="13"/>
  <c r="H194" i="13" s="1"/>
  <c r="I195" i="13"/>
  <c r="I197" i="13"/>
  <c r="H197" i="13" s="1"/>
  <c r="I198" i="13"/>
  <c r="I202" i="13"/>
  <c r="H202" i="13" s="1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20" i="13"/>
  <c r="H220" i="13" s="1"/>
  <c r="I221" i="13"/>
  <c r="I222" i="13"/>
  <c r="I223" i="13"/>
  <c r="I224" i="13"/>
  <c r="I225" i="13"/>
  <c r="I226" i="13"/>
  <c r="I227" i="13"/>
  <c r="I228" i="13"/>
  <c r="I229" i="13"/>
  <c r="I231" i="13"/>
  <c r="H231" i="13" s="1"/>
  <c r="I232" i="13"/>
  <c r="I233" i="13"/>
  <c r="I234" i="13"/>
  <c r="I235" i="13"/>
  <c r="I236" i="13"/>
  <c r="I237" i="13"/>
  <c r="I239" i="13"/>
  <c r="H239" i="13" s="1"/>
  <c r="I240" i="13"/>
  <c r="I241" i="13"/>
  <c r="I242" i="13"/>
  <c r="I14" i="13"/>
  <c r="H14" i="13" s="1"/>
  <c r="J15" i="39"/>
  <c r="M166" i="3"/>
  <c r="I168" i="3" s="1"/>
  <c r="J166" i="3"/>
  <c r="L13" i="3"/>
  <c r="L14" i="3"/>
  <c r="L15" i="3"/>
  <c r="L16" i="3"/>
  <c r="L17" i="3"/>
  <c r="L18" i="3"/>
  <c r="L19" i="3"/>
  <c r="L20" i="3"/>
  <c r="L21" i="3"/>
  <c r="L22" i="3"/>
  <c r="L23" i="3"/>
  <c r="L25" i="3"/>
  <c r="L26" i="3"/>
  <c r="L27" i="3"/>
  <c r="L28" i="3"/>
  <c r="L29" i="3"/>
  <c r="L30" i="3"/>
  <c r="L31" i="3"/>
  <c r="L32" i="3"/>
  <c r="L33" i="3"/>
  <c r="L34" i="3"/>
  <c r="L35" i="3"/>
  <c r="L36" i="3"/>
  <c r="L38" i="3"/>
  <c r="L39" i="3"/>
  <c r="L40" i="3"/>
  <c r="L41" i="3"/>
  <c r="L42" i="3"/>
  <c r="L43" i="3"/>
  <c r="L44" i="3"/>
  <c r="L45" i="3"/>
  <c r="L46" i="3"/>
  <c r="L47" i="3"/>
  <c r="L48" i="3"/>
  <c r="L49" i="3"/>
  <c r="L51" i="3"/>
  <c r="L52" i="3"/>
  <c r="L53" i="3"/>
  <c r="L54" i="3"/>
  <c r="L55" i="3"/>
  <c r="L56" i="3"/>
  <c r="L57" i="3"/>
  <c r="L58" i="3"/>
  <c r="L59" i="3"/>
  <c r="L60" i="3"/>
  <c r="L61" i="3"/>
  <c r="L62" i="3"/>
  <c r="L64" i="3"/>
  <c r="L65" i="3"/>
  <c r="L66" i="3"/>
  <c r="L67" i="3"/>
  <c r="L69" i="3"/>
  <c r="L70" i="3"/>
  <c r="L71" i="3"/>
  <c r="L72" i="3"/>
  <c r="L74" i="3"/>
  <c r="L76" i="3"/>
  <c r="L78" i="3"/>
  <c r="L79" i="3"/>
  <c r="L80" i="3"/>
  <c r="L81" i="3"/>
  <c r="L82" i="3"/>
  <c r="L84" i="3"/>
  <c r="L85" i="3"/>
  <c r="L86" i="3"/>
  <c r="L87" i="3"/>
  <c r="L88" i="3"/>
  <c r="L91" i="3"/>
  <c r="L92" i="3"/>
  <c r="L93" i="3"/>
  <c r="L94" i="3"/>
  <c r="L95" i="3"/>
  <c r="L96" i="3"/>
  <c r="L97" i="3"/>
  <c r="L99" i="3"/>
  <c r="L101" i="3"/>
  <c r="L105" i="3"/>
  <c r="L106" i="3"/>
  <c r="L107" i="3"/>
  <c r="L108" i="3"/>
  <c r="L109" i="3"/>
  <c r="L110" i="3"/>
  <c r="L111" i="3"/>
  <c r="L112" i="3"/>
  <c r="L113" i="3"/>
  <c r="L115" i="3"/>
  <c r="L116" i="3"/>
  <c r="L117" i="3"/>
  <c r="L118" i="3"/>
  <c r="L120" i="3"/>
  <c r="L121" i="3"/>
  <c r="L122" i="3"/>
  <c r="L123" i="3"/>
  <c r="L124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7" i="3"/>
  <c r="L148" i="3"/>
  <c r="L149" i="3"/>
  <c r="L151" i="3"/>
  <c r="L152" i="3"/>
  <c r="L153" i="3"/>
  <c r="L155" i="3"/>
  <c r="L157" i="3"/>
  <c r="L158" i="3"/>
  <c r="L159" i="3"/>
  <c r="L161" i="3"/>
  <c r="L162" i="3"/>
  <c r="L164" i="3"/>
  <c r="L165" i="3"/>
  <c r="I165" i="3"/>
  <c r="I13" i="3"/>
  <c r="I14" i="3"/>
  <c r="I15" i="3"/>
  <c r="I16" i="3"/>
  <c r="I17" i="3"/>
  <c r="I18" i="3"/>
  <c r="I19" i="3"/>
  <c r="I20" i="3"/>
  <c r="I21" i="3"/>
  <c r="I22" i="3"/>
  <c r="I23" i="3"/>
  <c r="I25" i="3"/>
  <c r="I26" i="3"/>
  <c r="I27" i="3"/>
  <c r="I28" i="3"/>
  <c r="I29" i="3"/>
  <c r="I30" i="3"/>
  <c r="I31" i="3"/>
  <c r="I32" i="3"/>
  <c r="I33" i="3"/>
  <c r="I34" i="3"/>
  <c r="I35" i="3"/>
  <c r="I36" i="3"/>
  <c r="I38" i="3"/>
  <c r="I39" i="3"/>
  <c r="I40" i="3"/>
  <c r="I41" i="3"/>
  <c r="I42" i="3"/>
  <c r="I43" i="3"/>
  <c r="I44" i="3"/>
  <c r="I45" i="3"/>
  <c r="I46" i="3"/>
  <c r="I47" i="3"/>
  <c r="I48" i="3"/>
  <c r="I49" i="3"/>
  <c r="I51" i="3"/>
  <c r="I52" i="3"/>
  <c r="I53" i="3"/>
  <c r="I54" i="3"/>
  <c r="I55" i="3"/>
  <c r="I56" i="3"/>
  <c r="I57" i="3"/>
  <c r="I58" i="3"/>
  <c r="I59" i="3"/>
  <c r="I60" i="3"/>
  <c r="I61" i="3"/>
  <c r="I62" i="3"/>
  <c r="I64" i="3"/>
  <c r="I65" i="3"/>
  <c r="I66" i="3"/>
  <c r="I67" i="3"/>
  <c r="I69" i="3"/>
  <c r="I70" i="3"/>
  <c r="I71" i="3"/>
  <c r="I72" i="3"/>
  <c r="I74" i="3"/>
  <c r="I76" i="3"/>
  <c r="I78" i="3"/>
  <c r="I79" i="3"/>
  <c r="I80" i="3"/>
  <c r="I81" i="3"/>
  <c r="I82" i="3"/>
  <c r="I84" i="3"/>
  <c r="I85" i="3"/>
  <c r="I86" i="3"/>
  <c r="I87" i="3"/>
  <c r="I88" i="3"/>
  <c r="I91" i="3"/>
  <c r="I92" i="3"/>
  <c r="I93" i="3"/>
  <c r="I94" i="3"/>
  <c r="I95" i="3"/>
  <c r="I96" i="3"/>
  <c r="I97" i="3"/>
  <c r="I99" i="3"/>
  <c r="I101" i="3"/>
  <c r="I104" i="3"/>
  <c r="I105" i="3"/>
  <c r="I106" i="3"/>
  <c r="I107" i="3"/>
  <c r="I108" i="3"/>
  <c r="I109" i="3"/>
  <c r="I110" i="3"/>
  <c r="I111" i="3"/>
  <c r="I112" i="3"/>
  <c r="I113" i="3"/>
  <c r="I115" i="3"/>
  <c r="I116" i="3"/>
  <c r="I117" i="3"/>
  <c r="I118" i="3"/>
  <c r="I120" i="3"/>
  <c r="I121" i="3"/>
  <c r="I122" i="3"/>
  <c r="I123" i="3"/>
  <c r="I124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7" i="3"/>
  <c r="I148" i="3"/>
  <c r="I149" i="3"/>
  <c r="I151" i="3"/>
  <c r="I152" i="3"/>
  <c r="I153" i="3"/>
  <c r="I155" i="3"/>
  <c r="I157" i="3"/>
  <c r="I158" i="3"/>
  <c r="I159" i="3"/>
  <c r="I161" i="3"/>
  <c r="I162" i="3"/>
  <c r="I164" i="3"/>
  <c r="L12" i="3"/>
  <c r="K12" i="3" s="1"/>
  <c r="I12" i="3"/>
  <c r="H12" i="3" s="1"/>
  <c r="L15" i="14"/>
  <c r="L16" i="14"/>
  <c r="K16" i="14" s="1"/>
  <c r="L17" i="14"/>
  <c r="L18" i="14"/>
  <c r="K18" i="14" s="1"/>
  <c r="L19" i="14"/>
  <c r="K19" i="14" s="1"/>
  <c r="L20" i="14"/>
  <c r="K20" i="14" s="1"/>
  <c r="L21" i="14"/>
  <c r="L22" i="14"/>
  <c r="K22" i="14" s="1"/>
  <c r="L23" i="14"/>
  <c r="K23" i="14" s="1"/>
  <c r="L24" i="14"/>
  <c r="K24" i="14" s="1"/>
  <c r="L25" i="14"/>
  <c r="L26" i="14"/>
  <c r="K26" i="14" s="1"/>
  <c r="L27" i="14"/>
  <c r="L28" i="14"/>
  <c r="K28" i="14" s="1"/>
  <c r="L29" i="14"/>
  <c r="K29" i="14" s="1"/>
  <c r="L30" i="14"/>
  <c r="L31" i="14"/>
  <c r="L32" i="14"/>
  <c r="K32" i="14" s="1"/>
  <c r="L33" i="14"/>
  <c r="L34" i="14"/>
  <c r="K34" i="14" s="1"/>
  <c r="L35" i="14"/>
  <c r="K35" i="14" s="1"/>
  <c r="L36" i="14"/>
  <c r="L37" i="14"/>
  <c r="K37" i="14" s="1"/>
  <c r="L38" i="14"/>
  <c r="L39" i="14"/>
  <c r="L40" i="14"/>
  <c r="L41" i="14"/>
  <c r="L42" i="14"/>
  <c r="L43" i="14"/>
  <c r="L44" i="14"/>
  <c r="K44" i="14" s="1"/>
  <c r="L45" i="14"/>
  <c r="L46" i="14"/>
  <c r="L47" i="14"/>
  <c r="L48" i="14"/>
  <c r="K48" i="14" s="1"/>
  <c r="L49" i="14"/>
  <c r="L50" i="14"/>
  <c r="L51" i="14"/>
  <c r="L52" i="14"/>
  <c r="L53" i="14"/>
  <c r="I15" i="14"/>
  <c r="H15" i="14" s="1"/>
  <c r="I16" i="14"/>
  <c r="H16" i="14" s="1"/>
  <c r="I17" i="14"/>
  <c r="I18" i="14"/>
  <c r="H18" i="14" s="1"/>
  <c r="I19" i="14"/>
  <c r="H19" i="14" s="1"/>
  <c r="I20" i="14"/>
  <c r="H20" i="14" s="1"/>
  <c r="I21" i="14"/>
  <c r="I22" i="14"/>
  <c r="H22" i="14" s="1"/>
  <c r="I23" i="14"/>
  <c r="H23" i="14" s="1"/>
  <c r="I24" i="14"/>
  <c r="H24" i="14" s="1"/>
  <c r="I25" i="14"/>
  <c r="I26" i="14"/>
  <c r="H26" i="14" s="1"/>
  <c r="I27" i="14"/>
  <c r="I28" i="14"/>
  <c r="H28" i="14" s="1"/>
  <c r="I29" i="14"/>
  <c r="H29" i="14" s="1"/>
  <c r="I30" i="14"/>
  <c r="I31" i="14"/>
  <c r="H31" i="14" s="1"/>
  <c r="I32" i="14"/>
  <c r="H32" i="14" s="1"/>
  <c r="I33" i="14"/>
  <c r="I34" i="14"/>
  <c r="H34" i="14" s="1"/>
  <c r="I35" i="14"/>
  <c r="H35" i="14" s="1"/>
  <c r="I36" i="14"/>
  <c r="I37" i="14"/>
  <c r="H37" i="14" s="1"/>
  <c r="I38" i="14"/>
  <c r="I39" i="14"/>
  <c r="I40" i="14"/>
  <c r="I41" i="14"/>
  <c r="I42" i="14"/>
  <c r="H42" i="14" s="1"/>
  <c r="I43" i="14"/>
  <c r="I44" i="14"/>
  <c r="H44" i="14" s="1"/>
  <c r="I45" i="14"/>
  <c r="I46" i="14"/>
  <c r="I47" i="14"/>
  <c r="I48" i="14"/>
  <c r="I49" i="14"/>
  <c r="I50" i="14"/>
  <c r="I51" i="14"/>
  <c r="I52" i="14"/>
  <c r="I53" i="14"/>
  <c r="L14" i="14"/>
  <c r="K14" i="14" s="1"/>
  <c r="I14" i="14"/>
  <c r="H14" i="14" s="1"/>
  <c r="L13" i="2"/>
  <c r="L14" i="2"/>
  <c r="L15" i="2"/>
  <c r="L16" i="2"/>
  <c r="L17" i="2"/>
  <c r="L18" i="2"/>
  <c r="L19" i="2"/>
  <c r="L20" i="2"/>
  <c r="L21" i="2"/>
  <c r="L22" i="2"/>
  <c r="L24" i="2"/>
  <c r="K24" i="2" s="1"/>
  <c r="L25" i="2"/>
  <c r="L26" i="2"/>
  <c r="L27" i="2"/>
  <c r="L28" i="2"/>
  <c r="L29" i="2"/>
  <c r="L30" i="2"/>
  <c r="L31" i="2"/>
  <c r="L32" i="2"/>
  <c r="L33" i="2"/>
  <c r="L34" i="2"/>
  <c r="L36" i="2"/>
  <c r="K36" i="2" s="1"/>
  <c r="L37" i="2"/>
  <c r="L38" i="2"/>
  <c r="L39" i="2"/>
  <c r="L40" i="2"/>
  <c r="L41" i="2"/>
  <c r="L42" i="2"/>
  <c r="L43" i="2"/>
  <c r="L44" i="2"/>
  <c r="L45" i="2"/>
  <c r="L46" i="2"/>
  <c r="L48" i="2"/>
  <c r="K48" i="2" s="1"/>
  <c r="L49" i="2"/>
  <c r="L52" i="2"/>
  <c r="K52" i="2" s="1"/>
  <c r="L53" i="2"/>
  <c r="L54" i="2"/>
  <c r="L55" i="2"/>
  <c r="L56" i="2"/>
  <c r="L57" i="2"/>
  <c r="L58" i="2"/>
  <c r="L59" i="2"/>
  <c r="L60" i="2"/>
  <c r="L61" i="2"/>
  <c r="L62" i="2"/>
  <c r="L64" i="2"/>
  <c r="K64" i="2" s="1"/>
  <c r="L66" i="2"/>
  <c r="K66" i="2" s="1"/>
  <c r="L67" i="2"/>
  <c r="K67" i="2" s="1"/>
  <c r="I13" i="2"/>
  <c r="I14" i="2"/>
  <c r="I15" i="2"/>
  <c r="I16" i="2"/>
  <c r="I17" i="2"/>
  <c r="I18" i="2"/>
  <c r="I19" i="2"/>
  <c r="I20" i="2"/>
  <c r="I21" i="2"/>
  <c r="I22" i="2"/>
  <c r="I24" i="2"/>
  <c r="H24" i="2" s="1"/>
  <c r="I25" i="2"/>
  <c r="I26" i="2"/>
  <c r="I27" i="2"/>
  <c r="I28" i="2"/>
  <c r="I29" i="2"/>
  <c r="I30" i="2"/>
  <c r="I31" i="2"/>
  <c r="I32" i="2"/>
  <c r="I33" i="2"/>
  <c r="I34" i="2"/>
  <c r="I36" i="2"/>
  <c r="H36" i="2" s="1"/>
  <c r="I37" i="2"/>
  <c r="I38" i="2"/>
  <c r="I39" i="2"/>
  <c r="I40" i="2"/>
  <c r="I41" i="2"/>
  <c r="I42" i="2"/>
  <c r="I43" i="2"/>
  <c r="I44" i="2"/>
  <c r="I45" i="2"/>
  <c r="I46" i="2"/>
  <c r="I48" i="2"/>
  <c r="H48" i="2" s="1"/>
  <c r="I49" i="2"/>
  <c r="H49" i="2" s="1"/>
  <c r="I52" i="2"/>
  <c r="H52" i="2" s="1"/>
  <c r="I53" i="2"/>
  <c r="I54" i="2"/>
  <c r="I55" i="2"/>
  <c r="I56" i="2"/>
  <c r="I57" i="2"/>
  <c r="I58" i="2"/>
  <c r="I59" i="2"/>
  <c r="I60" i="2"/>
  <c r="I61" i="2"/>
  <c r="I62" i="2"/>
  <c r="I64" i="2"/>
  <c r="H64" i="2" s="1"/>
  <c r="I66" i="2"/>
  <c r="H66" i="2" s="1"/>
  <c r="I67" i="2"/>
  <c r="H67" i="2" s="1"/>
  <c r="L12" i="2"/>
  <c r="K12" i="2" s="1"/>
  <c r="I12" i="2"/>
  <c r="L30" i="1"/>
  <c r="K30" i="1" s="1"/>
  <c r="L29" i="1"/>
  <c r="L28" i="1"/>
  <c r="L27" i="1"/>
  <c r="K27" i="1" s="1"/>
  <c r="L25" i="1"/>
  <c r="K25" i="1" s="1"/>
  <c r="L24" i="1"/>
  <c r="L23" i="1"/>
  <c r="K23" i="1" s="1"/>
  <c r="L21" i="1"/>
  <c r="K21" i="1" s="1"/>
  <c r="L19" i="1"/>
  <c r="L17" i="1"/>
  <c r="L15" i="1"/>
  <c r="I30" i="1"/>
  <c r="H30" i="1" s="1"/>
  <c r="I29" i="1"/>
  <c r="I28" i="1"/>
  <c r="I27" i="1"/>
  <c r="I25" i="1"/>
  <c r="I24" i="1"/>
  <c r="I23" i="1"/>
  <c r="H23" i="1" s="1"/>
  <c r="I21" i="1"/>
  <c r="H21" i="1" s="1"/>
  <c r="I19" i="1"/>
  <c r="H19" i="1" s="1"/>
  <c r="I17" i="1"/>
  <c r="H17" i="1" s="1"/>
  <c r="I15" i="1"/>
  <c r="H15" i="1" s="1"/>
  <c r="L13" i="1"/>
  <c r="K13" i="1" s="1"/>
  <c r="I13" i="1"/>
  <c r="K188" i="13"/>
  <c r="K175" i="13"/>
  <c r="M54" i="14"/>
  <c r="J54" i="14"/>
  <c r="K42" i="14"/>
  <c r="K31" i="14"/>
  <c r="K15" i="14"/>
  <c r="H48" i="14"/>
  <c r="K49" i="2"/>
  <c r="H12" i="2"/>
  <c r="K17" i="1"/>
  <c r="K19" i="1"/>
  <c r="K28" i="1"/>
  <c r="H25" i="1"/>
  <c r="H27" i="1"/>
  <c r="H28" i="1"/>
  <c r="K44" i="44"/>
  <c r="K59" i="44"/>
  <c r="K66" i="44"/>
  <c r="K77" i="44"/>
  <c r="L175" i="36" l="1"/>
  <c r="F22" i="44" s="1"/>
  <c r="I175" i="36"/>
  <c r="G22" i="44" s="1"/>
  <c r="L31" i="1"/>
  <c r="F13" i="44" s="1"/>
  <c r="G18" i="44"/>
  <c r="I59" i="38"/>
  <c r="G20" i="44" s="1"/>
  <c r="L59" i="38"/>
  <c r="I61" i="38"/>
  <c r="L243" i="13"/>
  <c r="I243" i="13"/>
  <c r="I166" i="3"/>
  <c r="G17" i="44" s="1"/>
  <c r="L166" i="3"/>
  <c r="L54" i="14"/>
  <c r="F15" i="44" s="1"/>
  <c r="I54" i="14"/>
  <c r="G15" i="44" s="1"/>
  <c r="I56" i="14"/>
  <c r="L68" i="2"/>
  <c r="I68" i="2"/>
  <c r="G14" i="44" s="1"/>
  <c r="K15" i="1"/>
  <c r="I31" i="1"/>
  <c r="H13" i="1"/>
  <c r="I55" i="14"/>
  <c r="J15" i="44" s="1"/>
  <c r="M68" i="2"/>
  <c r="J68" i="2"/>
  <c r="J31" i="1"/>
  <c r="M31" i="1"/>
  <c r="G16" i="44" l="1"/>
  <c r="G16" i="50"/>
  <c r="G12" i="50" s="1"/>
  <c r="F16" i="44"/>
  <c r="F16" i="50"/>
  <c r="I32" i="1"/>
  <c r="J13" i="44" s="1"/>
  <c r="G13" i="44"/>
  <c r="I69" i="2"/>
  <c r="J14" i="44" s="1"/>
  <c r="F14" i="44"/>
  <c r="I167" i="3"/>
  <c r="J17" i="44" s="1"/>
  <c r="F17" i="44"/>
  <c r="I176" i="36"/>
  <c r="J22" i="44" s="1"/>
  <c r="I60" i="38"/>
  <c r="J20" i="44" s="1"/>
  <c r="F20" i="44"/>
  <c r="I244" i="13"/>
  <c r="I245" i="13"/>
  <c r="I70" i="2"/>
  <c r="I33" i="1"/>
  <c r="J16" i="44" l="1"/>
  <c r="J16" i="50"/>
  <c r="I16" i="50"/>
  <c r="K16" i="50" s="1"/>
  <c r="F12" i="50"/>
  <c r="I12" i="50" s="1"/>
  <c r="I80" i="50" s="1"/>
  <c r="H14" i="37"/>
  <c r="H15" i="37"/>
  <c r="H16" i="37"/>
  <c r="H17" i="37"/>
  <c r="H13" i="37"/>
  <c r="I33" i="44"/>
  <c r="K33" i="44" s="1"/>
  <c r="I32" i="44"/>
  <c r="K32" i="44" s="1"/>
  <c r="J18" i="41"/>
  <c r="J19" i="41" s="1"/>
  <c r="K13" i="41"/>
  <c r="K14" i="41"/>
  <c r="K15" i="41"/>
  <c r="K16" i="41"/>
  <c r="K17" i="41"/>
  <c r="K12" i="41"/>
  <c r="H13" i="41"/>
  <c r="H14" i="41"/>
  <c r="H15" i="41"/>
  <c r="H16" i="41"/>
  <c r="H17" i="41"/>
  <c r="H12" i="41"/>
  <c r="K13" i="34"/>
  <c r="K14" i="34"/>
  <c r="K15" i="34"/>
  <c r="K16" i="34"/>
  <c r="K17" i="34"/>
  <c r="K12" i="34"/>
  <c r="H13" i="34"/>
  <c r="H14" i="34"/>
  <c r="H15" i="34"/>
  <c r="H16" i="34"/>
  <c r="H17" i="34"/>
  <c r="H12" i="34"/>
  <c r="J18" i="34"/>
  <c r="J19" i="34" s="1"/>
  <c r="H23" i="44"/>
  <c r="K80" i="50" l="1"/>
  <c r="I81" i="50"/>
  <c r="K81" i="50" s="1"/>
  <c r="H19" i="44"/>
  <c r="G19" i="44"/>
  <c r="F19" i="44"/>
  <c r="I22" i="44"/>
  <c r="K22" i="44" s="1"/>
  <c r="H76" i="44"/>
  <c r="G76" i="44"/>
  <c r="F76" i="44"/>
  <c r="H43" i="44"/>
  <c r="G43" i="44"/>
  <c r="F43" i="44"/>
  <c r="I78" i="44"/>
  <c r="K78" i="44" s="1"/>
  <c r="I75" i="44"/>
  <c r="K75" i="44" s="1"/>
  <c r="H74" i="44"/>
  <c r="G74" i="44"/>
  <c r="F74" i="44"/>
  <c r="I73" i="44"/>
  <c r="K73" i="44" s="1"/>
  <c r="H72" i="44"/>
  <c r="G72" i="44"/>
  <c r="F72" i="44"/>
  <c r="G70" i="44"/>
  <c r="F70" i="44"/>
  <c r="I71" i="44"/>
  <c r="K71" i="44" s="1"/>
  <c r="H70" i="44"/>
  <c r="H65" i="44"/>
  <c r="G63" i="44"/>
  <c r="H63" i="44"/>
  <c r="F63" i="44"/>
  <c r="H58" i="44"/>
  <c r="I57" i="44"/>
  <c r="K57" i="44" s="1"/>
  <c r="H56" i="44"/>
  <c r="G56" i="44"/>
  <c r="F56" i="44"/>
  <c r="K55" i="44"/>
  <c r="I54" i="44"/>
  <c r="K54" i="44" s="1"/>
  <c r="G53" i="44"/>
  <c r="H53" i="44"/>
  <c r="F53" i="44"/>
  <c r="G50" i="44"/>
  <c r="H50" i="44"/>
  <c r="F50" i="44"/>
  <c r="I52" i="44"/>
  <c r="K52" i="44" s="1"/>
  <c r="I51" i="44"/>
  <c r="K51" i="44" s="1"/>
  <c r="H48" i="44"/>
  <c r="F48" i="44"/>
  <c r="G46" i="44"/>
  <c r="H46" i="44"/>
  <c r="I45" i="44"/>
  <c r="K45" i="44" s="1"/>
  <c r="H40" i="44"/>
  <c r="I42" i="44"/>
  <c r="K42" i="44" s="1"/>
  <c r="G40" i="44"/>
  <c r="F40" i="44"/>
  <c r="H36" i="44"/>
  <c r="H28" i="44"/>
  <c r="H34" i="44"/>
  <c r="G34" i="44"/>
  <c r="F34" i="44"/>
  <c r="I35" i="44"/>
  <c r="K35" i="44" s="1"/>
  <c r="I30" i="44"/>
  <c r="K30" i="44" s="1"/>
  <c r="I31" i="44"/>
  <c r="K31" i="44" s="1"/>
  <c r="G28" i="44"/>
  <c r="F28" i="44"/>
  <c r="H26" i="44"/>
  <c r="F26" i="44"/>
  <c r="K13" i="39"/>
  <c r="I79" i="44"/>
  <c r="K79" i="44" s="1"/>
  <c r="I82" i="50" l="1"/>
  <c r="K82" i="50" s="1"/>
  <c r="I83" i="50"/>
  <c r="I84" i="50" s="1"/>
  <c r="K84" i="50" s="1"/>
  <c r="G26" i="44"/>
  <c r="I26" i="44" s="1"/>
  <c r="I76" i="44"/>
  <c r="K76" i="44" s="1"/>
  <c r="I19" i="44"/>
  <c r="I21" i="44"/>
  <c r="K21" i="44" s="1"/>
  <c r="I43" i="44"/>
  <c r="K43" i="44" s="1"/>
  <c r="I74" i="44"/>
  <c r="K74" i="44" s="1"/>
  <c r="I72" i="44"/>
  <c r="K72" i="44" s="1"/>
  <c r="I68" i="44"/>
  <c r="K68" i="44" s="1"/>
  <c r="I64" i="44"/>
  <c r="K64" i="44" s="1"/>
  <c r="I70" i="44"/>
  <c r="K70" i="44" s="1"/>
  <c r="G65" i="44"/>
  <c r="I38" i="44"/>
  <c r="K38" i="44" s="1"/>
  <c r="K61" i="44"/>
  <c r="I69" i="44"/>
  <c r="K69" i="44" s="1"/>
  <c r="I67" i="44"/>
  <c r="K67" i="44" s="1"/>
  <c r="F65" i="44"/>
  <c r="I50" i="44"/>
  <c r="I63" i="44"/>
  <c r="K63" i="44" s="1"/>
  <c r="I62" i="44"/>
  <c r="K62" i="44" s="1"/>
  <c r="G58" i="44"/>
  <c r="I60" i="44"/>
  <c r="F58" i="44"/>
  <c r="I56" i="44"/>
  <c r="K56" i="44" s="1"/>
  <c r="I15" i="44"/>
  <c r="K15" i="44" s="1"/>
  <c r="I53" i="44"/>
  <c r="K53" i="44" s="1"/>
  <c r="I16" i="44"/>
  <c r="K16" i="44" s="1"/>
  <c r="I17" i="44"/>
  <c r="K17" i="44" s="1"/>
  <c r="I40" i="44"/>
  <c r="K40" i="44" s="1"/>
  <c r="F36" i="44"/>
  <c r="I13" i="44"/>
  <c r="K13" i="44" s="1"/>
  <c r="I39" i="44"/>
  <c r="K39" i="44" s="1"/>
  <c r="I41" i="44"/>
  <c r="K41" i="44" s="1"/>
  <c r="G36" i="44"/>
  <c r="I37" i="44"/>
  <c r="K37" i="44" s="1"/>
  <c r="I29" i="44"/>
  <c r="K29" i="44" s="1"/>
  <c r="I27" i="44"/>
  <c r="K27" i="44" s="1"/>
  <c r="I34" i="44"/>
  <c r="K34" i="44" s="1"/>
  <c r="I14" i="44"/>
  <c r="K14" i="44" s="1"/>
  <c r="I28" i="44"/>
  <c r="G12" i="44"/>
  <c r="K60" i="44" l="1"/>
  <c r="M64" i="44"/>
  <c r="I58" i="44"/>
  <c r="K58" i="44" s="1"/>
  <c r="G48" i="44"/>
  <c r="I48" i="44" s="1"/>
  <c r="I49" i="44"/>
  <c r="K49" i="44" s="1"/>
  <c r="I20" i="44"/>
  <c r="K20" i="44" s="1"/>
  <c r="I65" i="44"/>
  <c r="K65" i="44" s="1"/>
  <c r="I36" i="44"/>
  <c r="K36" i="44" s="1"/>
  <c r="H12" i="44"/>
  <c r="K14" i="15" l="1"/>
  <c r="K15" i="15"/>
  <c r="K13" i="15"/>
  <c r="K165" i="3"/>
  <c r="K162" i="3"/>
  <c r="H153" i="3"/>
  <c r="H149" i="3"/>
  <c r="H97" i="3"/>
  <c r="H95" i="3"/>
  <c r="H93" i="3"/>
  <c r="H92" i="3"/>
  <c r="K97" i="3"/>
  <c r="K96" i="3"/>
  <c r="K95" i="3"/>
  <c r="K94" i="3"/>
  <c r="K93" i="3"/>
  <c r="K92" i="3"/>
  <c r="K76" i="3"/>
  <c r="K74" i="3"/>
  <c r="K161" i="3"/>
  <c r="K157" i="3"/>
  <c r="K155" i="3"/>
  <c r="K152" i="3"/>
  <c r="K151" i="3"/>
  <c r="K148" i="3"/>
  <c r="K147" i="3"/>
  <c r="K127" i="3"/>
  <c r="K120" i="3"/>
  <c r="K115" i="3"/>
  <c r="K104" i="3"/>
  <c r="K101" i="3"/>
  <c r="K99" i="3"/>
  <c r="K91" i="3"/>
  <c r="K84" i="3"/>
  <c r="K78" i="3"/>
  <c r="K69" i="3"/>
  <c r="K64" i="3"/>
  <c r="K51" i="3"/>
  <c r="H161" i="3"/>
  <c r="H155" i="3"/>
  <c r="H152" i="3"/>
  <c r="H151" i="3"/>
  <c r="H148" i="3"/>
  <c r="H147" i="3"/>
  <c r="H101" i="3"/>
  <c r="H99" i="3"/>
  <c r="H96" i="3"/>
  <c r="H94" i="3"/>
  <c r="H91" i="3"/>
  <c r="K38" i="3"/>
  <c r="K25" i="3"/>
  <c r="H164" i="3"/>
  <c r="H157" i="3"/>
  <c r="H127" i="3"/>
  <c r="H120" i="3"/>
  <c r="H115" i="3"/>
  <c r="H104" i="3"/>
  <c r="H84" i="3"/>
  <c r="H78" i="3"/>
  <c r="H69" i="3"/>
  <c r="H64" i="3"/>
  <c r="H51" i="3"/>
  <c r="H38" i="3"/>
  <c r="H25" i="3"/>
  <c r="P275" i="30" l="1"/>
  <c r="I24" i="44" l="1"/>
  <c r="K24" i="44" s="1"/>
  <c r="F23" i="44" l="1"/>
  <c r="I25" i="44" l="1"/>
  <c r="K25" i="44" s="1"/>
  <c r="G23" i="44"/>
  <c r="I23" i="44" s="1"/>
  <c r="J298" i="29" l="1"/>
  <c r="J299" i="29" s="1"/>
  <c r="I301" i="29" s="1"/>
  <c r="H298" i="29"/>
  <c r="M15" i="39"/>
  <c r="I17" i="39" s="1"/>
  <c r="L15" i="39"/>
  <c r="I16" i="39" s="1"/>
  <c r="J18" i="44" s="1"/>
  <c r="K12" i="39"/>
  <c r="F18" i="44" l="1"/>
  <c r="F12" i="44" l="1"/>
  <c r="I12" i="44" s="1"/>
  <c r="I18" i="44"/>
  <c r="K18" i="44" s="1"/>
  <c r="K118" i="17"/>
  <c r="K158" i="17"/>
  <c r="K83" i="17"/>
  <c r="K70" i="17"/>
  <c r="K81" i="17"/>
  <c r="K103" i="17"/>
  <c r="K43" i="17"/>
  <c r="K86" i="17"/>
  <c r="K133" i="17"/>
  <c r="K143" i="17"/>
  <c r="K148" i="17"/>
  <c r="K88" i="17"/>
  <c r="K76" i="17"/>
  <c r="K72" i="17"/>
  <c r="K138" i="17"/>
  <c r="K78" i="17"/>
  <c r="K66" i="17"/>
  <c r="K125" i="17"/>
  <c r="K150" i="17" l="1"/>
  <c r="K145" i="17"/>
  <c r="K155" i="17"/>
  <c r="K140" i="17"/>
  <c r="K28" i="17"/>
  <c r="K14" i="17"/>
  <c r="M159" i="17"/>
  <c r="I161" i="17" s="1"/>
  <c r="L159" i="17"/>
  <c r="F47" i="44" l="1"/>
  <c r="I160" i="17"/>
  <c r="J47" i="44" l="1"/>
  <c r="I47" i="44"/>
  <c r="F46" i="44"/>
  <c r="I46" i="44" s="1"/>
  <c r="I80" i="44" s="1"/>
  <c r="K47" i="44" l="1"/>
  <c r="I81" i="44"/>
  <c r="K81" i="44" s="1"/>
  <c r="K80" i="44"/>
  <c r="I82" i="44" l="1"/>
  <c r="K82" i="44" l="1"/>
  <c r="I83" i="44"/>
  <c r="I84" i="44" l="1"/>
  <c r="K84" i="44" s="1"/>
</calcChain>
</file>

<file path=xl/sharedStrings.xml><?xml version="1.0" encoding="utf-8"?>
<sst xmlns="http://schemas.openxmlformats.org/spreadsheetml/2006/main" count="26814" uniqueCount="5749">
  <si>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</si>
  <si>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/>
  </si>
  <si>
    <t>(наименование стройки)</t>
  </si>
  <si>
    <t xml:space="preserve">на Разборка звеньевого пути, </t>
  </si>
  <si>
    <t>(наименование работ и затрат, наименование объекта)</t>
  </si>
  <si>
    <t>Основание:</t>
  </si>
  <si>
    <t>1146-ПЖ.ВР2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</si>
  <si>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</si>
  <si>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</si>
  <si>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</si>
  <si>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</si>
  <si>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</si>
  <si>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Работы по звеньевому пути</t>
  </si>
  <si>
    <t>Работы по разборке верхнего строения пути</t>
  </si>
  <si>
    <t>Разборка звеньевого пути из рельсов Р-65 на ж.б. шпалах при 1840 шп/км</t>
  </si>
  <si>
    <t>1</t>
  </si>
  <si>
    <t>ФЕР28-01-006-02</t>
  </si>
  <si>
    <t>Разборка пути звеньями рельсошпальной решетки, шпалы: железобетонные</t>
  </si>
  <si>
    <t>км пути</t>
  </si>
  <si>
    <t>Разборка звеньевого пути из рельсов Р-65 на ж.б. шпалах при 2000 шп/км</t>
  </si>
  <si>
    <t>2</t>
  </si>
  <si>
    <t>Разборка обыкновенных стрелочных переводов из рельсов Р-65 марки 1/9 на ЖББ с закрестовинными блоками</t>
  </si>
  <si>
    <t>3</t>
  </si>
  <si>
    <t>ФЕР28-01-022-01</t>
  </si>
  <si>
    <t>Разборка: стрелочных переводов обыкновенных</t>
  </si>
  <si>
    <t>компл</t>
  </si>
  <si>
    <t>Разборка изолирующего стыка</t>
  </si>
  <si>
    <t>4</t>
  </si>
  <si>
    <t>ФЕР28-03-035-01</t>
  </si>
  <si>
    <t>Установка стыков изолирующих: в пути с металлическими накладками без резки рельсов</t>
  </si>
  <si>
    <t>10 пар</t>
  </si>
  <si>
    <t>26.1.02.08-0101</t>
  </si>
  <si>
    <t>Стыки изолирующие</t>
  </si>
  <si>
    <t>0
0</t>
  </si>
  <si>
    <t>Разборка путевого рельсового упора</t>
  </si>
  <si>
    <t>5</t>
  </si>
  <si>
    <t>ФЕР28-01-100-01</t>
  </si>
  <si>
    <t>Разборка упорной призмы и конструкции упора</t>
  </si>
  <si>
    <t>шт</t>
  </si>
  <si>
    <t>разборка упорной призмы (L-79 км)</t>
  </si>
  <si>
    <t>6</t>
  </si>
  <si>
    <t>ФЕР01-01-012-07</t>
  </si>
  <si>
    <t>Разработка грунта с погрузкой на автомобили-самосвалы экскаваторами с ковшом вместимостью: 1,6 (1,25-1,6) м3, группа грунтов 1</t>
  </si>
  <si>
    <t>1000 м3</t>
  </si>
  <si>
    <t>02.2.05.04-1777</t>
  </si>
  <si>
    <t>Щебень М 800, фракция 20-40 мм, группа 2</t>
  </si>
  <si>
    <t>м3</t>
  </si>
  <si>
    <t>7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</si>
  <si>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</si>
  <si>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</si>
  <si>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</si>
  <si>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>Срезка щебеночного балласта бульдозером (L-79 км)</t>
  </si>
  <si>
    <t>8</t>
  </si>
  <si>
    <t>ФЕР01-01-031-06</t>
  </si>
  <si>
    <t>Разработка грунта с перемещением до 10 м бульдозерами мощностью: 121 кВт (165 л.с.), группа грунтов 2</t>
  </si>
  <si>
    <t>9</t>
  </si>
  <si>
    <t>10</t>
  </si>
  <si>
    <t xml:space="preserve">  ВСЕГО по смете</t>
  </si>
  <si>
    <t xml:space="preserve">на Демонтаж водоотвода, </t>
  </si>
  <si>
    <t>1146-ПЖ.ВР3</t>
  </si>
  <si>
    <t>Раздел 1. Демонтаж лотков</t>
  </si>
  <si>
    <t>Демонтаж железобетонного лотка II типа h-1,50 м (междупутного)</t>
  </si>
  <si>
    <t>ФЕР30-07-030-06</t>
  </si>
  <si>
    <t>Устройство железобетонных водоотводных лотков междупутных глубиной: до 1,5 м</t>
  </si>
  <si>
    <t>100 м</t>
  </si>
  <si>
    <t>01.2.03.03-0107</t>
  </si>
  <si>
    <t>Мастика битумно-масляная морозостойкая горячего применения</t>
  </si>
  <si>
    <t>т</t>
  </si>
  <si>
    <t>01.3.01.08-0002</t>
  </si>
  <si>
    <t>Топливо дизельное из малосернистых нефтей</t>
  </si>
  <si>
    <t>01.7.07.29-0111</t>
  </si>
  <si>
    <t>Пакля пропитанная</t>
  </si>
  <si>
    <t>кг</t>
  </si>
  <si>
    <t>01.7.15.06-0111</t>
  </si>
  <si>
    <t>Гвозди строительные</t>
  </si>
  <si>
    <t>П,Н</t>
  </si>
  <si>
    <t>02.2.05.04</t>
  </si>
  <si>
    <t>Щебень из природного камня для строительных работ</t>
  </si>
  <si>
    <t>02.3.01.02-1012</t>
  </si>
  <si>
    <t>Песок природный II класс, средний, круглые сита</t>
  </si>
  <si>
    <t>04.3.01.09-0015</t>
  </si>
  <si>
    <t>Раствор готовый кладочный, цементный, М150</t>
  </si>
  <si>
    <t>05.1.01.10</t>
  </si>
  <si>
    <t>Конструкции сборные железобетонные</t>
  </si>
  <si>
    <t>11.1.03.06-0092</t>
  </si>
  <si>
    <t>Доска обрезная, хвойных пород, ширина 75-150 мм, толщина 32-40 мм, длина 4-6,5 м, сорт IV</t>
  </si>
  <si>
    <t>14.4.03.03-0002</t>
  </si>
  <si>
    <t>Лак битумный БТ-123</t>
  </si>
  <si>
    <t>Демонтаж железобетонного лотка II типа h-1,25 м (междупутного)</t>
  </si>
  <si>
    <t>ФЕР30-07-030-05</t>
  </si>
  <si>
    <t>Устройство железобетонных водоотводных лотков междупутных глубиной: до 1,25 м</t>
  </si>
  <si>
    <t>Демонтаж железобетонного лотка h-1,00 м (междупутного)</t>
  </si>
  <si>
    <t>Вывоз мусора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</si>
  <si>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</si>
  <si>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</si>
  <si>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Раздел 2. Разборка железобетонного колодца</t>
  </si>
  <si>
    <t>Разборка железобетонного колодца диаметром 1,0 м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</si>
  <si>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</si>
  <si>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</si>
  <si>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</si>
  <si>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01.7.16.04-0013</t>
  </si>
  <si>
    <t>Опалубка металлическая</t>
  </si>
  <si>
    <t>03.2.01.01-0001</t>
  </si>
  <si>
    <t>Портландцемент общестроительного назначения бездобавочный М400 Д0 (ЦЕМ I 32,5Н)</t>
  </si>
  <si>
    <t>04.1.02.05-0006</t>
  </si>
  <si>
    <t>Смеси бетонные тяжелого бетона (БСТ), класс В15 (М200)</t>
  </si>
  <si>
    <t>04.3.01.03-0001</t>
  </si>
  <si>
    <t>Раствор асбоцементный</t>
  </si>
  <si>
    <t>04.3.01.09-0012</t>
  </si>
  <si>
    <t>Раствор готовый кладочный, цементный, М50</t>
  </si>
  <si>
    <t>05.1.01.09</t>
  </si>
  <si>
    <t>Кольца для колодцев сборные железобетонные диаметром 1000 мм</t>
  </si>
  <si>
    <t>м</t>
  </si>
  <si>
    <t>05.1.01.13</t>
  </si>
  <si>
    <t>Плиты сборные железобетонные</t>
  </si>
  <si>
    <t>07.2.05.01-0032</t>
  </si>
  <si>
    <t>Ограждения лестничных проемов, лестничные марши, пожарные лестницы</t>
  </si>
  <si>
    <t>08.1.02.06</t>
  </si>
  <si>
    <t>Люки чугунные</t>
  </si>
  <si>
    <t>Засыпка котлована местным грунтом</t>
  </si>
  <si>
    <t>ФЕР01-02-061-01</t>
  </si>
  <si>
    <t>Засыпка вручную траншей, пазух котлованов и ям, группа грунтов: 1</t>
  </si>
  <si>
    <t>100 м3</t>
  </si>
  <si>
    <t xml:space="preserve">на Железнодорожные пути. Водоотвод., </t>
  </si>
  <si>
    <t>Раздел 1. Устройство междупутных лотков</t>
  </si>
  <si>
    <t>Устройство железобетонного лотка II типа h-1,25 м (междупутного)</t>
  </si>
  <si>
    <t>Д</t>
  </si>
  <si>
    <t>ФССЦ-05.1.01.10-0104</t>
  </si>
  <si>
    <t>Лотки железобетонные водопропускные трапецеидального сечения</t>
  </si>
  <si>
    <t>Устройство железобетонного лотка h-1,00 м (междупутного)</t>
  </si>
  <si>
    <t>Устройство железобетонного лотка I типа h-0,70 м (междушпального)</t>
  </si>
  <si>
    <t>ФЕР30-07-030-03</t>
  </si>
  <si>
    <t>Устройство железобетонных водоотводных лотков междушпальных глубиной: до 0,7 м</t>
  </si>
  <si>
    <t>Железобетонные крышки для междупутных лотков II типа-0,75 м</t>
  </si>
  <si>
    <t>ФЕР30-07-030-04</t>
  </si>
  <si>
    <t>Устройство железобетонных водоотводных лотков междупутных глубиной: до 0,75 м</t>
  </si>
  <si>
    <t>ФЕР07-06-002-05</t>
  </si>
  <si>
    <t>Устройство плит перекрытий каналов площадью: до 0,5 м2</t>
  </si>
  <si>
    <t>100 шт</t>
  </si>
  <si>
    <t>Н</t>
  </si>
  <si>
    <t>05.1.01.12</t>
  </si>
  <si>
    <t>ФССЦ-05.1.01.13-0043</t>
  </si>
  <si>
    <t>Плита железобетонная покрытий, перекрытий и днищ</t>
  </si>
  <si>
    <t>Железобетонные распорные крышки для междушпальных лотков l типа l-0,75 м</t>
  </si>
  <si>
    <t>Засыпка щебнем фракции 20-40 мм М 800 - работа учтена в ФЕР30-07-030</t>
  </si>
  <si>
    <t>ФССЦ-02.2.05.04-1777</t>
  </si>
  <si>
    <t>Щебеночная подготовка лотка (щебень фракции 20-40 мм М 800) - работа учтена в ФЕР30-07-030</t>
  </si>
  <si>
    <t>Устройство прилива по дну лотка монолитным бетоном В-15</t>
  </si>
  <si>
    <t>ФЕР06-01-001-01</t>
  </si>
  <si>
    <t>Устройство бетонной подготовки</t>
  </si>
  <si>
    <t>01.7.03.01-0001</t>
  </si>
  <si>
    <t>Вода</t>
  </si>
  <si>
    <t>01.7.07.12-0024</t>
  </si>
  <si>
    <t>Пленка полиэтиленовая, толщина 0,15 мм</t>
  </si>
  <si>
    <t>м2</t>
  </si>
  <si>
    <t>04.1.02.05</t>
  </si>
  <si>
    <t>Смеси бетонные тяжелого бетона</t>
  </si>
  <si>
    <t>ФССЦ-04.1.02.05-0006</t>
  </si>
  <si>
    <t>Смеси бетонные тяжелого бетона (БСТ), класс B15 (М200)</t>
  </si>
  <si>
    <t>Устройство наполнения начального/конечного звеньев лотка монолитным бетоном B-15</t>
  </si>
  <si>
    <t>Разработка котлована в грунте механизированным способом - учтено в ФЕР30-07-030</t>
  </si>
  <si>
    <t>Погрузка и вывоз грунта</t>
  </si>
  <si>
    <t>11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</si>
  <si>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</si>
  <si>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</si>
  <si>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12</t>
  </si>
  <si>
    <t>13</t>
  </si>
  <si>
    <t>ФССЦпг-03-21-01-154</t>
  </si>
  <si>
    <t>Перевозка грузов I класса автомобилями-самосвалами грузоподъемностью 10 т работающих вне карьера на расстояние до 154 км</t>
  </si>
  <si>
    <t>14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</si>
  <si>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</si>
  <si>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</si>
  <si>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15</t>
  </si>
  <si>
    <t>16</t>
  </si>
  <si>
    <t>ФЕР01-02-060-03</t>
  </si>
  <si>
    <t>Погрузка вручную неуплотненного грунта из штабелей и отвалов в транспортные средства, группа грунтов: 3</t>
  </si>
  <si>
    <t>17</t>
  </si>
  <si>
    <t>Обратная засыпка котлована</t>
  </si>
  <si>
    <t>18</t>
  </si>
  <si>
    <t>ФЕР01-02-061-02</t>
  </si>
  <si>
    <t>Засыпка вручную траншей, пазух котлованов и ям, группа грунтов: 2</t>
  </si>
  <si>
    <t>Планировка засыпки</t>
  </si>
  <si>
    <t>19</t>
  </si>
  <si>
    <t>ФЕР01-01-036-02</t>
  </si>
  <si>
    <t>Планировка площадей бульдозерами мощностью: 79 кВт (108 л.с.)</t>
  </si>
  <si>
    <t>1000 м2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</si>
  <si>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</si>
  <si>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</si>
  <si>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20</t>
  </si>
  <si>
    <t>ФЕР30-07-030-01</t>
  </si>
  <si>
    <t>Устройство железобетонных водоотводных лотков междушпальных глубиной: до 0,35 м</t>
  </si>
  <si>
    <t>Железобетонные крышки для междупутных лотков  l типа-0,75 м</t>
  </si>
  <si>
    <t>21</t>
  </si>
  <si>
    <t>Устройство наполнения начального звена лотка монолитным бетоном B-15</t>
  </si>
  <si>
    <t>22</t>
  </si>
  <si>
    <t>Раздел 3. Водоотвод 10 пути</t>
  </si>
  <si>
    <t>Установка железобетонного колодца диаметром 1,5 м</t>
  </si>
  <si>
    <t>23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</si>
  <si>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</si>
  <si>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</si>
  <si>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Кольца для колодцев сборные железобетонные диаметром 1500 мм</t>
  </si>
  <si>
    <t>ФССЦ-02.3.01.02-1012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</si>
  <si>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</si>
  <si>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</si>
  <si>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ФССЦ-05.1.01.09-0062</t>
  </si>
  <si>
    <t>Кольцо стеновое смотровых колодцев КС15-10, бетон B20 (М250), объем 0,5 м3, расход арматуры 9,05 кг</t>
  </si>
  <si>
    <t>ФССЦ-05.1.01.09-0042</t>
  </si>
  <si>
    <t>Кольцо опорное КО-6 /бетон B15 (М200), объем 0,02 м3, расход арматуры 1,10 кг</t>
  </si>
  <si>
    <t>ФССЦ-05.1.01.11-0045</t>
  </si>
  <si>
    <t>Плита днища ПН15, бетон B15 (М200), объем 0,38 м3, расход арматуры 33,13 кг</t>
  </si>
  <si>
    <t>ФССЦ-08.1.02.06-0013</t>
  </si>
  <si>
    <t>Люк чугунный легкий Л(A30)-К-1-60</t>
  </si>
  <si>
    <t>Устройство дренажа</t>
  </si>
  <si>
    <t>Разработка котлована в грунте механизированным способом</t>
  </si>
  <si>
    <t>Срезка грунта бульдозером ИГЭ (1) (группа грунтов 1) + вывоз согласно транспортной схеме</t>
  </si>
  <si>
    <t>24</t>
  </si>
  <si>
    <t>ФЕР01-01-031-05</t>
  </si>
  <si>
    <t>Разработка грунта с перемещением до 10 м бульдозерами мощностью: 121 кВт (165 л.с.), группа грунтов 1</t>
  </si>
  <si>
    <t>25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</si>
  <si>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</si>
  <si>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</si>
  <si>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>26</t>
  </si>
  <si>
    <t>Срезка грунта бульдозером ИГЭ (3) (группа грунтов 3) + вывоз согласно транспортной схеме</t>
  </si>
  <si>
    <t>27</t>
  </si>
  <si>
    <t>ФЕР01-01-031-07</t>
  </si>
  <si>
    <t>Разработка грунта с перемещением до 10 м бульдозерами мощностью: 121 кВт (165 л.с.), группа грунтов 3</t>
  </si>
  <si>
    <t>28</t>
  </si>
  <si>
    <t>ФЕР01-01-020-02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</si>
  <si>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</t>
  </si>
  <si>
    <t>29</t>
  </si>
  <si>
    <t>Срезка грунта бульдозером ИГЭ (3) (группа грунтов 3) в засыпку котлована</t>
  </si>
  <si>
    <t>30</t>
  </si>
  <si>
    <t>Труба дренажная ПНД160</t>
  </si>
  <si>
    <t>31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</si>
  <si>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</si>
  <si>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</si>
  <si>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ФССЦ-24.3.03.13-0421</t>
  </si>
  <si>
    <t>Трубы напорные полиэтиленовые, среднего типа, ПНД, номинальный наружный диаметр 160 мм</t>
  </si>
  <si>
    <t>Засыпка дренирующим грунтом</t>
  </si>
  <si>
    <t>32</t>
  </si>
  <si>
    <t>33</t>
  </si>
  <si>
    <t>Засыпка щебнем фракции 20-40 мм М 800</t>
  </si>
  <si>
    <t>34</t>
  </si>
  <si>
    <t>35</t>
  </si>
  <si>
    <t xml:space="preserve">на Досмотровая эстакада. Лестничные сходы., </t>
  </si>
  <si>
    <t>1146-3-ИС.КЖ.ВР; 1146-3-ИС.КМ2.ВР</t>
  </si>
  <si>
    <t>Раздел 1. Фундаменты опор 3.1, 3.2, 4.1, 4.2. Земляные работы - 1146-3-ИС.КЖ.ВР</t>
  </si>
  <si>
    <t>Разработка котлована экскаватором емкостью ковша 0,65 м³ в грунтах I группы</t>
  </si>
  <si>
    <t>Погрузка и вывоз разработанного грунта на ТБО, согласно транспортной схеме на свалку ТБО, согласно транспортной схемы</t>
  </si>
  <si>
    <t>Погрузка и вывоз разработанного грунта на ТБО, согласно транспортной схеме в отвал на расстояние до 1,0 км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</si>
  <si>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</si>
  <si>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</si>
  <si>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Обратная засыпка котлованов, ранее разработанным грунтом, бульдозером мощностью 96кВт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</si>
  <si>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</si>
  <si>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</si>
  <si>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Раздел 2. Лестничные сходы - 1146-3-ИС.КЖ.ВР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</si>
  <si>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</si>
  <si>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ФЕР08-01-002-02</t>
  </si>
  <si>
    <t>Устройство основания под фундаменты: щебеночного</t>
  </si>
  <si>
    <t>0,15
0,267</t>
  </si>
  <si>
    <t>Щебень</t>
  </si>
  <si>
    <t>1,15
2,047</t>
  </si>
  <si>
    <t>ФССЦ-02.2.05.04-1767</t>
  </si>
  <si>
    <t>Щебень М 400, фракция 20-40 мм, группа 2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</si>
  <si>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</si>
  <si>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>1,75
0,0084</t>
  </si>
  <si>
    <t>250
1,2</t>
  </si>
  <si>
    <t>102
0,4896</t>
  </si>
  <si>
    <t>Устройство монолитных фундаментов в деревометаллической опалубке</t>
  </si>
  <si>
    <t>ФЕР06-01-001-16</t>
  </si>
  <si>
    <t>Устройство фундаментных плит железобетонных: плоских</t>
  </si>
  <si>
    <t>0,73
0,007008</t>
  </si>
  <si>
    <t>30
0,288</t>
  </si>
  <si>
    <t>01.7.11.07-0032</t>
  </si>
  <si>
    <t>Электроды сварочные Э42, диаметр 4 мм</t>
  </si>
  <si>
    <t>0,005
0,000048</t>
  </si>
  <si>
    <t>0,002
0,0000192</t>
  </si>
  <si>
    <t>03.1.02.03-0011</t>
  </si>
  <si>
    <t>Известь строительная негашеная комовая, сорт I</t>
  </si>
  <si>
    <t>0,01
0,000096</t>
  </si>
  <si>
    <t>101,5
0,9744</t>
  </si>
  <si>
    <t>08.3.03.06-0002</t>
  </si>
  <si>
    <t>Проволока горячекатаная в мотках, диаметр 6,3-6,5 мм</t>
  </si>
  <si>
    <t>0,0102
0,0000979</t>
  </si>
  <si>
    <t>08.4.03.03</t>
  </si>
  <si>
    <t>Арматура</t>
  </si>
  <si>
    <t>8,1
0,07776</t>
  </si>
  <si>
    <t>11.1.03.06-0095</t>
  </si>
  <si>
    <t>Доска обрезная, хвойных пород, ширина 75-150 мм, толщина 44 мм и более, длина 4-6,5 м, сорт III</t>
  </si>
  <si>
    <t>0,04
0,000384</t>
  </si>
  <si>
    <t>11.2.13.04-0012</t>
  </si>
  <si>
    <t>Щиты из досок, толщина 40 мм</t>
  </si>
  <si>
    <t>3,6
0,03456</t>
  </si>
  <si>
    <t>ФССЦ-08.4.03.03-0034</t>
  </si>
  <si>
    <t>Сталь арматурная, горячекатаная, периодического профиля, класс А-III, диаметр 16-18 мм</t>
  </si>
  <si>
    <t>7,142857
0,0685714</t>
  </si>
  <si>
    <t>ФССЦ-08.4.03.03-0033</t>
  </si>
  <si>
    <t>Сталь арматурная, горячекатаная, периодического профиля, класс А-III, диаметр 14 мм</t>
  </si>
  <si>
    <t>3,57143
0,0342857</t>
  </si>
  <si>
    <t>ФССЦ-08.4.02.06-0003</t>
  </si>
  <si>
    <t>Сетка сварная из холоднотянутой проволоки 4-5 мм</t>
  </si>
  <si>
    <t>ФССЦ-04.1.02.05-0011</t>
  </si>
  <si>
    <t>Смеси бетонные тяжелого бетона (БСТ), класс B30 (М400)</t>
  </si>
  <si>
    <t>ФССЦ-08.4.03.03-0032</t>
  </si>
  <si>
    <t>Сталь арматурная, горячекатаная, периодического профиля, класс А-III, диаметр 12 мм</t>
  </si>
  <si>
    <t>ФССЦ-04.1.02.05-0011_2020-0-ФССЦ-ПР-15-4-2-002</t>
  </si>
  <si>
    <t>Надбавка за 1 м3 бетона в плотном теле по морозостойкости - за каждые 50 циклов попеременного замораживания и оттаивания, Мрз выше 200</t>
  </si>
  <si>
    <t>поправка</t>
  </si>
  <si>
    <t>Устройство монолитных фундаментных блоков в основании лестничного схода в деревометаллической опалубке:</t>
  </si>
  <si>
    <t>0,73
0,00876</t>
  </si>
  <si>
    <t>30
0,36</t>
  </si>
  <si>
    <t>0,005
0,00006</t>
  </si>
  <si>
    <t>0,002
0,000024</t>
  </si>
  <si>
    <t>0,01
0,00012</t>
  </si>
  <si>
    <t>101,5
1,218</t>
  </si>
  <si>
    <t>0,0102
0,0001224</t>
  </si>
  <si>
    <t>8,1
0,0972</t>
  </si>
  <si>
    <t>0,04
0,00048</t>
  </si>
  <si>
    <t>3,6
0,0432</t>
  </si>
  <si>
    <t>ФССЦ-04.1.02.05-0012_2020-0-ФССЦ-ПР-15-4-2-002</t>
  </si>
  <si>
    <t>ФССЦ-04.1.02.05-0001</t>
  </si>
  <si>
    <t>Смеси бетонные тяжелого бетона (БСТ), класс B3,5 (М50)</t>
  </si>
  <si>
    <t>Устройство гидроизоляции битумной мастикой по типу БМ-3 поверхностей, соприкасающихся с грунтом в 2 слоя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</si>
  <si>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</si>
  <si>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</si>
  <si>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</si>
  <si>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01.2.01.02</t>
  </si>
  <si>
    <t>Битум</t>
  </si>
  <si>
    <t>0,016
0,000864</t>
  </si>
  <si>
    <t>01.2.03.03</t>
  </si>
  <si>
    <t>Мастика</t>
  </si>
  <si>
    <t>0,24
0,01296</t>
  </si>
  <si>
    <t>01.3.01.03-0002</t>
  </si>
  <si>
    <t>Керосин для технических целей</t>
  </si>
  <si>
    <t>0,024
0,001296</t>
  </si>
  <si>
    <t>01.7.20.08-0051</t>
  </si>
  <si>
    <t>Ветошь</t>
  </si>
  <si>
    <t>0,1
0,0054</t>
  </si>
  <si>
    <t>ФССЦ-01.2.03.03-0007</t>
  </si>
  <si>
    <t>Мастика битумная</t>
  </si>
  <si>
    <t>ФССЦ-01.2.01.02-0001</t>
  </si>
  <si>
    <t>Битум горячий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</si>
  <si>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</si>
  <si>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>- 1-й слой – грунт HEMPEL’S CONTEX SEALER 26600 – 50 микрон сухой пленки, практический расход 0,40 кг/м2</t>
  </si>
  <si>
    <t>ФЕР13-03-001-03</t>
  </si>
  <si>
    <t>Огрунтовка бетонных и оштукатуренных поверхностей: лаком БТ-577, первый слой</t>
  </si>
  <si>
    <t>14.4.03.03-0102</t>
  </si>
  <si>
    <t>Лак битумный БТ-577</t>
  </si>
  <si>
    <t>0,013
0,000702</t>
  </si>
  <si>
    <t>14.5.09.11-0102</t>
  </si>
  <si>
    <t>Уайт-спирит</t>
  </si>
  <si>
    <t>1,95
0,1053</t>
  </si>
  <si>
    <t>ФССЦ-14.4.03.03-0102</t>
  </si>
  <si>
    <t>-0,013
-0,000702</t>
  </si>
  <si>
    <t>ФССЦ-14.4.01.05-0103</t>
  </si>
  <si>
    <t>Грунт HEMPEL’S CONTEX SEALER 26600</t>
  </si>
  <si>
    <t>40
2,16</t>
  </si>
  <si>
    <t>- 2-й слой – эмаль HEMPEL’S CONTEX SMOOTH 46600 – 50 микрон сухой пленки, практический расход 0,33 кг/м2</t>
  </si>
  <si>
    <t>ФЕР13-03-003-09</t>
  </si>
  <si>
    <t>Окраска огрунтованных бетонных и оштукатуренных поверхностей: эмалью ЭП-1236</t>
  </si>
  <si>
    <t>14.4.04.12-0014</t>
  </si>
  <si>
    <t>Эмаль эпоксидная, ЭП-1236</t>
  </si>
  <si>
    <t>0,04
0,00216</t>
  </si>
  <si>
    <t>14.5.09.04-0111</t>
  </si>
  <si>
    <t>Отвердитель № 1</t>
  </si>
  <si>
    <t>0,0006
0,0000324</t>
  </si>
  <si>
    <t>14.5.09.07-0030</t>
  </si>
  <si>
    <t>Растворитель Р-4</t>
  </si>
  <si>
    <t>4
0,216</t>
  </si>
  <si>
    <t>ФССЦ-14.4.04.12-0014</t>
  </si>
  <si>
    <t>-0,04
-0,00216</t>
  </si>
  <si>
    <t>ФССЦ-14.4.04.10-0107</t>
  </si>
  <si>
    <t>Эмаль HEMPEL'S CONTEX SMOOTH 46600 серая</t>
  </si>
  <si>
    <t>33
1,782</t>
  </si>
  <si>
    <t>3-й слой – эмаль HEMPEL’S CONTEX SMOOTH 46600 – 50 микрон сухой пленки, практический расход 0,33 кг/м2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</si>
  <si>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</si>
  <si>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Раздел 3. 1146-3-ИС.КМ2.ВР</t>
  </si>
  <si>
    <t>Изготовление, транспортировка и монтаж металлоконструкций опор эстакады из стали марки 325-09Г2СД по ГОСТ 19281-2014</t>
  </si>
  <si>
    <t>ФЕР09-02-018-02</t>
  </si>
  <si>
    <t>Монтаж пролетных строений галерей с опорами: горизонтального типа</t>
  </si>
  <si>
    <t>01.3.02.08-0001</t>
  </si>
  <si>
    <t>Кислород газообразный технический</t>
  </si>
  <si>
    <t>1,95
28,236</t>
  </si>
  <si>
    <t>01.3.02.09-0022</t>
  </si>
  <si>
    <t>Пропан-бутан смесь техническая</t>
  </si>
  <si>
    <t>0,59
8,5432</t>
  </si>
  <si>
    <t>0,002
0,02896</t>
  </si>
  <si>
    <t>01.7.15.03-0042</t>
  </si>
  <si>
    <t>Болты с гайками и шайбами строительные</t>
  </si>
  <si>
    <t>3
43,44</t>
  </si>
  <si>
    <t>0,00001
0,0001448</t>
  </si>
  <si>
    <t>01.7.20.08-0071</t>
  </si>
  <si>
    <t>Канат пеньковый пропитанный</t>
  </si>
  <si>
    <t>0,0001
0,001448</t>
  </si>
  <si>
    <t>07.2.07.12</t>
  </si>
  <si>
    <t>Конструкции стальные</t>
  </si>
  <si>
    <t>1
14,48</t>
  </si>
  <si>
    <t>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</si>
  <si>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</si>
  <si>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0,016
0,23168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</si>
  <si>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</si>
  <si>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</si>
  <si>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</si>
  <si>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0,0187
0,270776</t>
  </si>
  <si>
    <t>0,00003
0,0004344</t>
  </si>
  <si>
    <t>08.3.11.01-0091</t>
  </si>
  <si>
    <t>Швеллеры № 40, марка стали Ст0</t>
  </si>
  <si>
    <t>0,00194
0,0280912</t>
  </si>
  <si>
    <t>11.1.03.01-0077</t>
  </si>
  <si>
    <t>Бруски обрезные, хвойных пород, длина 4-6,5 м, ширина 75-150 мм, толщина 40-75 мм, сорт I</t>
  </si>
  <si>
    <t>0,0007
0,010136</t>
  </si>
  <si>
    <t>14.4.01.01-0003</t>
  </si>
  <si>
    <t>Грунтовка ГФ-021</t>
  </si>
  <si>
    <t>0,00031
0,0044888</t>
  </si>
  <si>
    <t>0,6
8,688</t>
  </si>
  <si>
    <t>ФССЦ-07.3.01.01-0002</t>
  </si>
  <si>
    <t>Галереи пешеходные пролетные строения, опоры</t>
  </si>
  <si>
    <t>Устройство выравнивающего слоя под стойки опор Masterflow 928 (Emaco S55) по СТО 70386662-011-2014</t>
  </si>
  <si>
    <t>ФЕР46-08-003-01</t>
  </si>
  <si>
    <t>Приготовление безусадочных, быстротвердеющих составов тиксотропного типа однокомпонентных: вручную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</si>
  <si>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</si>
  <si>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</si>
  <si>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04.3.02.04</t>
  </si>
  <si>
    <t>Смесь бетонная</t>
  </si>
  <si>
    <t>14.2.06.08-0103</t>
  </si>
  <si>
    <t>Средство высококачественное запечатывающее, для ухода за бетонным полом, натурального цвета</t>
  </si>
  <si>
    <t>л</t>
  </si>
  <si>
    <t>ФССЦ-04.3.02.04-0306</t>
  </si>
  <si>
    <t>Смесь бетонная сухая безусадочная быстротвердеющая MasterEmaco S466 (EMACO S66) наливного типа</t>
  </si>
  <si>
    <t>4200
210</t>
  </si>
  <si>
    <t>ФССЦ-01.7.03.01-0001</t>
  </si>
  <si>
    <t>560
28</t>
  </si>
  <si>
    <t>Крепление стоек опор эстакады химическими анкерам со шпильками</t>
  </si>
  <si>
    <t>ФЕР06-03-004-07</t>
  </si>
  <si>
    <t>Установка анкерных болтов: химических</t>
  </si>
  <si>
    <t>01.7.15.01</t>
  </si>
  <si>
    <t>Анкер-шпилька</t>
  </si>
  <si>
    <t>100
32</t>
  </si>
  <si>
    <t>11.3.03.15-0021</t>
  </si>
  <si>
    <t>Клинья пластиковые монтажные</t>
  </si>
  <si>
    <t>2
0,64</t>
  </si>
  <si>
    <t>14.1.06.06</t>
  </si>
  <si>
    <t>Анкер химический</t>
  </si>
  <si>
    <t>ФССЦ-01.7.15.01-0094</t>
  </si>
  <si>
    <t>Шпилька анкерная Hilti: HIT-V-5,8 М24х450 (HAS) для использования с химическими анкерами HIT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</si>
  <si>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</si>
  <si>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</si>
  <si>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</t>
  </si>
  <si>
    <t>ФЕР13-03-002-17</t>
  </si>
  <si>
    <t>Огрунтовка металлических поверхностей за один раз: грунтовкой цинконаполненной</t>
  </si>
  <si>
    <t>14.4.01.20-0012</t>
  </si>
  <si>
    <t>Грунтовка антикоррозионная цинкнаполненная быстросохнущая, преобразователь ржавчины и окалины</t>
  </si>
  <si>
    <t>0,015
0,0225</t>
  </si>
  <si>
    <t>0,75
1,125</t>
  </si>
  <si>
    <t>ФССЦ-14.4.01.20-0012</t>
  </si>
  <si>
    <t>-0,015
-0,0225</t>
  </si>
  <si>
    <t>ФССЦ-14.4.01.09-0425</t>
  </si>
  <si>
    <t>Грунтовка эпоксидная двухкомпонентная, марка "HEMPADUR TL87/ZP 87431"</t>
  </si>
  <si>
    <t>32
48</t>
  </si>
  <si>
    <t>Пескоструйная очистка, обеспыливание и обезжиривание поврежденных участков заводского грунтовочного слоя</t>
  </si>
  <si>
    <t>ФЕР13-06-002-02</t>
  </si>
  <si>
    <t>Очистка кварцевым песком: решетчатых поверхностей</t>
  </si>
  <si>
    <t>02.3.01.07</t>
  </si>
  <si>
    <t>Песок кварцевый</t>
  </si>
  <si>
    <t>38
570</t>
  </si>
  <si>
    <t>ФССЦ-02.3.01.07-0002</t>
  </si>
  <si>
    <t>0,038
0,57</t>
  </si>
  <si>
    <t>ФЕР13-07-001-02</t>
  </si>
  <si>
    <t>Обезжиривание поверхностей аппаратов и трубопроводов диаметром до 500 мм: уайт-спиритом</t>
  </si>
  <si>
    <t>5
0,75</t>
  </si>
  <si>
    <t>32
4,8</t>
  </si>
  <si>
    <t>Обеспылевание поврежденных участков заводского грунтовочного слоя</t>
  </si>
  <si>
    <t>ФЕР13-06-004-01</t>
  </si>
  <si>
    <t>Обеспыливание поверхности</t>
  </si>
  <si>
    <t>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</t>
  </si>
  <si>
    <t>0,015
0,00225</t>
  </si>
  <si>
    <t>0,75
0,1125</t>
  </si>
  <si>
    <t>-0,015
-0,00225</t>
  </si>
  <si>
    <t>Обеспыливание и обезжиривание поверхностей опор</t>
  </si>
  <si>
    <t>5
7,5</t>
  </si>
  <si>
    <t>Окраска металлоконструкций опор лакокрасочными материалами Хемпель или аналог:</t>
  </si>
  <si>
    <t>- 2-й слой - HEMPADUR MASTIC 45880 – 80 мкм, теоретический расход 0,350 кг/м2;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</si>
  <si>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</si>
  <si>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</si>
  <si>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</si>
  <si>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</si>
  <si>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32,7
49,05</t>
  </si>
  <si>
    <t>1
1,5</t>
  </si>
  <si>
    <t>ФССЦ-14.4.01.17-0004</t>
  </si>
  <si>
    <t>-32,7
-49,05</t>
  </si>
  <si>
    <t>ФССЦ-14.4.02.06-0002</t>
  </si>
  <si>
    <t>Краска HEMPADUR MASTIC 45880</t>
  </si>
  <si>
    <t>35
52,5</t>
  </si>
  <si>
    <t>- 3-й слой – HEMPADUR MASTIC 45880 – 80 мкм, теоретический расход 0,350 кг/м2;</t>
  </si>
  <si>
    <t>Разбавитель 08450 до 10% по объему (учтено в ФЕР13-03-004-28)</t>
  </si>
  <si>
    <t>Изготовление, транспортировка и монтаж металлоконструкций лестничных сходов из стали С235 по ГОСТ 27772-2015</t>
  </si>
  <si>
    <t>ФЕР09-03-029-01</t>
  </si>
  <si>
    <t>Монтаж лестниц прямолинейных и криволинейных, пожарных с ограждением</t>
  </si>
  <si>
    <t>1,37
5,3156</t>
  </si>
  <si>
    <t>0,41
1,5908</t>
  </si>
  <si>
    <t>01.7.11.07-0036</t>
  </si>
  <si>
    <t>Электроды сварочные Э46, диаметр 4 мм</t>
  </si>
  <si>
    <t>4
15,52</t>
  </si>
  <si>
    <t>0,00001
0,0000388</t>
  </si>
  <si>
    <t>0,0001
0,000388</t>
  </si>
  <si>
    <t>07.2.05.01</t>
  </si>
  <si>
    <t>Лестницы маршевые, ширина 6 мм</t>
  </si>
  <si>
    <t>1
3,88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</si>
  <si>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</si>
  <si>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</si>
  <si>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0,001
0,00388</t>
  </si>
  <si>
    <t>0,0187
0,072556</t>
  </si>
  <si>
    <t>0,00003
0,0001164</t>
  </si>
  <si>
    <t>0,00194
0,0075272</t>
  </si>
  <si>
    <t>0,00103
0,0039964</t>
  </si>
  <si>
    <t>0,00031
0,0012028</t>
  </si>
  <si>
    <t>0,6
2,328</t>
  </si>
  <si>
    <t>ФССЦ-07.2.05.01-0032</t>
  </si>
  <si>
    <t>100
40</t>
  </si>
  <si>
    <t>2
0,8</t>
  </si>
  <si>
    <t>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</t>
  </si>
  <si>
    <t>0,015
0,006</t>
  </si>
  <si>
    <t>0,75
0,3</t>
  </si>
  <si>
    <t>-0,015
-0,006</t>
  </si>
  <si>
    <t>32
12,8</t>
  </si>
  <si>
    <t>38
152</t>
  </si>
  <si>
    <t>0,038
0,152</t>
  </si>
  <si>
    <t>36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</si>
  <si>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</si>
  <si>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>37</t>
  </si>
  <si>
    <t>0,015
0,0006</t>
  </si>
  <si>
    <t>0,75
0,03</t>
  </si>
  <si>
    <t>-0,015
-0,0006</t>
  </si>
  <si>
    <t>32
1,28</t>
  </si>
  <si>
    <t>Обеспыливание и обезжиривание поверхностей металлоконструкций лестничных сходов и опор</t>
  </si>
  <si>
    <t>38</t>
  </si>
  <si>
    <t>5
2</t>
  </si>
  <si>
    <t>Окраска металлоконструкций металлоконструкций лестничных сходов лакокрасочными материалами Хемпель или аналог:</t>
  </si>
  <si>
    <t>39</t>
  </si>
  <si>
    <t>32,7
13,08</t>
  </si>
  <si>
    <t>1
0,4</t>
  </si>
  <si>
    <t>-32,7
-13,08</t>
  </si>
  <si>
    <t>35
14</t>
  </si>
  <si>
    <t>40</t>
  </si>
  <si>
    <t>Изготовление, транспортировка и монтаж решетчатого прессованного настила по СТО 23083253-003-2017</t>
  </si>
  <si>
    <t>41</t>
  </si>
  <si>
    <t>ФЕР09-03-030-01</t>
  </si>
  <si>
    <t>Монтаж площадок с настилом и ограждением из листовой, рифленой, просечной и круглой стали</t>
  </si>
  <si>
    <t>1,37
0,27948</t>
  </si>
  <si>
    <t>0,41
0,08364</t>
  </si>
  <si>
    <t>4
0,816</t>
  </si>
  <si>
    <t>0,00001
0,000002</t>
  </si>
  <si>
    <t>0,0001
0,0000204</t>
  </si>
  <si>
    <t>Площадки площадью до 2 м2</t>
  </si>
  <si>
    <t>1
0,204</t>
  </si>
  <si>
    <t>0,001
0,000204</t>
  </si>
  <si>
    <t>0,0187
0,0038148</t>
  </si>
  <si>
    <t>0,00003
0,0000061</t>
  </si>
  <si>
    <t>0,00194
0,0003958</t>
  </si>
  <si>
    <t>0,00103
0,0002101</t>
  </si>
  <si>
    <t>0,00031
0,0000632</t>
  </si>
  <si>
    <t>0,6
0,1224</t>
  </si>
  <si>
    <t>ФССЦ-05.1.06.06-0241</t>
  </si>
  <si>
    <t>Ребристые и часторебристые панели и настилы, пролетом 3 метра, расчетной нагрузкой (с учетом собственной массы)-1050 кг/м2 приведенной толщиной 12 см</t>
  </si>
  <si>
    <t>21,25
4,335</t>
  </si>
  <si>
    <t>Изготовление, транспортировка и монтаж стальных решетчатых ступеней по СТО 23083253-004-2017</t>
  </si>
  <si>
    <t>42</t>
  </si>
  <si>
    <t>1,37
0,52745</t>
  </si>
  <si>
    <t>0,41
0,15785</t>
  </si>
  <si>
    <t>4
1,54</t>
  </si>
  <si>
    <t>0,00001
0,0000039</t>
  </si>
  <si>
    <t>0,0001
0,0000385</t>
  </si>
  <si>
    <t>1
0,385</t>
  </si>
  <si>
    <t>0,001
0,000385</t>
  </si>
  <si>
    <t>0,0187
0,0071995</t>
  </si>
  <si>
    <t>0,00003
0,0000116</t>
  </si>
  <si>
    <t>0,00194
0,0007469</t>
  </si>
  <si>
    <t>0,00103
0,0003966</t>
  </si>
  <si>
    <t>0,00031
0,0001194</t>
  </si>
  <si>
    <t>0,6
0,231</t>
  </si>
  <si>
    <t>43</t>
  </si>
  <si>
    <t>44</t>
  </si>
  <si>
    <t>ФССЦ-01.7.15.02-0055</t>
  </si>
  <si>
    <t>Болты высокопрочные</t>
  </si>
  <si>
    <t xml:space="preserve">на Демонтаж.Наружное электроснабжение и освещение., </t>
  </si>
  <si>
    <t>1146-ЭС2.ВР3</t>
  </si>
  <si>
    <t>Раздел 1. Демонтаж кабельной линии 0,4 кВ</t>
  </si>
  <si>
    <t>Разработка грунта с обратной засыпкой</t>
  </si>
  <si>
    <t>ФЕР01-01-009-02</t>
  </si>
  <si>
    <t>Разработка грунта в траншеях экскаватором «обратная лопата» с ковшом вместимостью 1 (1-1,2) м3, группа грунтов: 2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</si>
  <si>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</si>
  <si>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</si>
  <si>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Демонтаж кабельных линий</t>
  </si>
  <si>
    <t>ФЕРм08-02-141-01</t>
  </si>
  <si>
    <t>Кабель до 35 кВ в готовых траншеях без покрытий, масса 1 м: до 1 кг</t>
  </si>
  <si>
    <t>01.7.06.07-0002</t>
  </si>
  <si>
    <t>Лента монтажная, тип ЛМ-5</t>
  </si>
  <si>
    <t>08.3.07.01-0076</t>
  </si>
  <si>
    <t>Прокат полосовой, горячекатаный, марка стали Ст3сп, ширина 50-200 мм, толщина 4-5 мм</t>
  </si>
  <si>
    <t>08.3.08.02-0052</t>
  </si>
  <si>
    <t>Уголок горячекатаный, марка стали ВСт3кп2, размер 50х50х5 мм</t>
  </si>
  <si>
    <t>14.4.02.09-0001</t>
  </si>
  <si>
    <t>Краска</t>
  </si>
  <si>
    <t>999-9950</t>
  </si>
  <si>
    <t>Вспомогательные ненормируемые ресурсы (2% от Оплаты труда рабочих)</t>
  </si>
  <si>
    <t>руб</t>
  </si>
  <si>
    <t>Погрузка и вывоз с площадки</t>
  </si>
  <si>
    <t xml:space="preserve">на Пожарный проезд вдоль 9 пути., </t>
  </si>
  <si>
    <t>1146-АД.ВР</t>
  </si>
  <si>
    <t>Раздел 1. Земляные и планировочные работы</t>
  </si>
  <si>
    <t>Разработка выемки</t>
  </si>
  <si>
    <t>ФЕР01-01-032-01</t>
  </si>
  <si>
    <t>Разработка грунта с перемещением до 10 м бульдозерами мощностью: 132 кВт (180 л.с.), группа грунтов 1</t>
  </si>
  <si>
    <t>ФЕР01-01-022-02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</si>
  <si>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</si>
  <si>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>Планировка верха земляного полотна</t>
  </si>
  <si>
    <t>ФЕР01-01-036-03</t>
  </si>
  <si>
    <t>Планировка площадей бульдозерами мощностью: 132 кВт (180 л.с.)</t>
  </si>
  <si>
    <t>Уплотнение основания прицепными катками массой 25 т, до 10 проходов по 1 следу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</si>
  <si>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</si>
  <si>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</si>
  <si>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ФЕР01-02-001-07</t>
  </si>
  <si>
    <t>На каждый последующий проход по одному следу добавлять: к расценке 01-02-001-01</t>
  </si>
  <si>
    <t>Раздел 2. Дорожные работы</t>
  </si>
  <si>
    <t>Устройство верхнего слоя асфальтобетонного покрытия из асфальтобетона плотного типа Б на БНД 90/130, ГОСТ 9128-2013, толщиной 0,05 м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</si>
  <si>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</si>
  <si>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</si>
  <si>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01.2.03.07-0023</t>
  </si>
  <si>
    <t>Эмульсия битумно-дорожная</t>
  </si>
  <si>
    <t>0,004
0,0025806</t>
  </si>
  <si>
    <t>01.7.03.01-0002</t>
  </si>
  <si>
    <t>Вода водопроводная</t>
  </si>
  <si>
    <t>20,52
13,2382728</t>
  </si>
  <si>
    <t>01.7.07.26-0032</t>
  </si>
  <si>
    <t>Шнур полиамидный крученый, диаметр 2 мм</t>
  </si>
  <si>
    <t>0,0024
0,0015483</t>
  </si>
  <si>
    <t>01.7.15.02-0051</t>
  </si>
  <si>
    <t>Болты анкерные</t>
  </si>
  <si>
    <t>0,012
0,0077417</t>
  </si>
  <si>
    <t>01.7.17.06-0061</t>
  </si>
  <si>
    <t>Диск алмазный для твердых материалов, диаметр 350 мм</t>
  </si>
  <si>
    <t>0,782
0,5044995</t>
  </si>
  <si>
    <t>04.2.01.01</t>
  </si>
  <si>
    <t>Смесь асфальтобетонная</t>
  </si>
  <si>
    <t>08.1.02.11-0001</t>
  </si>
  <si>
    <t>Поковки из квадратных заготовок, масса 1,8 кг</t>
  </si>
  <si>
    <t>0,0008
0,0005161</t>
  </si>
  <si>
    <t>08.4.03.02-0007</t>
  </si>
  <si>
    <t>Сталь арматурная, горячекатаная, гладкая, класс А-I, диаметр 20-22 мм</t>
  </si>
  <si>
    <t>ФССЦ-04.2.01.01-0049</t>
  </si>
  <si>
    <t>Смеси асфальтобетонные плотные мелкозернистые тип Б марка II</t>
  </si>
  <si>
    <t>97,4
62,836636</t>
  </si>
  <si>
    <t>ФЕР27-06-030-01</t>
  </si>
  <si>
    <t>При изменении толщины покрытия на 0,5 см добавлять или исключать: к расценке 27-06-029-01</t>
  </si>
  <si>
    <t>0,002
0,0012903</t>
  </si>
  <si>
    <t>0,88
0,5677232</t>
  </si>
  <si>
    <t>24,2
15,612388</t>
  </si>
  <si>
    <t>Розлив битумной эмульсии ЭБДК Б из расчёта 0,4 л/м²  (0,412 кг/м²)</t>
  </si>
  <si>
    <t>ФЕР27-06-035-01</t>
  </si>
  <si>
    <t>Подгрунтовочные работы путем розлива битумной эмульсии с применением автогудронатора</t>
  </si>
  <si>
    <t>1,03
0,2781</t>
  </si>
  <si>
    <t>Устройство нижнего слоя асфальтобетонного покрытия из асфальтобетона пористого крупнозернистого на БНД 90/130, ГОСТ 9128-2013, толщиной 0,07 м</t>
  </si>
  <si>
    <t>ФССЦ-04.2.01.02-0006</t>
  </si>
  <si>
    <t>Смеси асфальтобетонные пористые крупнозернистые марка II</t>
  </si>
  <si>
    <t>91,1
58,772254</t>
  </si>
  <si>
    <t>0,006
0,0038708</t>
  </si>
  <si>
    <t>2,64
1,7031696</t>
  </si>
  <si>
    <t>68,4
44,127576</t>
  </si>
  <si>
    <t>Розлив битумной эмульсии ЭБДК Б из расчёта 0,4 л/м² (0,412 кг/м²)</t>
  </si>
  <si>
    <t>Устройство верхнего слоя основания из щебня фракции 40-70 мм, марки не менее М800 с заклинкой фракционным мелким щебнем, ГОСТ 8267-93, толщиной 0,15 м</t>
  </si>
  <si>
    <t>ФЕР27-04-006-02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</si>
  <si>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верхнего слоя двухслойных</t>
  </si>
  <si>
    <t>30
21,0114</t>
  </si>
  <si>
    <t>02.2.05.04-1697</t>
  </si>
  <si>
    <t>Щебень М 800, фракция 10-20 мм, группа 2</t>
  </si>
  <si>
    <t>15
10,5057</t>
  </si>
  <si>
    <t>02.2.05.04-1817</t>
  </si>
  <si>
    <t>Щебень М 800, фракция 40-80(70) мм, группа 2</t>
  </si>
  <si>
    <t>189
132,37182</t>
  </si>
  <si>
    <t>Установка георешётки Армостаб-Грунт Д 100/100 - с учётом 10% запаса на нахлёст и раскрой</t>
  </si>
  <si>
    <t>ФЕР27-06-009-02</t>
  </si>
  <si>
    <t>Укладка геосетки в асфальтобетонное дорожное покрытие</t>
  </si>
  <si>
    <t>01.7.12.11</t>
  </si>
  <si>
    <t>Геосетка</t>
  </si>
  <si>
    <t>01.7.15.07-0094</t>
  </si>
  <si>
    <t>Дюбель-гвозди оцинкованные с шайбой, размер 4,5х60 мм</t>
  </si>
  <si>
    <t>2,64
1,9127328</t>
  </si>
  <si>
    <t>ФССЦ-01.7.12.10-1020</t>
  </si>
  <si>
    <t>Геосетка полиэфирная с битумной пропиткой, прочность при растяжении 100/100 кН/м</t>
  </si>
  <si>
    <t>Устройство нижнего слоя основания из щебня фракции 40-70 мм, марки не менее М800 с заклинкой фракционным мелким щебнем, ГОСТ 8267-93, толщиной 0,20 м</t>
  </si>
  <si>
    <t>ФЕР27-04-006-03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</si>
  <si>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</si>
  <si>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>20
15,2484</t>
  </si>
  <si>
    <t>189
144,09738</t>
  </si>
  <si>
    <t>ФЕР27-04-006-04</t>
  </si>
  <si>
    <t>На каждый 1 см изменения толщины слоя добавлять или исключать к расценкам 27-04-006-01, 27-04-006-02, 27-04-006-03</t>
  </si>
  <si>
    <t>63
48,03246</t>
  </si>
  <si>
    <t>Разравнивание нижнего слоя основания из щебня за 1-2 прохода бульдозером мощностью 135 кВт (учтено ФЕР27-04-006-03 в п.13)</t>
  </si>
  <si>
    <t>2,64
2,0945496</t>
  </si>
  <si>
    <t>1100,0011974
872,72995</t>
  </si>
  <si>
    <t>Установка бортового камня БР100.30.15</t>
  </si>
  <si>
    <t>ФЕР27-02-010-02</t>
  </si>
  <si>
    <t>Установка бортовых камней бетонных: при других видах покрытий</t>
  </si>
  <si>
    <t>0,001
0,00305</t>
  </si>
  <si>
    <t>5,9
17,995</t>
  </si>
  <si>
    <t>04.3.01.09-0014</t>
  </si>
  <si>
    <t>Раствор готовый кладочный, цементный, М100</t>
  </si>
  <si>
    <t>0,06
0,183</t>
  </si>
  <si>
    <t>11.1.03.03-0012</t>
  </si>
  <si>
    <t>Брусья необрезные, хвойных пород, длина 4-6,5 м, все ширины, толщина 100, 125 мм, сорт IV</t>
  </si>
  <si>
    <t>0,17
0,5185</t>
  </si>
  <si>
    <t>13.2.03.02</t>
  </si>
  <si>
    <t>Камни бортовые</t>
  </si>
  <si>
    <t>100
305</t>
  </si>
  <si>
    <t>ФССЦ-05.2.03.03-0032</t>
  </si>
  <si>
    <t>Камни бортовые БР 100.30.15, бетон B30 (М400), объем 0,043 м3</t>
  </si>
  <si>
    <t xml:space="preserve">на Пожарный проезд, </t>
  </si>
  <si>
    <t>0,004
0,0022621</t>
  </si>
  <si>
    <t>20,52
11,6044704</t>
  </si>
  <si>
    <t>0,0024
0,0013572</t>
  </si>
  <si>
    <t>0,012
0,0067862</t>
  </si>
  <si>
    <t>0,782
0,4422366</t>
  </si>
  <si>
    <t>0,0008
0,0004524</t>
  </si>
  <si>
    <t>97,4
55,081648</t>
  </si>
  <si>
    <t>0,002
0,001131</t>
  </si>
  <si>
    <t>0,88
0,4976576</t>
  </si>
  <si>
    <t>24,2
13,685584</t>
  </si>
  <si>
    <t>1,03
0,2369</t>
  </si>
  <si>
    <t>91,1
51,518872</t>
  </si>
  <si>
    <t>0,006
0,0033931</t>
  </si>
  <si>
    <t>2,64
1,4929728</t>
  </si>
  <si>
    <t>68,4
38,681568</t>
  </si>
  <si>
    <t>30
17,6091</t>
  </si>
  <si>
    <t>15
8,80455</t>
  </si>
  <si>
    <t>189
110,93733</t>
  </si>
  <si>
    <t>2,64
1,5496008</t>
  </si>
  <si>
    <t>20
12,3012</t>
  </si>
  <si>
    <t>189
116,24634</t>
  </si>
  <si>
    <t>63
38,74878</t>
  </si>
  <si>
    <t>2,64
1,6661304</t>
  </si>
  <si>
    <t>1100,0011974
694,2217557</t>
  </si>
  <si>
    <t>Устройство укрепленной части обочины из щебня, фракции 40-70 мм, марки не менее М800, с заклинкой фракционным мелким щебнем, ГОСТ 8267-93, толщиной 0,15 м</t>
  </si>
  <si>
    <t>ФЕР27-08-001-16</t>
  </si>
  <si>
    <t>Укрепление обочин щебнем методом заклинки, толщина слоя 20 см</t>
  </si>
  <si>
    <t>31
2,294</t>
  </si>
  <si>
    <t>Щебень из природного камня для строительных работ, фракция 10-20 мм</t>
  </si>
  <si>
    <t>15
1,11</t>
  </si>
  <si>
    <t>Щебень из природного камня для строительных работ, фракция 40-70 мм</t>
  </si>
  <si>
    <t>251
18,574</t>
  </si>
  <si>
    <t>Щебень из природного камня для строительных работ, фракция 5-10 мм</t>
  </si>
  <si>
    <t>10
0,74</t>
  </si>
  <si>
    <t>ФССЦ-02.2.05.04-1697</t>
  </si>
  <si>
    <t>ФССЦ-02.2.05.04-1817</t>
  </si>
  <si>
    <t>ФССЦ-02.2.05.04-1577</t>
  </si>
  <si>
    <t>Щебень М 800, фракция 5(3)-10 мм, группа 2</t>
  </si>
  <si>
    <t>ФЕР27-08-001-17</t>
  </si>
  <si>
    <t>На каждый 1 см изменения толщины слоя добавлять или исключать к расценке 27-08-001-16</t>
  </si>
  <si>
    <t>63
-4,662</t>
  </si>
  <si>
    <t>Уплотнение обочины из щебня ручной трамбовкой, толщиной 0,15 м (учтено ФЕР27-08-001-16 в п.16)</t>
  </si>
  <si>
    <t>Устройство присыпной обочины из песка средней крупности, ГОСТ 8736-2014</t>
  </si>
  <si>
    <t>ФЕР27-04-001-01</t>
  </si>
  <si>
    <t>Устройство подстилающих и выравнивающих слоев оснований: из песка</t>
  </si>
  <si>
    <t>5
0,8355</t>
  </si>
  <si>
    <t>02.3.01.02</t>
  </si>
  <si>
    <t>Песок для строительных работ природный</t>
  </si>
  <si>
    <t>110
18,381</t>
  </si>
  <si>
    <t>Уплотнение присыпной обочины ручной трамбовкой (учтено ФЕР27-04-001-01 в п.17)</t>
  </si>
  <si>
    <t>Раздел 3. Водоотводные сооружения</t>
  </si>
  <si>
    <t>Устройство водоотводной канавы</t>
  </si>
  <si>
    <t>Устройство траншеи под водоотводную канаву (учтено ФЕР01-01-048-01 в п.18)</t>
  </si>
  <si>
    <t>ФЕР01-01-048-01</t>
  </si>
  <si>
    <t>Разработка продольных водоотводных и нагорных канав, группа грунтов: 1</t>
  </si>
  <si>
    <t>Укрепление дна канавы щебнем М800, фр. 20-40 мм, h-0.10 м</t>
  </si>
  <si>
    <t>ФЕР01-02-043-07</t>
  </si>
  <si>
    <t>Мощение дна и откосов кюветов камнем и щебнем</t>
  </si>
  <si>
    <t>12
4,32</t>
  </si>
  <si>
    <t>13.2.03.01</t>
  </si>
  <si>
    <t>Камень</t>
  </si>
  <si>
    <t>15,9
5,724</t>
  </si>
  <si>
    <t>Укрепление откосов канавы растительным грунтом с посевом трав, h=0,15 м</t>
  </si>
  <si>
    <t>ФЕР01-02-040-02</t>
  </si>
  <si>
    <t>Укрепление откосов земляных сооружений посевом многолетних трав: механизированным способом</t>
  </si>
  <si>
    <t>16.2.01.02</t>
  </si>
  <si>
    <t>Земля растительная</t>
  </si>
  <si>
    <t>15,8
22,436</t>
  </si>
  <si>
    <t>16.2.02.07</t>
  </si>
  <si>
    <t>Семена трав</t>
  </si>
  <si>
    <t>2,7
3,834</t>
  </si>
  <si>
    <t>16.3.02.03-0004</t>
  </si>
  <si>
    <t>Удобрения сложно-смешанные гранулированные насыпью</t>
  </si>
  <si>
    <t>0,0034
0,004828</t>
  </si>
  <si>
    <t>ФССЦ-16.2.01.02-0001</t>
  </si>
  <si>
    <t>ФССЦ-16.2.02.07-0161</t>
  </si>
  <si>
    <t>Семена газонных трав (смесь)</t>
  </si>
  <si>
    <t>Раздел 4. Благоустройство</t>
  </si>
  <si>
    <t>Устройство газона вдоль обочины на ширину 0,5 м, путем подсыпки растительного грунта с посевом трав, h=0,15 м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</si>
  <si>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</si>
  <si>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</si>
  <si>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16.2.01.02-0001</t>
  </si>
  <si>
    <t>15
5,55</t>
  </si>
  <si>
    <t>ФЕР47-01-046-06</t>
  </si>
  <si>
    <t>Посев газонов партерных, мавританских и обыкновенных вручную</t>
  </si>
  <si>
    <t>10
3,7</t>
  </si>
  <si>
    <t>Семена газонных трав</t>
  </si>
  <si>
    <t>2
0,74</t>
  </si>
  <si>
    <t xml:space="preserve">на Досмотровая эстакада. Опоры., </t>
  </si>
  <si>
    <t>1146-3-ИС.КЖ.ВР</t>
  </si>
  <si>
    <t>Раздел 1. 1146-3-ИС.КЖ.ВР - Фундаменты опор 1 и 2</t>
  </si>
  <si>
    <t>Роторное бурение лидерных скважин ø30 см на глубину до 5 м в грунтах I-II группы</t>
  </si>
  <si>
    <t>ФЕР05-01-053-01</t>
  </si>
  <si>
    <t>Бурение скважин диаметром 300 мм вращательным (роторным) способом в грунтах и породах группы: 1</t>
  </si>
  <si>
    <t>01.3.05.38</t>
  </si>
  <si>
    <t>Химреагенты</t>
  </si>
  <si>
    <t>01.4.03.06</t>
  </si>
  <si>
    <t>Расход бурового инструмента</t>
  </si>
  <si>
    <t>0,1
3,2</t>
  </si>
  <si>
    <t>02.1.01.01-0001</t>
  </si>
  <si>
    <t>Глина</t>
  </si>
  <si>
    <t>23.3.01.04-0058</t>
  </si>
  <si>
    <t>Трубы бесшовные обсадные из стали группы Д и Б с короткой треугольной резьбой, наружный диаметр 324 мм, толщина стенки 11 мм</t>
  </si>
  <si>
    <t>0,01
0,32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</si>
  <si>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</si>
  <si>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</si>
  <si>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>ФЕР05-01-001-03</t>
  </si>
  <si>
    <t>Погружение дизель-молотом копровой установки на базе трактора железобетонных свай длиной: до 8 м в грунты группы 1</t>
  </si>
  <si>
    <t>0,00008
0,000096</t>
  </si>
  <si>
    <t>05.1.05.16</t>
  </si>
  <si>
    <t>Сваи железобетонные</t>
  </si>
  <si>
    <t>1,01
1,212</t>
  </si>
  <si>
    <t>07.2.07.12-0003</t>
  </si>
  <si>
    <t>Элементы конструктивные вспомогательного назначения массой не более 50 кг с преобладанием толстолистовой стали, собираемые из двух и более деталей, с отверстиями и без отверстий, соединяемые на сварке</t>
  </si>
  <si>
    <t>0,00007
0,000084</t>
  </si>
  <si>
    <t>11.1.03.06-0002</t>
  </si>
  <si>
    <t>Доска дубовая, сорт II</t>
  </si>
  <si>
    <t>0,003
0,0036</t>
  </si>
  <si>
    <t>14.4.02.04-0142</t>
  </si>
  <si>
    <t>Краска масляная земляная МА-0115, мумия, сурик железный</t>
  </si>
  <si>
    <t>0,02
0,024</t>
  </si>
  <si>
    <t>ФССЦ-05.1.05.08-0037</t>
  </si>
  <si>
    <t>Свая мостовая длиной 8 м, сечением 35х35 см, объем бетона 1,0 м3, тип Т-7</t>
  </si>
  <si>
    <t>1,6666667
2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</si>
  <si>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</si>
  <si>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ФЕР05-01-001-04</t>
  </si>
  <si>
    <t>Погружение дизель-молотом копровой установки на базе трактора железобетонных свай длиной: до 8 м в грунты группы 2</t>
  </si>
  <si>
    <t>0,00008
0,000384</t>
  </si>
  <si>
    <t>1,03
4,944</t>
  </si>
  <si>
    <t>0,004
0,0192</t>
  </si>
  <si>
    <t>0,02
0,096</t>
  </si>
  <si>
    <t>1,25
6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</si>
  <si>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</si>
  <si>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</si>
  <si>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</si>
  <si>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>ФЕР05-01-010-02</t>
  </si>
  <si>
    <t>Вырубка бетона из арматурного каркаса железобетонных: свай площадью сечения свыше 0,1 м2</t>
  </si>
  <si>
    <t>01.3.02.03-0001</t>
  </si>
  <si>
    <t>Ацетилен газообразный технический</t>
  </si>
  <si>
    <t>0,01
0,08</t>
  </si>
  <si>
    <t>0,063
0,504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</si>
  <si>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</si>
  <si>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>0,15
0,39</t>
  </si>
  <si>
    <t>1,15
2,99</t>
  </si>
  <si>
    <t>Устройство в основании ростверков бетонной подготовки толщиной 100 мм:- Бетон класса В15 по ГОСТ 26633-2015</t>
  </si>
  <si>
    <t>1,75
0,03325</t>
  </si>
  <si>
    <t>250
4,75</t>
  </si>
  <si>
    <t>102
1,938</t>
  </si>
  <si>
    <t>Устройство монолитных ростверков в деревометаллической опалубке</t>
  </si>
  <si>
    <t>0,73
0,12264</t>
  </si>
  <si>
    <t>30
5,04</t>
  </si>
  <si>
    <t>0,005
0,00084</t>
  </si>
  <si>
    <t>0,002
0,000336</t>
  </si>
  <si>
    <t>0,01
0,00168</t>
  </si>
  <si>
    <t>101,5
17,052</t>
  </si>
  <si>
    <t>0,0102
0,0017136</t>
  </si>
  <si>
    <t>8,1
1,3608</t>
  </si>
  <si>
    <t>0,04
0,00672</t>
  </si>
  <si>
    <t>3,6
0,6048</t>
  </si>
  <si>
    <t>0,016
0,002592</t>
  </si>
  <si>
    <t>0,24
0,03888</t>
  </si>
  <si>
    <t>0,024
0,003888</t>
  </si>
  <si>
    <t>0,1
0,0162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</si>
  <si>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</si>
  <si>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>0,013
0,003094</t>
  </si>
  <si>
    <t>1,95
0,4641</t>
  </si>
  <si>
    <t>-0,013
-0,003094</t>
  </si>
  <si>
    <t>40
9,52</t>
  </si>
  <si>
    <t>0,04
0,00952</t>
  </si>
  <si>
    <t>0,0006
0,0001428</t>
  </si>
  <si>
    <t>4
0,952</t>
  </si>
  <si>
    <t>-0,04
-0,00952</t>
  </si>
  <si>
    <t>33
7,854</t>
  </si>
  <si>
    <t xml:space="preserve">на Демонтаж смотровой эстакады, </t>
  </si>
  <si>
    <t>Раздел 1. Демонтаж смотровой эстакады</t>
  </si>
  <si>
    <t>Демонтаж элементов пролетного строения автокраном г.п. до 40т</t>
  </si>
  <si>
    <t>Демонтаж элементов лестничных сходов автокраном г.п. до 40т</t>
  </si>
  <si>
    <t>Демонтаж элементов ограждений автокраном г.п. до 40т</t>
  </si>
  <si>
    <t>Демонтаж элементов опор автокраном г.п. до 16т</t>
  </si>
  <si>
    <t>Разработка грунта для демонтажа железобетонных фундаментов экскаватором с доработкой вручную, песчаный грунт</t>
  </si>
  <si>
    <t>ФЕР01-01-008-01</t>
  </si>
  <si>
    <t>Разработка грунта в отвал в котлованах объемом от 1000 до 3000 м3 экскаваторами с ковшом вместимостью 0,65 м3, группа грунтов: 1</t>
  </si>
  <si>
    <t>ФЕР01-02-055-01</t>
  </si>
  <si>
    <t>Разработка грунта вручную с креплениями в траншеях шириной до 2 м, глубиной: до 2 м, группа грунтов 1</t>
  </si>
  <si>
    <t>Демонтаж железобетонных фундаментов эксковатором с гидромолотом, доработка вручную отбойными молотками</t>
  </si>
  <si>
    <t>ФЕР46-09-005-01</t>
  </si>
  <si>
    <t>Разборка монолитных железобетонных конструкций гидромолотом на базе экскаватора</t>
  </si>
  <si>
    <t>0,31
4,4361</t>
  </si>
  <si>
    <t>1,46
20,8926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</si>
  <si>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</si>
  <si>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</si>
  <si>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0,26
0,4134</t>
  </si>
  <si>
    <t>2
3,18</t>
  </si>
  <si>
    <t>Обратная засыпка котлованов местным грунтом</t>
  </si>
  <si>
    <t xml:space="preserve">на Демонтаж пешеходной эстакады, </t>
  </si>
  <si>
    <t>1146-4-ИС.КЖ.ВР</t>
  </si>
  <si>
    <t>Раздел 1. Демонтаж пешеходной эстакады</t>
  </si>
  <si>
    <t>0,31
13,6152</t>
  </si>
  <si>
    <t>1,46
64,1232</t>
  </si>
  <si>
    <t>0,26
1,2688</t>
  </si>
  <si>
    <t>2
9,76</t>
  </si>
  <si>
    <t xml:space="preserve">на Пожарный проезд вдоль 8 пути., </t>
  </si>
  <si>
    <t>0,004
0,008043</t>
  </si>
  <si>
    <t>20,52
41,26059</t>
  </si>
  <si>
    <t>0,0024
0,0048258</t>
  </si>
  <si>
    <t>0,012
0,024129</t>
  </si>
  <si>
    <t>0,782
1,5724065</t>
  </si>
  <si>
    <t>0,0008
0,0016086</t>
  </si>
  <si>
    <t>97,4
195,84705</t>
  </si>
  <si>
    <t>0,002
0,0040215</t>
  </si>
  <si>
    <t>0,88
1,76946</t>
  </si>
  <si>
    <t>24,2
48,66015</t>
  </si>
  <si>
    <t>1,03
0,8549</t>
  </si>
  <si>
    <t>91,1
183,179325</t>
  </si>
  <si>
    <t>0,006
0,0120645</t>
  </si>
  <si>
    <t>2,64
5,30838</t>
  </si>
  <si>
    <t>68,4
137,5353</t>
  </si>
  <si>
    <t>30
67,2597</t>
  </si>
  <si>
    <t>15
33,62985</t>
  </si>
  <si>
    <t>189
423,73611</t>
  </si>
  <si>
    <t>2,64
6,108564</t>
  </si>
  <si>
    <t>1100,0021609
2545,24</t>
  </si>
  <si>
    <t>20
48,1932</t>
  </si>
  <si>
    <t>189
455,42574</t>
  </si>
  <si>
    <t>63
151,80858</t>
  </si>
  <si>
    <t>2,64
6,6144408</t>
  </si>
  <si>
    <t>1100,0011974
2756,02</t>
  </si>
  <si>
    <t>31
12,9487</t>
  </si>
  <si>
    <t>15
6,2655</t>
  </si>
  <si>
    <t>251
104,8427</t>
  </si>
  <si>
    <t>10
4,177</t>
  </si>
  <si>
    <t>63
-26,3151</t>
  </si>
  <si>
    <t>5
6,598</t>
  </si>
  <si>
    <t>110
145,156</t>
  </si>
  <si>
    <t>0,001
0,008588</t>
  </si>
  <si>
    <t>5,9
50,6692</t>
  </si>
  <si>
    <t>0,06
0,51528</t>
  </si>
  <si>
    <t>0,17
1,45996</t>
  </si>
  <si>
    <t>100
858,8</t>
  </si>
  <si>
    <t>100,02328831
859</t>
  </si>
  <si>
    <t>Досыпка дренирующим грунтом (местный грунт), (между 8 ж.д путем и пожарным проездом)</t>
  </si>
  <si>
    <t>Засыпка (между 8 ж.д путем и пожарным проездом) щебнем, фракции 40-70 мм, марки не менее М800, с заклинкой фракционным мелким щебнем, ГОСТ 8267-93, толщиной 0,15 м</t>
  </si>
  <si>
    <t>ФЕР27-04-013-01</t>
  </si>
  <si>
    <t>Устройство покрытий толщиной 15 см при укатке щебня с пределом прочности на сжатие свыше 68,6 до 98,1 МПа (свыше 700 до 1000 кгс/см2): однослойных</t>
  </si>
  <si>
    <t>20
12,666666</t>
  </si>
  <si>
    <t>02.2.05.04-1577</t>
  </si>
  <si>
    <t>10
6,333333</t>
  </si>
  <si>
    <t>15
9,4999995</t>
  </si>
  <si>
    <t>189
119,6999937</t>
  </si>
  <si>
    <t xml:space="preserve">на Досмотровая эстакада. Пролётное строение., </t>
  </si>
  <si>
    <t>1146-3-ИС.КМ1.ВР</t>
  </si>
  <si>
    <t>Раздел 1. Пролетное строение</t>
  </si>
  <si>
    <t>Изготовление металлоконструкций пролетного строения (включая транспорттровку, разгрузку) в том числе из стали: С325 по ГОСТ 19281-2014</t>
  </si>
  <si>
    <t>2,145
49,44225</t>
  </si>
  <si>
    <t>0,649
14,95945</t>
  </si>
  <si>
    <t>0,0022
0,05071</t>
  </si>
  <si>
    <t>3,3
76,065</t>
  </si>
  <si>
    <t>0,000011
0,0002536</t>
  </si>
  <si>
    <t>0,00011
0,0025355</t>
  </si>
  <si>
    <t>1,1
25,355</t>
  </si>
  <si>
    <t>0,0176
0,40568</t>
  </si>
  <si>
    <t>0,02057
0,4741385</t>
  </si>
  <si>
    <t>0,000033
0,0007607</t>
  </si>
  <si>
    <t>0,002134
0,0491887</t>
  </si>
  <si>
    <t>0,00077
0,0177485</t>
  </si>
  <si>
    <t>0,000341
0,0078601</t>
  </si>
  <si>
    <t>0,66
15,213</t>
  </si>
  <si>
    <t>Изготовление металлоконструкций пролетного строения (включая транспорттровку, разгрузку) в том числе из стали: С235 по ГОСТ 27772-2015</t>
  </si>
  <si>
    <t>1,95
0,507</t>
  </si>
  <si>
    <t>0,59
0,1534</t>
  </si>
  <si>
    <t>0,002
0,00052</t>
  </si>
  <si>
    <t>3
0,78</t>
  </si>
  <si>
    <t>0,00001
0,0000026</t>
  </si>
  <si>
    <t>0,0001
0,000026</t>
  </si>
  <si>
    <t>1
0,26</t>
  </si>
  <si>
    <t>0,016
0,00416</t>
  </si>
  <si>
    <t>0,0187
0,004862</t>
  </si>
  <si>
    <t>0,00003
0,0000078</t>
  </si>
  <si>
    <t>0,00194
0,0005044</t>
  </si>
  <si>
    <t>0,0007
0,000182</t>
  </si>
  <si>
    <t>0,00031
0,0000806</t>
  </si>
  <si>
    <t>0,6
0,156</t>
  </si>
  <si>
    <t>Изготовление листов настила Р34х33/25х5 тип А 1100х1000 по СТО 23083253-2017 (включая транспортировку, разгрузку) из стали С265 по ГОСТ 19281-2014</t>
  </si>
  <si>
    <t>Изготовление и транспортировка высокопрочных болтов
(болтокомплект) из стали 40Х “Селект”</t>
  </si>
  <si>
    <t>1,37
1,9454</t>
  </si>
  <si>
    <t>0,41
0,5822</t>
  </si>
  <si>
    <t>4
5,68</t>
  </si>
  <si>
    <t>0,00001
0,0000142</t>
  </si>
  <si>
    <t>0,0001
0,000142</t>
  </si>
  <si>
    <t>1
1,42</t>
  </si>
  <si>
    <t>0,001
0,00142</t>
  </si>
  <si>
    <t>0,0187
0,026554</t>
  </si>
  <si>
    <t>0,00003
0,0000426</t>
  </si>
  <si>
    <t>0,00194
0,0027548</t>
  </si>
  <si>
    <t>0,00103
0,0014626</t>
  </si>
  <si>
    <t>0,00031
0,0004402</t>
  </si>
  <si>
    <t>0,6
0,852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</si>
  <si>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</si>
  <si>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>0,015
0,05625</t>
  </si>
  <si>
    <t>0,75
2,8125</t>
  </si>
  <si>
    <t>-0,015
-0,05625</t>
  </si>
  <si>
    <t>32
120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</si>
  <si>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</si>
  <si>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>38
1444</t>
  </si>
  <si>
    <t>0,038
1,444</t>
  </si>
  <si>
    <t>Обеспылевание поврежденных участков заводского грунтовочного слоя и зон монтажных соединений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</si>
  <si>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</si>
  <si>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>0,015
0,0057</t>
  </si>
  <si>
    <t>0,75
0,285</t>
  </si>
  <si>
    <t>-0,015
-0,0057</t>
  </si>
  <si>
    <t>32
12,16</t>
  </si>
  <si>
    <t>Обеспыливание и обезжиривание поверхностей пролетного строения</t>
  </si>
  <si>
    <t>5
18,75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</si>
  <si>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</si>
  <si>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</si>
  <si>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>32,7
122,625</t>
  </si>
  <si>
    <t>1
3,75</t>
  </si>
  <si>
    <t>-32,7
-122,625</t>
  </si>
  <si>
    <t>35
131,25</t>
  </si>
  <si>
    <t>- 3-й слой – HEMPADUR MASTIC 45880 – 80 мкм, теоретический расход 0,350 л/м2;</t>
  </si>
  <si>
    <t xml:space="preserve">на Железнодорожные пути. Верхнее строение пути., </t>
  </si>
  <si>
    <t>Раздел 1. Работы по устройству верхнего строения пути</t>
  </si>
  <si>
    <t>Укладка пути звеньями рельсошпальной решетки длиной 25 м, шпалы железобетонные (эпюра 1840 шт/км, скрепление АРС-4)</t>
  </si>
  <si>
    <t>Исключить материалы (использовать ранее демонтированные)</t>
  </si>
  <si>
    <t>ФЕР28-01-001-01</t>
  </si>
  <si>
    <t>Укладка пути звеньями рельсошпальной решетки длиной 25 м, шпалы железобетонные: без устройства разделительного слоя</t>
  </si>
  <si>
    <t>25.1.05.08</t>
  </si>
  <si>
    <t>Решетка рельсошпальная на железобетонных шпалах</t>
  </si>
  <si>
    <t>1000 м</t>
  </si>
  <si>
    <t>1
0,462</t>
  </si>
  <si>
    <t>Транспорт РШР от звеносборочной базы до стройплощадки согласно Транспортной схемы - 220 км</t>
  </si>
  <si>
    <t>В охранной зоне действующей контактной сети, в условиях движения по соседнему пути</t>
  </si>
  <si>
    <t>1
0,0762</t>
  </si>
  <si>
    <t>ФССЦ-25.1.05.08-0047</t>
  </si>
  <si>
    <t>Решетка рельсошпальная с применением новых материалов, рельсы Р65 категории Т1, шпалы железобетонные, скрепления АРС, эпюра шпал 1840 шт</t>
  </si>
  <si>
    <t>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</t>
  </si>
  <si>
    <t>ФЕР28-01-001-02</t>
  </si>
  <si>
    <t>Укладка пути звеньями рельсошпальной решетки длиной 25 м, шпалы железобетонные: с укладкой геотекстиля</t>
  </si>
  <si>
    <t>01.7.12.16-0011</t>
  </si>
  <si>
    <t>Геотекстиль для разделительного слоя балластной призмы</t>
  </si>
  <si>
    <t>1
0,0078</t>
  </si>
  <si>
    <t>ФССЦ-01.7.12.16-0011</t>
  </si>
  <si>
    <t>4284,61538
33,42</t>
  </si>
  <si>
    <t>1
1,169</t>
  </si>
  <si>
    <t>1
0,23</t>
  </si>
  <si>
    <t>4284
985,32</t>
  </si>
  <si>
    <t>Укладка пути звеньями рельсошпальной решетки длиной 25 м, шпалы железобетонные (эпюра 2000 шт/км, скрепление АРС-4)</t>
  </si>
  <si>
    <t>1
1,293</t>
  </si>
  <si>
    <t>1
0,123</t>
  </si>
  <si>
    <t>ФССЦ-25.1.05.08-0048</t>
  </si>
  <si>
    <t>Решетка рельсошпальная с применением новых материалов, рельсы Р65 категории Т1, шпалы железобетонные, скрепления АРС, эпюра шпал 2000 шт</t>
  </si>
  <si>
    <t>1
0,0135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</si>
  <si>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</t>
  </si>
  <si>
    <t>4283,7037
57,83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</si>
  <si>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</t>
  </si>
  <si>
    <t>1
0,161</t>
  </si>
  <si>
    <t>4284
689,724</t>
  </si>
  <si>
    <t>Укладка стрелочных переводов на железобетонных брусьях блоками кранами на железнодорожном ходу: 1/9 проект 2769.00.000</t>
  </si>
  <si>
    <t>Исключить материалы (использовать ранее демонтированные стрелочные переводы 7 комплектов)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</si>
  <si>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</si>
  <si>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</si>
  <si>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05.1.02.03-0012</t>
  </si>
  <si>
    <t>Брусья железобетонные для стрелочных переводов</t>
  </si>
  <si>
    <t>20.2.02.01-0019</t>
  </si>
  <si>
    <t>Втулки изолирующие</t>
  </si>
  <si>
    <t>1000 шт</t>
  </si>
  <si>
    <t>0,192
1,344</t>
  </si>
  <si>
    <t>25.1.02.01-0035</t>
  </si>
  <si>
    <t>Шпалы железобетонные Ш1, объем бетона 0,106 м3, расход стали 7,25 кг</t>
  </si>
  <si>
    <t>25.1.03.01-0002</t>
  </si>
  <si>
    <t>Клемма ПК</t>
  </si>
  <si>
    <t>192
1344</t>
  </si>
  <si>
    <t>25.1.03.04-0013</t>
  </si>
  <si>
    <t>Скоба для изолирующей втулки, размер 65х40 мм</t>
  </si>
  <si>
    <t>25.1.03.06-0011</t>
  </si>
  <si>
    <t>Шайбы двухвитковые</t>
  </si>
  <si>
    <t>0,0461
0,3227</t>
  </si>
  <si>
    <t>25.1.04.01-0001</t>
  </si>
  <si>
    <t>Болты закладные для рельсовых скреплений железнодорожного пути с гайками, М22х175 мм</t>
  </si>
  <si>
    <t>0,146
1,022</t>
  </si>
  <si>
    <t>25.1.04.02-0001</t>
  </si>
  <si>
    <t>Болты клеммные для рельсовых скреплений железнодорожного пути с гайками, М22х75 мм</t>
  </si>
  <si>
    <t>0,09
0,63</t>
  </si>
  <si>
    <t>25.1.05.02-0006</t>
  </si>
  <si>
    <t>Подкладка раздельного скрепления железнодорожного пути КБ-65</t>
  </si>
  <si>
    <t>96
672</t>
  </si>
  <si>
    <t>25.1.05.05-0043</t>
  </si>
  <si>
    <t>Рельсы железнодорожные Р-65 категория Т1</t>
  </si>
  <si>
    <t>50
350</t>
  </si>
  <si>
    <t>25.1.06.03</t>
  </si>
  <si>
    <t>Знаки путевые и сигнальные железных дорог</t>
  </si>
  <si>
    <t>0,01
0,07</t>
  </si>
  <si>
    <t>25.1.06.15</t>
  </si>
  <si>
    <t>Перевод стрелочный</t>
  </si>
  <si>
    <t>1
7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</si>
  <si>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</si>
  <si>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</si>
  <si>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</si>
  <si>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</si>
  <si>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</si>
  <si>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</si>
  <si>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</t>
  </si>
  <si>
    <t>Исключить материалы (использовать ранее демонтированные стрелочные переводы 8 комплектов)</t>
  </si>
  <si>
    <t>0,192
1,536</t>
  </si>
  <si>
    <t>192
1536</t>
  </si>
  <si>
    <t>0,0461
0,3688</t>
  </si>
  <si>
    <t>0,146
1,168</t>
  </si>
  <si>
    <t>0,09
0,72</t>
  </si>
  <si>
    <t>96
768</t>
  </si>
  <si>
    <t>50
400</t>
  </si>
  <si>
    <t>1
8</t>
  </si>
  <si>
    <t>ФЕР28-01-018-08</t>
  </si>
  <si>
    <t>Укладка стрелочного перевода типа Р65 блоками кранами на железнодорожном ходу, брусья железобетонные, марка перевода: 1/9 с укладкой геотекстиля</t>
  </si>
  <si>
    <t>203,28
1626,24</t>
  </si>
  <si>
    <t>Рельсы Р65 на закрестовинных блоках новые - учтено в ФЕР28-01-017-03</t>
  </si>
  <si>
    <t>Новые стрелочные переводы</t>
  </si>
  <si>
    <t>0,192
0,576</t>
  </si>
  <si>
    <t>192
576</t>
  </si>
  <si>
    <t>0,0461
0,1383</t>
  </si>
  <si>
    <t>0,146
0,438</t>
  </si>
  <si>
    <t>0,09
0,27</t>
  </si>
  <si>
    <t>96
288</t>
  </si>
  <si>
    <t>50
150</t>
  </si>
  <si>
    <t>0,01
0,03</t>
  </si>
  <si>
    <t>1
3</t>
  </si>
  <si>
    <t>ФССЦ-25.1.06.15-0063</t>
  </si>
  <si>
    <t>Перевод стрелочный, тип рельсов Р-65, марка: 1/9 с железобетонными брусьями, 2769.00.000</t>
  </si>
  <si>
    <t>ФССЦ-05.1.02.03-0013</t>
  </si>
  <si>
    <t>Брусья железобетонные для стрелочных переводов марки 1/9 (комплект)</t>
  </si>
  <si>
    <t>203,28
609,84</t>
  </si>
  <si>
    <t>Укладка перекрестного съезда на ЖББ при типе рельсов Р65, марка пересечения 2/9, проект 2999.00.000 с устройством разделительного слоя из геотекстиля</t>
  </si>
  <si>
    <t>ФЕР28-01-021-04</t>
  </si>
  <si>
    <t>Укладка перекрестного съезда на деревянных брусьях поэлементно при типе рельсов Р65, марка съезда: 2/9</t>
  </si>
  <si>
    <t>01.3.04.08-0013</t>
  </si>
  <si>
    <t>Масло каменноугольное для пропитки древесины</t>
  </si>
  <si>
    <t>0,018
0,018</t>
  </si>
  <si>
    <t>05.1.02.07</t>
  </si>
  <si>
    <t>Столбики сигнальные железобетонные</t>
  </si>
  <si>
    <t>0,03
0,03</t>
  </si>
  <si>
    <t>25.1.01.02-0002</t>
  </si>
  <si>
    <t>Брусья деревянные из древесины хвойных пород для стрелочных переводов, пропитанные</t>
  </si>
  <si>
    <t>25.1.01.05-0012</t>
  </si>
  <si>
    <t>Шпалы деревянные пропитанные, тип II</t>
  </si>
  <si>
    <t>25.1.03.02-0001</t>
  </si>
  <si>
    <t>Костыли для железных дорог широкой колеи, сечение 16х16 мм, длина 165 мм</t>
  </si>
  <si>
    <t>0,933
0,933</t>
  </si>
  <si>
    <t>25.1.03.04-0011</t>
  </si>
  <si>
    <t>Скоба S-образная для укрепления концов шпал от растрескивания</t>
  </si>
  <si>
    <t>0,32
0,32</t>
  </si>
  <si>
    <t>25.1.04.07-0003</t>
  </si>
  <si>
    <t>Шурупы путевые, размер 24х170 мм</t>
  </si>
  <si>
    <t>0,755
0,755</t>
  </si>
  <si>
    <t>0,02
0,02</t>
  </si>
  <si>
    <t>25.1.06.19-0061</t>
  </si>
  <si>
    <t>Прокладки под подкладку Д65 и СД-65, ЦП67 из смеси РП 101-710</t>
  </si>
  <si>
    <t>830
830</t>
  </si>
  <si>
    <t>25.1.06.23</t>
  </si>
  <si>
    <t>Съезды перекрестные</t>
  </si>
  <si>
    <t>1
1</t>
  </si>
  <si>
    <t>ТЦ_59.1.25.01_33_3334008029_11.04.2025_01_4.1</t>
  </si>
  <si>
    <t>Съезд перекрестный типа Р65 марки 2/9 проекь 2999.00.000 колеи 1520мм с междпутьем 5,3м</t>
  </si>
  <si>
    <t>компл.</t>
  </si>
  <si>
    <t>ФЕР27-04-016-04</t>
  </si>
  <si>
    <t>Устройство прослойки из нетканого синтетического материала (НСМ) в земляном полотне: сплошной</t>
  </si>
  <si>
    <t>01.7.12.05-1018</t>
  </si>
  <si>
    <t>Геотекстиль нетканый, поверхностной плотностью 550 г/м2</t>
  </si>
  <si>
    <t>0,00013
0,0000428</t>
  </si>
  <si>
    <t>1007,8
331,596434</t>
  </si>
  <si>
    <t>Передвижка пути до 2 м, балласт щебеночный</t>
  </si>
  <si>
    <t>ФЕР28-01-092-01</t>
  </si>
  <si>
    <t>02.2.05.04-0061</t>
  </si>
  <si>
    <t>Щебень из плотных горных пород для балластного слоя железнодорожного пути, фракция от 25 до 60 мм</t>
  </si>
  <si>
    <t>Раздел 2. Работы по балластировке пути и стрелочных переводов</t>
  </si>
  <si>
    <t>балластировка пути и стрелочных переводов</t>
  </si>
  <si>
    <t>ФЕР28-01-027-04</t>
  </si>
  <si>
    <t>Балластировка пути и стрелочных переводов на железобетонных шпалах, балласт: щебеночный</t>
  </si>
  <si>
    <t>1180
8289,854</t>
  </si>
  <si>
    <t>балластировка пути и стрелочных переводов в охранной зоне действующей контактной сети, в условиях движения по соседнему пути</t>
  </si>
  <si>
    <t>1180
536,9</t>
  </si>
  <si>
    <t>дополнительно балластировка стрелочных переводов в охранной зоне действующей контактной сети, в условиях движения по соседнему пути</t>
  </si>
  <si>
    <t>1180
236</t>
  </si>
  <si>
    <t>дополнительно балластировка стрелочных переводов</t>
  </si>
  <si>
    <t>1180
1534</t>
  </si>
  <si>
    <t>Засыпка междупутий щебнем</t>
  </si>
  <si>
    <t>ФЕР01-02-061-03</t>
  </si>
  <si>
    <t>Засыпка вручную траншей, пазух котлованов и ям, группа грунтов: 3</t>
  </si>
  <si>
    <t>ФССЦ-02.2.05.04-0061</t>
  </si>
  <si>
    <t>Раздел 3. Работы по выправке пути и стрелочных переводов</t>
  </si>
  <si>
    <t>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</si>
  <si>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</si>
  <si>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</si>
  <si>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Выправка стрелочного перевода обыкновенного на железобетонных брусьях, балласт щебеночный, марки 1/9</t>
  </si>
  <si>
    <t>ФЕР28-01-032-03</t>
  </si>
  <si>
    <t>Выправка стрелочного перевода обыкновенного на железобетонных брусьях, балласт щебеночный, марка перевода: 1/9</t>
  </si>
  <si>
    <t>стрелочный перевод</t>
  </si>
  <si>
    <t>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</t>
  </si>
  <si>
    <t>ФЕР28-01-032-06</t>
  </si>
  <si>
    <t>Выправка стрелочного перевода двойного перекрестного на железобетонных брусьях, балласт щебеночный</t>
  </si>
  <si>
    <t>Раздел 4. Прочие работы</t>
  </si>
  <si>
    <t>Устройство путевого упора</t>
  </si>
  <si>
    <t>- устройство призмы тупикового упора (щебень М800, фракция 20-40 мм)</t>
  </si>
  <si>
    <t>ФЕР28-01-099-01</t>
  </si>
  <si>
    <t>Устройство упоров тупиковых рельсовых</t>
  </si>
  <si>
    <t>0,001
0,003</t>
  </si>
  <si>
    <t>01.7.11.07-0044</t>
  </si>
  <si>
    <t>Электроды сварочные Э42, диаметр 5 мм</t>
  </si>
  <si>
    <t>0,0005
0,0015</t>
  </si>
  <si>
    <t>01.7.15.02-0084</t>
  </si>
  <si>
    <t>Болты с шестигранной головкой, диаметр 12 (14) мм</t>
  </si>
  <si>
    <t>02.2.04.03</t>
  </si>
  <si>
    <t>Гравийная, щебеночная, гравийно (щебеночно)-песчаная смесь</t>
  </si>
  <si>
    <t>20
60</t>
  </si>
  <si>
    <t>08.3.05.02-0101</t>
  </si>
  <si>
    <t>Прокат толстолистовой горячекатаный в листах, марка стали ВСт3пс5, толщина 4-6 мм</t>
  </si>
  <si>
    <t>0,019
0,057</t>
  </si>
  <si>
    <t>08.3.08.01-0001</t>
  </si>
  <si>
    <t>Уголок горячекатаный, неравнополочный, марка стали Ст0, ширина большей полки 180-00 мм, толщина 11-16 мм</t>
  </si>
  <si>
    <t>11.1.03.01-0085</t>
  </si>
  <si>
    <t>Бруски обрезные, хвойных пород, длина 4-6,5 м, ширина 75-150 мм, толщина 150 мм и более, сорт I</t>
  </si>
  <si>
    <t>0,4
1,2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</si>
  <si>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</si>
  <si>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</si>
  <si>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25.1.01.05-0013</t>
  </si>
  <si>
    <t>Шпалы деревянные пропитанные, тип III</t>
  </si>
  <si>
    <t>27
81</t>
  </si>
  <si>
    <t>0,05
0,15</t>
  </si>
  <si>
    <t>25.1.04.04-0002</t>
  </si>
  <si>
    <t>Болты для рельсовых стыков железнодорожного пути с гайками, М24х150-160 мм</t>
  </si>
  <si>
    <t>25.1.05.01-0004</t>
  </si>
  <si>
    <t>Накладки рельсовые двухголовые Р50</t>
  </si>
  <si>
    <t>0,08
0,24</t>
  </si>
  <si>
    <t>25.1.05.02-0002</t>
  </si>
  <si>
    <t>Подкладка костыльного скрепления железнодорожного пути Д-50</t>
  </si>
  <si>
    <t>0,17
0,51</t>
  </si>
  <si>
    <t>25.1.05.07-0001</t>
  </si>
  <si>
    <t>Рельсы железнодорожные старогодные</t>
  </si>
  <si>
    <t>1,94
5,82</t>
  </si>
  <si>
    <t>Установка знаков путевых</t>
  </si>
  <si>
    <t>ФЕР28-01-098-01</t>
  </si>
  <si>
    <t>Установка знаков путевых на железобетонных столбах</t>
  </si>
  <si>
    <t>10 шт</t>
  </si>
  <si>
    <t>01.2.01.02-0054</t>
  </si>
  <si>
    <t>Битумы нефтяные строительные БН-90/10</t>
  </si>
  <si>
    <t>0,036
0,0144</t>
  </si>
  <si>
    <t>0,004
0,0016</t>
  </si>
  <si>
    <t>1,1
0,44</t>
  </si>
  <si>
    <t>14.4.02.04-0151</t>
  </si>
  <si>
    <t>Краска масляная и алкидная белила густотертые литопонные МА-021</t>
  </si>
  <si>
    <t>0,0052
0,00208</t>
  </si>
  <si>
    <t>0,0022
0,00088</t>
  </si>
  <si>
    <t>0,1
0,04</t>
  </si>
  <si>
    <t>ФССЦ-25.1.06.03-0040</t>
  </si>
  <si>
    <t>Знак путевой и сигнальный железных дорог: Граница подъездного пути</t>
  </si>
  <si>
    <t>0,025
0,01</t>
  </si>
  <si>
    <t>ФССЦ-25.1.06.03-0021</t>
  </si>
  <si>
    <t>Знак путевой и сигнальный</t>
  </si>
  <si>
    <t>0,075
0,03</t>
  </si>
  <si>
    <t>Установка пикетных столбиков + Установка предельных столбиков</t>
  </si>
  <si>
    <t>ФЕР27-09-004-01</t>
  </si>
  <si>
    <t>Установка столбиков сигнальных: железобетонных</t>
  </si>
  <si>
    <t>12.2.03.12-0002</t>
  </si>
  <si>
    <t>Фольга алюминиевая для технических целей мягкая, рулонная, толщина 0,1 мм</t>
  </si>
  <si>
    <t>0,55
0,154</t>
  </si>
  <si>
    <t>14.2.04.03-0015</t>
  </si>
  <si>
    <t>Смола эпоксидная ЭД-20</t>
  </si>
  <si>
    <t>0,0036
0,001008</t>
  </si>
  <si>
    <t>0,00812
0,0022736</t>
  </si>
  <si>
    <t>14.4.02.07-0002</t>
  </si>
  <si>
    <t>Эмаль перхлорвиниловая фасадная ХВ-161</t>
  </si>
  <si>
    <t>0,02784
0,0077952</t>
  </si>
  <si>
    <t>ФССЦ-05.1.02.07-0113</t>
  </si>
  <si>
    <t>Столбики сигнальные железобетонные СТ-1, СТ-2</t>
  </si>
  <si>
    <t>100
28</t>
  </si>
  <si>
    <t>Установка стыков изолирующих</t>
  </si>
  <si>
    <t>ФЕР28-03-035-03</t>
  </si>
  <si>
    <t>Установка стыков изолирующих: в пути с полимерными накладками без резки рельсов</t>
  </si>
  <si>
    <t>01.7.15.03-0043</t>
  </si>
  <si>
    <t>Болты строительные анкерные с гайками</t>
  </si>
  <si>
    <t>0,11
0,011</t>
  </si>
  <si>
    <t>20
2</t>
  </si>
  <si>
    <t xml:space="preserve">на Железнодорожные пути. Земляное полотно., </t>
  </si>
  <si>
    <t>1146-ПЖ.ВР1</t>
  </si>
  <si>
    <t>Раздел 1. Земляные работы</t>
  </si>
  <si>
    <t>Срезка грунта бульдозером ИГЭ (ПРС) (группа грунтов 1) + вывоз согласно транспортной схеме</t>
  </si>
  <si>
    <t>Срезка грунта бульдозером ИГЭ (3) (группа грунтов 3)</t>
  </si>
  <si>
    <t>Устройство насыпи из дренирующего грунта</t>
  </si>
  <si>
    <t>ФЕР01-01-046-02</t>
  </si>
  <si>
    <t>Устройство дорожных насыпей бульдозерами с перемещением грунта до 20 м, группа грунтов: 2</t>
  </si>
  <si>
    <t>Забивка пазух местным грунтом</t>
  </si>
  <si>
    <t>ФЕР01-01-031-03</t>
  </si>
  <si>
    <t>Разработка грунта с перемещением до 10 м бульдозерами мощностью: 96 кВт (130 л.с.), группа грунтов 3</t>
  </si>
  <si>
    <t>Уплотнение грунта земляного полотна слоями толщиной 0.30 м за 8-10 проходов катками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</si>
  <si>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</si>
  <si>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</si>
  <si>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</si>
  <si>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</si>
  <si>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Укладка геотекстиля в основании защитного слоя</t>
  </si>
  <si>
    <t>0,00013
0,0000419</t>
  </si>
  <si>
    <t>ФССЦ-01.7.12.05-1018</t>
  </si>
  <si>
    <t>1020
328,746</t>
  </si>
  <si>
    <t>Раздел 2. Планировочные работы</t>
  </si>
  <si>
    <t>Планировка основной площадки земляного полотна</t>
  </si>
  <si>
    <t>ФЕР01-02-027-02</t>
  </si>
  <si>
    <t>Планировка площадей: механизированным способом, группа грунтов 2</t>
  </si>
  <si>
    <t>Планировка основания земляного полотна</t>
  </si>
  <si>
    <t>Планировка откосов насыпи вдоль пути №10 - укрепление не требуется, проектные решения ГП</t>
  </si>
  <si>
    <t>Планировка откоса выемки - учтено в ФЕР01-02-040-02</t>
  </si>
  <si>
    <t>Раздел 3. Укрепительные работы</t>
  </si>
  <si>
    <t>15,8
126,716</t>
  </si>
  <si>
    <t>2,7
21,654</t>
  </si>
  <si>
    <t>0,0034
0,027268</t>
  </si>
  <si>
    <t xml:space="preserve">на Демонтаж здания КПП, </t>
  </si>
  <si>
    <t>1146-АР.ВР1</t>
  </si>
  <si>
    <t>Раздел 1. Демонтаж здания КПП</t>
  </si>
  <si>
    <t>ФЕР46-06-009-01</t>
  </si>
  <si>
    <t>Разборка зданий методом обрушения: кирпичных отапливаемых</t>
  </si>
  <si>
    <t>100 м3 строительного объема, включая подвал</t>
  </si>
  <si>
    <t xml:space="preserve">на Пешеходная эстакада. Пролётное строение., </t>
  </si>
  <si>
    <t>1146-4-ИС.КМ1.ВР</t>
  </si>
  <si>
    <t>Изготовление и монтаж металлоконструкций пролетного строения (включая транспортировку, разгрузку) из стали 345-09Г2СД по ГОСТ 19281-2014</t>
  </si>
  <si>
    <t>2,145
74,28135</t>
  </si>
  <si>
    <t>0,649
22,47487</t>
  </si>
  <si>
    <t>0,0022
0,076186</t>
  </si>
  <si>
    <t>3,3
114,279</t>
  </si>
  <si>
    <t>0,000011
0,0003809</t>
  </si>
  <si>
    <t>0,00011
0,0038093</t>
  </si>
  <si>
    <t>1,1
38,093</t>
  </si>
  <si>
    <t>0,0176
0,609488</t>
  </si>
  <si>
    <t>0,02057
0,7123391</t>
  </si>
  <si>
    <t>0,000033
0,0011428</t>
  </si>
  <si>
    <t>0,002134
0,0739004</t>
  </si>
  <si>
    <t>0,00077
0,0266651</t>
  </si>
  <si>
    <t>0,000341
0,0118088</t>
  </si>
  <si>
    <t>0,66
22,8558</t>
  </si>
  <si>
    <t>Изготовление и монтаж листов настила (включая транспортировку, разгрузку)</t>
  </si>
  <si>
    <t>Изготовление и транспортировка высокопрочных болтов (болтокомплект) из стали 40Х “Селект</t>
  </si>
  <si>
    <t>1,37
13,5767</t>
  </si>
  <si>
    <t>0,41
4,0631</t>
  </si>
  <si>
    <t>4
39,64</t>
  </si>
  <si>
    <t>0,00001
0,0000991</t>
  </si>
  <si>
    <t>0,0001
0,000991</t>
  </si>
  <si>
    <t>1
9,91</t>
  </si>
  <si>
    <t>0,001
0,00991</t>
  </si>
  <si>
    <t>0,0187
0,185317</t>
  </si>
  <si>
    <t>0,00003
0,0002973</t>
  </si>
  <si>
    <t>0,00194
0,0192254</t>
  </si>
  <si>
    <t>0,00103
0,0102073</t>
  </si>
  <si>
    <t>0,00031
0,0030721</t>
  </si>
  <si>
    <t>0,6
5,946</t>
  </si>
  <si>
    <t>0,015
0,108</t>
  </si>
  <si>
    <t>0,75
5,4</t>
  </si>
  <si>
    <t>-0,015
-0,108</t>
  </si>
  <si>
    <t>32
230,4</t>
  </si>
  <si>
    <t>38
2736</t>
  </si>
  <si>
    <t>0,038
2,736</t>
  </si>
  <si>
    <t>5
3,6</t>
  </si>
  <si>
    <t>32
23,04</t>
  </si>
  <si>
    <t>0,015
0,0108</t>
  </si>
  <si>
    <t>0,75
0,54</t>
  </si>
  <si>
    <t>-0,015
-0,0108</t>
  </si>
  <si>
    <t>5
36</t>
  </si>
  <si>
    <t>32,7
235,44</t>
  </si>
  <si>
    <t>1
7,2</t>
  </si>
  <si>
    <t>-32,7
-235,44</t>
  </si>
  <si>
    <t>35
252</t>
  </si>
  <si>
    <t xml:space="preserve">на Здание КПП. Отопление, вентиляция и кондиционирование воздуха., </t>
  </si>
  <si>
    <t>1146-ИЛО4.4 ВОР; 1146-ИЛО4.4.СО1</t>
  </si>
  <si>
    <t>Раздел 1. Кондиционирование</t>
  </si>
  <si>
    <t>Монтаж кронштейнов консольных PR 500х450x2мм</t>
  </si>
  <si>
    <t>ФЕРм11-01-001-02</t>
  </si>
  <si>
    <t>Конструкции для установки приборов, масса: до 2 кг</t>
  </si>
  <si>
    <t>01.7.15.03-0031</t>
  </si>
  <si>
    <t>Болты с гайками и шайбами оцинкованные, диаметр 6 мм</t>
  </si>
  <si>
    <t>0,01
0,02</t>
  </si>
  <si>
    <t>01.7.15.07-0007</t>
  </si>
  <si>
    <t>Дюбели пластмассовые, диаметр 14 мм</t>
  </si>
  <si>
    <t>08.3.05.02-0052</t>
  </si>
  <si>
    <t>Прокат толстолистовой горячекатаный марка стали Ст3, толщина 2-6 мм</t>
  </si>
  <si>
    <t>0,001
0,002</t>
  </si>
  <si>
    <t>08.3.07.01-0064</t>
  </si>
  <si>
    <t>Прокат полосовой горячекатаный перфорированный, ширина 30-40 мм, марка стали Ст3, толщина 2-6 мм</t>
  </si>
  <si>
    <t>08.3.08.02-0091</t>
  </si>
  <si>
    <t>Уголок перфорированный, марка стали Ст3, размер 35х35 мм</t>
  </si>
  <si>
    <t>0,95
1,9</t>
  </si>
  <si>
    <t>0,00004
0,00008</t>
  </si>
  <si>
    <t>14.4.04.09-0017</t>
  </si>
  <si>
    <t>Эмаль ХВ-124, защитная, зеленая</t>
  </si>
  <si>
    <t>0,09
0,18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</si>
  <si>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</si>
  <si>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</t>
  </si>
  <si>
    <t>Монтаж сплит систем LU-HE09KCE2/LSHE09KCE2 (Lessar)</t>
  </si>
  <si>
    <t>ФЕР20-06-018-03</t>
  </si>
  <si>
    <t>Установка сплит-систем с внутренним блоком настенного типа мощностью: до 5 кВт</t>
  </si>
  <si>
    <t>01.7.06.03-0024</t>
  </si>
  <si>
    <t>Лента полиэтиленовая с липким слоем, толщина 0,1 мм</t>
  </si>
  <si>
    <t>01.7.15.04-0054</t>
  </si>
  <si>
    <t>Винты самонарезающие, оцинкованные, размер 4х12 мм</t>
  </si>
  <si>
    <t>0,00007
0,00014</t>
  </si>
  <si>
    <t>01.7.15.07-0022</t>
  </si>
  <si>
    <t>Дюбели распорные полиэтиленовые, размер 6х40 мм</t>
  </si>
  <si>
    <t>12.2.07.04</t>
  </si>
  <si>
    <t>Трубки из вспененного каучука, полиэтилена</t>
  </si>
  <si>
    <t>14.5.01.10-0003</t>
  </si>
  <si>
    <t>Пена монтажная</t>
  </si>
  <si>
    <t>19.3.02.08-0021</t>
  </si>
  <si>
    <t>1
2</t>
  </si>
  <si>
    <t>19.3.02.08-0032</t>
  </si>
  <si>
    <t>Трубки дренажные (шланги) гофрированные для систем кондиционирования, диаметр 20 мм</t>
  </si>
  <si>
    <t>21.1.05.04</t>
  </si>
  <si>
    <t>Кабель для систем кондиционирования</t>
  </si>
  <si>
    <t>23.2.02.05</t>
  </si>
  <si>
    <t>Трубы медные для систем кондиционирования</t>
  </si>
  <si>
    <t>ФССЦ-23.2.02.04-0005</t>
  </si>
  <si>
    <t>Трубы медные: отожженные (мягкие) универсальные в бухтах, размером 6х1 мм</t>
  </si>
  <si>
    <t>ФССЦ-23.2.02.04-0007</t>
  </si>
  <si>
    <t>Трубы медные: отожженные (мягкие) универсальные в бухтах, размером 10х1 мм</t>
  </si>
  <si>
    <t>ФССЦ-12.2.07.04-0180</t>
  </si>
  <si>
    <t>Трубки из вспененного каучука, толщина 9 мм, диаметр 6 мм</t>
  </si>
  <si>
    <t>ФССЦ-12.2.07.04-0182</t>
  </si>
  <si>
    <t>Трубки из вспененного каучука, толщина 9 мм, диаметр 10 мм</t>
  </si>
  <si>
    <t>4
О</t>
  </si>
  <si>
    <t>ТЦ_64.2.03.00_78_781313647091_27.02.2025_01_1.1</t>
  </si>
  <si>
    <t>Кондиционер LU-HE09KCE2/LS-HE09KCE2 (Lessar)</t>
  </si>
  <si>
    <t>ТЦ_21.1.06.04_78_7810623359_07.03.2025_02_1.1</t>
  </si>
  <si>
    <t>Кабель медный, монтажный, в ПВХ изоляции, с пониженным дымо-и газовыделением, с количеством и сечением жил МКШВнг(А)-LS 1х2х1,0</t>
  </si>
  <si>
    <t>Монтаж насосов дренажных SauermannSI2750</t>
  </si>
  <si>
    <t>ФЕР17-01-011-01</t>
  </si>
  <si>
    <t>Установка насосов погружных с электродвигателем производительностью: до 25 м3/час</t>
  </si>
  <si>
    <t>01.7.11.07-0045</t>
  </si>
  <si>
    <t>Электроды сварочные Э42А, диаметр 5 мм</t>
  </si>
  <si>
    <t>01.7.15.03-0044</t>
  </si>
  <si>
    <t>Болты строительные с гайками и шайбами черные, размер 10х100 мм</t>
  </si>
  <si>
    <t>01.7.19.07-0006</t>
  </si>
  <si>
    <t>Резина техническая листовая прессованная</t>
  </si>
  <si>
    <t>23.8.03.11</t>
  </si>
  <si>
    <t>Фланцы приварные</t>
  </si>
  <si>
    <t>7
О</t>
  </si>
  <si>
    <t>ТЦ_68.1.01.07_78_7801612992_25.02.2025_02_2.1</t>
  </si>
  <si>
    <t>Насос дренажный SauermannSI2750</t>
  </si>
  <si>
    <t>шт.</t>
  </si>
  <si>
    <t>Монтаж согласователя работы кондиционеров СРК-2.3У</t>
  </si>
  <si>
    <t>ФЕРм11-06-001-01</t>
  </si>
  <si>
    <t>Щиты и пульты, масса: до 50 кг</t>
  </si>
  <si>
    <t>01.7.15.03-0034</t>
  </si>
  <si>
    <t>Болты с гайками и шайбами оцинкованные, диаметр 12 мм</t>
  </si>
  <si>
    <t>07.2.07.13-0171</t>
  </si>
  <si>
    <t>Подкладки металлические</t>
  </si>
  <si>
    <t>08.3.06.01-0003</t>
  </si>
  <si>
    <t>Прокат ромбического рифления, горячекатаный, в листах с обрезными кромками, марка стали С235, ширина от 1 до 1,9 м, толщина 4 мм</t>
  </si>
  <si>
    <t>0,007
0,007</t>
  </si>
  <si>
    <t>0,00001
0,00001</t>
  </si>
  <si>
    <t>0,00002
0,00002</t>
  </si>
  <si>
    <t>0,01
0,01</t>
  </si>
  <si>
    <t>25.2.02.11-0041</t>
  </si>
  <si>
    <t>Рамка для надписей 55х15 мм</t>
  </si>
  <si>
    <t>9
О</t>
  </si>
  <si>
    <t>ТЦ_64.4.02.00_50_5007094208_07.03.2025_01_3.1</t>
  </si>
  <si>
    <t>Согласователь работы кондиционеров СРК-2.3У</t>
  </si>
  <si>
    <t>Раздел 2. Вентиляция</t>
  </si>
  <si>
    <t>Монтаж клапана приточного инфильтрационного СПК 125 L=1000</t>
  </si>
  <si>
    <t>ФЕР20-02-005-01</t>
  </si>
  <si>
    <t>Установка заслонок воздушных и клапанов воздушных КВР с ручным приводом: диаметром до 250 мм</t>
  </si>
  <si>
    <t>0,2
0,4</t>
  </si>
  <si>
    <t>01.7.19.04-0031</t>
  </si>
  <si>
    <t>Прокладки резиновые (пластина техническая прессованная)</t>
  </si>
  <si>
    <t>19.3.01.02</t>
  </si>
  <si>
    <t>Заслонки унифицированные или клапаны</t>
  </si>
  <si>
    <t>ТЦ_19.3.01.06_78_781313647091_27.02.2025_01_4.1</t>
  </si>
  <si>
    <t>Клапан приточный инфильтрационный СПК 125 L=1000</t>
  </si>
  <si>
    <t>Монтаж клапана приточного инфильтрационного СПК 160 L=1000</t>
  </si>
  <si>
    <t>ТЦ_19.3.01.06_78_781313647091_27.02.2025_01_5.1</t>
  </si>
  <si>
    <t>Клапан приточный инфильтрационный СПК 160 L=1000</t>
  </si>
  <si>
    <t>Монтаж вентилятора осевого IN12/5 AT</t>
  </si>
  <si>
    <t>ФЕР20-03-002-01</t>
  </si>
  <si>
    <t>Установка вентиляторов осевых массой: до 0,025 т</t>
  </si>
  <si>
    <t>0,08
0,08</t>
  </si>
  <si>
    <t>15
О</t>
  </si>
  <si>
    <t>ТЦ_64.1.04.00_78_781313647091_27.02.2025_01_6.1</t>
  </si>
  <si>
    <t>Вентилятор осевой IN12/5 AT</t>
  </si>
  <si>
    <t>Монтаж вентилятора осевого IN15/6 AT</t>
  </si>
  <si>
    <t>17
О</t>
  </si>
  <si>
    <t>ТЦ_64.1.04.00_78_781313647091_27.02.2025_01_7.1</t>
  </si>
  <si>
    <t>Вентилятор осевой IN15/6 AT</t>
  </si>
  <si>
    <t>Монтаж воздуховодов из стали оц. толщ. 0,5 мм Ø125 мм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</si>
  <si>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</si>
  <si>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</si>
  <si>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01.1.01.09-0026</t>
  </si>
  <si>
    <t>Шнур асбестовый общего назначения ШАОН, диаметр 8-10 мм</t>
  </si>
  <si>
    <t>0,00089
0,0000167</t>
  </si>
  <si>
    <t>0,00045
0,0000085</t>
  </si>
  <si>
    <t>15
0,282</t>
  </si>
  <si>
    <t>8
0,1504</t>
  </si>
  <si>
    <t>08.1.02.17</t>
  </si>
  <si>
    <t>Сетки в рамках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</si>
  <si>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</si>
  <si>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</si>
  <si>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0,00501
0,0000942</t>
  </si>
  <si>
    <t>19.1.01.02</t>
  </si>
  <si>
    <t>Воздуховоды металлические</t>
  </si>
  <si>
    <t>100
1,88</t>
  </si>
  <si>
    <t>19.1.01.11</t>
  </si>
  <si>
    <t>Заглушки питометражных лючков</t>
  </si>
  <si>
    <t>Крепления</t>
  </si>
  <si>
    <t>19.3.01.01</t>
  </si>
  <si>
    <t>Дроссель-клапаны в патрубке</t>
  </si>
  <si>
    <t>19.3.02.07</t>
  </si>
  <si>
    <t>Шиберы</t>
  </si>
  <si>
    <t>ФССЦ-19.1.01.03-0010</t>
  </si>
  <si>
    <t>Воздуховоды из оцинкованной стали жесткие спирально-навивные, толщина 0,55 мм, диаметр 125 мм</t>
  </si>
  <si>
    <t>85,106383
1,6</t>
  </si>
  <si>
    <t>ФССЦ-19.1.01.09-0024</t>
  </si>
  <si>
    <t>Изделия фасонные для воздуховодов из оцинкованной стали с шиной и уголками, толщина 0,55 мм, периметр 500 мм</t>
  </si>
  <si>
    <t>14,893617
0,28</t>
  </si>
  <si>
    <t>Монтаж воздуховодов из стали оц. толщ. 0,5 мм Ø160 мм</t>
  </si>
  <si>
    <t>0,00089
0,0000214</t>
  </si>
  <si>
    <t>0,00045
0,0000108</t>
  </si>
  <si>
    <t>15
0,36</t>
  </si>
  <si>
    <t>8
0,192</t>
  </si>
  <si>
    <t>0,00501
0,0001202</t>
  </si>
  <si>
    <t>100
2,4</t>
  </si>
  <si>
    <t>ФССЦ-19.1.01.03-0011</t>
  </si>
  <si>
    <t>Воздуховоды из оцинкованной стали жесткие спирально-навивные, толщина 0,55 мм, диаметр 160 мм</t>
  </si>
  <si>
    <t>83,333333
2</t>
  </si>
  <si>
    <t>16,666667
0,4</t>
  </si>
  <si>
    <t>Монтаж зонта круглого вентиляционного ЗК Ø125</t>
  </si>
  <si>
    <t>ФЕР20-02-009-01</t>
  </si>
  <si>
    <t>Установка зонтов над шахтами из листовой стали круглого сечения диаметром: 200 мм</t>
  </si>
  <si>
    <t>0,00004
0,00004</t>
  </si>
  <si>
    <t>0,18
0,18</t>
  </si>
  <si>
    <t>19.2.02.01</t>
  </si>
  <si>
    <t>Зонты стальные вентиляционных систем</t>
  </si>
  <si>
    <t>ФССЦ-19.2.02.01-0001</t>
  </si>
  <si>
    <t>Зонты вентиляционных систем из листовой и сортовой стали, круглые, диаметр шахты 200 мм</t>
  </si>
  <si>
    <t>Монтаж зонта круглого вентиляционного ЗК Ø160</t>
  </si>
  <si>
    <t>Раздел 3. Отопление</t>
  </si>
  <si>
    <t>Монтаж воздушно-тепловой завесы электрической КЭВ3П1154Е</t>
  </si>
  <si>
    <t>ФЕР20-04-001-01</t>
  </si>
  <si>
    <t>Установка агрегатов воздушно-отопительных массой: до 0,25 т</t>
  </si>
  <si>
    <t>0,00027
0,00027</t>
  </si>
  <si>
    <t>0,9
0,9</t>
  </si>
  <si>
    <t>0,2
0,2</t>
  </si>
  <si>
    <t>23.8.03.11-0652</t>
  </si>
  <si>
    <t>Фланцы стальные плоские приварные из стали ВСт3сп2, ВСт3сп3, номинальное давление 1,0 МПа, номинальный диаметр 40 мм</t>
  </si>
  <si>
    <t>2
2</t>
  </si>
  <si>
    <t>23
О</t>
  </si>
  <si>
    <t>ТЦ_64.5.01.00_78_7806112986_26.02.2025_01_8.1</t>
  </si>
  <si>
    <t>Воздушно-тепловая завеса КЭВ3П1154Е КЭВ3П1154Е</t>
  </si>
  <si>
    <t>Монтаж конвектора электрического ЭКСП2 0,5 на стену</t>
  </si>
  <si>
    <t>ФЕРм08-03-602-01</t>
  </si>
  <si>
    <t>Электрополотенце</t>
  </si>
  <si>
    <t>01.7.15.07-0014</t>
  </si>
  <si>
    <t>Дюбели распорные полипропиленовые</t>
  </si>
  <si>
    <t>0,027
0,054</t>
  </si>
  <si>
    <t>0,19
0,38</t>
  </si>
  <si>
    <t>25
О</t>
  </si>
  <si>
    <t>ФССЦ-63.3.01.01-1000</t>
  </si>
  <si>
    <t>Электрообогреватель конвекторного типа, тип исполнения-мобильный, мощность 0,5 кВт</t>
  </si>
  <si>
    <t>Монтаж конвектора электрического ЭКСП2 1,0 на стену</t>
  </si>
  <si>
    <t>27
О</t>
  </si>
  <si>
    <t>ФССЦ-63.3.01.01-1022</t>
  </si>
  <si>
    <t>Электрообогреватель конвекторного типа, тип исполнения-настенный, мощность 1 кВт</t>
  </si>
  <si>
    <t>Монтаж конвектора электрического ЭКСП2 2,0 на стену</t>
  </si>
  <si>
    <t>29
О</t>
  </si>
  <si>
    <t>ТЦ_63.3.01.01_77_9705030040_03.03.2025_01_9.1</t>
  </si>
  <si>
    <t>Конвектор электрический с встроенным электронным термостатом, 2000Вт/230В/IP54</t>
  </si>
  <si>
    <t>Монтаж конвектора электрического Ресанта 1,5 на стену</t>
  </si>
  <si>
    <t>0,027
0,108</t>
  </si>
  <si>
    <t>0,19
0,76</t>
  </si>
  <si>
    <t>31
О</t>
  </si>
  <si>
    <t>ТЦ_63.3.01.01_77_7743250099_27.02.2025_01_10.1</t>
  </si>
  <si>
    <t>Конвектор электрический с встроенным электронным термостатом,
1500Вт/230В/IP4</t>
  </si>
  <si>
    <t xml:space="preserve">на Наружное электроснабжение и освещение., </t>
  </si>
  <si>
    <t>1146-ИЛО6.ВОР2</t>
  </si>
  <si>
    <t>Раздел 1. Прокладка кабеля</t>
  </si>
  <si>
    <t>Разработка грунта для прокладки кабелей в траншее экскаватором емкостью ковша до 1 м3 в отвал, грунт II группы</t>
  </si>
  <si>
    <t>Обратная засыпка грунта группы II</t>
  </si>
  <si>
    <t>Погрузка и перевозка слабого грунта экскаватором с ковшом вместимостью 0,5 м3 на автомобили-самосвалы с вывозом на утилизацию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</si>
  <si>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</si>
  <si>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</si>
  <si>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Устройство песчаного основания под трубу ПНД</t>
  </si>
  <si>
    <t>ФЕР23-01-001-01</t>
  </si>
  <si>
    <t>Устройство основания под трубопроводы: песчаного</t>
  </si>
  <si>
    <t>11
15,246</t>
  </si>
  <si>
    <t>Прокладка труб в траншее ПНД d=50</t>
  </si>
  <si>
    <t>ФЕРм08-02-231-01</t>
  </si>
  <si>
    <t>Прокладка труб гофрированных ПВХ в земле для защиты одного кабеля диаметром: 50 мм</t>
  </si>
  <si>
    <t>0,68
1,19</t>
  </si>
  <si>
    <t>ФССЦ-20.2.12.03-0001</t>
  </si>
  <si>
    <t>Трубы гибкие гофрированные двустенные из ПВХ, диаметр 50 мм</t>
  </si>
  <si>
    <t>Прокладка труб по эстакаде ПНД d=50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</si>
  <si>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</si>
  <si>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</si>
  <si>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01.7.15.07-0152</t>
  </si>
  <si>
    <t>Дюбели с шурупом, размер 6х35 мм</t>
  </si>
  <si>
    <t>1,75
3,5875</t>
  </si>
  <si>
    <t>2,79
5,7195</t>
  </si>
  <si>
    <t>Прокладка кабеля ВБбШв 5х10 в траншее; в ПНД трубе d=50 мм в траншее; в ПНД трубе d=50 мм по эстакаде;в ПНД трубе d=50 мм по эстакаде (Подъем и спуск)</t>
  </si>
  <si>
    <t>ФЕРм08-02-141-02</t>
  </si>
  <si>
    <t>Кабель до 35 кВ в готовых траншеях без покрытий, масса 1 м: до 2 кг</t>
  </si>
  <si>
    <t>0,096
1,7568</t>
  </si>
  <si>
    <t>0,001
0,0183</t>
  </si>
  <si>
    <t>0,01
0,183</t>
  </si>
  <si>
    <t>0,25
4,575</t>
  </si>
  <si>
    <t>0,00006
0,001098</t>
  </si>
  <si>
    <t>2,06
37,698</t>
  </si>
  <si>
    <t>0,096
0,168</t>
  </si>
  <si>
    <t>0,001
0,00175</t>
  </si>
  <si>
    <t>0,01
0,0175</t>
  </si>
  <si>
    <t>0,25
0,4375</t>
  </si>
  <si>
    <t>0,00006
0,000105</t>
  </si>
  <si>
    <t>2,06
3,605</t>
  </si>
  <si>
    <t>0,096
0,048</t>
  </si>
  <si>
    <t>0,001
0,0005</t>
  </si>
  <si>
    <t>0,01
0,005</t>
  </si>
  <si>
    <t>0,25
0,125</t>
  </si>
  <si>
    <t>0,00006
0,00003</t>
  </si>
  <si>
    <t>2,06
1,03</t>
  </si>
  <si>
    <t>0,096
0,0384</t>
  </si>
  <si>
    <t>0,001
0,0004</t>
  </si>
  <si>
    <t>0,01
0,004</t>
  </si>
  <si>
    <t>0,25
0,1</t>
  </si>
  <si>
    <t>0,00006
0,000024</t>
  </si>
  <si>
    <t>2,06
0,824</t>
  </si>
  <si>
    <t>ТЦ_21.1.06.00_21_2130178920_20.02.2025_02_1.1</t>
  </si>
  <si>
    <t>Кабель силовой бронированный с 5 медными жилами сечением 10 миллиметров квадратных, в изоляции и оболочке из ПВХ пластиката, в броне из двух стальных оцинкованных лент ВБбШв 5х10</t>
  </si>
  <si>
    <t>Прокладка кабеля ВВГнг(А)-LS 5х2,5 мм по эстакаде</t>
  </si>
  <si>
    <t>0,096
0,1104</t>
  </si>
  <si>
    <t>0,001
0,00115</t>
  </si>
  <si>
    <t>0,01
0,0115</t>
  </si>
  <si>
    <t>0,25
0,2875</t>
  </si>
  <si>
    <t>0,00006
0,000069</t>
  </si>
  <si>
    <t>2,06
2,369</t>
  </si>
  <si>
    <t>ФССЦ-21.1.06.09-0176</t>
  </si>
  <si>
    <t>Кабель силовой с медными жилами ВВГнг(A)-LS 5х2,5-660</t>
  </si>
  <si>
    <t>Прокладка в траншее сигнальной ленты</t>
  </si>
  <si>
    <t>ФЕРм08-02-143-05</t>
  </si>
  <si>
    <t>Покрытие кабеля, проложенного в траншее: лентой сигнальной</t>
  </si>
  <si>
    <t>0,08
0,1664</t>
  </si>
  <si>
    <t>ФССЦ-01.7.06.08-0011</t>
  </si>
  <si>
    <t>Лента сигнальная полиэтиленовая ЛСЭ-150, длина 100 м, ширина 150 мм</t>
  </si>
  <si>
    <t>ТЦ_01.7.06.08_77_7704588494_24.02.2025_02_10.1</t>
  </si>
  <si>
    <t>Лента сигнальная ЛСЭ-250</t>
  </si>
  <si>
    <t>Раздел 2. Монтаж кабельных муфт</t>
  </si>
  <si>
    <t>ФЕРм08-02-158-14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</si>
  <si>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</si>
  <si>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>01.3.01.01-0001</t>
  </si>
  <si>
    <t>Бензин авиационный Б-70</t>
  </si>
  <si>
    <t>0,0008
0,0128</t>
  </si>
  <si>
    <t>01.3.01.05-0009</t>
  </si>
  <si>
    <t>Парафин нефтяной твердый Т-1</t>
  </si>
  <si>
    <t>0,00001
0,00016</t>
  </si>
  <si>
    <t>0,15
2,4</t>
  </si>
  <si>
    <t>0,024
0,384</t>
  </si>
  <si>
    <t>0,17
2,72</t>
  </si>
  <si>
    <t>ТЦ_20.2.09.08_21_2130178920_20.02.2025_02_2.1</t>
  </si>
  <si>
    <t>Муфта кабельная концевая ПКВНТпб-1-5х(10-25)</t>
  </si>
  <si>
    <t>Раздел 3. Монтаж оборудования</t>
  </si>
  <si>
    <t>Монтаж мачты освещения</t>
  </si>
  <si>
    <t>ФЕР33-02-013-18</t>
  </si>
  <si>
    <t>Установка стальных: прожекторных мачт с площадками и лестницей</t>
  </si>
  <si>
    <t>0,008
0,178912</t>
  </si>
  <si>
    <t>22.2.02.07</t>
  </si>
  <si>
    <t>Конструкции стальные прожекторных мачт ОРУ</t>
  </si>
  <si>
    <t>1,03
23,03492</t>
  </si>
  <si>
    <t>ТЦ_07.4.01.02_77_7717129674_10.03.2025_02_3.1</t>
  </si>
  <si>
    <t>Maчтa co cтaциoнapнoй кopoнoй выcoтa 40 мeтpoв МГФ40-СР(100)-II-4-цл</t>
  </si>
  <si>
    <t>Монтаж закладной под мачту освещения</t>
  </si>
  <si>
    <t>ТЦ_07.2.02.00_77_7717129674_10.03.2025_02_4.1</t>
  </si>
  <si>
    <t>Анкерная закладная деталь фундамента ЗА-42/24/Д1210-2,0-хц</t>
  </si>
  <si>
    <t>Монтаж щита освещения</t>
  </si>
  <si>
    <t>ФЕРм08-03-573-04</t>
  </si>
  <si>
    <t>Шкаф (пульт) управления навесной, высота, ширина и глубина: до 600х600х350 мм</t>
  </si>
  <si>
    <t>01.7.11.07-0034</t>
  </si>
  <si>
    <t>Электроды сварочные Э42А, диаметр 4 мм</t>
  </si>
  <si>
    <t>0,1
0,2</t>
  </si>
  <si>
    <t>0,02
0,04</t>
  </si>
  <si>
    <t>0,41
0,82</t>
  </si>
  <si>
    <t>ТЦ_62.1.02.22_77_7704844420_25.02.2025_01_8.1</t>
  </si>
  <si>
    <t>Ящик силовой ЯРВ-100-54 УХЛ2, с ППН-33 25А, IP54, (ЭТ)</t>
  </si>
  <si>
    <t>Монтаж светодиодных прожекторов на мачте</t>
  </si>
  <si>
    <t>ФЕРм08-03-596-07</t>
  </si>
  <si>
    <t>Прожектор, отдельно устанавливаемый: на стальной мачте, с лампой мощностью 500 Вт</t>
  </si>
  <si>
    <t>01.7.06.05-0041</t>
  </si>
  <si>
    <t>Лента изоляционная прорезиненная односторонняя, ширина 20 мм, толщина 0,25-0,35 мм</t>
  </si>
  <si>
    <t>0,5
0,12</t>
  </si>
  <si>
    <t>5,2
1,248</t>
  </si>
  <si>
    <t>38
9,12</t>
  </si>
  <si>
    <t>14.4.03.17-0101</t>
  </si>
  <si>
    <t>Лак канифольный КФ-965</t>
  </si>
  <si>
    <t>0,004
0,00096</t>
  </si>
  <si>
    <t>20.5.04.09-0001</t>
  </si>
  <si>
    <t>Сжимы ответвительные</t>
  </si>
  <si>
    <t>1,02
0,2448</t>
  </si>
  <si>
    <t>60,79
14,5896</t>
  </si>
  <si>
    <t>ТЦ_20.3.04.04_77_7717129674_10.03.2025_02_5.1</t>
  </si>
  <si>
    <t>Прожектор светодиодный GALAD Памир LED-240-АС5.1-IP66-У1</t>
  </si>
  <si>
    <t>Монтаж светодиодных прожекторов на эстакаде</t>
  </si>
  <si>
    <t>ФЕРм08-03-596-05</t>
  </si>
  <si>
    <t>Прожектор, отдельно устанавливаемый: на кронштейне, установленном на опоре, с лампой мощностью 500 Вт</t>
  </si>
  <si>
    <t>0,5
0,145</t>
  </si>
  <si>
    <t>5,2
1,508</t>
  </si>
  <si>
    <t>38
11,02</t>
  </si>
  <si>
    <t>0,004
0,00116</t>
  </si>
  <si>
    <t>1,02
0,2958</t>
  </si>
  <si>
    <t>54,92
15,9268</t>
  </si>
  <si>
    <t>ТЦ_20.3.04.04_77_7717129674_10.03.2025_02_6.1</t>
  </si>
  <si>
    <t>Прожектор светодиодный GALAD Памир RIGEL LED-110-АС7.1-IP66-У1</t>
  </si>
  <si>
    <t>ТЦ_20.3.04.04_77_7717129674_10.03.2025_02_7.1</t>
  </si>
  <si>
    <t>Прожектор светодиодный GALAD Памир RIGEL LED-90-АС7.1-IP66-У1</t>
  </si>
  <si>
    <t>Раздел 4. Заземление мачты</t>
  </si>
  <si>
    <t>Разработка и обратная засыпка (с коэф. уплотнениея 0,98 пневмотрамбовками) вручную траншеи 0,4х0,7 м под горизонтальный заземлитель грунта группы II</t>
  </si>
  <si>
    <t>ФЕР01-02-057-02</t>
  </si>
  <si>
    <t>Разработка грунта вручную в траншеях глубиной до 2 м без креплений с откосами, группа грунтов: 2</t>
  </si>
  <si>
    <t>Прокладка горизонтального заземлителя из стальной полосы 40х5 мм</t>
  </si>
  <si>
    <t>ФЕРм08-02-472-02</t>
  </si>
  <si>
    <t>Заземлитель горизонтальный из стали: полосовой сечением 160 мм2</t>
  </si>
  <si>
    <t>0,9
0,648</t>
  </si>
  <si>
    <t>14.4.02.09-0301</t>
  </si>
  <si>
    <t>Композиция антикоррозионная цинкнаполненная</t>
  </si>
  <si>
    <t>3,7
2,664</t>
  </si>
  <si>
    <t>2,71
1,9512</t>
  </si>
  <si>
    <t>ФССЦ-08.3.07.01-0043</t>
  </si>
  <si>
    <t>Сталь полосовая: 40х5 мм, марка Ст3сп</t>
  </si>
  <si>
    <t>Забивка вертикальных электродов из уголка стального 50х50х5 мм, на глубину 3 м</t>
  </si>
  <si>
    <t>ФЕРм08-02-471-01</t>
  </si>
  <si>
    <t>Заземлитель вертикальный из угловой стали размером: 50х50х5 мм</t>
  </si>
  <si>
    <t>0,65
1,04</t>
  </si>
  <si>
    <t>2
3,2</t>
  </si>
  <si>
    <t>1,74
2,784</t>
  </si>
  <si>
    <t>ФССЦ-08.3.08.02-0031</t>
  </si>
  <si>
    <t>Сталь угловая равнополочная размером 50х50х4 мм</t>
  </si>
  <si>
    <t>Присоединение заземляющего выпуска к контуру заземления</t>
  </si>
  <si>
    <t>ФЕРм08-03-574-01</t>
  </si>
  <si>
    <t>Разводка по устройствам и подключение жил кабелей или проводов сечением: до 10 мм2</t>
  </si>
  <si>
    <t>01.3.01.02-0002</t>
  </si>
  <si>
    <t>Вазелин технический</t>
  </si>
  <si>
    <t>0,1
0,004</t>
  </si>
  <si>
    <t>01.7.02.09-0002</t>
  </si>
  <si>
    <t>Шпагат бумажный</t>
  </si>
  <si>
    <t>0,02
0,0008</t>
  </si>
  <si>
    <t>0,2
0,008</t>
  </si>
  <si>
    <t>1
0,04</t>
  </si>
  <si>
    <t>01.7.20.04-0005</t>
  </si>
  <si>
    <t>Нитки швейные</t>
  </si>
  <si>
    <t>0,01
0,0004</t>
  </si>
  <si>
    <t>10.3.02.03-0011</t>
  </si>
  <si>
    <t>Припои оловянно-свинцовые бессурьмянистые, марка ПОС30</t>
  </si>
  <si>
    <t>0,00008
0,0000032</t>
  </si>
  <si>
    <t>0,0001
0,000004</t>
  </si>
  <si>
    <t>25.2.01.01-0001</t>
  </si>
  <si>
    <t>Бирки-оконцеватели</t>
  </si>
  <si>
    <t>1,02
0,0408</t>
  </si>
  <si>
    <t>3,07
0,1228</t>
  </si>
  <si>
    <t>Терминал по перевалка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</si>
  <si>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 xml:space="preserve">на Здание КПП. Система водоснабжения., </t>
  </si>
  <si>
    <t>1146-ИЛО4.2.СО</t>
  </si>
  <si>
    <t>Раздел 1. Хозяйственно-питьевой водопровод В1.</t>
  </si>
  <si>
    <t>Установка водомерного узла</t>
  </si>
  <si>
    <t>ФЕР16-06-002-02</t>
  </si>
  <si>
    <t>Установка водомерных узлов, поставляемых на место монтажа собранными в блоки, без обводной линии диаметром ввода: до 100 мм, диаметром водомера до 80 мм</t>
  </si>
  <si>
    <t>узел</t>
  </si>
  <si>
    <t>1,29
1,29</t>
  </si>
  <si>
    <t>01.7.07.29-0101</t>
  </si>
  <si>
    <t>Очес льняной</t>
  </si>
  <si>
    <t>0,00028
0,00028</t>
  </si>
  <si>
    <t>18.1.02.01</t>
  </si>
  <si>
    <t>Арматура трубопроводная фланцевая</t>
  </si>
  <si>
    <t>18.5.08.18-0071</t>
  </si>
  <si>
    <t>Кронштейны и подставки под оборудование из сортовой стали</t>
  </si>
  <si>
    <t>12,4
12,4</t>
  </si>
  <si>
    <t>23.7.01.01-0002</t>
  </si>
  <si>
    <t>Обвязки водомеров из стальных водогазопроводных бесшовных и сварных труб с фланцами, болтами, гайками, прокладками и муфтовой арматурой (без обводной линии), диаметр до 80 мм</t>
  </si>
  <si>
    <t>2
О</t>
  </si>
  <si>
    <t>ТЦ_65.1.01.00_78_7806274987_28.02.2025_01_1.1</t>
  </si>
  <si>
    <t>Водомерный узел в комплекте:
– кран шаровый с флажковой рукояткой и внутренней-наружной резьбой 1 1/2’’, латунный
– фильтр механической очистки косой с внутренней резьбой 1 1/2’’, латунный
– фитинг резьбовой - ниппель переходной 1 1/2’’ х 3/4’’
– полусгон с накидной гайкой 3/4’’
– счетчик холодной воды ВСХНд-20
- кран шаровый с флажковой рукояткой и внутренней-наружной резьбой 3/4’’, латунный
– обратный клапан 3/4’’, латунный</t>
  </si>
  <si>
    <t>Трубопроводы</t>
  </si>
  <si>
    <t>Труба полипропиленовая PPR SDR 6,0 Ø20х3,4 мм</t>
  </si>
  <si>
    <t>ФЕР16-04-002-01</t>
  </si>
  <si>
    <t>Прокладка трубопроводов водоснабжения из напорных полиэтиленовых труб наружным диаметром: 20 мм</t>
  </si>
  <si>
    <t>01.3.05.38-0241</t>
  </si>
  <si>
    <t>Метилен хлористый технический</t>
  </si>
  <si>
    <t>0,25
0,02</t>
  </si>
  <si>
    <t>0,47
0,0376</t>
  </si>
  <si>
    <t>01.7.07.10-0001</t>
  </si>
  <si>
    <t>Патроны для строительно-монтажного пистолета</t>
  </si>
  <si>
    <t>0,1
0,008</t>
  </si>
  <si>
    <t>01.7.15.07-0042</t>
  </si>
  <si>
    <t>Дюбели с калиброванной головкой (в обоймах), размер 3х58,5 мм</t>
  </si>
  <si>
    <t>0,00085
0,000068</t>
  </si>
  <si>
    <t>03.1.02.03-0015</t>
  </si>
  <si>
    <t>Известь строительная негашеная хлорная, марка А</t>
  </si>
  <si>
    <t>0,0016
0,000128</t>
  </si>
  <si>
    <t>08.1.02.25-0101</t>
  </si>
  <si>
    <t>Наконечники для полиэтиленовых труб</t>
  </si>
  <si>
    <t>0,55
0,044</t>
  </si>
  <si>
    <t>14.1.04.02-0002</t>
  </si>
  <si>
    <t>Клей 88-СА</t>
  </si>
  <si>
    <t>18.1.09.06</t>
  </si>
  <si>
    <t>Арматура муфтовая</t>
  </si>
  <si>
    <t>23.1.02.07</t>
  </si>
  <si>
    <t>24.3.03.13</t>
  </si>
  <si>
    <t>Трубы полиэтиленовые</t>
  </si>
  <si>
    <t>89,9
7,192</t>
  </si>
  <si>
    <t>24.3.05.19</t>
  </si>
  <si>
    <t>Фасонные и соединительные части к полиэтиленовым трубам</t>
  </si>
  <si>
    <t>ФССЦ-24.3.02.05-0021</t>
  </si>
  <si>
    <t>Трубы полипропиленовые ПП-Р, номинальное давление 2,0 МПа, номинальный наружный диаметр 20 мм</t>
  </si>
  <si>
    <t>89,899923
7,1919938</t>
  </si>
  <si>
    <t>Труба полипропиленовая PPR SDR 6,0 Ø25х4,2 мм</t>
  </si>
  <si>
    <t>ФЕР16-04-002-02</t>
  </si>
  <si>
    <t>Прокладка трубопроводов водоснабжения из напорных полиэтиленовых труб наружным диаметром: 25 мм</t>
  </si>
  <si>
    <t>0,25
0,01</t>
  </si>
  <si>
    <t>0,74
0,0296</t>
  </si>
  <si>
    <t>0,069
0,00276</t>
  </si>
  <si>
    <t>0,00059
0,0000236</t>
  </si>
  <si>
    <t>0,0025
0,0001</t>
  </si>
  <si>
    <t>0,38
0,0152</t>
  </si>
  <si>
    <t>92,9
3,716</t>
  </si>
  <si>
    <t>ФССЦ-24.3.02.05-0022</t>
  </si>
  <si>
    <t>Трубы полипропиленовые ПП-Р, номинальное давление 2,0 МПа, номинальный наружный диаметр 25 мм</t>
  </si>
  <si>
    <t>92,900023
3,7160009</t>
  </si>
  <si>
    <t>Гибкая подводка к умывальнику (L=0,6 м)</t>
  </si>
  <si>
    <t>ФССЦ-18.2.06.08-0014</t>
  </si>
  <si>
    <t>Подводка гибкая армированная резиновая, диаметр 15 мм, длина 600 мм</t>
  </si>
  <si>
    <t>Гибкая подводка к унитазу (L=0,6 м)</t>
  </si>
  <si>
    <t>Гибкая подводка для водонагревателя (L=0,5 м)</t>
  </si>
  <si>
    <t>ФССЦ-18.2.06.08-0013</t>
  </si>
  <si>
    <t>Подводка гибкая армированная резиновая, диаметр 15 мм, длина 500 мм</t>
  </si>
  <si>
    <t>Фасонные изделия</t>
  </si>
  <si>
    <t>ТЦ_23.8.04.05_78_7825349902_21.03.2025_02_2.1</t>
  </si>
  <si>
    <t>Обвод полипропиленовый PPR Ø20х3,4 мм</t>
  </si>
  <si>
    <t>ТЦ_24.3.05.08_77_7720553918_21.03.2025_02_3.1</t>
  </si>
  <si>
    <t>Отвод полипропиленовый PPR Ø20х3,4 мм</t>
  </si>
  <si>
    <t>ТЦ_24.3.05.15_77_7724930155_21.03.2025_02_4.1</t>
  </si>
  <si>
    <t>Тройник полипропиленовый PPR Ø25х4,2 мм</t>
  </si>
  <si>
    <t>ТЦ_24.3.05.05_78_7825349902_21.03.2025_02_5.1</t>
  </si>
  <si>
    <t>Крестовина полипропиленовая PPR Ø25х4,2 мм</t>
  </si>
  <si>
    <t>ФССЦ-24.3.05.07-0131</t>
  </si>
  <si>
    <t>Муфта полипропиленовая переходная, номинальный наружный диаметр 25х20 мм</t>
  </si>
  <si>
    <t>ФССЦ-24.3.05.07-0151</t>
  </si>
  <si>
    <t>Муфта полипропиленовая соединительная, диаметр 20 мм</t>
  </si>
  <si>
    <t>ФССЦ-24.3.05.07-0152</t>
  </si>
  <si>
    <t>Муфта полипропиленовая соединительная, диаметр 25 мм</t>
  </si>
  <si>
    <t>ФССЦ-24.3.05.07-0082</t>
  </si>
  <si>
    <t>Муфта полипропиленовая комбинированная, с наружной резьбой, номинальный наружный диаметр 20 мм, размер резьбы 1/2"</t>
  </si>
  <si>
    <t>ФССЦ-19.1.02.01-1002</t>
  </si>
  <si>
    <t>Воздухоотводчик, давление 1,6 МПа (16 кгс/см2), диаметр 15 мм, присоединение 1/2"</t>
  </si>
  <si>
    <t>ФССЦ-18.1.09.08-1068</t>
  </si>
  <si>
    <t>Кран шаровой полнопроходной из нержавеющей стали, номинальное давление 6,3 МПа (63 кгс/см2), номинальный диаметр 20 мм, с внутренним резьбовым присоединением</t>
  </si>
  <si>
    <t>Материалы</t>
  </si>
  <si>
    <t>ФССЦ-12.2.08.01-0001</t>
  </si>
  <si>
    <t>Цилиндры теплоизоляционные минераловатные М-100, на синтетическом связующем, кашированные алюминиевой фольгой, диаметр 28 мм, толщина 25 мм</t>
  </si>
  <si>
    <t>ФССЦ-23.1.02.06-0032</t>
  </si>
  <si>
    <t>Хомут металлический с шурупом и резиновым профилем для крепления трубопроводов диаметром: 16-20 мм</t>
  </si>
  <si>
    <t>ФССЦ-23.1.02.06-0033</t>
  </si>
  <si>
    <t>Хомут металлический с шурупом и резиновым профилем для крепления трубопроводов диаметром: 25-28 мм</t>
  </si>
  <si>
    <t>ФССЦ-01.7.06.01-0024</t>
  </si>
  <si>
    <t>Лента самоклеющаяся герметизирующая "Ондуфлеш Супер" шириной 0,28 м</t>
  </si>
  <si>
    <t>ФССЦ-14.5.09.05-0105</t>
  </si>
  <si>
    <t>Очиститель фасадов</t>
  </si>
  <si>
    <t>Раздел 2. Водопровод горячего водоснабжения Т3</t>
  </si>
  <si>
    <t>Оборудование</t>
  </si>
  <si>
    <t>Смеситель для умывальника (в комплекте с гибкой подводкой) (работа учтена в расценке ФЕР17-01-001-14, стоимость учтена в ЛСР №03-01-05)</t>
  </si>
  <si>
    <t>Электрический накопительный водонагреватель Thermex Tango V=30 л</t>
  </si>
  <si>
    <t>ФЕР18-02-004-01</t>
  </si>
  <si>
    <t>Монтаж водонагревателей электрических накопительных (емкостных) объемом: до 50 л</t>
  </si>
  <si>
    <t>01.7.06.11-0021</t>
  </si>
  <si>
    <t>Лента ФУМ</t>
  </si>
  <si>
    <t>0,002
0,002</t>
  </si>
  <si>
    <t>1,5
1,5</t>
  </si>
  <si>
    <t>24
О</t>
  </si>
  <si>
    <t>ФССЦ-63.1.01.06-0116</t>
  </si>
  <si>
    <t>Электроводонагреватели накопительные вертикальные, объем 30 л, мощность 1,5 кВт, размер 520х368х390 мм</t>
  </si>
  <si>
    <t>0,47
0,0188</t>
  </si>
  <si>
    <t>0,00085
0,000034</t>
  </si>
  <si>
    <t>0,0016
0,000064</t>
  </si>
  <si>
    <t>0,55
0,022</t>
  </si>
  <si>
    <t>89,9
3,596</t>
  </si>
  <si>
    <t>89,9000012
3,596</t>
  </si>
  <si>
    <t>Гидравлические испытания:</t>
  </si>
  <si>
    <t>Труба полипропиленовая PPR SDR 6,0 Ø20х3,4 мм (учтено в ФЕР16-04-002-01)</t>
  </si>
  <si>
    <t>Труба полипропиленовая PPR SDR 6,0 Ø25х4,2 мм (учтено в ФЕР16-04-002-02)</t>
  </si>
  <si>
    <t xml:space="preserve">на Здание КПП. АОВ., </t>
  </si>
  <si>
    <t>1146-1-АОВ.ВР; 1146-1-АОВ.СО</t>
  </si>
  <si>
    <t>Раздел 1. Приборы и средства автоматизации</t>
  </si>
  <si>
    <t>Монтаж пульта управления</t>
  </si>
  <si>
    <t>ФЕРм11-03-001-01</t>
  </si>
  <si>
    <t>Приборы, устанавливаемые на металлоконструкциях, щитах и пультах, масса: до 5 кг</t>
  </si>
  <si>
    <t>0,035
0,035</t>
  </si>
  <si>
    <t>0,1
0,1</t>
  </si>
  <si>
    <t>ТЦ_61.2.04.10_77_7705674361_07.03.2025_01_2.1</t>
  </si>
  <si>
    <t>Пульт управления HL18</t>
  </si>
  <si>
    <t>Монтаж переключателя</t>
  </si>
  <si>
    <t>ФЕРм08-03-591-07</t>
  </si>
  <si>
    <t>Переключатель: утопленного типа при скрытой проводке</t>
  </si>
  <si>
    <t>03.1.01.01-0002</t>
  </si>
  <si>
    <t>Гипс строительный Г-3</t>
  </si>
  <si>
    <t>0,00315
0,000063</t>
  </si>
  <si>
    <t>0,102
0,00204</t>
  </si>
  <si>
    <t>5,22
0,1044</t>
  </si>
  <si>
    <t>ТЦ_20.4.01.00_77_7704844420_25.02.2025_02_3.1</t>
  </si>
  <si>
    <t>Переключатель 1 клавишный открытой проводки с подсветкой Этюд 10А IP20</t>
  </si>
  <si>
    <t>Монтаж концевого выключателя</t>
  </si>
  <si>
    <t>ФЕРм08-03-538-02</t>
  </si>
  <si>
    <t>Выключатель путевой или конечный рычажный контактный общего назначения массой до 10 кг, устанавливаемый: на конструкции на стене или колонне</t>
  </si>
  <si>
    <t>0,003
0,003</t>
  </si>
  <si>
    <t>0,001
0,001</t>
  </si>
  <si>
    <t>0,006
0,006</t>
  </si>
  <si>
    <t>0,177
0,177</t>
  </si>
  <si>
    <t>0,014
0,014</t>
  </si>
  <si>
    <t>07.2.07.04-0007</t>
  </si>
  <si>
    <t>Конструкции стальные индивидуальные решетчатые сварные, масса до 0,1 т</t>
  </si>
  <si>
    <t>0,058
0,058</t>
  </si>
  <si>
    <t>14.4.03.17-0011</t>
  </si>
  <si>
    <t>Лак электроизоляционный 318</t>
  </si>
  <si>
    <t>20.1.02.23-0082</t>
  </si>
  <si>
    <t>Перемычки гибкие, тип ПГС-50</t>
  </si>
  <si>
    <t>0,031
0,031</t>
  </si>
  <si>
    <t>0,4
0,4</t>
  </si>
  <si>
    <t>6
О</t>
  </si>
  <si>
    <t>ТЦ_62.3.03.03_77_7705674361_07.03.2025_01_4.1</t>
  </si>
  <si>
    <t>Концевой выключатель ВП-15К21</t>
  </si>
  <si>
    <t>Прокладка кабеля МКШВнг(А)-LS  ( ЛСР №03-01-06 п.3)</t>
  </si>
  <si>
    <t>Прокладка кабеля КВВГнг(А)-LS  7х1,0 в кабель-канале</t>
  </si>
  <si>
    <t>ФЕРм08-02-148-01</t>
  </si>
  <si>
    <t>Кабель до 35 кВ в проложенных трубах, блоках и коробах, масса 1 м кабеля: до 1 кг</t>
  </si>
  <si>
    <t>0,096
0,0048</t>
  </si>
  <si>
    <t>0,0005
0,000025</t>
  </si>
  <si>
    <t>0,00006
0,000003</t>
  </si>
  <si>
    <t>1,87
0,0935</t>
  </si>
  <si>
    <t>ФССЦ-21.1.08.03-0519</t>
  </si>
  <si>
    <t>Кабель контрольный КВВГнг(A)-LS 7х1</t>
  </si>
  <si>
    <t>Прокладка кабеля КПСВВнг(А)-LS 2х2х0.75 в кабель-канале</t>
  </si>
  <si>
    <t>0,096
0,024</t>
  </si>
  <si>
    <t>0,0005
0,000125</t>
  </si>
  <si>
    <t>0,00006
0,000015</t>
  </si>
  <si>
    <t>1,87
0,4675</t>
  </si>
  <si>
    <t>ФССЦ-21.1.08.01-0095</t>
  </si>
  <si>
    <t>Кабель пожарной сигнализации КПСВВнг-LS 2х2х0,75</t>
  </si>
  <si>
    <t>Прокладка кабель-канала</t>
  </si>
  <si>
    <t>ФЕРм08-02-390-01</t>
  </si>
  <si>
    <t>Короба пластмассовые: шириной до 40 мм</t>
  </si>
  <si>
    <t>0,2
0,04</t>
  </si>
  <si>
    <t>01.7.15.14-0165</t>
  </si>
  <si>
    <t>Шурупы с полукруглой головкой 4х40 мм</t>
  </si>
  <si>
    <t>0,001
0,0002</t>
  </si>
  <si>
    <t>3,1
0,62</t>
  </si>
  <si>
    <t>ФССЦ-20.2.05.04-0026</t>
  </si>
  <si>
    <t>Кабель-канал (короб) 25х25 мм</t>
  </si>
  <si>
    <t xml:space="preserve">на Здание КПП. Конструктивные решения., </t>
  </si>
  <si>
    <t>1146-2-КЖ.ВР;1146-2-КМ.ВР</t>
  </si>
  <si>
    <t>Разработка грунта 1-2 группы для устройства котлована глубиной 0,55 м экскаватором с емкостью коша 1,34 м3</t>
  </si>
  <si>
    <t>ФЕР01-01-012-08</t>
  </si>
  <si>
    <t>Разработка грунта с погрузкой на автомобили-самосвалы экскаваторами с ковшом вместимостью: 1,6 (1,25-1,6) м3, группа грунтов 2</t>
  </si>
  <si>
    <t>0,03
0,0009123</t>
  </si>
  <si>
    <t>Разработка грунта 1-2 группы для устройства котлована под приямок глубиной 0,68 м экскаватором с емкостью коша 1,34 м3</t>
  </si>
  <si>
    <t>0,03
0,000204</t>
  </si>
  <si>
    <t>Доработка грунта котлована ручным способом, толщина 0,15 м</t>
  </si>
  <si>
    <t>ФЕР01-02-055-02</t>
  </si>
  <si>
    <t>Разработка грунта вручную с креплениями в траншеях шириной до 2 м, глубиной: до 2 м, группа грунтов 2</t>
  </si>
  <si>
    <t>Вывоз грунта</t>
  </si>
  <si>
    <t>0,02
0,0002244</t>
  </si>
  <si>
    <t>Обратная засыпка пазух котлована песком средней крупности</t>
  </si>
  <si>
    <t>Планировка дна котлована с уплотнением (учтено в ФЕР27-04-016-04)</t>
  </si>
  <si>
    <t>Раздел 2. Фундаментная плита монолитная ФПм1</t>
  </si>
  <si>
    <t>Устройство геотекстиля ТЕХНОНИКОЛЬ 200 г/м2</t>
  </si>
  <si>
    <t>0,00013
0,0000092</t>
  </si>
  <si>
    <t>ФССЦ-01.7.12.05-1004</t>
  </si>
  <si>
    <t>Геотекстиль нетканый, поверхностной плотностью 200 г/м2</t>
  </si>
  <si>
    <t>1000
70,8</t>
  </si>
  <si>
    <t>Устройство подготовки из бетона В7,5</t>
  </si>
  <si>
    <t>1,75
0,072275</t>
  </si>
  <si>
    <t>250
10,325</t>
  </si>
  <si>
    <t>102
4,2126</t>
  </si>
  <si>
    <t>ФССЦ-04.1.02.05-0003</t>
  </si>
  <si>
    <t>Смеси бетонные тяжелого бетона (БСТ), класс В7,5 (М100)</t>
  </si>
  <si>
    <t>Нанесение рулонной гидроизоляции «Техноэласт ЭПП» по ГОСТ 2678-94</t>
  </si>
  <si>
    <t>ФЕР08-01-003-05</t>
  </si>
  <si>
    <t>Гидроизоляция стен, фундаментов: боковая оклеечная по выровненной поверхности бутовой кладки, кирпичу и бетону в 2 слоя</t>
  </si>
  <si>
    <t>0,016
0,0128976</t>
  </si>
  <si>
    <t>0,44
0,354684</t>
  </si>
  <si>
    <t>0,024
0,0193464</t>
  </si>
  <si>
    <t>12.1.02.15</t>
  </si>
  <si>
    <t>Материалы гидроизоляционные рулонные</t>
  </si>
  <si>
    <t>230
185,403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</si>
  <si>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</si>
  <si>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 -15 °C, масса 1 м2 4,0 кг, прочность не менее 360 Н, теплостойкость не менее 120 °C</t>
  </si>
  <si>
    <t>Укладка экструзионного пенополистирола толщиной 50 мм</t>
  </si>
  <si>
    <t>ФЕР26-01-041-05</t>
  </si>
  <si>
    <t>Изоляция изделиями из пенопласта насухо холодных поверхностей покрытий и перекрытий</t>
  </si>
  <si>
    <t>12.2.05.06</t>
  </si>
  <si>
    <t>Изделия теплоизоляционные из пенопласта</t>
  </si>
  <si>
    <t>1,02
2,20422</t>
  </si>
  <si>
    <t>ФССЦ-12.2.05.09-0044</t>
  </si>
  <si>
    <t>Плиты теплоизоляционные из экструзионного вспененного полистирола ПЕНОПЛЭКС-45</t>
  </si>
  <si>
    <t>Устройство железобетонной конструкции</t>
  </si>
  <si>
    <t>0,73
0,106215</t>
  </si>
  <si>
    <t>30
4,365</t>
  </si>
  <si>
    <t>0,005
0,0007275</t>
  </si>
  <si>
    <t>0,002
0,000291</t>
  </si>
  <si>
    <t>0,01
0,001455</t>
  </si>
  <si>
    <t>101,5
14,76825</t>
  </si>
  <si>
    <t>0,0102
0,0014841</t>
  </si>
  <si>
    <t>8,1
1,17855</t>
  </si>
  <si>
    <t>0,04
0,00582</t>
  </si>
  <si>
    <t>3,6
0,5238</t>
  </si>
  <si>
    <t>ФССЦ-04.1.02.05-0009_2020-0-ФССЦ-ПР-15-4-2-003</t>
  </si>
  <si>
    <t>Надбавка за 1 м3 бетона в плотном теле по водонепроницаемости - за каждые 0,2 МПа давления воды, МПа до 0,4</t>
  </si>
  <si>
    <t>ФССЦ-04.1.02.05-0009_2020-0-ФССЦ-ПР-15-4-2-004</t>
  </si>
  <si>
    <t>Надбавка за 1 м3 бетона в плотном теле по водонепроницаемости - за каждые 0,2 МПа давления воды, МПа выше 0,4</t>
  </si>
  <si>
    <t>ФССЦ-04.1.02.05-0009</t>
  </si>
  <si>
    <t>Смеси бетонные тяжелого бетона (БСТ), класс B25 (М350)</t>
  </si>
  <si>
    <t>ФССЦ-08.4.03.03-0004</t>
  </si>
  <si>
    <t>Сталь арматурная рифленая свариваемая, класс А500С, диаметр 12 мм</t>
  </si>
  <si>
    <t>ФССЦ-08.4.03.03-0003</t>
  </si>
  <si>
    <t>Сталь арматурная рифленая свариваемая, класс А500С, диаметр 10 мм</t>
  </si>
  <si>
    <t>ФССЦ-08.4.03.03-0002</t>
  </si>
  <si>
    <t>Сталь арматурная рифленая свариваемая, класс А500С, диаметр 8 мм</t>
  </si>
  <si>
    <t>ФССЦ-08.4.03.02-0003</t>
  </si>
  <si>
    <t>Сталь арматурная, горячекатаная, гладкая, класс А-I, диаметр 10 мм</t>
  </si>
  <si>
    <t>ФССЦ-08.4.03.02-0002</t>
  </si>
  <si>
    <t>Сталь арматурная, горячекатаная, гладкая, класс А-I, диаметр 8 мм</t>
  </si>
  <si>
    <t>ФССЦ-08.4.03.02-0001</t>
  </si>
  <si>
    <t>Сталь арматурная, горячекатаная, гладкая, класс А-I, диаметр 6 мм</t>
  </si>
  <si>
    <t>Установка закладных деталей</t>
  </si>
  <si>
    <t>ФЕР06-03-004-09</t>
  </si>
  <si>
    <t>Установка закладных деталей весом: до 4 кг</t>
  </si>
  <si>
    <t>08.4.01.02</t>
  </si>
  <si>
    <t>Детали закладные и накладные</t>
  </si>
  <si>
    <t>1
0,04044</t>
  </si>
  <si>
    <t>ФССЦ-08.4.01.02-0001</t>
  </si>
  <si>
    <t>Детали закладные, вес до 1 кг</t>
  </si>
  <si>
    <t>Установка крышки приямка</t>
  </si>
  <si>
    <t>ФЕР08-02-007-03</t>
  </si>
  <si>
    <t>Установка металлических решеток приямков</t>
  </si>
  <si>
    <t>04.3.01.09-0023</t>
  </si>
  <si>
    <t>Раствор отделочный тяжелый цементный, состав 1:3</t>
  </si>
  <si>
    <t>0,75
0,02856</t>
  </si>
  <si>
    <t>07.2.07.13</t>
  </si>
  <si>
    <t>Изделия металлические (стяжки, прижимы, планки)</t>
  </si>
  <si>
    <t>1
0,03808</t>
  </si>
  <si>
    <t>0,06
0,0022848</t>
  </si>
  <si>
    <t>0,005
0,0001904</t>
  </si>
  <si>
    <t>ФССЦ-07.2.07.04-0013</t>
  </si>
  <si>
    <t>Прочие индивидуальные сварные конструкции решетчатые, масса сборочной единицы до 0,1 т</t>
  </si>
  <si>
    <t>Устройство трубы жесткой гофрированной двустенной ПНД Ø110</t>
  </si>
  <si>
    <t>ФЕР34-02-003-01</t>
  </si>
  <si>
    <t>Устройство трубопроводов из полиэтиленовых труб: до 2 отверстий</t>
  </si>
  <si>
    <t>канал.км</t>
  </si>
  <si>
    <t>01.3.01.01-0002</t>
  </si>
  <si>
    <t>Бензин автомобильный АИ-98, АИ-95, АИ-93</t>
  </si>
  <si>
    <t>0,0008
0,0000576</t>
  </si>
  <si>
    <t>11.1.03.03-0003</t>
  </si>
  <si>
    <t>Брусья необрезные, хвойных пород, длина 2-3,75 м, все ширины, толщина 100-125 мм, сорт III</t>
  </si>
  <si>
    <t>0,08
0,00576</t>
  </si>
  <si>
    <t>24.3.03.13-0418</t>
  </si>
  <si>
    <t>Труба напорная полиэтиленовая ПНД, среднего типа, диаметр 110 мм</t>
  </si>
  <si>
    <t>1000
72</t>
  </si>
  <si>
    <t>Устройство трубы гибкой гофрированной двустенной ПНД Ø110</t>
  </si>
  <si>
    <t>0,0008
0,0000048</t>
  </si>
  <si>
    <t>0,08
0,00048</t>
  </si>
  <si>
    <t>1000
6</t>
  </si>
  <si>
    <t>Заделка отверстий мелкозернистым бетоном на расширяющемся цементе по ГОСТ 11052-74</t>
  </si>
  <si>
    <t>ФЕР16-07-006-01</t>
  </si>
  <si>
    <t>Заделка сальников при проходе труб через фундаменты или стены подвала диаметром: до 100 мм</t>
  </si>
  <si>
    <t>01.2.03.03-0043</t>
  </si>
  <si>
    <t>Мастика битумно-кукерсольная холодная</t>
  </si>
  <si>
    <t>0,00049
0,00588</t>
  </si>
  <si>
    <t>1,8
21,6</t>
  </si>
  <si>
    <t>03.2.02.08-0001</t>
  </si>
  <si>
    <t>Цемент гипсоглиноземистый расширяющийся</t>
  </si>
  <si>
    <t>0,00064
0,00768</t>
  </si>
  <si>
    <t>Нанесение грунтовки ГФ-021 на мет. поверхность в 1 слой</t>
  </si>
  <si>
    <t>ФЕР13-03-002-04</t>
  </si>
  <si>
    <t>Огрунтовка металлических поверхностей за один раз: грунтовкой ГФ-021</t>
  </si>
  <si>
    <t>0,009
0,0001944</t>
  </si>
  <si>
    <t>14.5.09.02-0002</t>
  </si>
  <si>
    <t>Ксилол нефтяной, марка А</t>
  </si>
  <si>
    <t>0,0015
0,0000324</t>
  </si>
  <si>
    <t>Нанесение эмали ПФ-115 на мет. поверхность в 3 слоя</t>
  </si>
  <si>
    <t>ФЕР13-03-004-26</t>
  </si>
  <si>
    <t>Окраска металлических огрунтованных поверхностей: эмалью ПФ-115</t>
  </si>
  <si>
    <t>14.4.04.08-0003</t>
  </si>
  <si>
    <t>Эмаль ПФ-115, серая</t>
  </si>
  <si>
    <t>0,027
0,0005832</t>
  </si>
  <si>
    <t>4,2
0,09072</t>
  </si>
  <si>
    <t>Укладка экструзионного пенополистирола толщиной 100 мм</t>
  </si>
  <si>
    <t>1,02
2,57856</t>
  </si>
  <si>
    <t>Раздел 3. Плита крыльца монолитная Пм1</t>
  </si>
  <si>
    <t>0,00013
0,0000006</t>
  </si>
  <si>
    <t>1100
5,28</t>
  </si>
  <si>
    <t>0,016
0,000768</t>
  </si>
  <si>
    <t>0,44
0,02112</t>
  </si>
  <si>
    <t>0,024
0,001152</t>
  </si>
  <si>
    <t>230
11,04</t>
  </si>
  <si>
    <t>0,73
0,00657</t>
  </si>
  <si>
    <t>30
0,27</t>
  </si>
  <si>
    <t>0,005
0,000045</t>
  </si>
  <si>
    <t>0,002
0,000018</t>
  </si>
  <si>
    <t>0,01
0,00009</t>
  </si>
  <si>
    <t>101,5
0,9135</t>
  </si>
  <si>
    <t>0,0102
0,0000918</t>
  </si>
  <si>
    <t>8,1
0,0729</t>
  </si>
  <si>
    <t>0,04
0,00036</t>
  </si>
  <si>
    <t>3,6
0,0324</t>
  </si>
  <si>
    <t>Раздел 4. Плита покрытия монолитная Пм2</t>
  </si>
  <si>
    <t>0,73
0,04599</t>
  </si>
  <si>
    <t>30
1,89</t>
  </si>
  <si>
    <t>0,005
0,000315</t>
  </si>
  <si>
    <t>0,002
0,000126</t>
  </si>
  <si>
    <t>0,01
0,00063</t>
  </si>
  <si>
    <t>101,5
6,3945</t>
  </si>
  <si>
    <t>0,0102
0,0006426</t>
  </si>
  <si>
    <t>8,1
0,5103</t>
  </si>
  <si>
    <t>0,04
0,00252</t>
  </si>
  <si>
    <t>3,6
0,2268</t>
  </si>
  <si>
    <t>45</t>
  </si>
  <si>
    <t>46</t>
  </si>
  <si>
    <t>47</t>
  </si>
  <si>
    <t>1,02
0,03366</t>
  </si>
  <si>
    <t>ФССЦ-12.2.05.09-0031</t>
  </si>
  <si>
    <t>Плиты пенополистирольные экструзионные ТЕХНОПЛЕКС (ТУ 2244-047-17925162-2006), марки: 30-250</t>
  </si>
  <si>
    <t>Раздел 5. Устройство металлокаркаса</t>
  </si>
  <si>
    <t>48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</si>
  <si>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</si>
  <si>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</t>
  </si>
  <si>
    <t>2,5
9,715</t>
  </si>
  <si>
    <t>0,8
3,1088</t>
  </si>
  <si>
    <t>0,0026
0,0101036</t>
  </si>
  <si>
    <t>4,4
17,0984</t>
  </si>
  <si>
    <t>0,00001
0,0000389</t>
  </si>
  <si>
    <t>0,0001
0,0003886</t>
  </si>
  <si>
    <t>1
3,886</t>
  </si>
  <si>
    <t>0,005
0,01943</t>
  </si>
  <si>
    <t>0,0187
0,0726682</t>
  </si>
  <si>
    <t>0,00003
0,0001166</t>
  </si>
  <si>
    <t>0,00194
0,0075388</t>
  </si>
  <si>
    <t>0,037
0,143782</t>
  </si>
  <si>
    <t>0,00031
0,0012047</t>
  </si>
  <si>
    <t>0,6
2,3316</t>
  </si>
  <si>
    <t>ФССЦ-07.2.07.12-0012</t>
  </si>
  <si>
    <t>Элементы конструктивные зданий и сооружений с преобладанием гнутосварных профилей и круглых труб, средняя масса сборочной единицы от 0,1 до 0,5 т</t>
  </si>
  <si>
    <t>0,57282553
2,226</t>
  </si>
  <si>
    <t>ФССЦ-07.2.07.12-0020</t>
  </si>
  <si>
    <t>0,30288214
1,177</t>
  </si>
  <si>
    <t>ФССЦ-07.2.07.12-0024</t>
  </si>
  <si>
    <t>Элементы конструктивные зданий и сооружений с преобладанием толстолистовой стали, средняя масса сборочной единицы до 0,5 т</t>
  </si>
  <si>
    <t>0,12429233
0,483</t>
  </si>
  <si>
    <t>49</t>
  </si>
  <si>
    <t>ФЕР06-03-004-02</t>
  </si>
  <si>
    <t>Установка анкерных болтов: в готовые гнезда с заделкой длиной более 1 м</t>
  </si>
  <si>
    <t>07.2.07.02-0001</t>
  </si>
  <si>
    <t>Кондуктор инвентарный металлический</t>
  </si>
  <si>
    <t>0,01
0,0000998</t>
  </si>
  <si>
    <t>08.4.01.01-0022</t>
  </si>
  <si>
    <t>Детали анкерные с резьбой из прямых или гнутых круглых стержней</t>
  </si>
  <si>
    <t>1
0,009984</t>
  </si>
  <si>
    <t>Устройство безусадочной цементной смеси MasterFlow 928 (Emaco S 55)</t>
  </si>
  <si>
    <t>50</t>
  </si>
  <si>
    <t>51</t>
  </si>
  <si>
    <t>4200
84</t>
  </si>
  <si>
    <t>560
11,2</t>
  </si>
  <si>
    <t>52</t>
  </si>
  <si>
    <t>ФЕР26-02-010-02</t>
  </si>
  <si>
    <t>Очистка и огрунтовка поверхности металлических конструкций перед нанесением огнезащитного покрытия</t>
  </si>
  <si>
    <t>01.7.06.03-0022</t>
  </si>
  <si>
    <t>Лента полиэтиленовая с липким слоем А50</t>
  </si>
  <si>
    <t>0,1883
21,57918</t>
  </si>
  <si>
    <t>01.7.07.12-0022</t>
  </si>
  <si>
    <t>Пленка полиэтиленовая, толщина 0,2-0,5 мм</t>
  </si>
  <si>
    <t>2,917
334,2882</t>
  </si>
  <si>
    <t>01.7.16.02-0001</t>
  </si>
  <si>
    <t>Детали деревянные лесов из пиломатериалов хвойных пород</t>
  </si>
  <si>
    <t>0,01362
1,560852</t>
  </si>
  <si>
    <t>01.7.16.02-0002</t>
  </si>
  <si>
    <t>Детали лесов стальные, укомплектованные пробками, крючками и хомутами, окрашенные</t>
  </si>
  <si>
    <t>0,00109
0,124914</t>
  </si>
  <si>
    <t>01.7.17.08-0001</t>
  </si>
  <si>
    <t>Купрошлак</t>
  </si>
  <si>
    <t>0,05028
5,762088</t>
  </si>
  <si>
    <t>0,047
5,3862</t>
  </si>
  <si>
    <t>11.2.13.06-0011</t>
  </si>
  <si>
    <t>Щиты настила, все толщины</t>
  </si>
  <si>
    <t>0,106
12,1476</t>
  </si>
  <si>
    <t>0,0009
0,10314</t>
  </si>
  <si>
    <t>14.5.09.07-1020</t>
  </si>
  <si>
    <t>Растворитель, для эпоксидных и эпоксидосодержащих красок и грунтовок</t>
  </si>
  <si>
    <t>0,0316
3,62136</t>
  </si>
  <si>
    <t>0,31
35,526</t>
  </si>
  <si>
    <t>53</t>
  </si>
  <si>
    <t>0,027
0,030942</t>
  </si>
  <si>
    <t>4,2
4,8132</t>
  </si>
  <si>
    <t>Нанесение конструктивной огнезащиты «ТермобарьерК»</t>
  </si>
  <si>
    <t>54</t>
  </si>
  <si>
    <t>ФЕР26-02-011-01</t>
  </si>
  <si>
    <t>Огнезащитное покрытие металлоконструкций краской по подготовленной поверхности,: толщина покрытия 1 мм</t>
  </si>
  <si>
    <t>4,7
5,3862</t>
  </si>
  <si>
    <t>14.2.02.03</t>
  </si>
  <si>
    <t>Краски огнезащитные</t>
  </si>
  <si>
    <t>0,165
0,18909</t>
  </si>
  <si>
    <t>30,9
35,4114</t>
  </si>
  <si>
    <t>55</t>
  </si>
  <si>
    <t>ФЕР26-02-011-02</t>
  </si>
  <si>
    <t>Огнезащитное покрытие металлоконструкций краской по подготовленной поверхности,: при изменении толщины покрытия на 0,3 мм</t>
  </si>
  <si>
    <t>0,0320016
-0,0366738</t>
  </si>
  <si>
    <t>56</t>
  </si>
  <si>
    <t>ТЦ_14.2.02.02_78_7801557981_05.03.2025_02_1.1</t>
  </si>
  <si>
    <t>Конструктивная огнезащита "ТермобарьерК" (1 слой)</t>
  </si>
  <si>
    <t>57</t>
  </si>
  <si>
    <t>58</t>
  </si>
  <si>
    <t>0,5120016
0,5867538</t>
  </si>
  <si>
    <t>59</t>
  </si>
  <si>
    <t>ТЦ_14.2.02.02_78_7801557981_05.03.2025_02_2.1</t>
  </si>
  <si>
    <t>Конструктивная огнезащита "ТермобарьерК" (2 слой)</t>
  </si>
  <si>
    <t xml:space="preserve">на Конструктивные решения. Фундамент под мачту освещения., </t>
  </si>
  <si>
    <t>1146-7-КЖ.ВР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</si>
  <si>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</si>
  <si>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>Монтаж траншейной крепи методом параллельного заглубления направляющих и щитов (траншейная крепь ТТ-480К)</t>
  </si>
  <si>
    <t>ФЕР05-01-012-10</t>
  </si>
  <si>
    <t>Погружение вибропогружателем стальных свай шпунтового ряда массой 1 м: свыше 70 кг на глубину до 5 м</t>
  </si>
  <si>
    <t>0,05
0,44</t>
  </si>
  <si>
    <t>0,25
2,2</t>
  </si>
  <si>
    <t>0,0013
0,01144</t>
  </si>
  <si>
    <t>0,00051
0,004488</t>
  </si>
  <si>
    <t>08.3.10.02</t>
  </si>
  <si>
    <t>Профили фасонные горячекатаные для шпунтовых свай</t>
  </si>
  <si>
    <t>1,01
8,888</t>
  </si>
  <si>
    <t>08.3.12.01-0030</t>
  </si>
  <si>
    <t>Балки двутавровые № 60, марка стали Ст6пс</t>
  </si>
  <si>
    <t>0,00009
0,000792</t>
  </si>
  <si>
    <t>11.1.03.01-0067</t>
  </si>
  <si>
    <t>Бруски обрезные, хвойных пород, длина 2-3,75 м, ширина 75-150 мм, толщина 100-125 мм, сорт III</t>
  </si>
  <si>
    <t>0,0015
0,0132</t>
  </si>
  <si>
    <t>0,03
0,264</t>
  </si>
  <si>
    <t>ТЦ_08.1.02.08_78_7724514910_21.03.2025_02_1.2</t>
  </si>
  <si>
    <t>Крепь траншейная опалубка ТТ-480 4000х2400х107ММ для прокладки секций труб длиной до 12М в устойчивых и в сыпучих неустойчивых грунтах</t>
  </si>
  <si>
    <t>Раздел 2. Фундаментная плита монолитная ФМ-3 (4 шт.)</t>
  </si>
  <si>
    <t>0,00013
0,0000158</t>
  </si>
  <si>
    <t>1000
121,2</t>
  </si>
  <si>
    <t>1,75
0,119</t>
  </si>
  <si>
    <t>250
17</t>
  </si>
  <si>
    <t>102
6,936</t>
  </si>
  <si>
    <t>0,73
0,4964</t>
  </si>
  <si>
    <t>30
20,4</t>
  </si>
  <si>
    <t>0,005
0,0034</t>
  </si>
  <si>
    <t>0,002
0,00136</t>
  </si>
  <si>
    <t>0,01
0,0068</t>
  </si>
  <si>
    <t>101,5
69,02</t>
  </si>
  <si>
    <t>0,0102
0,006936</t>
  </si>
  <si>
    <t>8,1
5,508</t>
  </si>
  <si>
    <t>0,04
0,0272</t>
  </si>
  <si>
    <t>3,6
2,448</t>
  </si>
  <si>
    <t>ФССЦ-08.4.03.03-0010</t>
  </si>
  <si>
    <t>Сталь арматурная рифленая свариваемая, класс А500С, диаметр 28 мм</t>
  </si>
  <si>
    <t>Устройство трубы ПНД 110</t>
  </si>
  <si>
    <t>0,0008
0,000048</t>
  </si>
  <si>
    <t>0,08
0,0048</t>
  </si>
  <si>
    <t>1000
60</t>
  </si>
  <si>
    <t>Установка закладной детали (Входит в поставку мачты освещения)</t>
  </si>
  <si>
    <t>4200
2520</t>
  </si>
  <si>
    <t>560
336</t>
  </si>
  <si>
    <t>Обмазочная гидроизоляция на основе битума "ТЕХНОНИКОЛЬ №24" по ТУ за 2 раза по слою битумного праймера "ТЕХНОНИКОЛЬ №01"</t>
  </si>
  <si>
    <t>0,016
0,025344</t>
  </si>
  <si>
    <t>0,24
0,38016</t>
  </si>
  <si>
    <t>0,024
0,038016</t>
  </si>
  <si>
    <t>0,1
0,1584</t>
  </si>
  <si>
    <t>ФССЦ-01.2.03.05-0010</t>
  </si>
  <si>
    <t>Праймер битумный производства «Техно-Николь»</t>
  </si>
  <si>
    <t>Позиции, которые невозможно учесть в расчете сметы</t>
  </si>
  <si>
    <t xml:space="preserve">     12 ФЕР06-01-001-16 Устройство фундаментных плит железобетонных: плоских</t>
  </si>
  <si>
    <t>Задание общего количества ресурса несовместимо с методикой расчета</t>
  </si>
  <si>
    <t xml:space="preserve">на Пешеходная эстакада. Опоры., </t>
  </si>
  <si>
    <t>Раздел 1. Фундаменты опор 1, 2 и 3</t>
  </si>
  <si>
    <t>0,1
7,2</t>
  </si>
  <si>
    <t>0,01
0,72</t>
  </si>
  <si>
    <t>Изготовление и транспортировка забивных железобетонных свай 35x35 см длиной 8 м С8-35Т7 применительно к серии 3.500.1-1.93</t>
  </si>
  <si>
    <t>0,00008
0,000136</t>
  </si>
  <si>
    <t>1,01
1,717</t>
  </si>
  <si>
    <t>0,00007
0,000119</t>
  </si>
  <si>
    <t>0,003
0,0051</t>
  </si>
  <si>
    <t>0,02
0,034</t>
  </si>
  <si>
    <t>1,25
2,125</t>
  </si>
  <si>
    <t>0,00008
0,000824</t>
  </si>
  <si>
    <t>1,03
10,609</t>
  </si>
  <si>
    <t>0,004
0,0412</t>
  </si>
  <si>
    <t>0,02
0,206</t>
  </si>
  <si>
    <t>0,9375
9,65625</t>
  </si>
  <si>
    <t>0,01
0,12</t>
  </si>
  <si>
    <t>0,063
0,756</t>
  </si>
  <si>
    <t>0,15
0,81</t>
  </si>
  <si>
    <t>1,15
6,21</t>
  </si>
  <si>
    <t>1,75
0,07525</t>
  </si>
  <si>
    <t>250
10,75</t>
  </si>
  <si>
    <t>102
4,386</t>
  </si>
  <si>
    <t>0,73
0,27448</t>
  </si>
  <si>
    <t>30
11,28</t>
  </si>
  <si>
    <t>0,005
0,00188</t>
  </si>
  <si>
    <t>0,002
0,000752</t>
  </si>
  <si>
    <t>0,01
0,00376</t>
  </si>
  <si>
    <t>101,5
38,164</t>
  </si>
  <si>
    <t>0,0102
0,0038352</t>
  </si>
  <si>
    <t>8,1
3,0456</t>
  </si>
  <si>
    <t>0,04
0,01504</t>
  </si>
  <si>
    <t>3,6
1,3536</t>
  </si>
  <si>
    <t>ФЕР06-03-004-11</t>
  </si>
  <si>
    <t>Установка закладных деталей весом: более 20 кг</t>
  </si>
  <si>
    <t>1
0,10549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</si>
  <si>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</si>
  <si>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</si>
  <si>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Изготовление, транспортировка и монтаж металлоконструкций опор из стали марки 325-12-09Г2С по ГОСТ 19281-2014</t>
  </si>
  <si>
    <t>2,145
46,5465</t>
  </si>
  <si>
    <t>0,649
14,0833</t>
  </si>
  <si>
    <t>0,0022
0,04774</t>
  </si>
  <si>
    <t>3,3
71,61</t>
  </si>
  <si>
    <t>0,000011
0,0002387</t>
  </si>
  <si>
    <t>0,00011
0,002387</t>
  </si>
  <si>
    <t>1,1
23,87</t>
  </si>
  <si>
    <t>0,0176
0,38192</t>
  </si>
  <si>
    <t>0,02057
0,446369</t>
  </si>
  <si>
    <t>0,000033
0,0007161</t>
  </si>
  <si>
    <t>0,002134
0,0463078</t>
  </si>
  <si>
    <t>0,00077
0,016709</t>
  </si>
  <si>
    <t>0,000341
0,0073997</t>
  </si>
  <si>
    <t>0,66
14,322</t>
  </si>
  <si>
    <t>0,016
0,00384</t>
  </si>
  <si>
    <t>0,24
0,0576</t>
  </si>
  <si>
    <t>0,024
0,00576</t>
  </si>
  <si>
    <t>0,1
0,024</t>
  </si>
  <si>
    <t>0,013
0,00572</t>
  </si>
  <si>
    <t>1,95
0,858</t>
  </si>
  <si>
    <t>-0,013
-0,00572</t>
  </si>
  <si>
    <t>40
17,6</t>
  </si>
  <si>
    <t>0,04
0,0176</t>
  </si>
  <si>
    <t>0,0006
0,000264</t>
  </si>
  <si>
    <t>4
1,76</t>
  </si>
  <si>
    <t>-0,04
-0,0176</t>
  </si>
  <si>
    <t>33
14,52</t>
  </si>
  <si>
    <t xml:space="preserve">на Здание КПП. Архитектурные решения., </t>
  </si>
  <si>
    <t>1146-1-АР.ВР2</t>
  </si>
  <si>
    <t>Раздел 1. Устройство цоколя</t>
  </si>
  <si>
    <t>Гидроизоляция обмазочная за 2 раза</t>
  </si>
  <si>
    <t>0,016
0,0044704</t>
  </si>
  <si>
    <t>0,24
0,067056</t>
  </si>
  <si>
    <t>0,024
0,0067056</t>
  </si>
  <si>
    <t>0,1
0,02794</t>
  </si>
  <si>
    <t>Утепление цоколя экструзионным пенополистиролом XPS CARBON ECO SP толщиной 100 мм</t>
  </si>
  <si>
    <t>1,02
2,48574</t>
  </si>
  <si>
    <t>ФССЦ-12.2.05.09-0008</t>
  </si>
  <si>
    <t>Пенополистирол экструдированный ТЕХНОНИКОЛЬ XPS CARBON 30-280 Стандарт</t>
  </si>
  <si>
    <t>Устройство утеплителя, жесткой минеральной ваты толщиной 150 мм h=100 мм плотностью 190 кг/м3, L=26,12</t>
  </si>
  <si>
    <t>ФЕР26-01-036-01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</si>
  <si>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</si>
  <si>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>0,12
0,00528</t>
  </si>
  <si>
    <t>01.7.15.07-0132</t>
  </si>
  <si>
    <t>Дюбели распорные с металлическим стержнем, размер 10х150 мм</t>
  </si>
  <si>
    <t>12.2.01.09</t>
  </si>
  <si>
    <t>Изделия теплоизоляционные</t>
  </si>
  <si>
    <t>14.1.06.04-0001</t>
  </si>
  <si>
    <t>Клей для приклеивания минеральной ваты</t>
  </si>
  <si>
    <t>409
17,996</t>
  </si>
  <si>
    <t>ФССЦ-12.2.05.05-0014</t>
  </si>
  <si>
    <t>Плиты из минеральной ваты повышенной жесткости на синтетическом связующем ППЖ-200</t>
  </si>
  <si>
    <t>ФССЦ-01.7.15.07-1008</t>
  </si>
  <si>
    <t>Дюбели тарельчатые с металлическим гвоздем и термоголовкой, диаметр 8 мм, длина 130 мм</t>
  </si>
  <si>
    <t>Отделка цоколя цементно-песчаной штукатуркой по сетке с последующей окраской силиконовой фасадной краской в цвет по RGB 112/111/111 (аналог по RAL 7005)</t>
  </si>
  <si>
    <t>ФЕР15-02-036-01</t>
  </si>
  <si>
    <t>Штукатурка по сетке без устройства каркаса: улучшенная стен</t>
  </si>
  <si>
    <t>0,01
0,001303</t>
  </si>
  <si>
    <t>12
1,5636</t>
  </si>
  <si>
    <t>01.7.15.06-0121</t>
  </si>
  <si>
    <t>Гвозди строительные с плоской головкой, размер 1,6х50 мм</t>
  </si>
  <si>
    <t>0,0025
0,0003258</t>
  </si>
  <si>
    <t>0,013
0,0016939</t>
  </si>
  <si>
    <t>04.3.01.07-0012</t>
  </si>
  <si>
    <t>Раствор готовый отделочный тяжелый, известковый, состав 1:2,5</t>
  </si>
  <si>
    <t>3,1
0,40393</t>
  </si>
  <si>
    <t>08.1.02.17-0161</t>
  </si>
  <si>
    <t>Сетка тканая с квадратными ячейками № 05, без покрытия</t>
  </si>
  <si>
    <t>108
14,0724</t>
  </si>
  <si>
    <t>ФЕР15-04-011-02</t>
  </si>
  <si>
    <t>Окраска фасадов с лесов с подготовкой поверхности: силикатная</t>
  </si>
  <si>
    <t>0,075
0,0097725</t>
  </si>
  <si>
    <t>01.8.01.07-0001</t>
  </si>
  <si>
    <t>Стекло жидкое калийное</t>
  </si>
  <si>
    <t>0,0532
0,006932</t>
  </si>
  <si>
    <t>02.4.03.02-0001</t>
  </si>
  <si>
    <t>Щебень пористый из металлургического шлака М 600, фракция 5-10 мм</t>
  </si>
  <si>
    <t>0,0003
0,0000391</t>
  </si>
  <si>
    <t>04.3.01.12-0111</t>
  </si>
  <si>
    <t>Раствор готовый отделочный тяжелый, цементно-известковый, состав 1:1:6</t>
  </si>
  <si>
    <t>0,06
0,007818</t>
  </si>
  <si>
    <t>14.2.06.03-0514</t>
  </si>
  <si>
    <t>Жидкость гидрофобизирующая ГКЖ-10</t>
  </si>
  <si>
    <t>0,0023
0,0002997</t>
  </si>
  <si>
    <t>14.3.02.05</t>
  </si>
  <si>
    <t>Краски силикатные</t>
  </si>
  <si>
    <t>0,045
0,0058635</t>
  </si>
  <si>
    <t>ФССЦ-14.3.02.05-0201</t>
  </si>
  <si>
    <t>45
5,8635</t>
  </si>
  <si>
    <t>Укладка шнура «Вилатерм» на стыке штукатурки и отмотки, закрытие шва полиуретановым герметиком</t>
  </si>
  <si>
    <t>ФЕР07-05-039-20</t>
  </si>
  <si>
    <t>Укладка утеплителя (теплоизоляционного материала в виде жгутов круглого сечения) на мастике с приготовлением грунтовки вручную</t>
  </si>
  <si>
    <t>01.2.03.03-0104</t>
  </si>
  <si>
    <t>Мастика нетвердеющая строительная, гидроизоляционная и кровельная, битумно-полимерная, холодная</t>
  </si>
  <si>
    <t>0,002
0,000546</t>
  </si>
  <si>
    <t>01.7.07.26-0023</t>
  </si>
  <si>
    <t>Шнур пенополиэтиленовый теплоизоляционный прокладочный, сечение круглое сплошное, диаметр 6 мм</t>
  </si>
  <si>
    <t>1,05
0,28665</t>
  </si>
  <si>
    <t>14.4.01.15-1002</t>
  </si>
  <si>
    <t>Грунтовка полимерная</t>
  </si>
  <si>
    <t>0,0006
0,0001638</t>
  </si>
  <si>
    <t>14.5.09.07-0032</t>
  </si>
  <si>
    <t>Растворитель Р-5</t>
  </si>
  <si>
    <t>0,00004
0,0000109</t>
  </si>
  <si>
    <t>Раздел 2. Устройство наружных стен</t>
  </si>
  <si>
    <t>Трехслойная стеновая сэндвич-панель с заполнением минеральной ватой на базальтовой основе толщиной 150 мм, окраска RGB 142/168/39 (соответствие по RAL 6018)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</si>
  <si>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</si>
  <si>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</si>
  <si>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2,98
1,088892</t>
  </si>
  <si>
    <t>3,16
1,154664</t>
  </si>
  <si>
    <t>0,0031
0,0011327</t>
  </si>
  <si>
    <t>12,6
4,60404</t>
  </si>
  <si>
    <t>0,00005
0,0000183</t>
  </si>
  <si>
    <t>0,00054
0,0001973</t>
  </si>
  <si>
    <t>07.2.05.02</t>
  </si>
  <si>
    <t>Панели многослойные стеновые с обшивкой из профильного настила</t>
  </si>
  <si>
    <t>0,017
0,0062118</t>
  </si>
  <si>
    <t>Конструкции стальные нащельников и деталей обрамления</t>
  </si>
  <si>
    <t>0,273
0,0997542</t>
  </si>
  <si>
    <t>0,055
0,020097</t>
  </si>
  <si>
    <t>0,00013
0,0000475</t>
  </si>
  <si>
    <t>0,0104
0,0038002</t>
  </si>
  <si>
    <t>0,005
0,001827</t>
  </si>
  <si>
    <t>0,00165
0,0006029</t>
  </si>
  <si>
    <t>0,3
0,10962</t>
  </si>
  <si>
    <t>ФССЦ-07.2.05.05-0078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</si>
  <si>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150 мм, тип покрытия полиэстер, толщина металлических облицовок 0,5 мм (Россия)</t>
  </si>
  <si>
    <t>100
36,54</t>
  </si>
  <si>
    <t>ФССЦ-07.2.07.13-0061</t>
  </si>
  <si>
    <t>Трехслойная стеновая сэндвич-панель с заполнением минеральной ватой на базальтовой основе толщиной 150 мм, окраска RGB 150/195/235 (соответствие по RAL 5024)</t>
  </si>
  <si>
    <t>2,98
1,769822</t>
  </si>
  <si>
    <t>3,16
1,876724</t>
  </si>
  <si>
    <t>0,0031
0,0018411</t>
  </si>
  <si>
    <t>12,6
7,48314</t>
  </si>
  <si>
    <t>0,00005
0,0000297</t>
  </si>
  <si>
    <t>0,00054
0,0003207</t>
  </si>
  <si>
    <t>0,017
0,0100963</t>
  </si>
  <si>
    <t>0,273
0,1621347</t>
  </si>
  <si>
    <t>0,055
0,0326645</t>
  </si>
  <si>
    <t>0,00013
0,0000772</t>
  </si>
  <si>
    <t>0,0104
0,0061766</t>
  </si>
  <si>
    <t>0,005
0,0029695</t>
  </si>
  <si>
    <t>0,00165
0,0009799</t>
  </si>
  <si>
    <t>0,3
0,17817</t>
  </si>
  <si>
    <t>100
59,39</t>
  </si>
  <si>
    <t>Установка стального уголка 50х5 для крепления сэндвич-панелей к цоколю анкерами</t>
  </si>
  <si>
    <t>ФЕР09-03-050-01</t>
  </si>
  <si>
    <t>Монтаж стальных плинтусов из гнутого профиля</t>
  </si>
  <si>
    <t>01.7.15.14-0166</t>
  </si>
  <si>
    <t>Шурупы с полукруглой головкой 5х35 мм</t>
  </si>
  <si>
    <t>0,00075
0,000177</t>
  </si>
  <si>
    <t>Планка из стального листа</t>
  </si>
  <si>
    <t>0,004
0,000944</t>
  </si>
  <si>
    <t>08.3.09.05</t>
  </si>
  <si>
    <t>ФССЦ-08.3.08.02-0052</t>
  </si>
  <si>
    <t>Заполнение стыков сэндвич-панелей минеральной ватой плотностью 110 кг/м3</t>
  </si>
  <si>
    <t>ФЕР07-05-039-02</t>
  </si>
  <si>
    <t>Устройство герметизации стеновых панелей: минераловатными пакетами, стык горизонтальный</t>
  </si>
  <si>
    <t>12.2.04.12-0062</t>
  </si>
  <si>
    <t>Пакеты прошивные из минваты в оболочке из сетки проволочной тканой с квадратными ячейками, марка 200, толщина слоя минеральной ваты 120 мм</t>
  </si>
  <si>
    <t>0,8
0,3952</t>
  </si>
  <si>
    <t>14.5.04.02-0002</t>
  </si>
  <si>
    <t>Мастика клеящая каучуковая КН-3</t>
  </si>
  <si>
    <t>0,03
0,01482</t>
  </si>
  <si>
    <t>Устройство фасонных элементов</t>
  </si>
  <si>
    <t>Монтаж фасонных элементов из оцинкованной стали с полимерным покрытием, цвет по RAL 7005</t>
  </si>
  <si>
    <t>ФЕР12-01-010-01</t>
  </si>
  <si>
    <t>Устройство мелких покрытий (брандмауэры, парапеты, свесы и т.п.) из листовой оцинкованной стали</t>
  </si>
  <si>
    <t>01.7.15.06-0146</t>
  </si>
  <si>
    <t>Гвозди толевые круглые, размер 3,0х40 мм</t>
  </si>
  <si>
    <t>0,004
0,0026044</t>
  </si>
  <si>
    <t>08.3.03.05-0002</t>
  </si>
  <si>
    <t>Проволока канатная оцинкованная, диаметр 3 мм</t>
  </si>
  <si>
    <t>0,012
0,0078132</t>
  </si>
  <si>
    <t>08.3.05.05-0051</t>
  </si>
  <si>
    <t>Сталь листовая оцинкованная, толщина 0,5 мм</t>
  </si>
  <si>
    <t>0,57
0,371127</t>
  </si>
  <si>
    <t>Раздел 3. Устройство полов</t>
  </si>
  <si>
    <t>Тип пола 1</t>
  </si>
  <si>
    <t>Керамогранитная плитка толщ. 10 мм на клею "Ветонит"(или аналог), с затиркой швов-15мм</t>
  </si>
  <si>
    <t>ФЕР11-01-047-01</t>
  </si>
  <si>
    <t>Устройство покрытий из плит керамогранитных размером: 40х40 см</t>
  </si>
  <si>
    <t>0,44
0,0286</t>
  </si>
  <si>
    <t>04.3.02.09-0102</t>
  </si>
  <si>
    <t>Смеси сухие водостойкие для затирки межплиточных швов шириной 1-6 мм (различная цветовая гамма)</t>
  </si>
  <si>
    <t>0,013
0,000845</t>
  </si>
  <si>
    <t>06.2.05.03</t>
  </si>
  <si>
    <t>Плиты керамогранитные 400х400 мм</t>
  </si>
  <si>
    <t>102
6,63</t>
  </si>
  <si>
    <t>11.2.04.05</t>
  </si>
  <si>
    <t>Рейки деревянные</t>
  </si>
  <si>
    <t>0,01
0,00065</t>
  </si>
  <si>
    <t>14.1.06.02</t>
  </si>
  <si>
    <t>Клей для облицовочных работ (сухая смесь)</t>
  </si>
  <si>
    <t>1,2
0,078</t>
  </si>
  <si>
    <t>14.4.01.21</t>
  </si>
  <si>
    <t>Грунтовка</t>
  </si>
  <si>
    <t>ФССЦ-06.2.05.03-0001</t>
  </si>
  <si>
    <t>Плитка керамогранитная многоцветная неполированная, размер 300х300х8 мм</t>
  </si>
  <si>
    <t>ФССЦ-14.1.06.02-0011</t>
  </si>
  <si>
    <t>Клей для плитки Ветонит "Клей для пола"</t>
  </si>
  <si>
    <t>ФССЦ-11.2.04.05-0001</t>
  </si>
  <si>
    <t>Рейки деревянные, сечение 8х18 мм</t>
  </si>
  <si>
    <t>ФССЦ-14.3.01.03-0001</t>
  </si>
  <si>
    <t>Состав грунтовочный глубокого проникновения</t>
  </si>
  <si>
    <t>10,3
0,6695</t>
  </si>
  <si>
    <t>Устройство армированной стяжки из ЦПР (сетка диам.5 мм, шаг ячейки 100х100) - 45 мм</t>
  </si>
  <si>
    <t>ФЕР11-01-011-01</t>
  </si>
  <si>
    <t>Устройство стяжек: цементных толщиной 20 мм</t>
  </si>
  <si>
    <t>3,5
0,24605</t>
  </si>
  <si>
    <t>04.3.01.09</t>
  </si>
  <si>
    <t>Раствор готовый кладочный тяжелый цементный</t>
  </si>
  <si>
    <t>2,04
0,143412</t>
  </si>
  <si>
    <t>ФССЦ-04.3.01.09-0015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</si>
  <si>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</si>
  <si>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</si>
  <si>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2,55
0,179265</t>
  </si>
  <si>
    <t>10,2
0,71706</t>
  </si>
  <si>
    <t>ФЕР06-03-004-12</t>
  </si>
  <si>
    <t>Армирование подстилающих слоев и набетонок</t>
  </si>
  <si>
    <t>08.3.03.04-0012</t>
  </si>
  <si>
    <t>Проволока светлая, диаметр 1,1 мм</t>
  </si>
  <si>
    <t>0,028
0,0006102</t>
  </si>
  <si>
    <t>1
0,021793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</si>
  <si>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</si>
  <si>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</si>
  <si>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322,580645
7,03</t>
  </si>
  <si>
    <t>Пароизоляционная пленка в 1 слой</t>
  </si>
  <si>
    <t>ФЕР11-01-050-01</t>
  </si>
  <si>
    <t>Устройство пароизоляции из полиэтиленовой пленки в один слой насухо</t>
  </si>
  <si>
    <t>122,4
8,60472</t>
  </si>
  <si>
    <t>Утеплитель ЭППС XPS CARBON PROF- 140 мм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</si>
  <si>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</si>
  <si>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</si>
  <si>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12.2.04.04</t>
  </si>
  <si>
    <t>Плиты или маты минераловатные или стекловолокнистые</t>
  </si>
  <si>
    <t>103
7,2409</t>
  </si>
  <si>
    <t>ФССЦ-12.2.05.09-0009</t>
  </si>
  <si>
    <t>Пенополистирол экструдированный ТЕХНОНИКОЛЬ XPS CARBON 35-300</t>
  </si>
  <si>
    <t>14,42
1,013726</t>
  </si>
  <si>
    <t>Монтаж плинтуса из керамогранита, h=60мм</t>
  </si>
  <si>
    <t>ФЕР11-01-039-06</t>
  </si>
  <si>
    <t>Устройство плинтусов: из плиток керамогранитных</t>
  </si>
  <si>
    <t>0,01
0,000821</t>
  </si>
  <si>
    <t>01.7.03.04-0001</t>
  </si>
  <si>
    <t>Электроэнергия</t>
  </si>
  <si>
    <t>кВт-ч</t>
  </si>
  <si>
    <t>0,09
0,007389</t>
  </si>
  <si>
    <t>04.3.02.09</t>
  </si>
  <si>
    <t>Смесь сухая для заделки швов</t>
  </si>
  <si>
    <t>Плиты керамогранитные</t>
  </si>
  <si>
    <t>10,2
0,83742</t>
  </si>
  <si>
    <t>0,04
0,003284</t>
  </si>
  <si>
    <t>ФССЦ-04.3.02.09-0102</t>
  </si>
  <si>
    <t>6,12
0,502452</t>
  </si>
  <si>
    <t>Тип пола 2</t>
  </si>
  <si>
    <t>0,44
0,017248</t>
  </si>
  <si>
    <t>0,013
0,0005096</t>
  </si>
  <si>
    <t>102
3,9984</t>
  </si>
  <si>
    <t>0,01
0,000392</t>
  </si>
  <si>
    <t>1,2
0,04704</t>
  </si>
  <si>
    <t>10,3
0,40376</t>
  </si>
  <si>
    <t>Обмазочная гидроизоляция в один слой с заведением на стены h=200 мм</t>
  </si>
  <si>
    <t>ФЕР11-01-004-05</t>
  </si>
  <si>
    <t>Устройство гидроизоляции обмазочной: в один слой толщиной 2 мм</t>
  </si>
  <si>
    <t>01.1.02.10-1022</t>
  </si>
  <si>
    <t>Хризотил, группа 6К</t>
  </si>
  <si>
    <t>0,008
0,0005168</t>
  </si>
  <si>
    <t>01.2.01.02-0052</t>
  </si>
  <si>
    <t>Битумы нефтяные строительные БН-70/30</t>
  </si>
  <si>
    <t>0,019
0,0012274</t>
  </si>
  <si>
    <t>0,157
0,0101422</t>
  </si>
  <si>
    <t>01.3.01.01-0010</t>
  </si>
  <si>
    <t>Бензин-растворитель</t>
  </si>
  <si>
    <t>57
3,6822</t>
  </si>
  <si>
    <t>01.7.07.13-0001</t>
  </si>
  <si>
    <t>Мука андезитовая кислотоупорная, А</t>
  </si>
  <si>
    <t>0,125
0,008075</t>
  </si>
  <si>
    <t>0,5
0,0323</t>
  </si>
  <si>
    <t>3,5
0,1827</t>
  </si>
  <si>
    <t>2,04
0,106488</t>
  </si>
  <si>
    <t>2,55
0,13311</t>
  </si>
  <si>
    <t>10,2
0,53244</t>
  </si>
  <si>
    <t>0,028
0,0004531</t>
  </si>
  <si>
    <t>1
0,016182</t>
  </si>
  <si>
    <t>322,580645
5,22</t>
  </si>
  <si>
    <t>122,4
6,38928</t>
  </si>
  <si>
    <t>103
5,3766</t>
  </si>
  <si>
    <t>14,42
0,752724</t>
  </si>
  <si>
    <t>Плинтус ПВХ h=60 мм</t>
  </si>
  <si>
    <t>ФЕР11-01-040-03</t>
  </si>
  <si>
    <t>Устройство плинтусов поливинилхлоридных: на винтах самонарезающих</t>
  </si>
  <si>
    <t>01.7.15.04-0048</t>
  </si>
  <si>
    <t>Винты самонарезающие, остроконечные, длина 35 мм</t>
  </si>
  <si>
    <t>2,63
0,219342</t>
  </si>
  <si>
    <t>01.7.15.07-0021</t>
  </si>
  <si>
    <t>Дюбели распорные полиэтиленовые, размер 6х30 мм</t>
  </si>
  <si>
    <t>0,263
0,0219342</t>
  </si>
  <si>
    <t>11.3.03.06</t>
  </si>
  <si>
    <t>Плинтуса для полов пластиковые</t>
  </si>
  <si>
    <t>101
8,4234</t>
  </si>
  <si>
    <t>11.3.03.14-0001</t>
  </si>
  <si>
    <t>Заглушки торцевые для плинтуса из ПВХ, левые, высота 48 мм</t>
  </si>
  <si>
    <t>0,08
0,006672</t>
  </si>
  <si>
    <t>11.3.03.14-0011</t>
  </si>
  <si>
    <t>Заглушки торцевые для плинтуса из ПВХ, правые, высота 48 мм</t>
  </si>
  <si>
    <t>11.3.03.14-0021</t>
  </si>
  <si>
    <t>Соединитель для плинтуса из ПВХ, высота 48 мм</t>
  </si>
  <si>
    <t>0,4
0,03336</t>
  </si>
  <si>
    <t>11.3.03.14-0031</t>
  </si>
  <si>
    <t>Уголок внутренний для плинтуса из ПВХ, высота 48 мм</t>
  </si>
  <si>
    <t>0,07
0,005838</t>
  </si>
  <si>
    <t>11.3.03.14-0033</t>
  </si>
  <si>
    <t>Уголок наружный для плинтуса из ПВХ, высота 48 мм</t>
  </si>
  <si>
    <t>ФССЦ-11.3.03.06-0002</t>
  </si>
  <si>
    <t>Плинтус для полов из ПВХ, размер 22х49 мм с кабель-каналом</t>
  </si>
  <si>
    <t>Тип пола 3</t>
  </si>
  <si>
    <t>Линолеум гомогенный 34 класс, толщ. 2 мм на клею</t>
  </si>
  <si>
    <t>ФЕР11-01-036-01</t>
  </si>
  <si>
    <t>Устройство покрытий: из линолеума на клее</t>
  </si>
  <si>
    <t>01.6.03.04</t>
  </si>
  <si>
    <t>Линолеум</t>
  </si>
  <si>
    <t>102
17,8194</t>
  </si>
  <si>
    <t>0,5
0,08735</t>
  </si>
  <si>
    <t>14.1.02.04</t>
  </si>
  <si>
    <t>Состав клеящий</t>
  </si>
  <si>
    <t>50
8,735</t>
  </si>
  <si>
    <t>ФССЦ-14.1.02.04-0101</t>
  </si>
  <si>
    <t>Клей-мастика Бустилат</t>
  </si>
  <si>
    <t>0,05
0,008735</t>
  </si>
  <si>
    <t>ФССЦ-01.6.03.04-0117</t>
  </si>
  <si>
    <t>Линолеум коммерческий гомогенный: "ТАРКЕТТ iQ GRANIT SD", токорассеивающий (толщина 2 мм, класс 34/43, пож. безопасность Г3, В3, РП1, Д3, Т2)</t>
  </si>
  <si>
    <t>Устройство армированной стяжки из ЦПР (сетка диам.5 мм, шаг ячейки 100х100) - 55 мм</t>
  </si>
  <si>
    <t>3,5
0,61145</t>
  </si>
  <si>
    <t>2,04
0,356388</t>
  </si>
  <si>
    <t>3,57
0,623679</t>
  </si>
  <si>
    <t>14,28
2,494716</t>
  </si>
  <si>
    <t>0,028
0,0015164</t>
  </si>
  <si>
    <t>1
0,054157</t>
  </si>
  <si>
    <t>322,580645
17,47</t>
  </si>
  <si>
    <t>122,4
21,38328</t>
  </si>
  <si>
    <t>103
17,9941</t>
  </si>
  <si>
    <t>14,42
2,519174</t>
  </si>
  <si>
    <t>2,63
0,574918</t>
  </si>
  <si>
    <t>0,263
0,0574918</t>
  </si>
  <si>
    <t>101
22,0786</t>
  </si>
  <si>
    <t>0,08
0,017488</t>
  </si>
  <si>
    <t>0,4
0,08744</t>
  </si>
  <si>
    <t>0,07
0,015302</t>
  </si>
  <si>
    <t>Тип пола 4</t>
  </si>
  <si>
    <t>Покрытие обеспыливающими лакокрасочными материалами</t>
  </si>
  <si>
    <t>ФЕР13-03-003-02</t>
  </si>
  <si>
    <t>Окраска огрунтованных бетонных и оштукатуренных поверхностей: лаком БТ-577</t>
  </si>
  <si>
    <t>0,008
0,000144</t>
  </si>
  <si>
    <t>3
0,054</t>
  </si>
  <si>
    <t>Устройство армированной стяжки из ЦПР (сетка диам.5 мм, шаг ячейки 100х100) - 60 мм</t>
  </si>
  <si>
    <t>3,5
0,063</t>
  </si>
  <si>
    <t>2,04
0,03672</t>
  </si>
  <si>
    <t>4,08
0,07344</t>
  </si>
  <si>
    <t>16,32
0,29376</t>
  </si>
  <si>
    <t>0,028
0,0001562</t>
  </si>
  <si>
    <t>1
0,00558</t>
  </si>
  <si>
    <t>322,580645
1,8</t>
  </si>
  <si>
    <t>122,4
2,2032</t>
  </si>
  <si>
    <t>103
1,854</t>
  </si>
  <si>
    <t>14,42
0,25956</t>
  </si>
  <si>
    <t>Тип пола 4.1</t>
  </si>
  <si>
    <t>0,008
0,0000816</t>
  </si>
  <si>
    <t>3
0,0306</t>
  </si>
  <si>
    <t>3,5
0,0357</t>
  </si>
  <si>
    <t>2,04
0,020808</t>
  </si>
  <si>
    <t>4,08
0,041616</t>
  </si>
  <si>
    <t>16,32
0,166464</t>
  </si>
  <si>
    <t>0,028
0,0000885</t>
  </si>
  <si>
    <t>1
0,003162</t>
  </si>
  <si>
    <t>322,580645
1,02</t>
  </si>
  <si>
    <t>Тип пола 4.2</t>
  </si>
  <si>
    <t>0,008
0,0003944</t>
  </si>
  <si>
    <t>3
0,1479</t>
  </si>
  <si>
    <t>Раздел 4. Устройство перегородок</t>
  </si>
  <si>
    <t>Устройство перегородок Стандартных С-1М-2 ГСП-А Оптима (шифр М27.32/12-43.3) толщиной 125 мм по одинарному металлическому каркасу 75 мм (шаг стоечных профилей 600 мм) с двухслойной зашивкой стандартными листами гипсокартона Gyproc ГСП-А с обеих сторон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</si>
  <si>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</si>
  <si>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</si>
  <si>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01.6.01.02</t>
  </si>
  <si>
    <t>Листы гипсокартонные</t>
  </si>
  <si>
    <t>449
53,7453</t>
  </si>
  <si>
    <t>0,13
0,015561</t>
  </si>
  <si>
    <t>01.7.06.01-0042</t>
  </si>
  <si>
    <t>Лента эластичная самоклеящаяся для профилей направляющих 50/30000 мм</t>
  </si>
  <si>
    <t>117
14,0049</t>
  </si>
  <si>
    <t>01.7.06.04-0002</t>
  </si>
  <si>
    <t>Лента бумажная для повышения трещиностойкости стыков ГКЛ и ГВЛ</t>
  </si>
  <si>
    <t>177
21,1869</t>
  </si>
  <si>
    <t>01.7.06.04-0007</t>
  </si>
  <si>
    <t>Лента разделительная для сопряжения потолка из ЛГК со стеной</t>
  </si>
  <si>
    <t>1,62
0,193914</t>
  </si>
  <si>
    <t>01.7.15.07-0082</t>
  </si>
  <si>
    <t>Дюбель-гвозди, размер 6х39 мм</t>
  </si>
  <si>
    <t>0,7
0,08379</t>
  </si>
  <si>
    <t>1,63
0,195111</t>
  </si>
  <si>
    <t>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</si>
  <si>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</si>
  <si>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14,19
1,698543</t>
  </si>
  <si>
    <t>01.7.15.14-0045</t>
  </si>
  <si>
    <t>Шурупы самонарезающий прокалывающий, для крепления гипсокартонных листов (ГКЛ, ГКЛВ, ГКЛВО) к каркасу из металлических профилей 3,5/35 мм</t>
  </si>
  <si>
    <t>37,88
4,534236</t>
  </si>
  <si>
    <t>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</si>
  <si>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</si>
  <si>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86
10,2942</t>
  </si>
  <si>
    <t>07.2.06.03-0195</t>
  </si>
  <si>
    <t>Профиль стоечный, стальной, оцинкованный, для монтажа гипсовых перегородок, длина 3 м, сечение 50х50х0,6 мм</t>
  </si>
  <si>
    <t>254
30,4038</t>
  </si>
  <si>
    <t>07.2.06.04-0011</t>
  </si>
  <si>
    <t>Верхний уголок для крепления несущих элементов двери 100х123 мм</t>
  </si>
  <si>
    <t>0,14
0,016758</t>
  </si>
  <si>
    <t>07.2.06.04-0061</t>
  </si>
  <si>
    <t>Нижний уголок для крепления несущих элементов двери 100х123 мм</t>
  </si>
  <si>
    <t>11.1.03.01-0001</t>
  </si>
  <si>
    <t>Бруски деревянные, размер 50х50 мм</t>
  </si>
  <si>
    <t>0,0975
0,0116708</t>
  </si>
  <si>
    <t>12.2.03.15</t>
  </si>
  <si>
    <t>Материалы теплоизоляционные из минеральных волокон</t>
  </si>
  <si>
    <t>103
12,3291</t>
  </si>
  <si>
    <t>14.4.01.02-0012</t>
  </si>
  <si>
    <t>Грунтовка укрепляющая, глубокого проникновения, быстросохнущая, паропроницаемая</t>
  </si>
  <si>
    <t>20
2,394</t>
  </si>
  <si>
    <t>14.5.11.03-0001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</si>
  <si>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</si>
  <si>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</si>
  <si>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</si>
  <si>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150
17,955</t>
  </si>
  <si>
    <t>ФССЦ-01.6.01.02-0006</t>
  </si>
  <si>
    <t>Листы гипсокартонные ГКЛ, толщина 12,5 мм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</si>
  <si>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</si>
  <si>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</si>
  <si>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7,725
0,9246825</t>
  </si>
  <si>
    <t>Устройство перегородок Огнестойких С-1М-2 ГСП-DF (шифр М27.32/12-43.3) толщиной 125 мм по одинарному металлическому каркасу 75 мм (шаг стоечных профилей 600 мм) с двухслойной зашивкой листами гипсокартона с повышенной сопротивляемостью воздействию открытого пламени Gyproc ГСП-DF с обеих сторон</t>
  </si>
  <si>
    <t>449
61,6477</t>
  </si>
  <si>
    <t>0,13
0,017849</t>
  </si>
  <si>
    <t>117
16,0641</t>
  </si>
  <si>
    <t>177
24,3021</t>
  </si>
  <si>
    <t>1,62
0,222426</t>
  </si>
  <si>
    <t>0,7
0,09611</t>
  </si>
  <si>
    <t>1,63
0,223799</t>
  </si>
  <si>
    <t>14,19
1,948287</t>
  </si>
  <si>
    <t>37,88
5,200924</t>
  </si>
  <si>
    <t>86
11,8078</t>
  </si>
  <si>
    <t>254
34,8742</t>
  </si>
  <si>
    <t>0,14
0,019222</t>
  </si>
  <si>
    <t>0,0975
0,0133868</t>
  </si>
  <si>
    <t>103
14,1419</t>
  </si>
  <si>
    <t>20
2,746</t>
  </si>
  <si>
    <t>150
20,595</t>
  </si>
  <si>
    <t>ФССЦ-01.6.01.02-0010</t>
  </si>
  <si>
    <t>Листы гипсокартонные: огнестойкие, ГИПРОК, толщиной 15 мм</t>
  </si>
  <si>
    <t>7,725
1,0606425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</si>
  <si>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 обеих сторон</t>
  </si>
  <si>
    <t>449
23,1684</t>
  </si>
  <si>
    <t>0,13
0,006708</t>
  </si>
  <si>
    <t>117
6,0372</t>
  </si>
  <si>
    <t>177
9,1332</t>
  </si>
  <si>
    <t>1,62
0,083592</t>
  </si>
  <si>
    <t>0,7
0,03612</t>
  </si>
  <si>
    <t>1,63
0,084108</t>
  </si>
  <si>
    <t>14,19
0,732204</t>
  </si>
  <si>
    <t>37,88
1,954608</t>
  </si>
  <si>
    <t>86
4,4376</t>
  </si>
  <si>
    <t>254
13,1064</t>
  </si>
  <si>
    <t>0,14
0,007224</t>
  </si>
  <si>
    <t>0,0975
0,005031</t>
  </si>
  <si>
    <t>103
5,3148</t>
  </si>
  <si>
    <t>20
1,032</t>
  </si>
  <si>
    <t>150
7,74</t>
  </si>
  <si>
    <t>ФССЦ-01.6.01.02-0008</t>
  </si>
  <si>
    <t>Листы гипсокартонные ГКЛВ, толщина 12,5 мм</t>
  </si>
  <si>
    <t>7,725
0,39861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</si>
  <si>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со стороны санузла, стандартными листами гипсокартона Gyproc ГСП-А с другой стороны</t>
  </si>
  <si>
    <t>449
101,2495</t>
  </si>
  <si>
    <t>0,13
0,029315</t>
  </si>
  <si>
    <t>117
26,3835</t>
  </si>
  <si>
    <t>177
39,9135</t>
  </si>
  <si>
    <t>1,62
0,36531</t>
  </si>
  <si>
    <t>0,7
0,15785</t>
  </si>
  <si>
    <t>1,63
0,367565</t>
  </si>
  <si>
    <t>14,19
3,199845</t>
  </si>
  <si>
    <t>37,88
8,54194</t>
  </si>
  <si>
    <t>86
19,393</t>
  </si>
  <si>
    <t>254
57,277</t>
  </si>
  <si>
    <t>0,14
0,03157</t>
  </si>
  <si>
    <t>0,0975
0,0219863</t>
  </si>
  <si>
    <t>103
23,2265</t>
  </si>
  <si>
    <t>20
4,51</t>
  </si>
  <si>
    <t>150
33,825</t>
  </si>
  <si>
    <t>Устройство перегородки для зашивки коммуникаций в санузле толщиной 100 мм по одинарному металлическому каркасу (шаг стоечных профилей 600 мм) с двухслойной зашивкой влагостойкими гипсовыми листами Gyproc ГСП-Н3 с одной стороны</t>
  </si>
  <si>
    <t>ФЕР10-05-010-01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</si>
  <si>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</si>
  <si>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>212
17,9352</t>
  </si>
  <si>
    <t>0,073
0,0061758</t>
  </si>
  <si>
    <t>01.7.06.01-0043</t>
  </si>
  <si>
    <t>Лента эластичная самоклеящаяся для профилей направляющих 70/30000 мм</t>
  </si>
  <si>
    <t>116
9,8136</t>
  </si>
  <si>
    <t>120
10,152</t>
  </si>
  <si>
    <t>0,82
0,069372</t>
  </si>
  <si>
    <t>1,53
0,129438</t>
  </si>
  <si>
    <t>7,35
0,62181</t>
  </si>
  <si>
    <t>18,55
1,56933</t>
  </si>
  <si>
    <t>07.2.06.03-0116</t>
  </si>
  <si>
    <t>Профиль направляющий, стальной, оцинкованный, для монтажа гипсовых перегородок и подвесных потолков, длина 3 м, сечение 75х40х0,6 мм</t>
  </si>
  <si>
    <t>88
7,4448</t>
  </si>
  <si>
    <t>07.2.06.03-0199</t>
  </si>
  <si>
    <t>Профиль стоечный, стальной, оцинкованный, для монтажа гипсовых перегородок, длина 3 м, сечение 75х50х0,6 мм</t>
  </si>
  <si>
    <t>225
19,035</t>
  </si>
  <si>
    <t>07.2.06.03-0229</t>
  </si>
  <si>
    <t>Профиль угловой, стальной, оцинкованный, для защиты углов, длина 3 м, сечение 31х31х0,4 мм</t>
  </si>
  <si>
    <t>46
3,8916</t>
  </si>
  <si>
    <t>14.1.06.01-0001</t>
  </si>
  <si>
    <t>Смесь сухая для наружных работ мелкозернистая, гипсовая, клеевая, для приклеивания ГКЛ и минераловатных плит, ручного нанесения, прочность на сжатие 2,0 МПа, прочность сцепления с основанием 0,3 МПа, прочность на изгиб 1,0 МПа</t>
  </si>
  <si>
    <t>119
10,0674</t>
  </si>
  <si>
    <t>10
0,846</t>
  </si>
  <si>
    <t>14.5.01.01</t>
  </si>
  <si>
    <t>Герметик акриловый, 300мл</t>
  </si>
  <si>
    <t>7
0,5922</t>
  </si>
  <si>
    <t>9
0,7614</t>
  </si>
  <si>
    <t>85
7,191</t>
  </si>
  <si>
    <t>ФССЦ-14.5.01.01-0012</t>
  </si>
  <si>
    <t>Герметик акриловый, универсальный для заделки швов и трещин и герметизации швов</t>
  </si>
  <si>
    <t>2,1
0,17766</t>
  </si>
  <si>
    <t>Раздел 5. Устройство кровли</t>
  </si>
  <si>
    <t>Устройство уклонообразующего слоя из стяжки из легкого бетона М150 y=1800 кг/м3, 20-100 мм</t>
  </si>
  <si>
    <t>ФЕР12-01-017-01</t>
  </si>
  <si>
    <t>Устройство выравнивающих стяжек: цементно-песчаных толщиной 15 мм</t>
  </si>
  <si>
    <t>3,85
1,505735</t>
  </si>
  <si>
    <t>1,53
0,598383</t>
  </si>
  <si>
    <t>12.1.02.06-0022</t>
  </si>
  <si>
    <t>Рубероид кровельный РКП-350</t>
  </si>
  <si>
    <t>4,4
1,72084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</si>
  <si>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</si>
  <si>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</si>
  <si>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4,59
1,795149</t>
  </si>
  <si>
    <t>Укладка пароизоляции Бикрост ТУ 5774-042-00288739-99</t>
  </si>
  <si>
    <t>60</t>
  </si>
  <si>
    <t>ФЕР12-01-015-03</t>
  </si>
  <si>
    <t>Устройство пароизоляции: прокладочной в один слой</t>
  </si>
  <si>
    <t>01.2.03.03-0013</t>
  </si>
  <si>
    <t>Мастика битумная кровельная горячая</t>
  </si>
  <si>
    <t>0,05
0,019555</t>
  </si>
  <si>
    <t>110
43,021</t>
  </si>
  <si>
    <t>Укладка утеплителя Роквул «Руф-Баттс Н» p=100 кг/м3 толщиной 140 мм</t>
  </si>
  <si>
    <t>61</t>
  </si>
  <si>
    <t>ФЕР12-01-013-03</t>
  </si>
  <si>
    <t>Утепление покрытий плитами: из минеральной ваты или перлита на битумной мастике в один слой</t>
  </si>
  <si>
    <t>01.2.01.02-0041</t>
  </si>
  <si>
    <t>Битумы нефтяные строительные кровельные БНК-45/190, БНК-40/180</t>
  </si>
  <si>
    <t>0,025
0,0097775</t>
  </si>
  <si>
    <t>0,201
0,0786111</t>
  </si>
  <si>
    <t>0,058
0,0226838</t>
  </si>
  <si>
    <t>12.2.05.05</t>
  </si>
  <si>
    <t>Плиты теплоизоляционные</t>
  </si>
  <si>
    <t>103
40,2833</t>
  </si>
  <si>
    <t>ФССЦ-12.2.05.10-0006</t>
  </si>
  <si>
    <t>Плиты минераловатные "Руф Баттс" ROCKWOOL</t>
  </si>
  <si>
    <t>14,42
5,639662</t>
  </si>
  <si>
    <t>Укладка утеплителя Роквул «Руф-Баттс В» p=190 кг/м3 толщиной 40 мм</t>
  </si>
  <si>
    <t>62</t>
  </si>
  <si>
    <t>ФЕР12-01-013-04</t>
  </si>
  <si>
    <t>Утепление покрытий плитами: на каждый последующий слой добавлять к расценке 12-01-013-03</t>
  </si>
  <si>
    <t>Устройство стяжки из ЦСП плит 1200х12 ГОСТ 28816-860 в 2 слоя</t>
  </si>
  <si>
    <t>63</t>
  </si>
  <si>
    <t>ФЕР12-01-017-05</t>
  </si>
  <si>
    <t>Устройство выравнивающих стяжек: сборных из плоских хризотилцементных листов</t>
  </si>
  <si>
    <t>01.1.01.05-0031</t>
  </si>
  <si>
    <t>Листы хризотилцементные плоские с гладкой поверхностью, прессованные, толщина 10 мм</t>
  </si>
  <si>
    <t>204
79,7844</t>
  </si>
  <si>
    <t>0,096
0,0375456</t>
  </si>
  <si>
    <t>01.2.03.08-0001</t>
  </si>
  <si>
    <t>Гудрон (полугудрон)</t>
  </si>
  <si>
    <t>0,276
0,1079436</t>
  </si>
  <si>
    <t>08.3.05.05-0053</t>
  </si>
  <si>
    <t>Сталь листовая оцинкованная, толщина 0,7 мм</t>
  </si>
  <si>
    <t>0,0268
0,0104815</t>
  </si>
  <si>
    <t>12.2.03.11-0012</t>
  </si>
  <si>
    <t>Ткань стеклянная изоляционная, плотность 230 г/м2, толщина 0,2 мм</t>
  </si>
  <si>
    <t>40
15,644</t>
  </si>
  <si>
    <t>Установка Галтели ТЕХНОРУФ ПРОФ по краю парапета</t>
  </si>
  <si>
    <t>64</t>
  </si>
  <si>
    <t>0,8
0,14112</t>
  </si>
  <si>
    <t>0,03
0,005292</t>
  </si>
  <si>
    <t>Установка крепежного элемента для водосточной системы (костыль) -  учтено в ФЕР12-01-035-03</t>
  </si>
  <si>
    <t>Наплавляемый кровельный рулоннонный гидроизоляционный битумосодержащий материал Техноэласт ЭПП с заходом на парапет</t>
  </si>
  <si>
    <t>65</t>
  </si>
  <si>
    <t>ФЕР12-01-002-10
Вторпой слой Техноэласт Пламя Стоп</t>
  </si>
  <si>
    <t>Устройство кровель плоских из наплавляемых материалов: в один слой</t>
  </si>
  <si>
    <t>15,02
6,493146</t>
  </si>
  <si>
    <t>Материалы рулонные кровельные для верхнего слоя</t>
  </si>
  <si>
    <t>116
50,1468</t>
  </si>
  <si>
    <t>ФССЦ-12.1.02.03-0172</t>
  </si>
  <si>
    <t>Техноэласт: Пламя-Стоп ЭКП</t>
  </si>
  <si>
    <t>Укладка кровельного рулонного битумосодержащего материала Техноэласт Пламя Стоп в 2 слоя</t>
  </si>
  <si>
    <t>66</t>
  </si>
  <si>
    <t>ФЕР12-01-002-09</t>
  </si>
  <si>
    <t>Устройство кровель плоских из наплавляемых материалов: в два слоя</t>
  </si>
  <si>
    <t>29,94
12,943062</t>
  </si>
  <si>
    <t>114
49,2822</t>
  </si>
  <si>
    <t>Материалы рулонные кровельные для нижних слоев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</si>
  <si>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</si>
  <si>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</si>
  <si>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Устройство утеплителя по краю парапета жесткая минераловатная плита p=190 кг/м3</t>
  </si>
  <si>
    <t>67</t>
  </si>
  <si>
    <t>0,025
0,0013175</t>
  </si>
  <si>
    <t>0,201
0,0105927</t>
  </si>
  <si>
    <t>0,058
0,0030566</t>
  </si>
  <si>
    <t>103
5,4281</t>
  </si>
  <si>
    <t>4,12
0,217124</t>
  </si>
  <si>
    <t>Устройство ЦСП плиты по краю парапета</t>
  </si>
  <si>
    <t>68</t>
  </si>
  <si>
    <t>102
5,6304</t>
  </si>
  <si>
    <t>0,048
0,0026496</t>
  </si>
  <si>
    <t>0,138
0,0076176</t>
  </si>
  <si>
    <t>0,0134
0,0007397</t>
  </si>
  <si>
    <t>20
1,104</t>
  </si>
  <si>
    <t>Анкер с тарельчатым дюбелем для крепления утеплителя</t>
  </si>
  <si>
    <t>69</t>
  </si>
  <si>
    <t>ФЕР09-05-003-01</t>
  </si>
  <si>
    <t>Постановка болтов: строительных с гайками и шайбами</t>
  </si>
  <si>
    <t>1
0,45</t>
  </si>
  <si>
    <t>Примыкание кровли к вентиляционному стояку</t>
  </si>
  <si>
    <t>70</t>
  </si>
  <si>
    <t>ФЕР12-01-021-01</t>
  </si>
  <si>
    <t>Устройство однослойной кровли из полимерного рулонного материала с установкой прижимных пластин</t>
  </si>
  <si>
    <t>4,5
0,0135</t>
  </si>
  <si>
    <t>3,1
0,0093</t>
  </si>
  <si>
    <t>01.7.15.04-0045</t>
  </si>
  <si>
    <t>Винты самонарезающие для крепления профилированного настила и панелей к несущим конструкциям</t>
  </si>
  <si>
    <t>0,006
0,000018</t>
  </si>
  <si>
    <t>3,5
0,0105</t>
  </si>
  <si>
    <t>0,054
0,000162</t>
  </si>
  <si>
    <t>Материалы рулонные кровельные</t>
  </si>
  <si>
    <t>128
0,384</t>
  </si>
  <si>
    <t>14.5.04.08</t>
  </si>
  <si>
    <t>Мастика герметизирующая</t>
  </si>
  <si>
    <t>9
0,027</t>
  </si>
  <si>
    <t>ФССЦ-14.5.04.08-0001</t>
  </si>
  <si>
    <t>Мастика битумная кровельная холодная</t>
  </si>
  <si>
    <t>0,009
0,000027</t>
  </si>
  <si>
    <t>Устройство наружного водостока, металлическая водосточная система ТЕХНОНИКОЛЬ Стандарт</t>
  </si>
  <si>
    <t>Монтаж водосточного желоба ∅125 мм, L=3,0 м (Lжелоба=7,89 м)</t>
  </si>
  <si>
    <t>71</t>
  </si>
  <si>
    <t>ФЕР12-01-035-03</t>
  </si>
  <si>
    <t>Устройство металлической водосточной системы: прямых звеньев труб</t>
  </si>
  <si>
    <t>01.7.15.07-0010</t>
  </si>
  <si>
    <t>Дюбели пластмассовые с шурупами, размер 10х50 мм</t>
  </si>
  <si>
    <t>0,2
1,58</t>
  </si>
  <si>
    <t>08.1.02.07</t>
  </si>
  <si>
    <t>Труба водосточная</t>
  </si>
  <si>
    <t>1
7,9</t>
  </si>
  <si>
    <t>08.1.02.22</t>
  </si>
  <si>
    <t>Изделия для водосточных труб</t>
  </si>
  <si>
    <t>2
15,8</t>
  </si>
  <si>
    <t>ФССЦ-12.1.01.05-0035</t>
  </si>
  <si>
    <t>Желоб металлический для водосточных систем, окрашенный, диаметр 125 мм, длина 3000 мм</t>
  </si>
  <si>
    <t>0,33333333
2,6333333</t>
  </si>
  <si>
    <t>ФССЦ-12.1.01.05-0013</t>
  </si>
  <si>
    <t>Кронштейн желоба металлический для водосточных систем, окрашенный, диаметр 125 мм, длина 320 мм</t>
  </si>
  <si>
    <t>2,28136882
18,0228137</t>
  </si>
  <si>
    <t>ФССЦ-12.1.01.05-0042</t>
  </si>
  <si>
    <t>Заглушка желоба металлическая для водосточных систем, окрашенная, диаметр 125 мм</t>
  </si>
  <si>
    <t>0,25348542
2,0025348</t>
  </si>
  <si>
    <t>ФССЦ-12.1.01.05-0058</t>
  </si>
  <si>
    <t>Соединитель желоба металлический для водосточных систем, окрашенный, диаметр 125 мм</t>
  </si>
  <si>
    <t>Монтаж водоприемной воронки 155х14х189</t>
  </si>
  <si>
    <t>72</t>
  </si>
  <si>
    <t>ФЕР12-01-035-02</t>
  </si>
  <si>
    <t>Устройство металлической водосточной системы: воронок</t>
  </si>
  <si>
    <t>ФССЦ-12.1.01.05-0002</t>
  </si>
  <si>
    <t>Воронка водосборная металлическая для водосточных систем, окрашенная, диаметр 300/100 мм</t>
  </si>
  <si>
    <t>Монтаж водосточной трубы ∅90 мм, L=4,0 м (труба ∅90 мм, L=3,0 м – 1 шт.; труб ∅90 мм, L=1,0 м – 1 шт.)</t>
  </si>
  <si>
    <t>73</t>
  </si>
  <si>
    <t>0,2
0,8</t>
  </si>
  <si>
    <t>1
4</t>
  </si>
  <si>
    <t>2
8</t>
  </si>
  <si>
    <t>74</t>
  </si>
  <si>
    <t>ФССЦ-12.1.01.05-0064</t>
  </si>
  <si>
    <t>Труба металлическая для водосточных систем, окрашенная, диаметр 100 мм, длина 2000 мм</t>
  </si>
  <si>
    <t>75</t>
  </si>
  <si>
    <t>76</t>
  </si>
  <si>
    <t>ФССЦ-12.1.01.05-0021</t>
  </si>
  <si>
    <t>Хомут трубы (на кирпич) медный для водосточных систем, диаметр 100 мм</t>
  </si>
  <si>
    <t>77</t>
  </si>
  <si>
    <t>ФССЦ-12.1.01.05-0050</t>
  </si>
  <si>
    <t>Колено трубы 60° металлическое для водосточных систем, окрашенное, диаметр 100 мм</t>
  </si>
  <si>
    <t>78</t>
  </si>
  <si>
    <t>ФССЦ-12.1.01.05-0048</t>
  </si>
  <si>
    <t>Колено трубы сливное 60° металлическое для водосточных систем, покрытие полиэстер, диаметр 150 мм</t>
  </si>
  <si>
    <t>Раздел 6. Монтаж оконных блоков ГОСТ 30674-99</t>
  </si>
  <si>
    <t>Оконный блок ОК-1</t>
  </si>
  <si>
    <t>79</t>
  </si>
  <si>
    <t>ФЕР10-01-034-08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</si>
  <si>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</si>
  <si>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01.7.06.02-0001</t>
  </si>
  <si>
    <t>Лента бутиловая</t>
  </si>
  <si>
    <t>248,5
20,1285</t>
  </si>
  <si>
    <t>01.7.06.02-0002</t>
  </si>
  <si>
    <t>Лента бутиловая диффузионная</t>
  </si>
  <si>
    <t>57,5
4,6575</t>
  </si>
  <si>
    <t>01.7.06.11-0001</t>
  </si>
  <si>
    <t>Лента предварительно сжатая, уплотнительная</t>
  </si>
  <si>
    <t>15,75
1,27575</t>
  </si>
  <si>
    <t>01.7.15.07-0005</t>
  </si>
  <si>
    <t>Дюбели монтажные, размер 10х130 (10х132, 10х150) мм</t>
  </si>
  <si>
    <t>40,1
3,2481</t>
  </si>
  <si>
    <t>11.3.02.03</t>
  </si>
  <si>
    <t>Блоки оконные пластиковые</t>
  </si>
  <si>
    <t>100
8,1</t>
  </si>
  <si>
    <t>8
0,648</t>
  </si>
  <si>
    <t>53,25
4,31325</t>
  </si>
  <si>
    <t>ФССЦ-11.3.02.04-0031</t>
  </si>
  <si>
    <t>Блок оконный из ПВХ-профилей, трехстворчатый, с поворотно-откидной створкой, двухкамерным стеклопакетом (32 мм), площадью до 3 м2</t>
  </si>
  <si>
    <t>Оконный блок ОК-2</t>
  </si>
  <si>
    <t>80</t>
  </si>
  <si>
    <t>248,5
5,3676</t>
  </si>
  <si>
    <t>57,5
1,242</t>
  </si>
  <si>
    <t>15,75
0,3402</t>
  </si>
  <si>
    <t>40,1
0,86616</t>
  </si>
  <si>
    <t>100
2,16</t>
  </si>
  <si>
    <t>8
0,1728</t>
  </si>
  <si>
    <t>53,25
1,1502</t>
  </si>
  <si>
    <t>ФССЦ-11.3.02.04-0030</t>
  </si>
  <si>
    <t>Блок оконный из ПВХ-профилей, трехстворчатый, с поворотно-откидной створкой, двухкамерным стеклопакетом (32 мм), площадью до 2,5 м2</t>
  </si>
  <si>
    <t>Раздел 7. Монтаж дверей</t>
  </si>
  <si>
    <t>Наружные дверные блоки ГОСТ 31173-2016</t>
  </si>
  <si>
    <t>№1 - ДСН Оп Л Прг Н Псп 2050х900, размер проема 1000х2100 мм. Установка наружного стального дверного блока (однопольный левый, остекленный, с порогом, с открыванием наружу, с заполнением типа «сэндвич»), оборудовать замком и доводчиком, RAL 7005</t>
  </si>
  <si>
    <t>81</t>
  </si>
  <si>
    <t>ФЕР09-04-012-01</t>
  </si>
  <si>
    <t>Установка металлических дверных блоков в готовые проемы</t>
  </si>
  <si>
    <t>01.7.04.07</t>
  </si>
  <si>
    <t>Скобяные изделия</t>
  </si>
  <si>
    <t>0,0001
0,000185</t>
  </si>
  <si>
    <t>07.1.01.03</t>
  </si>
  <si>
    <t>Блоки дверные металлические</t>
  </si>
  <si>
    <t>1
1,85</t>
  </si>
  <si>
    <t>08.4.01.02-0011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</si>
  <si>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</si>
  <si>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>0,003
0,00555</t>
  </si>
  <si>
    <t>14.5.01.10-0025</t>
  </si>
  <si>
    <t>Пена монтажная для герметизации стыков в баллончике емкостью 0,85 л</t>
  </si>
  <si>
    <t>0,1
0,185</t>
  </si>
  <si>
    <t>ФССЦ-07.1.01.03-0001</t>
  </si>
  <si>
    <t>Блок дверной стальной внутренний однопольный ДСВ, площадь 2,1 м2</t>
  </si>
  <si>
    <t>82</t>
  </si>
  <si>
    <t>ФЕР09-04-012-02</t>
  </si>
  <si>
    <t>Установка дверного доводчика к металлическим дверям</t>
  </si>
  <si>
    <t>01.7.04.01</t>
  </si>
  <si>
    <t>Доводчики дверные</t>
  </si>
  <si>
    <t>0,00007
0,00007</t>
  </si>
  <si>
    <t>01.7.15.04-0056</t>
  </si>
  <si>
    <t>Винты самонарезающие, с уплотнительной прокладкой, размер 4,8х35 мм</t>
  </si>
  <si>
    <t>ФССЦ-01.7.04.01-0002</t>
  </si>
  <si>
    <t>Доводчик дверной гидравлический TS-68 с зубчатым приводом (нагрузка до 90 кг)</t>
  </si>
  <si>
    <t>Внутренние дверные блоки тамбурные ГОСТ 31173-2016</t>
  </si>
  <si>
    <t>№2 - ДСВ Оп Пр Прг Н Псп 2050х900, размер проема 1000х2100 мм. Установка внутреннего стального дверного блока (однопольный правый, остекленный, с порогом, с открыванием наружу, с заполнением типа «сэндвич»), RAL 7005</t>
  </si>
  <si>
    <t>83</t>
  </si>
  <si>
    <t>Внутренние дверные блоки противопожарные ГОСТ 57327-2016</t>
  </si>
  <si>
    <t>№3 – ДПС Г Оп Пр Прг Н EI30 2050х800, размер проема 900х2100 мм. Установка внутреннего стального противопожарного дверного блока (глухой, однопольный, правый, с порогом, с открыванием наружу, предел огнестойкости 30 мин по потере целостности и теплоизолирующей способности), оборудовать замком, RAL 7005</t>
  </si>
  <si>
    <t>84</t>
  </si>
  <si>
    <t>ФЕР09-04-013-01</t>
  </si>
  <si>
    <t>Установка противопожарных дверей: однопольных глухих</t>
  </si>
  <si>
    <t>0,00007
0,0001148</t>
  </si>
  <si>
    <t>0,003
0,00492</t>
  </si>
  <si>
    <t>07.1.01.01</t>
  </si>
  <si>
    <t>Дверь противопожарная металлическая</t>
  </si>
  <si>
    <t>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</si>
  <si>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</si>
  <si>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0,27
0,4428</t>
  </si>
  <si>
    <t>ФССЦ-07.1.01.01-0013</t>
  </si>
  <si>
    <t>Дверь противопожарная металлическая однопольная ДПМ-01/30, размером 900х2100 мм</t>
  </si>
  <si>
    <t>0,6097561
1</t>
  </si>
  <si>
    <t>Внутренние дверные блоки ГОСТ 30970-2014</t>
  </si>
  <si>
    <t>№4 – ДПВ Г П Оп Пр Р 2050х900,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</si>
  <si>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85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</si>
  <si>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</si>
  <si>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</si>
  <si>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01.7.15.14-0185</t>
  </si>
  <si>
    <t>Шурупы с потайной головкой черные 8,0х100 мм</t>
  </si>
  <si>
    <t>0,0196
0,0003626</t>
  </si>
  <si>
    <t>11.3.01.02</t>
  </si>
  <si>
    <t>Блоки дверные входные из поливинилхлоридных профилей</t>
  </si>
  <si>
    <t>100
1,85</t>
  </si>
  <si>
    <t>8
0,148</t>
  </si>
  <si>
    <t>51
0,9435</t>
  </si>
  <si>
    <t>ФССЦ-11.3.01.02-0021</t>
  </si>
  <si>
    <t>Блок дверной входной из ПВХ-профилей, с простой коробкой, однопольный с простой фурнитурой, без стеклопакета по типу сэндвич, площадь от 1,5-2 м2</t>
  </si>
  <si>
    <t>№5 – ДПВ Г П Оп Л Р 2050х900,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</si>
  <si>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86</t>
  </si>
  <si>
    <t>№6 – ДПВ Г П Оп Пр Р 2050х800,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</si>
  <si>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87</t>
  </si>
  <si>
    <t>0,0196
0,0003214</t>
  </si>
  <si>
    <t>100
1,64</t>
  </si>
  <si>
    <t>8
0,1312</t>
  </si>
  <si>
    <t>51
0,8364</t>
  </si>
  <si>
    <t>№7 – ДПВ Г П Оп Л Р 2050х800,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</si>
  <si>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88</t>
  </si>
  <si>
    <t>Раздел 8. Устройство крыльца</t>
  </si>
  <si>
    <t>Керамогранитная плитка морозостойкая 600х600 толщ. 15 мм на клею с заходом на торец h=130 мм; толщиной 20 мм</t>
  </si>
  <si>
    <t>89</t>
  </si>
  <si>
    <t>ФЕР11-01-047-02</t>
  </si>
  <si>
    <t>Устройство покрытий из плит керамогранитных размером: 60х60 см</t>
  </si>
  <si>
    <t>0,44
0,021692</t>
  </si>
  <si>
    <t>0,009
0,0004437</t>
  </si>
  <si>
    <t>Плиты керамогранитные 600х600 мм</t>
  </si>
  <si>
    <t>102
5,0286</t>
  </si>
  <si>
    <t>0,01
0,000493</t>
  </si>
  <si>
    <t>1,2
0,05916</t>
  </si>
  <si>
    <t>ФССЦ-06.2.05.03-0002</t>
  </si>
  <si>
    <t>Плитка керамогранитная многоцветная неполированная, размер 300х600х10 мм, 600х600х10 мм</t>
  </si>
  <si>
    <t>10,3
0,50779</t>
  </si>
  <si>
    <t>Стяжка из цементно-песчаного раствора, армированного сеткой ВР-I (диам. 4 мм, ячейка 100х100) с уклоном 0,2% толщиной 40-37 мм</t>
  </si>
  <si>
    <t>90</t>
  </si>
  <si>
    <t>3,5
0,15225</t>
  </si>
  <si>
    <t>2,04
0,08874</t>
  </si>
  <si>
    <t>91</t>
  </si>
  <si>
    <t>1,887
0,0820845</t>
  </si>
  <si>
    <t>7,548
0,328338</t>
  </si>
  <si>
    <t>92</t>
  </si>
  <si>
    <t>0,028
0,0003776</t>
  </si>
  <si>
    <t>1
0,013485</t>
  </si>
  <si>
    <t>322,580645
4,35</t>
  </si>
  <si>
    <t>Утепление плиты покрытия над крыльцом экструзионным пенополистиролом ЭППС XPS CARBON PROF толщиной 150 мм</t>
  </si>
  <si>
    <t>93</t>
  </si>
  <si>
    <t>103
4,2539</t>
  </si>
  <si>
    <t>94</t>
  </si>
  <si>
    <t>Устройство подвесного реечного потолка на козырьке над крыльцом</t>
  </si>
  <si>
    <t>95</t>
  </si>
  <si>
    <t>ФЕР15-01-047-16</t>
  </si>
  <si>
    <t>Устройство потолков: реечных алюминиевых</t>
  </si>
  <si>
    <t>09.2.01.05-0001</t>
  </si>
  <si>
    <t>Гребенка несущая</t>
  </si>
  <si>
    <t>100
4,13</t>
  </si>
  <si>
    <t>09.2.01.05-0051</t>
  </si>
  <si>
    <t>Подвес в комплекте</t>
  </si>
  <si>
    <t>0,7
0,02891</t>
  </si>
  <si>
    <t>09.2.01.05-0091</t>
  </si>
  <si>
    <t>Уголок декоративный (пристенный)</t>
  </si>
  <si>
    <t>09.2.02.02-0011</t>
  </si>
  <si>
    <t>Рейка алюминиевая потолочная, ширина 100 мм</t>
  </si>
  <si>
    <t>1050
43,365</t>
  </si>
  <si>
    <t>Раздел 9. Устройство отмостки</t>
  </si>
  <si>
    <t>Утепление отмостки экструзионным пенополистиролом ЭППС XPS CARBON PROF толщиной 100 мм</t>
  </si>
  <si>
    <t>96</t>
  </si>
  <si>
    <t>ФЕР27-04-017-01</t>
  </si>
  <si>
    <t>Устройство теплоизоляционного слоя из пенопласта</t>
  </si>
  <si>
    <t>12.2.03.14</t>
  </si>
  <si>
    <t>Пенопласт ФРП-1</t>
  </si>
  <si>
    <t>100
2,235</t>
  </si>
  <si>
    <t>Устройство железобетонной отмостки с уклоном 3%: - бетон тяжелый, класс B15 W6 F150;- сетка из проволоки 5ВР-I с ячейкой 100х100 мм</t>
  </si>
  <si>
    <t>97</t>
  </si>
  <si>
    <t>1,75
0,03465</t>
  </si>
  <si>
    <t>250
4,95</t>
  </si>
  <si>
    <t>102
2,0196</t>
  </si>
  <si>
    <t>98</t>
  </si>
  <si>
    <t>0,028
0,0017248</t>
  </si>
  <si>
    <t>1
0,0616</t>
  </si>
  <si>
    <t>Раздел 10. Внутренняя отделка помещений. Стены</t>
  </si>
  <si>
    <t>Отделка внутренней поверхности цоколя</t>
  </si>
  <si>
    <t>Грунтовка акриловая (учтено в ФЕР15-02-019-03)</t>
  </si>
  <si>
    <t>Шпаклевка акриловая – 1 слой</t>
  </si>
  <si>
    <t>99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</si>
  <si>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</si>
  <si>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</si>
  <si>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0,51
0,039678</t>
  </si>
  <si>
    <t>Смеси на цементной основе</t>
  </si>
  <si>
    <t>0,85
0,06613</t>
  </si>
  <si>
    <t>ФССЦ-14.5.11.03-0004</t>
  </si>
  <si>
    <t>850
66,13</t>
  </si>
  <si>
    <t>0,0103
0,0008013</t>
  </si>
  <si>
    <t>100</t>
  </si>
  <si>
    <t>ФЕР15-02-019-07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</si>
  <si>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расценке: 15-02-019-03</t>
  </si>
  <si>
    <t>0,408
-0,0317424</t>
  </si>
  <si>
    <t>0,68
-0,052904</t>
  </si>
  <si>
    <t>680
-52,904</t>
  </si>
  <si>
    <t>Штукатурка цементная – 1 слой</t>
  </si>
  <si>
    <t>101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</si>
  <si>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</si>
  <si>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</si>
  <si>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0,00012
0,0000093</t>
  </si>
  <si>
    <t>0,006
0,0004668</t>
  </si>
  <si>
    <t>1,87
0,145486</t>
  </si>
  <si>
    <t>5,54
0,431012</t>
  </si>
  <si>
    <t>Окраска моющей водно-дисперсионной акриловой краской в 2 слоя</t>
  </si>
  <si>
    <t>102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</si>
  <si>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</si>
  <si>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</si>
  <si>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01.7.17.11-0011</t>
  </si>
  <si>
    <t>Шкурка шлифовальная двухслойная с зернистостью 40-25</t>
  </si>
  <si>
    <t>0,84
0,065352</t>
  </si>
  <si>
    <t>0,31
0,024118</t>
  </si>
  <si>
    <t>14.3.02.01</t>
  </si>
  <si>
    <t>Краска акриловая</t>
  </si>
  <si>
    <t>0,03
0,002334</t>
  </si>
  <si>
    <t>14.4.01.02</t>
  </si>
  <si>
    <t>0,02
0,001556</t>
  </si>
  <si>
    <t>14.5.11.02-0101</t>
  </si>
  <si>
    <t>Шпатлевка водно-дисперсионная</t>
  </si>
  <si>
    <t>0,005
0,000389</t>
  </si>
  <si>
    <t>20
1,556</t>
  </si>
  <si>
    <t>ФССЦ-14.3.02.01-0371</t>
  </si>
  <si>
    <t>Краска водно-дисперсионная ВД-АК-111 белая</t>
  </si>
  <si>
    <t>Отделка перегородок</t>
  </si>
  <si>
    <t>Шпаклевка акриловая швов с армирующей лентой (учтено в ФЕР10-05-002-02 и ФЕР10-05-010-01, раздел 4 "Устройство перегородок")</t>
  </si>
  <si>
    <t>Грунтовка акриловая (учтено в ФЕР15-04-007-03)</t>
  </si>
  <si>
    <t>103</t>
  </si>
  <si>
    <t>0,84
0,533988</t>
  </si>
  <si>
    <t>0,31
0,197067</t>
  </si>
  <si>
    <t>0,03
0,019071</t>
  </si>
  <si>
    <t>0,02
0,012714</t>
  </si>
  <si>
    <t>0,005
0,0031785</t>
  </si>
  <si>
    <t>20
12,714</t>
  </si>
  <si>
    <t>Грунтовка акриловая под устройство керамической плитки</t>
  </si>
  <si>
    <t>104</t>
  </si>
  <si>
    <t>ФЕР15-04-006-03</t>
  </si>
  <si>
    <t>Покрытие поверхностей грунтовкой глубокого проникновения: за 1 раз стен</t>
  </si>
  <si>
    <t>0,1
0,02746</t>
  </si>
  <si>
    <t>14.3.01.03</t>
  </si>
  <si>
    <t>0,0103
0,0028284</t>
  </si>
  <si>
    <t>10,3
2,82838</t>
  </si>
  <si>
    <t>Керамическая глазурованная плитка 200х200 на влагостойком клею до подвесного потолка</t>
  </si>
  <si>
    <t>105</t>
  </si>
  <si>
    <t>ФЕР15-01-019-01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</si>
  <si>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</si>
  <si>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0,465
0,127689</t>
  </si>
  <si>
    <t>01.7.07.29-0091</t>
  </si>
  <si>
    <t>Опилки древесные</t>
  </si>
  <si>
    <t>0,5
0,1373</t>
  </si>
  <si>
    <t>0,04
0,010984</t>
  </si>
  <si>
    <t>1,5
0,4119</t>
  </si>
  <si>
    <t>06.2.05.04</t>
  </si>
  <si>
    <t>Плитки рядовые</t>
  </si>
  <si>
    <t>100
27,46</t>
  </si>
  <si>
    <t>ФССЦ-06.2.01.02-0014</t>
  </si>
  <si>
    <t>Плитка керамическая глазурованная для внутренней облицовки стен гладкая, цветная однотонная с завалом</t>
  </si>
  <si>
    <t>Раздел 11. Внутренняя отделка помещений. Потолки</t>
  </si>
  <si>
    <t>Монтаж подвесного потолка типа Armstrong (КМ1) с размерами панели 600х600х12 белый, на подвесной системе КМ1 (низ на отм. +3,000)</t>
  </si>
  <si>
    <t>106</t>
  </si>
  <si>
    <t>ФЕР15-01-047-15</t>
  </si>
  <si>
    <t>Устройство потолков: плитно-ячеистых по каркасу из оцинкованного профиля</t>
  </si>
  <si>
    <t>01.6.04.02-0011</t>
  </si>
  <si>
    <t>Панели потолочные с комплектующими</t>
  </si>
  <si>
    <t>103
24,4316</t>
  </si>
  <si>
    <t>Монтаж подвесного реечного алюминиевого потолка типа Luxalon на подвесной системе (низ на отм. +3,000)</t>
  </si>
  <si>
    <t>107</t>
  </si>
  <si>
    <t>100
3,76</t>
  </si>
  <si>
    <t>0,7
0,02632</t>
  </si>
  <si>
    <t>1050
39,48</t>
  </si>
  <si>
    <t>Грунтовка обеспыливающая (учтено в ФЕР15-04-007-04)</t>
  </si>
  <si>
    <t>Окраска водно-дисперсионной акриловой краской</t>
  </si>
  <si>
    <t>108</t>
  </si>
  <si>
    <t>ФЕР15-04-007-04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</si>
  <si>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</si>
  <si>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0,84
0,032676</t>
  </si>
  <si>
    <t>0,31
0,012059</t>
  </si>
  <si>
    <t>0,033
0,0012837</t>
  </si>
  <si>
    <t>0,022
0,0008558</t>
  </si>
  <si>
    <t>0,0055
0,0002139</t>
  </si>
  <si>
    <t>22
0,8558</t>
  </si>
  <si>
    <t xml:space="preserve">на Фундаментная плита под модульное здание поста ЭЦ., </t>
  </si>
  <si>
    <t>1146-2-КЖ.ВР</t>
  </si>
  <si>
    <t>Разработка грунта 1-2 группы для устройства котлована экскаватором с емкостью ковша 1,34 м3</t>
  </si>
  <si>
    <t>Раздел 2. Фундаментная плита</t>
  </si>
  <si>
    <t>0,00013
0,0000148</t>
  </si>
  <si>
    <t>1100
125,081</t>
  </si>
  <si>
    <t>1,75
0,191625</t>
  </si>
  <si>
    <t>250
27,375</t>
  </si>
  <si>
    <t>102
11,169</t>
  </si>
  <si>
    <t>0,73
0,245426</t>
  </si>
  <si>
    <t>30
10,086</t>
  </si>
  <si>
    <t>0,005
0,001681</t>
  </si>
  <si>
    <t>0,002
0,0006724</t>
  </si>
  <si>
    <t>0,01
0,003362</t>
  </si>
  <si>
    <t>101,5
34,1243</t>
  </si>
  <si>
    <t>0,0102
0,0034292</t>
  </si>
  <si>
    <t>8,1
2,72322</t>
  </si>
  <si>
    <t>0,04
0,013448</t>
  </si>
  <si>
    <t>3,6
1,21032</t>
  </si>
  <si>
    <t>3,7439024
1,2587</t>
  </si>
  <si>
    <t>1,8393813
0,6184</t>
  </si>
  <si>
    <t>0,1133254
0,0381</t>
  </si>
  <si>
    <t>Установка закладной детали</t>
  </si>
  <si>
    <t>ФЕР06-03-004-10</t>
  </si>
  <si>
    <t>Установка закладных деталей весом: до 20 кг</t>
  </si>
  <si>
    <t>1
0,1742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</si>
  <si>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</si>
  <si>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</si>
  <si>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0,009
0,0002106</t>
  </si>
  <si>
    <t>0,0015
0,0000351</t>
  </si>
  <si>
    <t>Нанесение эмали ПФ-115 на мет. поверхность в 2 слоя</t>
  </si>
  <si>
    <t>0,018
0,0004212</t>
  </si>
  <si>
    <t>2,8
0,06552</t>
  </si>
  <si>
    <t>0,016
0,0013152</t>
  </si>
  <si>
    <t>0,24
0,019728</t>
  </si>
  <si>
    <t>0,024
0,0019728</t>
  </si>
  <si>
    <t>0,1
0,00822</t>
  </si>
  <si>
    <t xml:space="preserve">на Электрообогрев стрелочных переводов, </t>
  </si>
  <si>
    <t>1146-ЭС1.ВР</t>
  </si>
  <si>
    <t>Разработка грунта для прокладки кабелей в траншее экскаватором емкостью ковша до 1 м3 в отвал, грунт II группы:</t>
  </si>
  <si>
    <t>ФЕР01-01-033-04</t>
  </si>
  <si>
    <t>Засыпка траншей и котлованов с перемещением грунта до 5 м бульдозерами мощностью: 79 кВт (108 л.с.), группа грунтов 1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</si>
  <si>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</si>
  <si>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>11
119,229</t>
  </si>
  <si>
    <t>Прокладка труб в траншее ПНД d=110</t>
  </si>
  <si>
    <t>ФЕРм08-02-231-05</t>
  </si>
  <si>
    <t>Прокладка труб гофрированных ПВХ в земле для защиты одного кабеля диаметром: 110 мм</t>
  </si>
  <si>
    <t>0,99
16,2558</t>
  </si>
  <si>
    <t>ФССЦ-20.2.12.03-0005</t>
  </si>
  <si>
    <t>Трубы гибкие гофрированные двустенные из ПВХ, диаметр 110 мм</t>
  </si>
  <si>
    <t>Прокладка кабеля ПвВЭнг(А)-LS 4х10 в траншее и в ПНД трубе d=110 мм в траншее</t>
  </si>
  <si>
    <t>0,096
0,6816</t>
  </si>
  <si>
    <t>0,001
0,0071</t>
  </si>
  <si>
    <t>0,01
0,071</t>
  </si>
  <si>
    <t>0,25
1,775</t>
  </si>
  <si>
    <t>0,00006
0,000426</t>
  </si>
  <si>
    <t>2,06
14,626</t>
  </si>
  <si>
    <t>ТЦ_21.1.06.09_78_7802877462_24.02.2025_02_1.1</t>
  </si>
  <si>
    <t>Силовой кабель с медной жилой, изоляцией из сшитого полиэтилена, оболочкой из ПВХ пониженной пожарной опасности ПвВЭнг(А)-LS 4х10</t>
  </si>
  <si>
    <t>Прокладка кабеля ПвВЭнг(А)-LS 4х10 в ПНД трубе d=110 мм в траншее</t>
  </si>
  <si>
    <t>0,096
0,4416</t>
  </si>
  <si>
    <t>0,0005
0,0023</t>
  </si>
  <si>
    <t>0,00006
0,000276</t>
  </si>
  <si>
    <t>1,87
8,602</t>
  </si>
  <si>
    <t>Прокладка кабеля ПвВЭнг(А)-LS 4х25 в ПНД трубе d=110 мм в траншее</t>
  </si>
  <si>
    <t>ФЕРм08-02-148-02</t>
  </si>
  <si>
    <t>Кабель до 35 кВ в проложенных трубах, блоках и коробах, масса 1 м кабеля: до 2 кг</t>
  </si>
  <si>
    <t>0,096
0,40128</t>
  </si>
  <si>
    <t>0,0005
0,00209</t>
  </si>
  <si>
    <t>0,00006
0,0002508</t>
  </si>
  <si>
    <t>2,75
11,495</t>
  </si>
  <si>
    <t>ТЦ_21.1.06.09_78_7802877462_24.02.2025_02_2.1</t>
  </si>
  <si>
    <t>Силовой кабель с медной жилой, изоляцией из сшитого полиэтилена, оболочкой из ПВХ пониженной пожарной опасности ПвВЭнг(А)-LS 4х25</t>
  </si>
  <si>
    <t>Прокладка кабеля ПвВЭнг(А)-LS 4х35 в ПНД трубе d=110 мм в траншее</t>
  </si>
  <si>
    <t>ФЕРм08-02-148-03</t>
  </si>
  <si>
    <t>Кабель до 35 кВ в проложенных трубах, блоках и коробах, масса 1 м кабеля: до 3 кг</t>
  </si>
  <si>
    <t>0,096
0,30432</t>
  </si>
  <si>
    <t>0,0005
0,001585</t>
  </si>
  <si>
    <t>0,00006
0,0001902</t>
  </si>
  <si>
    <t>3,49
11,0633</t>
  </si>
  <si>
    <t>ТЦ_21.1.06.09_78_7802877462_24.02.2025_02_3.1</t>
  </si>
  <si>
    <t>Силовой кабель с медной жилой, изоляцией из сшитого полиэтилена, оболочкой из ПВХ пониженной пожарной опасности ПвВЭнг(А)-LS 4х35</t>
  </si>
  <si>
    <t>Прокладка кабеля FTP 4PR 24AWG CAT5 в траншее</t>
  </si>
  <si>
    <t>0,096
1,8288</t>
  </si>
  <si>
    <t>0,001
0,01905</t>
  </si>
  <si>
    <t>0,01
0,1905</t>
  </si>
  <si>
    <t>0,25
4,7625</t>
  </si>
  <si>
    <t>0,00006
0,001143</t>
  </si>
  <si>
    <t>2,06
39,243</t>
  </si>
  <si>
    <t>ФССЦ-21.1.04.01-0006</t>
  </si>
  <si>
    <t>Кабель компьютерный (витая пара) FTP10-C3-SOLID-INDOOR EuroLine</t>
  </si>
  <si>
    <t>Герметизация резервных труб</t>
  </si>
  <si>
    <t>ФЕР22-03-002-01</t>
  </si>
  <si>
    <t>Установка полиэтиленовых фасонных частей: отводов, колен, патрубков, переходов</t>
  </si>
  <si>
    <t>Фасонные части</t>
  </si>
  <si>
    <t>10
66</t>
  </si>
  <si>
    <t>ФССЦ-24.3.05.02-0212</t>
  </si>
  <si>
    <t>Заглушка полиэтиленовая, номинальный наружный диаметр 110 мм</t>
  </si>
  <si>
    <t>Герметизация кабельных проходов УКПТ</t>
  </si>
  <si>
    <t>ФЕРм08-02-200-01</t>
  </si>
  <si>
    <t>Монтаж термоусаживаемой манжеты из трубки для кабеля</t>
  </si>
  <si>
    <t>0,04
5,92</t>
  </si>
  <si>
    <t>01.7.06.12-0005</t>
  </si>
  <si>
    <t>Лента клеевая термоспекаемая однослойная</t>
  </si>
  <si>
    <t>0,003
0,444</t>
  </si>
  <si>
    <t>01.7.06.12-0007</t>
  </si>
  <si>
    <t>Лента покровная термоспекаемая однослойная, ширина 40 мм</t>
  </si>
  <si>
    <t>0,004
0,592</t>
  </si>
  <si>
    <t>0,11
16,28</t>
  </si>
  <si>
    <t>ТЦ_20.2.01.08_77_7704844420_07.04.2025_02_20.1</t>
  </si>
  <si>
    <t>Уплотнитель УКПТ 75/20 L-150 мм Михнево 010001</t>
  </si>
  <si>
    <t>0,08
0,5736</t>
  </si>
  <si>
    <t>ТЦ_01.7.06.08_77_7704588494_24.02.2025_02_4.1</t>
  </si>
  <si>
    <t>ФССЦ-01.7.06.08-0012</t>
  </si>
  <si>
    <t>Лента сигнальная полиэтиленовая ЛСЭ-300, длина 100 м, ширина 300 мм</t>
  </si>
  <si>
    <t>ТЦ_01.7.06.08_78_7842224734_24.02.2025_02_5.1</t>
  </si>
  <si>
    <t>Лента сигнальная ЛСЭ-450</t>
  </si>
  <si>
    <t>ТЦ_01.7.06.08_78_7842224734_24.02.2025_02_6.1</t>
  </si>
  <si>
    <t>Лента сигнальная ЛСЭ-600</t>
  </si>
  <si>
    <t>ФССЦ-01.7.06.08-0013</t>
  </si>
  <si>
    <t>Лента сигнальная полиэтиленовая ЛСЭ-750, длина 100 м, ширина 750 мм</t>
  </si>
  <si>
    <t>0,0008
0,048</t>
  </si>
  <si>
    <t>0,00001
0,0006</t>
  </si>
  <si>
    <t>0,15
9</t>
  </si>
  <si>
    <t>0,024
1,44</t>
  </si>
  <si>
    <t>0,17
10,2</t>
  </si>
  <si>
    <t>ТЦ_20.2.09.08_78_7804658240_27.02.2025_02_7.1</t>
  </si>
  <si>
    <t>Муфта кабельная концевая  4ПКТп-1-25/50 нг-LS</t>
  </si>
  <si>
    <t>ТЦ_20.2.09.08_78_7804658240_27.02.2025_02_8.1</t>
  </si>
  <si>
    <t>Муфта кабельная концевая 4ПКТп-1-16/25 нг-LS</t>
  </si>
  <si>
    <t>ТЦ_20.2.09.08_78_7811526799_27.02.2025_02_9.1</t>
  </si>
  <si>
    <t>Муфта кабельная концевая 4ПКТпб-1-4/10 нг-LS</t>
  </si>
  <si>
    <t>Раздел 3. Установка распределительных шкафов</t>
  </si>
  <si>
    <t>Разработка грунта вручную под фундамент распределительного шкафа, грунт II группы</t>
  </si>
  <si>
    <t>Засыпка грунта вручную под фундамент распределительного шкафа, грунт II группы</t>
  </si>
  <si>
    <t>ФЕР01-01-022-13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</si>
  <si>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</t>
  </si>
  <si>
    <t>Установка фундамента распределительного шкафа в грунт</t>
  </si>
  <si>
    <t>ФЕР07-01-001-01</t>
  </si>
  <si>
    <t>Укладка блоков и плит ленточных фундаментов при глубине котлована до 4 м, масса конструкций: до 0,5 т</t>
  </si>
  <si>
    <t>9,6
0,48</t>
  </si>
  <si>
    <t>05.1.05.04</t>
  </si>
  <si>
    <t>100
5</t>
  </si>
  <si>
    <t>Контроллер с датчиком температуры и влажности</t>
  </si>
  <si>
    <t>ФЕРм11-03-011-01</t>
  </si>
  <si>
    <t>Прибор для анализа физико-химического состава вещества, категория сложности: I</t>
  </si>
  <si>
    <t>01.7.15.03-0032</t>
  </si>
  <si>
    <t>Болты с гайками и шайбами оцинкованные, диаметр 8 мм</t>
  </si>
  <si>
    <t>0,364
1,82</t>
  </si>
  <si>
    <t>0,8
4</t>
  </si>
  <si>
    <t>Монтаж распределительного шкафа на фундамент (в сборе с оборудованием)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</si>
  <si>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</si>
  <si>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</si>
  <si>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0,25
1,25</t>
  </si>
  <si>
    <t>0,06
0,3</t>
  </si>
  <si>
    <t>0,025
0,125</t>
  </si>
  <si>
    <t>0,03
0,15</t>
  </si>
  <si>
    <t>0,61
3,05</t>
  </si>
  <si>
    <t>ТЦ_62.1.02.00_78_7817124775_08.04.2025_01_10.1</t>
  </si>
  <si>
    <t>Шкаф распределительный ШР комплектный с групповым прибором учета эл.энергии и контроллером с датчиком температуры и системой мониторинга ШР-МЛ</t>
  </si>
  <si>
    <t>ТЦ_25.3.08.01_78_7817124775_08.04.2025_01_11.1</t>
  </si>
  <si>
    <t>Фундамент ж/б для шкафа распределительного ШР</t>
  </si>
  <si>
    <t>Раздел 4. Заземление распределительных шкафов</t>
  </si>
  <si>
    <t>0,65
0,975</t>
  </si>
  <si>
    <t>2
3</t>
  </si>
  <si>
    <t>1,74
2,61</t>
  </si>
  <si>
    <t>0,9
0,585</t>
  </si>
  <si>
    <t>3,7
2,405</t>
  </si>
  <si>
    <t>2,71
1,7615</t>
  </si>
  <si>
    <t>Присоединение заземляющего устройства к распределительному шкафу учтено в ФЕРм08-03-572-06</t>
  </si>
  <si>
    <t>Раздел 5. Установка коммутационных шкафов</t>
  </si>
  <si>
    <t>Разработка грунта вручную под фундамент коммутационного шкафа, грунт II группы</t>
  </si>
  <si>
    <t>9,6
2,88</t>
  </si>
  <si>
    <t>100
30</t>
  </si>
  <si>
    <t>Комплект системы электрообогрева SHS-380/24-8-001 ТУ 3442-002-69242099-2015 (для оборудования электрообогревом типового стрелочного перевода марки 1/9</t>
  </si>
  <si>
    <t>0,035
1,05</t>
  </si>
  <si>
    <t>0,1
3</t>
  </si>
  <si>
    <t>Монтаж коммутационного шкафа на фундамент (в сборе с оборудованием)</t>
  </si>
  <si>
    <t>0,25
7,5</t>
  </si>
  <si>
    <t>0,06
1,8</t>
  </si>
  <si>
    <t>0,025
0,75</t>
  </si>
  <si>
    <t>0,03
0,9</t>
  </si>
  <si>
    <t>0,61
18,3</t>
  </si>
  <si>
    <t>ТЦ_62.1.02.12_78_7817124775_08.04.2025_01_12.1</t>
  </si>
  <si>
    <t>Шкаф коммутационный управления электрообогревом в сборе с системой мониторинга КШ-Мл</t>
  </si>
  <si>
    <t>ТЦ_25.3.08.01_78_7817124775_08.04.2025_01_13.1</t>
  </si>
  <si>
    <t>Фундамент ж/б для шкафа коммутационного</t>
  </si>
  <si>
    <t>Раздел 6. Заземление коммутационных шкафов</t>
  </si>
  <si>
    <t>0,65
5,85</t>
  </si>
  <si>
    <t>2
18</t>
  </si>
  <si>
    <t>1,74
15,66</t>
  </si>
  <si>
    <t>0,9
3,51</t>
  </si>
  <si>
    <t>3,7
14,43</t>
  </si>
  <si>
    <t>2,71
10,569</t>
  </si>
  <si>
    <t xml:space="preserve">на Здание КПП. Система водоотведения., </t>
  </si>
  <si>
    <t>1146-ИЛО4.3.СО</t>
  </si>
  <si>
    <t>Раздел 1. Бытовая канализация К1</t>
  </si>
  <si>
    <t>Унитаз-компакт Iddis Calipso Rimless, глянцевый белый</t>
  </si>
  <si>
    <t>ФЕР17-01-003-01</t>
  </si>
  <si>
    <t>Установка унитазов: с бачком непосредственно присоединенным</t>
  </si>
  <si>
    <t>10 компл</t>
  </si>
  <si>
    <t>01.7.07.29-0031</t>
  </si>
  <si>
    <t>Каболка</t>
  </si>
  <si>
    <t>0,001
0,0001</t>
  </si>
  <si>
    <t>0,04
0,004</t>
  </si>
  <si>
    <t>01.7.15.07-0023</t>
  </si>
  <si>
    <t>Дюбели распорные полиэтиленовые, размер 8х30 мм</t>
  </si>
  <si>
    <t>01.7.15.10-0057</t>
  </si>
  <si>
    <t>Скобы скрепляющие и для подвеса</t>
  </si>
  <si>
    <t>01.7.15.14-0171</t>
  </si>
  <si>
    <t>Шурупы с полукруглой головкой 6х60 мм</t>
  </si>
  <si>
    <t>0,0005
0,00005</t>
  </si>
  <si>
    <t>01.7.19.04-0002</t>
  </si>
  <si>
    <t>Пластина резиновая рулонная вулканизированная</t>
  </si>
  <si>
    <t>0,8
0,08</t>
  </si>
  <si>
    <t>14.1.05.03-0012</t>
  </si>
  <si>
    <t>Клей фенолополивинилацетальный БФ-2, сорт I</t>
  </si>
  <si>
    <t>0,0008
0,00008</t>
  </si>
  <si>
    <t>0,4
0,04</t>
  </si>
  <si>
    <t>14.5.02.02-0105</t>
  </si>
  <si>
    <t>Замазка суриковая</t>
  </si>
  <si>
    <t>4
0,4</t>
  </si>
  <si>
    <t>0,0002
0,00002</t>
  </si>
  <si>
    <t>18.2.01.06</t>
  </si>
  <si>
    <t>Унитазы</t>
  </si>
  <si>
    <t>10
1</t>
  </si>
  <si>
    <t>ФССЦ-18.2.01.06-0001</t>
  </si>
  <si>
    <t>Унитаз-компакт «Комфорт»</t>
  </si>
  <si>
    <t>Умывальник подвесной, в комплекте с пъедесталом, Престиж</t>
  </si>
  <si>
    <t>ФЕР17-01-001-14</t>
  </si>
  <si>
    <t>Установка умывальников одиночных: с подводкой холодной и горячей воды</t>
  </si>
  <si>
    <t>0,3
0,03</t>
  </si>
  <si>
    <t>01.7.15.07-0024</t>
  </si>
  <si>
    <t>Дюбели распорные полиэтиленовые, размер 8х40 мм</t>
  </si>
  <si>
    <t>01.7.15.14-0173</t>
  </si>
  <si>
    <t>Шурупы с полукруглой головкой 6-10х100 мм</t>
  </si>
  <si>
    <t>0,0007
0,00007</t>
  </si>
  <si>
    <t>0,0036
0,00036</t>
  </si>
  <si>
    <t>2
0,2</t>
  </si>
  <si>
    <t>18.2.02.08</t>
  </si>
  <si>
    <t>Умывальники</t>
  </si>
  <si>
    <t>24.3.01.02-1004</t>
  </si>
  <si>
    <t>Кольца резиновые уплотнительные для ПВХ труб канализации, диаметр 50 мм</t>
  </si>
  <si>
    <t>ФССЦ-18.2.01.05-0153</t>
  </si>
  <si>
    <t>Умывальники полуфарфоровые и фарфоровые с смесителем с нижней камерой смешивания, кронштейнами, сифоном бутылочным латунным и выпуском, овальные с выступающими установочными поверхностями, размер 550х500х150 мм</t>
  </si>
  <si>
    <t>Донный клапан для умывальника Iddis Optima Home, хром (работа учтена в ФЕР17-01-001-14)</t>
  </si>
  <si>
    <t>ТЦ_18.1.10.00_78_7804695877_27.02.2025_02_1.1</t>
  </si>
  <si>
    <t>Донный клапан для умывальника Iddis Optima Home, хром OPHG000i88 «Iddis»</t>
  </si>
  <si>
    <t>Сифон бутылочный для умывальника Iddis Optima Home, глянцевый хром (учтено в ФЕР17-01-001-14)</t>
  </si>
  <si>
    <t>Труба канализационная полипропиленовая Ø32 мм</t>
  </si>
  <si>
    <t>ФЕР16-04-001-01</t>
  </si>
  <si>
    <t>Прокладка трубопроводов канализации из полиэтиленовых труб высокой плотности диаметром: 50 мм</t>
  </si>
  <si>
    <t>0,39
0,0078</t>
  </si>
  <si>
    <t>01.7.15.03-0014</t>
  </si>
  <si>
    <t>Болты с гайками и шайбами для санитарно-технических работ, диаметр 16 мм</t>
  </si>
  <si>
    <t>0,0012
0,000024</t>
  </si>
  <si>
    <t>01.7.19.02-0041</t>
  </si>
  <si>
    <t>Кольца резиновые для чугунных напорных труб диаметром 65-300 мм</t>
  </si>
  <si>
    <t>1,5
0,03</t>
  </si>
  <si>
    <t>Задвижки</t>
  </si>
  <si>
    <t>24.3.03.02</t>
  </si>
  <si>
    <t>Трубопроводы канализации из полиэтиленовых труб высокой плотности с гильзами, диаметром 50 мм</t>
  </si>
  <si>
    <t>99,8
1,996</t>
  </si>
  <si>
    <t>ФССЦ-24.3.02.05-0023</t>
  </si>
  <si>
    <t>Трубы полипропиленовые ПП-Р, номинальное давление 2,0 МПа, номинальный наружный диаметр 32 мм</t>
  </si>
  <si>
    <t>Труба канализационная полипропиленовая Ø110 мм</t>
  </si>
  <si>
    <t>ФЕР16-04-001-02</t>
  </si>
  <si>
    <t>Прокладка трубопроводов канализации из полиэтиленовых труб высокой плотности диаметром: 110 мм</t>
  </si>
  <si>
    <t>1,57
0,0942</t>
  </si>
  <si>
    <t>0,00266
0,0001596</t>
  </si>
  <si>
    <t>4
0,24</t>
  </si>
  <si>
    <t>Трубопроводы канализации из полиэтиленовых труб высокой плотности с гильзами, диаметром 110 мм</t>
  </si>
  <si>
    <t>99,8
5,988</t>
  </si>
  <si>
    <t>ФССЦ-24.3.02.05-0029</t>
  </si>
  <si>
    <t>Трубы полипропиленовые ПП-Р, номинальное давление 2,0 МПа, номинальный наружный диаметр 110 мм</t>
  </si>
  <si>
    <t>99,800001
5,9880001</t>
  </si>
  <si>
    <t>ФССЦ-24.3.05.08-0401</t>
  </si>
  <si>
    <t>Отвод полиэтиленовый для систем водоотведения, диаметр 50 мм</t>
  </si>
  <si>
    <t>ФССЦ-24.3.05.08-0202</t>
  </si>
  <si>
    <t>Отвод полипропиленовый 45°, для систем водоотведения, диаметр 110 мм</t>
  </si>
  <si>
    <t>ФССЦ-24.3.05.15-0102</t>
  </si>
  <si>
    <t>Тройник полипропиленовый для систем водоотведения, диаметр 110 мм</t>
  </si>
  <si>
    <t>ФССЦ-24.3.05.10-0001</t>
  </si>
  <si>
    <t>Переход полипропиленовый для систем водоотведения, диаметр 110х50 мм</t>
  </si>
  <si>
    <t>ФССЦ-24.3.05.12-0001</t>
  </si>
  <si>
    <t>Ревизия полипропиленовая с крышкой, номинальный внутренний диаметр 100 мм</t>
  </si>
  <si>
    <t>Противопожарная манжета РТМК-110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</si>
  <si>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</si>
  <si>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</si>
  <si>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01.7.15.07-0097</t>
  </si>
  <si>
    <t>Дюбель-гвозди полипропиленовые с оцинкованным гвоздем, с цилиндрическим бортиком, размер 6х80 мм</t>
  </si>
  <si>
    <t>4,04
0,0404</t>
  </si>
  <si>
    <t>23.8.03.04</t>
  </si>
  <si>
    <t>Муфты противопожарные из нержавеющей стали с вкладышем из терморасширяющейся резины</t>
  </si>
  <si>
    <t>100
1</t>
  </si>
  <si>
    <t>ФССЦ-23.8.03.04-1116</t>
  </si>
  <si>
    <t>Муфта противопожарная из нержавеющей стали, предел огнестойкости EI 180, с вкладышем из терморасширяющейся резины, для трубы диаметром 110 мм</t>
  </si>
  <si>
    <t>Огнестойкая монтажная пена Soudal</t>
  </si>
  <si>
    <t>ФССЦ-14.5.01.10-0029</t>
  </si>
  <si>
    <t>Хомут</t>
  </si>
  <si>
    <t>ФССЦ-23.1.02.06-0034</t>
  </si>
  <si>
    <t>Хомут металлический с шурупом и резиновым профилем для крепления трубопроводов диаметром: 32-35 мм</t>
  </si>
  <si>
    <t>ФССЦ-23.1.02.06-0036</t>
  </si>
  <si>
    <t>Хомут металлический с шурупом и резиновым профилем для крепления трубопроводов диаметром: 48-53 мм</t>
  </si>
  <si>
    <t>Раздел 2. Отвод дренажных вод от кондиционеров К3.1</t>
  </si>
  <si>
    <t>Сифон для кондиционера HL 138 (работа учтена в ЛСР №03-01-06 в расценке ФЕР20-06-018-03)</t>
  </si>
  <si>
    <t>ТЦ_18.2.06.09_78_7816163404_27.01.2025_01_2.1</t>
  </si>
  <si>
    <t>Сифон для сбора конденсата с разрывом струи HL138H</t>
  </si>
  <si>
    <t>0,39
0,00975</t>
  </si>
  <si>
    <t>0,0012
0,00003</t>
  </si>
  <si>
    <t>1,5
0,0375</t>
  </si>
  <si>
    <t>99,8
2,495</t>
  </si>
  <si>
    <t>ФССЦ-24.3.05.02-0121</t>
  </si>
  <si>
    <t>Заглушка полиэтиленовая удлиненная, стандартное размерное отношение SDR11, номинальный наружный диаметр 32 мм</t>
  </si>
  <si>
    <t>Труба канализационная полипропиленовая Ø32 мм (учтено в ФЕР16-04-001-01)</t>
  </si>
  <si>
    <t>Труба канализационная полипропиленовая Ø110 мм (учтено в ФЕР16-04-001-02)</t>
  </si>
  <si>
    <t xml:space="preserve">на Наружное электроснабжение, </t>
  </si>
  <si>
    <t>1146-ЭС2.ВР1; 1146-ЭС2.СО1</t>
  </si>
  <si>
    <t>11
169,125</t>
  </si>
  <si>
    <t>0,99
5,0094</t>
  </si>
  <si>
    <t>1,75
1,575</t>
  </si>
  <si>
    <t>2,79
2,511</t>
  </si>
  <si>
    <t>0,096
0,01728</t>
  </si>
  <si>
    <t>0,001
0,00018</t>
  </si>
  <si>
    <t>0,01
0,0018</t>
  </si>
  <si>
    <t>0,25
0,045</t>
  </si>
  <si>
    <t>0,00006
0,0000108</t>
  </si>
  <si>
    <t>2,06
0,3708</t>
  </si>
  <si>
    <t>0,096
0,11136</t>
  </si>
  <si>
    <t>0,0005
0,00058</t>
  </si>
  <si>
    <t>0,00006
0,0000696</t>
  </si>
  <si>
    <t>1,87
2,1692</t>
  </si>
  <si>
    <t>Прокладка кабеля ПвВЭнг(А)-LS 4х25 в траншее</t>
  </si>
  <si>
    <t>0,096
0,08832</t>
  </si>
  <si>
    <t>0,001
0,00092</t>
  </si>
  <si>
    <t>0,01
0,0092</t>
  </si>
  <si>
    <t>0,25
0,23</t>
  </si>
  <si>
    <t>0,00006
0,0000552</t>
  </si>
  <si>
    <t>2,06
1,8952</t>
  </si>
  <si>
    <t>Прокладка кабеля ПвВЭнг(А)-LS 4х35 в траншее в ПНД трубе d=110 мм в траншее</t>
  </si>
  <si>
    <t>ФЕРм08-02-141-03</t>
  </si>
  <si>
    <t>Кабель до 35 кВ в готовых траншеях без покрытий, масса 1 м: до 3 кг</t>
  </si>
  <si>
    <t>0,096
0,23904</t>
  </si>
  <si>
    <t>0,001
0,00249</t>
  </si>
  <si>
    <t>0,01
0,0249</t>
  </si>
  <si>
    <t>0,25
0,6225</t>
  </si>
  <si>
    <t>0,00006
0,0001494</t>
  </si>
  <si>
    <t>2,14
5,3286</t>
  </si>
  <si>
    <t>0,096
0,05184</t>
  </si>
  <si>
    <t>0,0005
0,00027</t>
  </si>
  <si>
    <t>0,00006
0,0000324</t>
  </si>
  <si>
    <t>3,49
1,8846</t>
  </si>
  <si>
    <t>Прокладка кабеля ПвВЭнг(А)-LS 4х50 в траншее и в ПНД трубе d=110 мм в траншее</t>
  </si>
  <si>
    <t>0,096
0,86688</t>
  </si>
  <si>
    <t>0,001
0,00903</t>
  </si>
  <si>
    <t>0,01
0,0903</t>
  </si>
  <si>
    <t>0,25
2,2575</t>
  </si>
  <si>
    <t>0,00006
0,0005418</t>
  </si>
  <si>
    <t>2,14
19,3242</t>
  </si>
  <si>
    <t>0,096
0,13248</t>
  </si>
  <si>
    <t>0,0005
0,00069</t>
  </si>
  <si>
    <t>0,00006
0,0000828</t>
  </si>
  <si>
    <t>3,49
4,8162</t>
  </si>
  <si>
    <t>ТЦ_21.1.06.09_78_7802877462_24.02.2025_02_4.1</t>
  </si>
  <si>
    <t>Силовой кабель с медной жилой, изоляцией из сшитого полиэтилена, оболочкой из ПВХ пониженной пожарной опасности ПвВЭнг(А)-LS 4х50</t>
  </si>
  <si>
    <t>Прокладка кабеля ПвВЭнг(А)-LS 4х95 в траншее в ПНД трубе d=110 мм в траншее</t>
  </si>
  <si>
    <t>ФЕРм08-02-141-04</t>
  </si>
  <si>
    <t>Кабель до 35 кВ в готовых траншеях без покрытий, масса 1 м: до 6 кг</t>
  </si>
  <si>
    <t>0,096
0,40608</t>
  </si>
  <si>
    <t>0,001
0,00423</t>
  </si>
  <si>
    <t>0,01
0,0423</t>
  </si>
  <si>
    <t>0,25
1,0575</t>
  </si>
  <si>
    <t>0,00006
0,0002538</t>
  </si>
  <si>
    <t>3,28
13,8744</t>
  </si>
  <si>
    <t>ФЕРм08-02-148-04</t>
  </si>
  <si>
    <t>Кабель до 35 кВ в проложенных трубах, блоках и коробах, масса 1 м кабеля: до 6 кг</t>
  </si>
  <si>
    <t>0,096
0,03552</t>
  </si>
  <si>
    <t>0,0005
0,000185</t>
  </si>
  <si>
    <t>0,00006
0,0000222</t>
  </si>
  <si>
    <t>4,33
1,6021</t>
  </si>
  <si>
    <t>ТЦ_21.1.06.09_78_7802877462_24.02.2025_02_5.1</t>
  </si>
  <si>
    <t>Силовой кабель с медной жилой, изоляцией из сшитого полиэтилена, оболочкой из ПВХ пониженной пожарной опасности ПвВЭнг(А)-LS 4х95</t>
  </si>
  <si>
    <t>Прокладка кабеля ПвВЭнг(А)-LS 3х10 в траншее</t>
  </si>
  <si>
    <t>0,096
0,00864</t>
  </si>
  <si>
    <t>0,001
0,00009</t>
  </si>
  <si>
    <t>0,01
0,0009</t>
  </si>
  <si>
    <t>0,25
0,0225</t>
  </si>
  <si>
    <t>0,00006
0,0000054</t>
  </si>
  <si>
    <t>2,06
0,1854</t>
  </si>
  <si>
    <t>ТЦ_21.1.06.09_78_7802877462_24.02.2025_02_6.1</t>
  </si>
  <si>
    <t>Силовой кабель с медной жилой, изоляцией из сшитого полиэтилена, оболочкой из ПВХ пониженной пожарной опасности ПвВЭнг(А)-LS 3х10</t>
  </si>
  <si>
    <t>Прокладка кабеля ПвВЭнг(А)-LS 3х50 в траншее</t>
  </si>
  <si>
    <t>0,096
0,0288</t>
  </si>
  <si>
    <t>0,001
0,0003</t>
  </si>
  <si>
    <t>0,01
0,003</t>
  </si>
  <si>
    <t>0,25
0,075</t>
  </si>
  <si>
    <t>0,00006
0,000018</t>
  </si>
  <si>
    <t>2,14
0,642</t>
  </si>
  <si>
    <t>ТЦ_21.1.06.09_78_7802877462_24.02.2025_02_7.1</t>
  </si>
  <si>
    <t>Силовой кабель с медной жилой, изоляцией из сшитого полиэтилена, оболочкой из ПВХ пониженной пожарной опасности ПвВЭнг(А)-LS 3х50</t>
  </si>
  <si>
    <t>Прокладка кабеля ПвВЭнг(А)-LS 3х70 в траншее и в ПНД трубе d=50 мм по эстакаде; в ПНД трубе d=110 мм в траншее</t>
  </si>
  <si>
    <t>0,096
0,25056</t>
  </si>
  <si>
    <t>0,001
0,00261</t>
  </si>
  <si>
    <t>0,01
0,0261</t>
  </si>
  <si>
    <t>0,25
0,6525</t>
  </si>
  <si>
    <t>0,00006
0,0001566</t>
  </si>
  <si>
    <t>2,14
5,5854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</si>
  <si>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</si>
  <si>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</si>
  <si>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0,245
0,0735</t>
  </si>
  <si>
    <t>0,00062
0,000186</t>
  </si>
  <si>
    <t>0,00025
0,000075</t>
  </si>
  <si>
    <t>0,00072
0,000216</t>
  </si>
  <si>
    <t>3,91
1,173</t>
  </si>
  <si>
    <t>0,096
0,05376</t>
  </si>
  <si>
    <t>0,0005
0,00028</t>
  </si>
  <si>
    <t>0,00006
0,0000336</t>
  </si>
  <si>
    <t>4,33
2,4248</t>
  </si>
  <si>
    <t>ТЦ_21.1.06.09_78_7802877462_24.02.2025_02_8.1</t>
  </si>
  <si>
    <t>Силовой кабель с медной жилой, изоляцией из сшитого полиэтилена, оболочкой из ПВХ пониженной пожарной опасности ПвВЭнг(А)-LS 3х70</t>
  </si>
  <si>
    <t>Прокладка кабеля АПВБ-3х4-1 в траншее;  в ПНД трубе d=110 мм в траншее; в ПНД трубе d=50 мм по эстакаде</t>
  </si>
  <si>
    <t>0,096
0,13728</t>
  </si>
  <si>
    <t>0,001
0,00143</t>
  </si>
  <si>
    <t>0,01
0,0143</t>
  </si>
  <si>
    <t>0,25
0,3575</t>
  </si>
  <si>
    <t>0,00006
0,0000858</t>
  </si>
  <si>
    <t>2,06
2,9458</t>
  </si>
  <si>
    <t>0,096
0,1008</t>
  </si>
  <si>
    <t>0,0005
0,000525</t>
  </si>
  <si>
    <t>0,00006
0,000063</t>
  </si>
  <si>
    <t>1,87
1,9635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</si>
  <si>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</si>
  <si>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</si>
  <si>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0,245
0,147</t>
  </si>
  <si>
    <t>0,00062
0,000372</t>
  </si>
  <si>
    <t>0,00025
0,00015</t>
  </si>
  <si>
    <t>0,00072
0,000432</t>
  </si>
  <si>
    <t>2,65
1,59</t>
  </si>
  <si>
    <t>ФССЦ-21.1.06.07-0034</t>
  </si>
  <si>
    <t>Кабель силовой с алюминиевыми жилами АВВГ 3х4-660</t>
  </si>
  <si>
    <t>10
42</t>
  </si>
  <si>
    <t>0,04
3,6</t>
  </si>
  <si>
    <t>0,003
0,27</t>
  </si>
  <si>
    <t>0,004
0,36</t>
  </si>
  <si>
    <t>0,11
9,9</t>
  </si>
  <si>
    <t>ТЦ_20.2.01.08_78_7842224734_20.02.2025_02_30.1</t>
  </si>
  <si>
    <t>Уплотнитель кабельных проходов термоусаживаемый УКПт-130/28</t>
  </si>
  <si>
    <t>0,08
0,9624</t>
  </si>
  <si>
    <t>ТЦ_01.7.06.08_78_7842224734_24.02.2025_02_11.1</t>
  </si>
  <si>
    <t>ТЦ_01.7.06.08_78_7842224734_24.02.2025_02_12.1</t>
  </si>
  <si>
    <t>ТЦ_20.2.09.08_21_2130178920_20.02.2025_02_13.1</t>
  </si>
  <si>
    <t>Муфта кабельная концевая ПКВНТп(нгLS)-1-3х(10-25)</t>
  </si>
  <si>
    <t>ТЦ_20.2.09.08_21_2130178920_20.02.2025_02_14.1</t>
  </si>
  <si>
    <t>Муфта кабельная концевая ПКВНТп(нгLS)-1-4х(10-25)</t>
  </si>
  <si>
    <t>ТЦ_20.2.09.08_78_7805660267_20.02.2025_02_15.1</t>
  </si>
  <si>
    <t>Муфта кабельная концевая 1ПКВТп (3х4)</t>
  </si>
  <si>
    <t>ФЕРм08-02-158-15</t>
  </si>
  <si>
    <t>Заделка концевая сухая для 3-5-жильного кабеля с пластмассовой и резиновой изоляцией напряжением: до 1 кВ, сечение одной жилы до 120 мм2</t>
  </si>
  <si>
    <t>0,0008
0,0144</t>
  </si>
  <si>
    <t>0,00001
0,00018</t>
  </si>
  <si>
    <t>0,15
2,7</t>
  </si>
  <si>
    <t>0,024
0,432</t>
  </si>
  <si>
    <t>0,21
3,78</t>
  </si>
  <si>
    <t>ТЦ_20.2.09.08_77_7704844420_20.02.2025_02_16.1</t>
  </si>
  <si>
    <t>Муфта кабельная концевая 3ПКТп-1-70/120 нг-LS</t>
  </si>
  <si>
    <t>ТЦ_20.2.09.08_77_7704844420_07.04.2025_02_17.1</t>
  </si>
  <si>
    <t>Муфта кабельная концевая 3ПКТп-1-25/50 нг-LS</t>
  </si>
  <si>
    <t>ТЦ_20.2.09.08_78_7811526799_24.02.2025_02_18.1</t>
  </si>
  <si>
    <t>Муфта кабельная концевая 4ПКТп-1-70/120 нг-LS</t>
  </si>
  <si>
    <t>ТЦ_20.2.09.08_78_7811526799_24.02.2025_02_19.1</t>
  </si>
  <si>
    <t>Муфта кабельная концевая 4ПКТп-1-25/50 нг-LS</t>
  </si>
  <si>
    <t>Ввод кабеля в здание</t>
  </si>
  <si>
    <t>ФЕРм10-07-058-01</t>
  </si>
  <si>
    <t>Ввод одного кабеля связи в служебно-технические здания, емкость кабеля: 4х4</t>
  </si>
  <si>
    <t>01.3.05.17-0002</t>
  </si>
  <si>
    <t>Канифоль сосновая</t>
  </si>
  <si>
    <t>0,01
0,2</t>
  </si>
  <si>
    <t>01.3.05.38-0371</t>
  </si>
  <si>
    <t>Кислота стеариновая техническая</t>
  </si>
  <si>
    <t>0,009
0,18</t>
  </si>
  <si>
    <t>01.7.11.06-0021</t>
  </si>
  <si>
    <t>Флюс ЛТИ-1</t>
  </si>
  <si>
    <t>0,005
0,1</t>
  </si>
  <si>
    <t>0,23
4,6</t>
  </si>
  <si>
    <t>0,00003
0,0006</t>
  </si>
  <si>
    <t>01.7.15.14-0174</t>
  </si>
  <si>
    <t>Шурупы с полукруглой головкой 8х100 мм</t>
  </si>
  <si>
    <t>0,00007
0,0014</t>
  </si>
  <si>
    <t>01.7.20.04-0003</t>
  </si>
  <si>
    <t>Нитки суровые</t>
  </si>
  <si>
    <t>0,003
0,06</t>
  </si>
  <si>
    <t>08.1.02.11-0023</t>
  </si>
  <si>
    <t>Поковки простые строительные (скобы, закрепы, хомуты), масса до 1,6 кг</t>
  </si>
  <si>
    <t>0,2
4</t>
  </si>
  <si>
    <t>0,00754
0,1508</t>
  </si>
  <si>
    <t>10.3.02.03-0024</t>
  </si>
  <si>
    <t>Припои оловянно-свинцовые малосурьмянистые, марка ПОССу 40-0,5</t>
  </si>
  <si>
    <t>10.3.02.03-0036</t>
  </si>
  <si>
    <t>Припои оловянно-свинцовые сурьмянистые, марка ПОССу 30-2</t>
  </si>
  <si>
    <t>0,00025
0,005</t>
  </si>
  <si>
    <t>14.5.09.11-0001</t>
  </si>
  <si>
    <t>Нефрас С4-150/200</t>
  </si>
  <si>
    <t>0,0022
0,044</t>
  </si>
  <si>
    <t>18.1.10.01-0001</t>
  </si>
  <si>
    <t>Вентили автомобильные в сборе</t>
  </si>
  <si>
    <t>1
20</t>
  </si>
  <si>
    <t>20.2.09.01-0031</t>
  </si>
  <si>
    <t>Состав для заливки кабельных муфт, марка МБ-70</t>
  </si>
  <si>
    <t>1,2
24</t>
  </si>
  <si>
    <t>21.2.03.05-1103</t>
  </si>
  <si>
    <t>Провод силовой установочный ПВ1 10-450</t>
  </si>
  <si>
    <t>22.1.01.01-0031</t>
  </si>
  <si>
    <t>Боксы кабельные, тип БМ1-2</t>
  </si>
  <si>
    <t>22.2.02.08-0011</t>
  </si>
  <si>
    <t>Кронштейн кабельный из стальной полосы (ККП) для установки в кабельных колодцах, длина 1300 мм</t>
  </si>
  <si>
    <t>1,7
34</t>
  </si>
  <si>
    <t>4,77
95,4</t>
  </si>
  <si>
    <t>Подключение кабелей</t>
  </si>
  <si>
    <t>ФЕРм08-03-574-04</t>
  </si>
  <si>
    <t>Разводка по устройствам и подключение жил кабелей или проводов сечением: до 70 мм2</t>
  </si>
  <si>
    <t>0,2
0,022</t>
  </si>
  <si>
    <t>0,09
0,0099</t>
  </si>
  <si>
    <t>0,9
0,099</t>
  </si>
  <si>
    <t>1,5
0,165</t>
  </si>
  <si>
    <t>5,54
0,6094</t>
  </si>
  <si>
    <t>0,05
0,0055</t>
  </si>
  <si>
    <t>0,0003
0,000033</t>
  </si>
  <si>
    <t>1,02
0,1122</t>
  </si>
  <si>
    <t>7,97
0,8767</t>
  </si>
  <si>
    <t>Раздел 3. Заземление здания поста ЭЦ</t>
  </si>
  <si>
    <t>0,9
0,495</t>
  </si>
  <si>
    <t>3,7
2,035</t>
  </si>
  <si>
    <t>2,71
1,4905</t>
  </si>
  <si>
    <t>0,65
0,26</t>
  </si>
  <si>
    <t>1,74
0,696</t>
  </si>
  <si>
    <t>Прокладка токоотвода молниезащиты по коньку кровли здания сталь круглая оцинкованная диам.8 мм</t>
  </si>
  <si>
    <t>ФЕРм08-02-472-08</t>
  </si>
  <si>
    <t>Проводник заземляющий открыто по строительным основаниям: из круглой стали диаметром 8 мм</t>
  </si>
  <si>
    <t>0,9
0,63</t>
  </si>
  <si>
    <t>0,004
0,0028</t>
  </si>
  <si>
    <t>2
1,4</t>
  </si>
  <si>
    <t>3,29
2,303</t>
  </si>
  <si>
    <t>ФССЦ-08.3.04.02-0053</t>
  </si>
  <si>
    <t>Сталь круглая (катанка), диаметром 8 мм</t>
  </si>
  <si>
    <t>Монтаж молниезащиты</t>
  </si>
  <si>
    <t>Присоединение заземляющего выпуска от ГЗШ к контуру заземления в ФЕРм08-03-572-06</t>
  </si>
  <si>
    <t>0,1
0,001</t>
  </si>
  <si>
    <t>0,02
0,0002</t>
  </si>
  <si>
    <t>0,2
0,002</t>
  </si>
  <si>
    <t>1
0,01</t>
  </si>
  <si>
    <t>0,01
0,0001</t>
  </si>
  <si>
    <t>0,00008
0,0000008</t>
  </si>
  <si>
    <t>0,0001
0,000001</t>
  </si>
  <si>
    <t>1,02
0,0102</t>
  </si>
  <si>
    <t>3,07
0,0307</t>
  </si>
  <si>
    <t>Раздел 4. Заземление ж/д весов</t>
  </si>
  <si>
    <t>0,9
0,4869</t>
  </si>
  <si>
    <t>3,7
2,0017</t>
  </si>
  <si>
    <t>2,71
1,46611</t>
  </si>
  <si>
    <t>0,65
0,52</t>
  </si>
  <si>
    <t>2
1,6</t>
  </si>
  <si>
    <t>1,74
1,392</t>
  </si>
  <si>
    <t xml:space="preserve">на Здание КПП. Система электроснабжения., </t>
  </si>
  <si>
    <t>1146-1-ЭОМ.ВР; 1146-1-ЭОМ.СО</t>
  </si>
  <si>
    <t>Раздел 1. Заземление</t>
  </si>
  <si>
    <t>Заземлитель горизонтальный из стали: полосовой сечением 160 мм2 (40х4 мм в земле)</t>
  </si>
  <si>
    <t>0,9
0,423</t>
  </si>
  <si>
    <t>3,7
1,739</t>
  </si>
  <si>
    <t>2,71
1,2737</t>
  </si>
  <si>
    <t>ТЦ_20.2.08.04_50_5001112612_28.02.2025_01_42.1</t>
  </si>
  <si>
    <t>Полоса оцинкованная стали 40х4 мм	 ГОСТ 103-2006</t>
  </si>
  <si>
    <t>Заземлитель вертикальный из круглой стали диаметром: 16 мм l=3000 мм</t>
  </si>
  <si>
    <t>ФЕРм08-02-471-04</t>
  </si>
  <si>
    <t>Заземлитель вертикальный из круглой стали диаметром: 16 мм</t>
  </si>
  <si>
    <t>0,78
1,014</t>
  </si>
  <si>
    <t>2
2,6</t>
  </si>
  <si>
    <t>1,36
1,768</t>
  </si>
  <si>
    <t>ФССЦ-08.3.04.02-0095</t>
  </si>
  <si>
    <t>Круг стальной горячекатаный, марка стали ВСт3пс5-1, диаметр 16 мм</t>
  </si>
  <si>
    <t>Проводник, заземляющий открыто по строительным основаниям: из полосовой стали сечением 160 мм2 (40х4 мм в здании)</t>
  </si>
  <si>
    <t>ФЕРм08-02-472-07</t>
  </si>
  <si>
    <t>Проводник заземляющий открыто по строительным основаниям: из полосовой стали сечением 160 мм2</t>
  </si>
  <si>
    <t>1,3
0,208</t>
  </si>
  <si>
    <t>0,004
0,00064</t>
  </si>
  <si>
    <t>2,3
0,368</t>
  </si>
  <si>
    <t>3,48
0,5568</t>
  </si>
  <si>
    <t>Установка шины дополнительного уравнивания потенциалов (ШДУП 14)</t>
  </si>
  <si>
    <t>ФЕРм10-08-019-01</t>
  </si>
  <si>
    <t>Коробка ответвительная на стене</t>
  </si>
  <si>
    <t>0,00005
0,00005</t>
  </si>
  <si>
    <t>08.3.03.05-0013</t>
  </si>
  <si>
    <t>Проволока стальная низкоуглеродистая разного назначения оцинкованная, диаметр 1,6 мм</t>
  </si>
  <si>
    <t>ТЦ_20.2.04.00_50_5001112612_28.02.2025_01_23.1</t>
  </si>
  <si>
    <t>Короб ШДУП 14 присоединений 100х100х50 IP55</t>
  </si>
  <si>
    <t>ТЦ_27.2.02.04_50_5001112612_28.02.2025_01_44.1</t>
  </si>
  <si>
    <t>Изолятор шинный 75х50 М10</t>
  </si>
  <si>
    <t>Прокладка проводника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</si>
  <si>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</si>
  <si>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</si>
  <si>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0,245
0,20825</t>
  </si>
  <si>
    <t>0,00011
0,0000935</t>
  </si>
  <si>
    <t>0,00026
0,000221</t>
  </si>
  <si>
    <t>0,00072
0,000612</t>
  </si>
  <si>
    <t>1,74
1,479</t>
  </si>
  <si>
    <t>ТЦ_21.2.03.00_50_5001112612_28.02.2025_01_10.1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</si>
  <si>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1х25</t>
  </si>
  <si>
    <t>ТЦ_21.2.03.00_50_5001112612_28.02.2025_01_11.1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</si>
  <si>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1х10</t>
  </si>
  <si>
    <t>Прокладка полосы в хризотилцементной трубе</t>
  </si>
  <si>
    <t>ФЕР23-01-003-01</t>
  </si>
  <si>
    <t>Укладка трубопроводов из хризотилцементных безнапорных труб диаметром: до 150 мм</t>
  </si>
  <si>
    <t>км</t>
  </si>
  <si>
    <t>18
0,1422</t>
  </si>
  <si>
    <t>0,116
0,0009164</t>
  </si>
  <si>
    <t>01.7.19.02-0031</t>
  </si>
  <si>
    <t>Кольца резиновые для хризотилцементных напорных муфт САМ</t>
  </si>
  <si>
    <t>82
0,6478</t>
  </si>
  <si>
    <t>0,93
0,007347</t>
  </si>
  <si>
    <t>11.1.03.01-0079</t>
  </si>
  <si>
    <t>Бруски обрезные, хвойных пород, длина 4-6,5 м, ширина 75-150 мм, толщина 40-75 мм, сорт III</t>
  </si>
  <si>
    <t>0,07
0,000553</t>
  </si>
  <si>
    <t>24.2.05.01</t>
  </si>
  <si>
    <t>Трубы хризолитцементные безнапорные</t>
  </si>
  <si>
    <t>1008
7,9632</t>
  </si>
  <si>
    <t>24.2.06.04</t>
  </si>
  <si>
    <t>Муфты хризолитцементные</t>
  </si>
  <si>
    <t>338
2,6702</t>
  </si>
  <si>
    <t>ФССЦ-24.2.05.01-0001</t>
  </si>
  <si>
    <t>Трубы хризотилцементные безнапорные, номинальный диаметр 100 мм</t>
  </si>
  <si>
    <t>1000
7,9</t>
  </si>
  <si>
    <t>Раздел 2. Щитовое оборудование</t>
  </si>
  <si>
    <t>Монтаж щита распределительного питания электроприемников в комплекте с автоматическими выключателями, с АВР, напольной установки, (ЩР)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</si>
  <si>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</si>
  <si>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</si>
  <si>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0,3
0,3</t>
  </si>
  <si>
    <t>0,06
0,06</t>
  </si>
  <si>
    <t>0,05
0,05</t>
  </si>
  <si>
    <t>0,82
0,82</t>
  </si>
  <si>
    <t>ТЦ_62.1.02.14_50_5001112612_28.02.2025_01_12.1</t>
  </si>
  <si>
    <t>Щит ЩР</t>
  </si>
  <si>
    <t>Монтаж распределительного щита ПЭСПЗ с АВР</t>
  </si>
  <si>
    <t>0,41
0,41</t>
  </si>
  <si>
    <t>19
О</t>
  </si>
  <si>
    <t>ТЦ_62.1.02.14_50_5001112612_28.02.2025_01_13.1</t>
  </si>
  <si>
    <t>Щит ПЭСПЗ</t>
  </si>
  <si>
    <t>Монтаж ящика ЯТП</t>
  </si>
  <si>
    <t>ФЕРм08-03-603-01</t>
  </si>
  <si>
    <t>Ящик с понижающим трансформатором</t>
  </si>
  <si>
    <t>0,04
0,04</t>
  </si>
  <si>
    <t>0,23
0,23</t>
  </si>
  <si>
    <t>21
О</t>
  </si>
  <si>
    <t>ФССЦ-62.1.02.22-0011</t>
  </si>
  <si>
    <t>Ящики, тип ЯТП-0.25, с трансформатором понижающим</t>
  </si>
  <si>
    <t>Раздел 3. Кабельные конструкции</t>
  </si>
  <si>
    <t>Прокладка трубы D=20мм</t>
  </si>
  <si>
    <t>1,75
1,6975</t>
  </si>
  <si>
    <t>2,79
2,7063</t>
  </si>
  <si>
    <t>ФССЦ-24.3.01.02-0001</t>
  </si>
  <si>
    <t>Трубы гибкие гофрированные из самозатухающего ПВХ легкие с протяжкой, диаметр 20 мм</t>
  </si>
  <si>
    <t>ФССЦ-23.8.03.02-0002</t>
  </si>
  <si>
    <t>Клипса для крепежа гофротрубы, номинальный диаметр 20 мм</t>
  </si>
  <si>
    <t>Прокладка трубы D=25мм</t>
  </si>
  <si>
    <t>1,75
0,49</t>
  </si>
  <si>
    <t>2,79
0,7812</t>
  </si>
  <si>
    <t>ФССЦ-24.3.01.02-0002</t>
  </si>
  <si>
    <t>Трубы гибкие гофрированные из самозатухающего ПВХ легкие с протяжкой, диаметр 25 мм</t>
  </si>
  <si>
    <t>ФССЦ-20.2.05.02-0011</t>
  </si>
  <si>
    <t>Держатель пластмассовый с защелкой для труб диаметром 25 мм</t>
  </si>
  <si>
    <t>Прокладка трубы стальной диам.32</t>
  </si>
  <si>
    <t>ФЕРм08-02-407-07</t>
  </si>
  <si>
    <t>Труба стальная по установленным конструкциям, в готовых бороздах, по основанию пола, диаметр: до 40 мм</t>
  </si>
  <si>
    <t>0,032
0,00192</t>
  </si>
  <si>
    <t>1,05
0,063</t>
  </si>
  <si>
    <t>04.3.01.09-0016</t>
  </si>
  <si>
    <t>Раствор готовый кладочный, цементный, М200</t>
  </si>
  <si>
    <t>0,003
0,00018</t>
  </si>
  <si>
    <t>0,0034
0,000204</t>
  </si>
  <si>
    <t>0,6
0,036</t>
  </si>
  <si>
    <t>20.2.02.02-0011</t>
  </si>
  <si>
    <t>Заглушки</t>
  </si>
  <si>
    <t>1,02
0,0612</t>
  </si>
  <si>
    <t>22.2.02.11-0051</t>
  </si>
  <si>
    <t>Гайки установочные заземляющие</t>
  </si>
  <si>
    <t>0,25
0,015</t>
  </si>
  <si>
    <t>3,56
0,2136</t>
  </si>
  <si>
    <t>ФССЦ-23.3.06.05-0004</t>
  </si>
  <si>
    <t>Трубы стальные сварные неоцинкованные водогазопроводные с резьбой, обыкновенные, номинальный диаметр 32 мм, толщина стенки 3,2 мм</t>
  </si>
  <si>
    <t>Прокладка жесткой гладкой трубы</t>
  </si>
  <si>
    <t>ФЕРм08-02-409-01</t>
  </si>
  <si>
    <t>Труба винипластовая по установленным конструкциям, по стенам и колоннам с креплением скобами, диаметр: до 25 мм</t>
  </si>
  <si>
    <t>0,96
0,096</t>
  </si>
  <si>
    <t>14.1.02.01-0002</t>
  </si>
  <si>
    <t>Клей БМК-5к</t>
  </si>
  <si>
    <t>0,2
0,02</t>
  </si>
  <si>
    <t>3,58
0,358</t>
  </si>
  <si>
    <t>ФССЦ-24.3.01.03-0002</t>
  </si>
  <si>
    <t>Трубы гладкие жесткие из ПВХ "DKC" диаметром: 25 мм</t>
  </si>
  <si>
    <t>Заделка проходов противопожарным составом</t>
  </si>
  <si>
    <t>ФЕРм08-02-155-01</t>
  </si>
  <si>
    <t>Герметизация проходов при вводе кабелей во взрывоопасные помещения уплотнительной массой</t>
  </si>
  <si>
    <t>01.1.01.09-0024</t>
  </si>
  <si>
    <t>Шнур асбестовый общего назначения ШАОН, диаметр 3-5 мм</t>
  </si>
  <si>
    <t>0,00006
0,00072</t>
  </si>
  <si>
    <t>0,15
1,8</t>
  </si>
  <si>
    <t>01.7.07.29-0221</t>
  </si>
  <si>
    <t>Состав уплотнительный</t>
  </si>
  <si>
    <t>0,72
8,64</t>
  </si>
  <si>
    <t>0,07
0,84</t>
  </si>
  <si>
    <t>Мини-канал</t>
  </si>
  <si>
    <t>0,2
0,208</t>
  </si>
  <si>
    <t>0,001
0,00104</t>
  </si>
  <si>
    <t>3,1
3,224</t>
  </si>
  <si>
    <t>ФССЦ-20.2.05.04-0024</t>
  </si>
  <si>
    <t>Кабель-канал (короб) 20х10 мм</t>
  </si>
  <si>
    <t>Лоток перфорированный и аксессуаров</t>
  </si>
  <si>
    <t>ФЕРм08-02-395-02</t>
  </si>
  <si>
    <t>Лоток металлический штампованный по установленным конструкциям, ширина лотка: до 400 мм</t>
  </si>
  <si>
    <t>2,66
0,1265841</t>
  </si>
  <si>
    <t>1,78
0,0847066</t>
  </si>
  <si>
    <t>8,74
0,4159191</t>
  </si>
  <si>
    <t>ТЦ_20.2.07.02_50_5001112612_28.02.2025_01_33.1</t>
  </si>
  <si>
    <t>Лоток перфорированный 400х80 L=3000</t>
  </si>
  <si>
    <t>ТЦ_20.2.07.02_50_5001112612_28.02.2025_01_36.1</t>
  </si>
  <si>
    <t>Лоток перфорированный 300х80х3000 35305 DKC</t>
  </si>
  <si>
    <t>ТЦ_20.2.07.02_50_5001112612_28.02.2025_01_40.1</t>
  </si>
  <si>
    <t>Лоток перфорированный 200х80 L3000</t>
  </si>
  <si>
    <t>ТЦ_20.2.07.09_50_5001112612_28.02.2025_01_34.1</t>
  </si>
  <si>
    <t>Угол CPO 90 горизонтальный 90° 400х80 в комплекте с крепежными элементами и соединительными пластинами, необходимыми для монтажа</t>
  </si>
  <si>
    <t>ТЦ_20.2.07.09_50_5001112612_28.02.2025_01_39.1</t>
  </si>
  <si>
    <t>Угол CPO 90 горизонтальный 90° 300х80 в комплекте с крепежными элементами и соединительными пластинами, необходимыми для монтажа</t>
  </si>
  <si>
    <t>ТЦ_23.8.01.11_50_5001112612_28.02.2025_01_35.1</t>
  </si>
  <si>
    <t>Переходник RRC симметричный 400/300 H100 в комплекте с крепежными элементами и соединительными пластинами, необходимыми для монтажа</t>
  </si>
  <si>
    <t>ТЦ_20.2.03.02_50_5001112612_28.02.2025_01_37.1</t>
  </si>
  <si>
    <t>Консоль с опорой ML осн. 300 INOX</t>
  </si>
  <si>
    <t>ТЦ_20.2.03.02_50_5001112612_28.02.2025_01_41.1</t>
  </si>
  <si>
    <t>Консоль с опорой ML осн. 200 мм</t>
  </si>
  <si>
    <t>ТЦ_20.2.03.02_50_5001112612_28.02.2025_01_38.1</t>
  </si>
  <si>
    <t>Консоль с опорой ML осн. 400 мм</t>
  </si>
  <si>
    <t>Раздел 4. Кабельная продукция</t>
  </si>
  <si>
    <t>Прокладка кабеля в ПВХ трубе д.20 мм, в лотке, в мини-канале.</t>
  </si>
  <si>
    <t>0,096
0,08352</t>
  </si>
  <si>
    <t>0,0005
0,000435</t>
  </si>
  <si>
    <t>0,00006
0,0000522</t>
  </si>
  <si>
    <t>1,87
1,6269</t>
  </si>
  <si>
    <t>0,245
0,0539</t>
  </si>
  <si>
    <t>0,00011
0,0000242</t>
  </si>
  <si>
    <t>0,00026
0,0000572</t>
  </si>
  <si>
    <t>0,00072
0,0001584</t>
  </si>
  <si>
    <t>1,74
0,3828</t>
  </si>
  <si>
    <t>ТЦ_21.1.06.00_50_5001112612_28.02.2025_01_5.1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</si>
  <si>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3х1,5</t>
  </si>
  <si>
    <t>ТЦ_21.1.06.00_50_5001112612_28.02.2025_01_9.1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</si>
  <si>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 L+N+PE ВВГнг(А)- FRLSLTx-0,66 3х1,5</t>
  </si>
  <si>
    <t>Прокладка кабеля в ПВХ трубе д.25 мм, в лотке, в мини-канале.</t>
  </si>
  <si>
    <t>0,096
0,10656</t>
  </si>
  <si>
    <t>0,0005
0,000555</t>
  </si>
  <si>
    <t>0,00006
0,0000666</t>
  </si>
  <si>
    <t>1,87
2,0757</t>
  </si>
  <si>
    <t>0,245
0,098</t>
  </si>
  <si>
    <t>0,00011
0,000044</t>
  </si>
  <si>
    <t>0,00026
0,000104</t>
  </si>
  <si>
    <t>0,00072
0,000288</t>
  </si>
  <si>
    <t>ТЦ_21.1.06.00_50_5001112612_28.02.2025_01_4.1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</si>
  <si>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3х2,5</t>
  </si>
  <si>
    <t>Прокладка кабеля в ПВХ трубе, в мини-канале</t>
  </si>
  <si>
    <t>0,096
0,00768</t>
  </si>
  <si>
    <t>0,0005
0,00004</t>
  </si>
  <si>
    <t>0,00006
0,0000048</t>
  </si>
  <si>
    <t>1,87
0,1496</t>
  </si>
  <si>
    <t>ТЦ_21.1.06.00_50_5001112612_28.02.2025_01_3.1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</si>
  <si>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L+N+PE ВВГнг(А)-LSLTx-0,66 3х4</t>
  </si>
  <si>
    <t>Прокладка кабеля в лотке, в ПВХ жесткой трубе д.25 мм</t>
  </si>
  <si>
    <t>0,096
0,00192</t>
  </si>
  <si>
    <t>0,0005
0,00001</t>
  </si>
  <si>
    <t>0,00006
0,0000012</t>
  </si>
  <si>
    <t>1,87
0,0374</t>
  </si>
  <si>
    <t>0,245
0,0392</t>
  </si>
  <si>
    <t>0,00011
0,0000176</t>
  </si>
  <si>
    <t>0,00026
0,0000416</t>
  </si>
  <si>
    <t>0,00072
0,0001152</t>
  </si>
  <si>
    <t>1,74
0,2784</t>
  </si>
  <si>
    <t>ТЦ_21.1.06.00_50_5001112612_28.02.2025_01_2.1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</si>
  <si>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5х2,5</t>
  </si>
  <si>
    <t>ТЦ_21.1.06.00_50_5001112612_28.02.2025_01_7.1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</si>
  <si>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3L+N+PE ВВГнг(А)- FRLSLTx-0,66 5х2,5</t>
  </si>
  <si>
    <t>Прокладка кабеля ПВХ жесткой трубе д.25 мм</t>
  </si>
  <si>
    <t>ТЦ_21.1.06.00_50_5001112612_28.02.2025_01_1.1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</si>
  <si>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5х4</t>
  </si>
  <si>
    <t>Прокладка кабеля в ПВХ жесткой трубе д.20 мм</t>
  </si>
  <si>
    <t>0,0005
0,00015</t>
  </si>
  <si>
    <t>1,87
0,561</t>
  </si>
  <si>
    <t>ТЦ_21.1.06.00_50_5001112612_28.02.2025_01_6.1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</si>
  <si>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L+NPE ВВГнг(А)-LSLTx-0,66 2х1,5</t>
  </si>
  <si>
    <t>ТЦ_21.1.06.00_50_5001112612_28.02.2025_01_8.1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</si>
  <si>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L+N+PE ВВГнг(А)- FRLSLTx-0,66 2х1,5</t>
  </si>
  <si>
    <t>Прокладка кабеля ГЕРДА-КВнг-FRLS 1х2х0,75 мм2</t>
  </si>
  <si>
    <t>0,096
0,01056</t>
  </si>
  <si>
    <t>0,001
0,00011</t>
  </si>
  <si>
    <t>0,01
0,0011</t>
  </si>
  <si>
    <t>0,25
0,0275</t>
  </si>
  <si>
    <t>0,00006
0,0000066</t>
  </si>
  <si>
    <t>2,06
0,2266</t>
  </si>
  <si>
    <t>ТЦ_21.1.06.00_77_7733550791_12.03.2025_01_14.1</t>
  </si>
  <si>
    <t>Кабель монтажный, контрольный с медными жилами с изоляцией и оболочкой из ПВХ-пластиката, огнестойкий, пониженной пожароопасности сечением ГЕРДА-КВнг-FRLS 1х2х0,75 мм2</t>
  </si>
  <si>
    <t>Разводка по устройствам и подключение жил кабелей</t>
  </si>
  <si>
    <t>0,1
0,128</t>
  </si>
  <si>
    <t>0,02
0,0256</t>
  </si>
  <si>
    <t>0,2
0,256</t>
  </si>
  <si>
    <t>1
1,28</t>
  </si>
  <si>
    <t>0,01
0,0128</t>
  </si>
  <si>
    <t>0,00008
0,0001024</t>
  </si>
  <si>
    <t>0,0001
0,000128</t>
  </si>
  <si>
    <t>1,02
1,3056</t>
  </si>
  <si>
    <t>3,07
3,9296</t>
  </si>
  <si>
    <t>Затяжка кабеля - учтено в работе по прокладке</t>
  </si>
  <si>
    <t>Раздел 5. Электроустановочные изделия</t>
  </si>
  <si>
    <t>Монтаж розеток</t>
  </si>
  <si>
    <t>ФЕРм08-03-591-09</t>
  </si>
  <si>
    <t>Розетка штепсельная: утопленного типа при скрытой проводке</t>
  </si>
  <si>
    <t>0,42
0,0042</t>
  </si>
  <si>
    <t>1,5
0,015</t>
  </si>
  <si>
    <t>0,00315
0,0000315</t>
  </si>
  <si>
    <t>0,102
0,00102</t>
  </si>
  <si>
    <t>6,05
0,0605</t>
  </si>
  <si>
    <t>ТЦ_20.4.03.07_50_5001112612_28.02.2025_01_16.1</t>
  </si>
  <si>
    <t>Розетка 16А 380В / 400В 3P+N+E IP54 PCE 315-6</t>
  </si>
  <si>
    <t>ФССЦ-20.4.03.06-0001</t>
  </si>
  <si>
    <t>Розетка для скрытой проводки на 2 модуля 16А 250В с заземлением и крышкой</t>
  </si>
  <si>
    <t>ТЦ_20.4.03.07_50_5001112612_28.02.2025_01_15.1</t>
  </si>
  <si>
    <t>Розетка электрическая одинарная Этюд с заземлением, открытая установка, 16А, 250В, IP20, цвет белый РА16-004В</t>
  </si>
  <si>
    <t>ТЦ_20.4.03.07_50_5001112612_28.02.2025_01_18.1</t>
  </si>
  <si>
    <t>Розетка с заземлением со шторками накладная, 16А/250B IP54	ATN540145</t>
  </si>
  <si>
    <t>ТЦ_20.4.03.07_50_5001112612_28.02.2025_01_17.1</t>
  </si>
  <si>
    <t>Двухместная розетка ОП Этюд 16А защ. шторки, с заземлением, белая накладная PA16-008B</t>
  </si>
  <si>
    <t>Монтаж выключателя одноклавишного</t>
  </si>
  <si>
    <t>ФЕРм08-03-591-01</t>
  </si>
  <si>
    <t>Выключатель: одноклавишный неутопленного типа при открытой проводке</t>
  </si>
  <si>
    <t>0,11
0,0121</t>
  </si>
  <si>
    <t>01.7.15.14-0161</t>
  </si>
  <si>
    <t>Шурупы с полукруглой головкой 2,5х20 мм</t>
  </si>
  <si>
    <t>0,00016
0,0000176</t>
  </si>
  <si>
    <t>6,27
0,6897</t>
  </si>
  <si>
    <t>ТЦ_20.4.01.01_50_5001112612_28.02.2025_01_19.1</t>
  </si>
  <si>
    <t>1-клавишный выключатель 10 АХ, БЕЛЫЙ, Россия, 	BA10-001B- ЭТЮД</t>
  </si>
  <si>
    <t>ТЦ_20.4.01.01_50_5001112612_28.02.2025_01_20.1</t>
  </si>
  <si>
    <t>Выключатель 1-кл. ОП Эра Эксперт 10А IP65 11-1601-03 250В 10AX</t>
  </si>
  <si>
    <t>Коробка</t>
  </si>
  <si>
    <t>0,00001
0,00031</t>
  </si>
  <si>
    <t>0,00005
0,00155</t>
  </si>
  <si>
    <t>0,1
3,1</t>
  </si>
  <si>
    <t>ТЦ_20.5.02.00_50_5001112612_28.02.2025_01_21.1</t>
  </si>
  <si>
    <t>Коробка распаячная для открытой проводки 100х100х50мм IP55</t>
  </si>
  <si>
    <t>ТЦ_20.5.02.02_50_5001112612_28.02.2025_01_22.1</t>
  </si>
  <si>
    <t>Коробка Bylectrica с клеммными колодками для открытой проводки IP44 80мм х 80 мм х41,5 мм, КМ-222</t>
  </si>
  <si>
    <t>Раздел 6. Электроосвещение</t>
  </si>
  <si>
    <t>Монтаж светильников настенный на входом настенный</t>
  </si>
  <si>
    <t>ФЕРм08-03-594-01</t>
  </si>
  <si>
    <t>Светильник отдельно устанавливаемый: на штырях с количеством ламп в светильнике 1</t>
  </si>
  <si>
    <t>24.3.01.01-0002</t>
  </si>
  <si>
    <t>Трубка полихлорвиниловая</t>
  </si>
  <si>
    <t>2,8
0,028</t>
  </si>
  <si>
    <t>13,97
0,1397</t>
  </si>
  <si>
    <t>ТЦ_20.3.03.07_50_5001112612_28.02.2025_01_24.1</t>
  </si>
  <si>
    <t>Светильник светодиодный с БАП ДПО85-24-041 Sever EM1 840</t>
  </si>
  <si>
    <t>6.2.	Монтаж светильников над входами на высоте 2-2,5 м</t>
  </si>
  <si>
    <t>2,8
0,056</t>
  </si>
  <si>
    <t>13,97
0,2794</t>
  </si>
  <si>
    <t>ТЦ_20.3.03.07_77_7718311982_26.02.2025_02_32.1</t>
  </si>
  <si>
    <t>Светильник световой указатель ДПА 5031-3 с эвакуационным знаком "Выход"	LDPA0-5031-3-20-K01</t>
  </si>
  <si>
    <t>6.3.	Монтаж светильников потолочные встроенные</t>
  </si>
  <si>
    <t>ФЕРм08-03-594-10</t>
  </si>
  <si>
    <t>Светильник в подвесных потолках, устанавливаемый: на подвесках, количество ламп в светильнике до 2</t>
  </si>
  <si>
    <t>0,42
0,0462</t>
  </si>
  <si>
    <t>1
0,11</t>
  </si>
  <si>
    <t>2,1
0,231</t>
  </si>
  <si>
    <t>10,4
1,144</t>
  </si>
  <si>
    <t>04.3.02.14-0101</t>
  </si>
  <si>
    <t>Смеси сухие известково-карбонатные штукатурные</t>
  </si>
  <si>
    <t>0,005
0,00055</t>
  </si>
  <si>
    <t>08.3.04.02-0092</t>
  </si>
  <si>
    <t>Круг стальной горячекатаный, марка стали ВСт3пс5-1, диаметр 10 мм</t>
  </si>
  <si>
    <t>0,56
0,0616</t>
  </si>
  <si>
    <t>3
0,33</t>
  </si>
  <si>
    <t>43,01
4,7311</t>
  </si>
  <si>
    <t>ТЦ_20.3.03.07_77_7718311982_26.02.2025_02_25.1</t>
  </si>
  <si>
    <t>Светильник светодиодный 	ДВО59-18-001 DLU</t>
  </si>
  <si>
    <t>ТЦ_20.3.03.07_77_7718311982_26.02.2025_02_26.1</t>
  </si>
  <si>
    <t>Cветильник светодиодный с БАП ДВО59-18-001 DLU ЕМ3</t>
  </si>
  <si>
    <t>ТЦ_20.3.03.07_77_7718311982_26.02.2025_02_27.1</t>
  </si>
  <si>
    <t>Светильник светодиодный	 ДПО12-30-003 Universal Opal 940</t>
  </si>
  <si>
    <t>ТЦ_20.3.03.07_77_7718311982_26.02.2025_02_30.1</t>
  </si>
  <si>
    <t>Светильник светодиодный с БАП ДВО59-18-041 DLU EM3 840</t>
  </si>
  <si>
    <t>6.4.	Монтаж светильников потолочные накладные</t>
  </si>
  <si>
    <t>ФЕРм08-03-594-06</t>
  </si>
  <si>
    <t>Светильник отдельно устанавливаемый: на подвесах (штангах) с количеством ламп в светильнике 1</t>
  </si>
  <si>
    <t>0,00315
0,0000945</t>
  </si>
  <si>
    <t>3,09
0,0927</t>
  </si>
  <si>
    <t>17,62
0,5286</t>
  </si>
  <si>
    <t>ТЦ_20.3.03.07_50_5001112612_28.02.2025_01_29.1</t>
  </si>
  <si>
    <t>Светильник светодиодный с БАП ДПО49-20-045 Universal Opal EM3 840</t>
  </si>
  <si>
    <t>ТЦ_20.3.03.07_77_7718311982_26.02.2025_02_31.1</t>
  </si>
  <si>
    <t>Светильник светодиодный ДСП49-20-045 Blade 840</t>
  </si>
  <si>
    <t>Раздел 7. Материалы</t>
  </si>
  <si>
    <t>0,009
0,0009</t>
  </si>
  <si>
    <t>0,0015
0,00015</t>
  </si>
  <si>
    <t>0,009
0,0008001</t>
  </si>
  <si>
    <t>1,4
0,12446</t>
  </si>
  <si>
    <t>ФЕР13-03-002-15</t>
  </si>
  <si>
    <t>Огрунтовка металлических поверхностей за один раз: лаком БТ-577</t>
  </si>
  <si>
    <t>0,009
0,00045</t>
  </si>
  <si>
    <t>1,3
0,065</t>
  </si>
  <si>
    <t>ФССЦ-01.7.06.14-0031</t>
  </si>
  <si>
    <t>Лента полимерная разделительная самоклеящаяся, ширина 50 мм</t>
  </si>
  <si>
    <t>ФССЦ-25.2.01.01-0012</t>
  </si>
  <si>
    <t>Бирки кабельные</t>
  </si>
  <si>
    <t xml:space="preserve">на Пешеходная эстакада. Лестничные сходы., </t>
  </si>
  <si>
    <t>1146-4-ИС.КЖ.ВР; 1146-4-ИС.КМ2.ВР</t>
  </si>
  <si>
    <t>Раздел 1. 1146-4-ИС.КЖ.ВР - Фундаменты опор ОЛС1, ОЛС2, ОЛС3, ОЛС4. Земляные работы</t>
  </si>
  <si>
    <t>0,1
3,6</t>
  </si>
  <si>
    <t>0,01
0,36</t>
  </si>
  <si>
    <t>Раздел 2. 1146-4-ИС.КЖ.ВР - Лестничные сходы</t>
  </si>
  <si>
    <t>Погружение вертикальных железобетонных свай 35х35 см длиной 8 м на глубину до 7 м дизель-молотом в лидерные скважины в грунты I</t>
  </si>
  <si>
    <t>0,00008
0,000072</t>
  </si>
  <si>
    <t>1,01
0,909</t>
  </si>
  <si>
    <t>0,00007
0,000063</t>
  </si>
  <si>
    <t>0,003
0,0027</t>
  </si>
  <si>
    <t>0,02
0,018</t>
  </si>
  <si>
    <t>1,6666667
1,5</t>
  </si>
  <si>
    <t>Погружение вертикальных железобетонных свай 35х35 см длиной 8 м на глубину до 7 м дизель-молотом в лидерные скважины в грунты II</t>
  </si>
  <si>
    <t>0,00008
0,000408</t>
  </si>
  <si>
    <t>1,03
5,253</t>
  </si>
  <si>
    <t>0,004
0,0204</t>
  </si>
  <si>
    <t>0,02
0,102</t>
  </si>
  <si>
    <t>0,83333333
4,25</t>
  </si>
  <si>
    <t>Срубка голов забивных свай на высоту 0,5 м с погрузкой шлама в автосамосвал и вывозом на свалку ТБО согласно транспортной схеме</t>
  </si>
  <si>
    <t>0,01
0,06</t>
  </si>
  <si>
    <t>0,063
0,378</t>
  </si>
  <si>
    <t>1,75
0,035</t>
  </si>
  <si>
    <t>250
5</t>
  </si>
  <si>
    <t>102
2,04</t>
  </si>
  <si>
    <t>0,73
0,0803</t>
  </si>
  <si>
    <t>30
3,3</t>
  </si>
  <si>
    <t>0,002
0,00022</t>
  </si>
  <si>
    <t>101,5
11,165</t>
  </si>
  <si>
    <t>0,0102
0,001122</t>
  </si>
  <si>
    <t>8,1
0,891</t>
  </si>
  <si>
    <t>0,04
0,0044</t>
  </si>
  <si>
    <t>3,6
0,396</t>
  </si>
  <si>
    <t>0,016
0,007824</t>
  </si>
  <si>
    <t>0,24
0,11736</t>
  </si>
  <si>
    <t>0,024
0,011736</t>
  </si>
  <si>
    <t>0,1
0,0489</t>
  </si>
  <si>
    <t>0,013
0,001963</t>
  </si>
  <si>
    <t>1,95
0,29445</t>
  </si>
  <si>
    <t>40
6,04</t>
  </si>
  <si>
    <t>0,04
0,00604</t>
  </si>
  <si>
    <t>0,0006
0,0000906</t>
  </si>
  <si>
    <t>4
0,604</t>
  </si>
  <si>
    <t>33
4,983</t>
  </si>
  <si>
    <t>Раздел 3. 1146-4-ИС.КМ2.ВР - Опоры. Лестничные сходы</t>
  </si>
  <si>
    <t>1,37
30,3044</t>
  </si>
  <si>
    <t>0,41
9,0692</t>
  </si>
  <si>
    <t>4
88,48</t>
  </si>
  <si>
    <t>0,00001
0,0002212</t>
  </si>
  <si>
    <t>0,0001
0,002212</t>
  </si>
  <si>
    <t>1
22,12</t>
  </si>
  <si>
    <t>0,001
0,02212</t>
  </si>
  <si>
    <t>0,0187
0,413644</t>
  </si>
  <si>
    <t>0,00003
0,0006636</t>
  </si>
  <si>
    <t>0,00194
0,0429128</t>
  </si>
  <si>
    <t>0,00103
0,0227836</t>
  </si>
  <si>
    <t>0,00031
0,0068572</t>
  </si>
  <si>
    <t>0,6
13,272</t>
  </si>
  <si>
    <t>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</t>
  </si>
  <si>
    <t>0,015
0,0525</t>
  </si>
  <si>
    <t>0,75
2,625</t>
  </si>
  <si>
    <t>32
112</t>
  </si>
  <si>
    <t>38
1330</t>
  </si>
  <si>
    <t>0,038
1,33</t>
  </si>
  <si>
    <t>5
1,75</t>
  </si>
  <si>
    <t>32
11,2</t>
  </si>
  <si>
    <t>0,015
0,00525</t>
  </si>
  <si>
    <t>0,75
0,2625</t>
  </si>
  <si>
    <t>5
17,5</t>
  </si>
  <si>
    <t>Окраска металлоконструкций металлоконструкций лестничных сходов и опор лакокрасочными материалами Хемпель или аналог:</t>
  </si>
  <si>
    <t>32,7
114,45</t>
  </si>
  <si>
    <t>1
3,5</t>
  </si>
  <si>
    <t>35
122,5</t>
  </si>
  <si>
    <t>Изготовление, транспортировка и монтаж металлоконструкций лестничных сходов</t>
  </si>
  <si>
    <t>1,37
15,481</t>
  </si>
  <si>
    <t>0,41
4,633</t>
  </si>
  <si>
    <t>4
45,2</t>
  </si>
  <si>
    <t>0,00001
0,000113</t>
  </si>
  <si>
    <t>0,0001
0,00113</t>
  </si>
  <si>
    <t>1
11,3</t>
  </si>
  <si>
    <t>0,001
0,0113</t>
  </si>
  <si>
    <t>0,0187
0,21131</t>
  </si>
  <si>
    <t>0,00003
0,000339</t>
  </si>
  <si>
    <t>0,00194
0,021922</t>
  </si>
  <si>
    <t>0,00103
0,011639</t>
  </si>
  <si>
    <t>0,00031
0,003503</t>
  </si>
  <si>
    <t>0,6
6,78</t>
  </si>
  <si>
    <t>100
80</t>
  </si>
  <si>
    <t>Грунтование на заводе поверхностей металлоконструкций лестничных сходов лакокрасочными материалами типа Хемпель или аналог</t>
  </si>
  <si>
    <t>0,015
0,0195</t>
  </si>
  <si>
    <t>0,75
0,975</t>
  </si>
  <si>
    <t>32
41,6</t>
  </si>
  <si>
    <t>38
494</t>
  </si>
  <si>
    <t>0,038
0,494</t>
  </si>
  <si>
    <t>5
0,65</t>
  </si>
  <si>
    <t>32
4,16</t>
  </si>
  <si>
    <t>0,015
0,00195</t>
  </si>
  <si>
    <t>0,75
0,0975</t>
  </si>
  <si>
    <t>5
6,5</t>
  </si>
  <si>
    <t>32,7
42,51</t>
  </si>
  <si>
    <t>1
1,3</t>
  </si>
  <si>
    <t>35
45,5</t>
  </si>
  <si>
    <t>1,37
0,89872</t>
  </si>
  <si>
    <t>0,41
0,26896</t>
  </si>
  <si>
    <t>4
2,624</t>
  </si>
  <si>
    <t>0,00001
0,0000066</t>
  </si>
  <si>
    <t>0,0001
0,0000656</t>
  </si>
  <si>
    <t>1
0,656</t>
  </si>
  <si>
    <t>0,001
0,000656</t>
  </si>
  <si>
    <t>0,0187
0,0122672</t>
  </si>
  <si>
    <t>0,00003
0,0000197</t>
  </si>
  <si>
    <t>0,00194
0,0012726</t>
  </si>
  <si>
    <t>0,00103
0,0006757</t>
  </si>
  <si>
    <t>0,00031
0,0002034</t>
  </si>
  <si>
    <t>0,6
0,3936</t>
  </si>
  <si>
    <t>21,25
13,94</t>
  </si>
  <si>
    <t>1,37
3,88395</t>
  </si>
  <si>
    <t>0,41
1,16235</t>
  </si>
  <si>
    <t>4
11,34</t>
  </si>
  <si>
    <t>0,00001
0,0000284</t>
  </si>
  <si>
    <t>0,0001
0,0002835</t>
  </si>
  <si>
    <t>1
2,835</t>
  </si>
  <si>
    <t>0,001
0,002835</t>
  </si>
  <si>
    <t>0,0187
0,0530145</t>
  </si>
  <si>
    <t>0,00003
0,0000851</t>
  </si>
  <si>
    <t>0,00194
0,0054999</t>
  </si>
  <si>
    <t>0,00103
0,0029201</t>
  </si>
  <si>
    <t>0,00031
0,0008789</t>
  </si>
  <si>
    <t>0,6
1,701</t>
  </si>
  <si>
    <t xml:space="preserve">на Конструктивные решения. Фундаменты под Янтарь-1Ж., </t>
  </si>
  <si>
    <t>1146-5-КЖ.ВР</t>
  </si>
  <si>
    <t>Разработка грунта 1-2 группы для устройства котлована глубиной 3,0 м экскаватором с емкостью коша 1,34 м3</t>
  </si>
  <si>
    <t>Планировка дна котлована с уплотнением (учтено в ФЕР08-01-002-01)</t>
  </si>
  <si>
    <t>0,05
1,32</t>
  </si>
  <si>
    <t>0,25
6,6</t>
  </si>
  <si>
    <t>0,0013
0,03432</t>
  </si>
  <si>
    <t>0,00051
0,013464</t>
  </si>
  <si>
    <t>1,01
26,664</t>
  </si>
  <si>
    <t>0,00009
0,002376</t>
  </si>
  <si>
    <t>0,0015
0,0396</t>
  </si>
  <si>
    <t>0,03
0,792</t>
  </si>
  <si>
    <t>Обратная засыпка пазух котлована местным грунтом</t>
  </si>
  <si>
    <t>Раздел 2. Фундаментная плита монолитная ФМ-1 (2 шт.)</t>
  </si>
  <si>
    <t>Устройство песчаной подушки из песка средней крупности</t>
  </si>
  <si>
    <t>ФЕР08-01-002-01</t>
  </si>
  <si>
    <t>Устройство основания под фундаменты: песчаного</t>
  </si>
  <si>
    <t>0,15
0,153</t>
  </si>
  <si>
    <t>1,1
1,122</t>
  </si>
  <si>
    <t>1100
5,06</t>
  </si>
  <si>
    <t>1,75
0,00595</t>
  </si>
  <si>
    <t>250
0,85</t>
  </si>
  <si>
    <t>102
0,3468</t>
  </si>
  <si>
    <t>0,73
0,02482</t>
  </si>
  <si>
    <t>30
1,02</t>
  </si>
  <si>
    <t>0,005
0,00017</t>
  </si>
  <si>
    <t>0,002
0,000068</t>
  </si>
  <si>
    <t>0,01
0,00034</t>
  </si>
  <si>
    <t>101,5
3,451</t>
  </si>
  <si>
    <t>0,0102
0,0003468</t>
  </si>
  <si>
    <t>8,1
0,2754</t>
  </si>
  <si>
    <t>0,04
0,00136</t>
  </si>
  <si>
    <t>3,6
0,1224</t>
  </si>
  <si>
    <t>1
0,09798</t>
  </si>
  <si>
    <t>0,009
0,0007974</t>
  </si>
  <si>
    <t>0,0015
0,0001329</t>
  </si>
  <si>
    <t>0,018
0,0015948</t>
  </si>
  <si>
    <t>2,8
0,24808</t>
  </si>
  <si>
    <t>0,016
0,0030912</t>
  </si>
  <si>
    <t>0,24
0,046368</t>
  </si>
  <si>
    <t>0,024
0,0046368</t>
  </si>
  <si>
    <t>0,1
0,01932</t>
  </si>
  <si>
    <t>Раздел 3. Фундаментная плита монолитная ФМ-2</t>
  </si>
  <si>
    <t>0,15
0,126</t>
  </si>
  <si>
    <t>1,1
0,924</t>
  </si>
  <si>
    <t>0,00013
0,0000005</t>
  </si>
  <si>
    <t>1100
4,18</t>
  </si>
  <si>
    <t>1,75
0,00525</t>
  </si>
  <si>
    <t>250
0,75</t>
  </si>
  <si>
    <t>102
0,306</t>
  </si>
  <si>
    <t>0,73
0,023798</t>
  </si>
  <si>
    <t>30
0,978</t>
  </si>
  <si>
    <t>0,005
0,000163</t>
  </si>
  <si>
    <t>0,002
0,0000652</t>
  </si>
  <si>
    <t>0,01
0,000326</t>
  </si>
  <si>
    <t>101,5
3,3089</t>
  </si>
  <si>
    <t>0,0102
0,0003325</t>
  </si>
  <si>
    <t>8,1
0,26406</t>
  </si>
  <si>
    <t>0,04
0,001304</t>
  </si>
  <si>
    <t>3,6
0,11736</t>
  </si>
  <si>
    <t>2,101227
0,0685</t>
  </si>
  <si>
    <t>0,92822
0,03026</t>
  </si>
  <si>
    <t>0,009
0,0003987</t>
  </si>
  <si>
    <t>0,0015
0,0000665</t>
  </si>
  <si>
    <t>0,018
0,0007974</t>
  </si>
  <si>
    <t>2,8
0,12404</t>
  </si>
  <si>
    <t>0,016
0,0025344</t>
  </si>
  <si>
    <t>0,24
0,038016</t>
  </si>
  <si>
    <t>0,024
0,0038016</t>
  </si>
  <si>
    <t>0,1
0,01584</t>
  </si>
  <si>
    <t xml:space="preserve">на Устройство двухсторонней парковой связи, </t>
  </si>
  <si>
    <t>1146-СС.ВР2</t>
  </si>
  <si>
    <t xml:space="preserve">Раздел 1. </t>
  </si>
  <si>
    <t>Копание ям вручную без креплений для стоек и столбов с откосами глубиной до 1,5 м группа грунта 2 с последующей засыпкой</t>
  </si>
  <si>
    <t>ФЕР01-02-058-06</t>
  </si>
  <si>
    <t>Копание ям вручную без креплений для стоек и столбов: с откосами глубиной до 1,5 м, группа грунтов 2</t>
  </si>
  <si>
    <t>Установка опоры парковой связи</t>
  </si>
  <si>
    <t>ФЕР33-05-008-01</t>
  </si>
  <si>
    <t>Установка опор наружного освещения композитных фланцевых</t>
  </si>
  <si>
    <t>07.2.02.01</t>
  </si>
  <si>
    <t>Закладная деталь фундамента</t>
  </si>
  <si>
    <t>1
9</t>
  </si>
  <si>
    <t>07.4.03.12</t>
  </si>
  <si>
    <t>Опора наружного освещения композитная с фланцевым соединением</t>
  </si>
  <si>
    <t>ТЦ_05.1.02.05_77_7702415231_05.03.2025_01_37.1</t>
  </si>
  <si>
    <t>Опора, длиной 6,5 м ИДПСГО ТС 04-01-01(У)</t>
  </si>
  <si>
    <t>Установка пункта переговорного парковой связи совмещенного с громкоговорителем</t>
  </si>
  <si>
    <t>ФЕРм10-07-016-01</t>
  </si>
  <si>
    <t>Пункт переговорной парковой связи (3 фазы), наружный: совмещенный с громкоговорителем</t>
  </si>
  <si>
    <t>08.3.07.01-0041</t>
  </si>
  <si>
    <t>Прокат полосовой, горячекатаный, размер 40х4 мм</t>
  </si>
  <si>
    <t>0,00032
0,00288</t>
  </si>
  <si>
    <t>0,00027
0,00243</t>
  </si>
  <si>
    <t>21.2.02.03-0002</t>
  </si>
  <si>
    <t>Провод кроссовый станционный с изоляцией из поливинилхлоридного пластиката, марка ПКСВ, с двумя медными однопроволочными жилами, диаметр 0,5 мм</t>
  </si>
  <si>
    <t>0,006
0,054</t>
  </si>
  <si>
    <t>22.2.02.14-0013</t>
  </si>
  <si>
    <t>Проволока стальная оцинкованная для воздушных линий связи, диаметр 2,5 мм</t>
  </si>
  <si>
    <t>0,00078
0,00702</t>
  </si>
  <si>
    <t>22.2.02.23-0011</t>
  </si>
  <si>
    <t>Глухари</t>
  </si>
  <si>
    <t>0,06
0,54</t>
  </si>
  <si>
    <t>23.3.06.05-0003</t>
  </si>
  <si>
    <t>Трубы стальные сварные неоцинкованные водогазопроводные с резьбой, обыкновенные, номинальный диаметр 25 мм, толщина стенки 3,2 мм</t>
  </si>
  <si>
    <t>1,5
13,5</t>
  </si>
  <si>
    <t>23.3.06.05-0006</t>
  </si>
  <si>
    <t>Трубы стальные сварные неоцинкованные водогазопроводные с резьбой, обыкновенные, номинальный диаметр 50 мм, толщина стенки 3,5 мм</t>
  </si>
  <si>
    <t>0,5
4,5</t>
  </si>
  <si>
    <t>3,17
28,53</t>
  </si>
  <si>
    <t>ТЦ_77.3.03.01_77_7702415231_05.03.2025_01_8.1</t>
  </si>
  <si>
    <t>Устройство переговорное парковое, исполнение для встраивания в столб ППУ/А-ВС</t>
  </si>
  <si>
    <t>Установка громкоговорителя мощностью до 10 Вт на опоре</t>
  </si>
  <si>
    <t>ФЕРм10-04-101-08</t>
  </si>
  <si>
    <t>Громкоговоритель или звуковая колонка: на столбе или на крыше, мощность до 10 Вт</t>
  </si>
  <si>
    <t>01.7.06.05-0042</t>
  </si>
  <si>
    <t>Лента липкая изоляционная на поликасиновом компаунде, ширина 20-30 мм, толщина от 0,14 до 0,19 мм</t>
  </si>
  <si>
    <t>0,015
0,27</t>
  </si>
  <si>
    <t>21.2.03.09-0105</t>
  </si>
  <si>
    <t>Провод силовой ПРТО 1х1,5-660</t>
  </si>
  <si>
    <t>0,008
0,144</t>
  </si>
  <si>
    <t>0,011
0,198</t>
  </si>
  <si>
    <t>0,73
13,14</t>
  </si>
  <si>
    <t>8
О</t>
  </si>
  <si>
    <t>ТЦ_77.3.03.01_77_7702415231_05.03.2025_01_9.1</t>
  </si>
  <si>
    <t>Устройство звуковоспроизводящее 10ГР-38СЭ</t>
  </si>
  <si>
    <t>Прокладка гофрированной трубы диаметром 36 мм по стенам</t>
  </si>
  <si>
    <t>1,75
1,05</t>
  </si>
  <si>
    <t>2,79
1,674</t>
  </si>
  <si>
    <t>ТЦ_24.3.01.02_50_5001112612_03.03.2025_01_36.1</t>
  </si>
  <si>
    <t>Труба ПА 6 гофр. DN36мм, ПВ-2, Dвн 36,3 мм, Dнар 42,5 мм, цвет чёрный, с протяжкой</t>
  </si>
  <si>
    <t>Прокладка кабеля ВВГнг(A)-LS 3х2,5 в существующем кабельном лотке</t>
  </si>
  <si>
    <t>ФССЦ-21.1.06.09-0152</t>
  </si>
  <si>
    <t>Кабель силовой с медными жилами ВВГнг(A)-LS 3х2,5-660</t>
  </si>
  <si>
    <t>Прокладка провода ПуГВнг(А)-LS 1х16 в существующем кабельном лотке</t>
  </si>
  <si>
    <t>0,096
0,02688</t>
  </si>
  <si>
    <t>0,0005
0,00014</t>
  </si>
  <si>
    <t>0,00006
0,0000168</t>
  </si>
  <si>
    <t>1,87
0,5236</t>
  </si>
  <si>
    <t>ТЦ_21.2.03.02_50_5001112612_03.03.2025_01_25.1</t>
  </si>
  <si>
    <t>Провод силовой монтажный ПуГВнг(А)-LS 1х16</t>
  </si>
  <si>
    <t>Прокладка кабеля КВПЭфнг(А)-LS-5е 4х2х0,52 в существующем кабельном лотке и  в гибкой гофрированной трубе диаметром 36 мм</t>
  </si>
  <si>
    <t>0,096
0,07104</t>
  </si>
  <si>
    <t>0,0005
0,00037</t>
  </si>
  <si>
    <t>0,00006
0,0000444</t>
  </si>
  <si>
    <t>1,87
1,3838</t>
  </si>
  <si>
    <t>ТЦ_21.1.04.01_50_5001112612_03.03.2025_01_26.1</t>
  </si>
  <si>
    <t>Кабель категории 5е для локальных компьютерных сетей (FTP) групповой прокладки, пожаробезопасный КВПЭфнг(А)-LS-5е 4х2х0,52</t>
  </si>
  <si>
    <t>Прокладка кабеля КВПЭфнг(А)-LS-5е 4х2х0,52 в гибкой гофрированной трубе диаметром 36 мм</t>
  </si>
  <si>
    <t>0,096
0,0576</t>
  </si>
  <si>
    <t>0,0005
0,0003</t>
  </si>
  <si>
    <t>0,00006
0,000036</t>
  </si>
  <si>
    <t>1,87
1,122</t>
  </si>
  <si>
    <t>Прокладка кабеля СБВнг(А)-LS 2х2х0,9 массой 1 м до 1 кг в помещении по установленным конструкциям</t>
  </si>
  <si>
    <t>0,245
0,0588</t>
  </si>
  <si>
    <t>0,00011
0,0000264</t>
  </si>
  <si>
    <t>0,00026
0,0000624</t>
  </si>
  <si>
    <t>0,00072
0,0001728</t>
  </si>
  <si>
    <t>1,74
0,4176</t>
  </si>
  <si>
    <t>ТЦ_21.1.08.01_50_5001112612_03.03.2025_01_27.1</t>
  </si>
  <si>
    <t>Кабель для сигнализации и блокировки, с медными жилами, с изоляцией жил из полиэтилена (ПЭ), в оболочке из поливинилхлоридного пластиката (ПВХ) пониженной пожароопасности СБВнг(А)-LS 2х2х0,9
ТУ 16.К71-369-2006</t>
  </si>
  <si>
    <t>Установка внутреннего переговорного устройства</t>
  </si>
  <si>
    <t>ФЕРм10-02-030-01</t>
  </si>
  <si>
    <t>Аппарат телефонный системы ЦБ или АТС: настольный</t>
  </si>
  <si>
    <t>01.7.06.03-0023</t>
  </si>
  <si>
    <t>Лента полиэтиленовая с липким слоем, марка А</t>
  </si>
  <si>
    <t>01.7.15.07-0012</t>
  </si>
  <si>
    <t>Дюбели пластмассовые с шурупами, размер 12х70 мм</t>
  </si>
  <si>
    <t>01.7.15.10-0056</t>
  </si>
  <si>
    <t>Скобы металлические, монтажные, однолапковые СО для крепления труб и кабелей, диаметр закрепляемого кабеля 6 мм, вид климатического исполнения У3, размер 4,2х5,0х19,0 мм</t>
  </si>
  <si>
    <t>10.3.02.03-0012</t>
  </si>
  <si>
    <t>Припои оловянно-свинцовые бессурьмянистые, марка ПОС40</t>
  </si>
  <si>
    <t>11.1.03.05-0081</t>
  </si>
  <si>
    <t>Доска необрезная, хвойных пород, длина 4-6,5 м, все ширины, толщина 32-40 мм, сорт III</t>
  </si>
  <si>
    <t>11.2.04.03-0001</t>
  </si>
  <si>
    <t>Подрозетники деревянные</t>
  </si>
  <si>
    <t>0,14
0,14</t>
  </si>
  <si>
    <t>22
О</t>
  </si>
  <si>
    <t>ТЦ_77.3.03.01_77_7702415231_05.03.2025_01_10.1</t>
  </si>
  <si>
    <t>Устройство переговорное внутреннее УПВ</t>
  </si>
  <si>
    <t>Установка телекоммуникационного шкафа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</si>
  <si>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</si>
  <si>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</si>
  <si>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0,15
0,15</t>
  </si>
  <si>
    <t>0,17
0,17</t>
  </si>
  <si>
    <t>0,015
0,015</t>
  </si>
  <si>
    <t>ТЦ_61.1.04.08_77_7704588494_27.02.2025_01_21.1</t>
  </si>
  <si>
    <t>Шкаф телекоммуникационный напольный 19", 24U(600x600), ШТ-НП-24U-600-600-С.</t>
  </si>
  <si>
    <t>Установка вентиляторного модуля в шкаф</t>
  </si>
  <si>
    <t>ФЕРм10-03-001-04</t>
  </si>
  <si>
    <t>Плата дополнительная, устанавливаемая на готовом месте стойки</t>
  </si>
  <si>
    <t>0,36
0,36</t>
  </si>
  <si>
    <t>26
О</t>
  </si>
  <si>
    <t>ТЦ_64.4.02.03_77_7704588494_27.02.2025_01_22.1</t>
  </si>
  <si>
    <t>Вентиляторный модуль, 3 вентилятора с термодатчиком 35С ВМ-3-19"</t>
  </si>
  <si>
    <t>Установка кросса на 60 пар в шкаф, шнур оптический</t>
  </si>
  <si>
    <t>ФЕРм10-06-060-01</t>
  </si>
  <si>
    <t>Монтаж оптического кросса с учетом измерений на волоконно-оптическом кабеле с числом волокон: 4</t>
  </si>
  <si>
    <t>01.3.01.07-0009</t>
  </si>
  <si>
    <t>Спирт этиловый ректификованный технический, сорт I</t>
  </si>
  <si>
    <t>0,03
0,09</t>
  </si>
  <si>
    <t>0,48
1,44</t>
  </si>
  <si>
    <t>28
О</t>
  </si>
  <si>
    <t>ТЦ_77.3.03.01_77_7702415231_05.03.2025_01_24.1</t>
  </si>
  <si>
    <t>Кросс 19", 60 пар</t>
  </si>
  <si>
    <t>ТЦ_21.1.01.01_50_5001112612_03.03.2025_01_33.1</t>
  </si>
  <si>
    <t>Шнур оптический, 1 м ШОС-SM/2.0 мм-FC/UPC-SC/APC-1.0 м</t>
  </si>
  <si>
    <t>Установка усилителя УМК-4 в шкаф, модули, трансивер, медиаконвертер, шина заземления, блок розеток</t>
  </si>
  <si>
    <t>ФЕРм11-04-008-01</t>
  </si>
  <si>
    <t>Съемные и выдвижные блоки (модули, ячейки, ТЭЗ), масса: до 5 кг</t>
  </si>
  <si>
    <t>0,18
3,42</t>
  </si>
  <si>
    <t>ТЦ_77.3.03.01_77_7702415231_05.03.2025_01_1.1</t>
  </si>
  <si>
    <t>Усилитель модульный комбинированный четырёхканальный (Крейт УМК-4х250 -1 шт., БП-220/1000 – 1шт., МКО – 1 шт., МРП – 1 шт) УМК-4х250</t>
  </si>
  <si>
    <t>32
О</t>
  </si>
  <si>
    <t>ТЦ_77.3.03.01_77_7702415231_05.03.2025_01_16.1</t>
  </si>
  <si>
    <t>Модуль защиты МЗФ-1</t>
  </si>
  <si>
    <t>33
О</t>
  </si>
  <si>
    <t>ТЦ_77.3.03.01_77_7702415231_05.03.2025_01_17.1</t>
  </si>
  <si>
    <t>Модуль защиты МЗППУ-2-90</t>
  </si>
  <si>
    <t>34
О</t>
  </si>
  <si>
    <t>ТЦ_61.1.04.00_77_7702415231_05.03.2025_01_12.1</t>
  </si>
  <si>
    <t>Трансивер SC-15/13-19</t>
  </si>
  <si>
    <t>35
О</t>
  </si>
  <si>
    <t>ТЦ_61.1.04.00_77_7702415231_05.03.2025_01_13.1</t>
  </si>
  <si>
    <t>Трансивер SC-13/15-19</t>
  </si>
  <si>
    <t>36
О</t>
  </si>
  <si>
    <t>ТЦ_77.3.03.01_77_7702415231_05.03.2025_01_11.1</t>
  </si>
  <si>
    <t>Медиаконвертер МК-4</t>
  </si>
  <si>
    <t>ТЦ_22.2.02.00_77_7702415231_05.03.2025_01_23.1</t>
  </si>
  <si>
    <t>Шина заземления 19" ШЗ-19</t>
  </si>
  <si>
    <t>38
О</t>
  </si>
  <si>
    <t>ТЦ_61.2.07.05_77_7702415231_05.03.2025_01_2.1</t>
  </si>
  <si>
    <t>Модуль БП-48/1000</t>
  </si>
  <si>
    <t>39
О</t>
  </si>
  <si>
    <t>ТЦ_61.2.07.05_77_7702415231_05.03.2025_01_3.1</t>
  </si>
  <si>
    <t>Модуль УТЦ-130</t>
  </si>
  <si>
    <t>40
О</t>
  </si>
  <si>
    <t>ТЦ_61.2.07.05_77_7702415231_05.03.2025_01_4.1</t>
  </si>
  <si>
    <t>Модуль МИ-4П</t>
  </si>
  <si>
    <t>41
О</t>
  </si>
  <si>
    <t>ТЦ_61.2.07.05_77_7451052269_26.03.2025_02_6.3</t>
  </si>
  <si>
    <t>Модуль МИ-16К</t>
  </si>
  <si>
    <t>42
О</t>
  </si>
  <si>
    <t>ТЦ_61.2.07.05_77_7702415231_05.03.2025_01_5.1</t>
  </si>
  <si>
    <t>Модуль МИ-4УК</t>
  </si>
  <si>
    <t>ТЦ_20.4.03.07_78_7811401510_06.03.2025_02_38.1</t>
  </si>
  <si>
    <t>Блок розеток БР-7SCH-10А-C14</t>
  </si>
  <si>
    <t>ТЦ_21.1.00.00_77_7702415231_05.03.2025_01_28.1</t>
  </si>
  <si>
    <t>Кабель подключения МИ-4П длиной 2м</t>
  </si>
  <si>
    <t>ТЦ_21.1.00.00_77_7702415231_05.03.2025_01_29.1</t>
  </si>
  <si>
    <t>Кабель подключения МИ-4УК длиной 2м</t>
  </si>
  <si>
    <t>ТЦ_21.1.00.00_97_9715231387_21.03.2025_01_30.1</t>
  </si>
  <si>
    <t>Кабель интерфейсного модуля МИ-16К длиной 2м.</t>
  </si>
  <si>
    <t>ТЦ_21.1.00.00_77_7702415231_05.03.2025_01_31.1</t>
  </si>
  <si>
    <t>Кабель подключения РП УМК-4 длиной 2м</t>
  </si>
  <si>
    <t>ТЦ_21.1.00.00_77_7702415231_05.03.2025_01_32.1</t>
  </si>
  <si>
    <t>Кабель резервного питания УМК-4 длиной 2м</t>
  </si>
  <si>
    <t>Установка пульта руководителя</t>
  </si>
  <si>
    <t>50
О</t>
  </si>
  <si>
    <t>ТЦ_77.3.03.01_77_7702415231_05.03.2025_01_7.1</t>
  </si>
  <si>
    <t>Пульт руководителя, комплектация 2 ПР/И</t>
  </si>
  <si>
    <t>Установка щита распределения питания в шкафу</t>
  </si>
  <si>
    <t>52
О</t>
  </si>
  <si>
    <t>ТЦ_77.3.03.01_77_7702415231_05.03.2025_01_18.1</t>
  </si>
  <si>
    <t>Щит распределения питания 19" ЩРП-81</t>
  </si>
  <si>
    <t>Установка источника электропитания в шкафу и блок питания</t>
  </si>
  <si>
    <t>ФЕРм10-02-016-06</t>
  </si>
  <si>
    <t>Отдельно устанавливаемый: преобразователь или блок питания</t>
  </si>
  <si>
    <t>0,02
0,06</t>
  </si>
  <si>
    <t>0,3
0,9</t>
  </si>
  <si>
    <t>0,1
0,3</t>
  </si>
  <si>
    <t>0,0003
0,0009</t>
  </si>
  <si>
    <t>10.2.02.08-0001</t>
  </si>
  <si>
    <t>Проволока медная, круглая, мягкая, электротехническая, диаметр 1,0-3,0 мм и выше</t>
  </si>
  <si>
    <t>0,0001
0,0003</t>
  </si>
  <si>
    <t>0,00006
0,00018</t>
  </si>
  <si>
    <t>14.3.02.01-0219</t>
  </si>
  <si>
    <t>Краска универсальная, акриловая для внутренних и наружных работ</t>
  </si>
  <si>
    <t>0,00002
0,00006</t>
  </si>
  <si>
    <t>20.2.10.03-0020</t>
  </si>
  <si>
    <t>Наконечники кабельные П2.5-4Д-МУ3</t>
  </si>
  <si>
    <t>22.2.02.15-0001</t>
  </si>
  <si>
    <t>Скрепы 10х2 мм</t>
  </si>
  <si>
    <t>24.3.01.01-0004</t>
  </si>
  <si>
    <t>Трубка электроизоляционная ПВХ-305, диаметр 6-10 мм</t>
  </si>
  <si>
    <t>2,06
6,18</t>
  </si>
  <si>
    <t>54
О</t>
  </si>
  <si>
    <t>ТЦ_62.4.02.03_50_5001112612_03.03.2025_01_19.1</t>
  </si>
  <si>
    <t>Источник электропитания УЭПС-2К 48/40-55</t>
  </si>
  <si>
    <t>55
О</t>
  </si>
  <si>
    <t>ТЦ_62.4.02.00_77_7702415231_05.03.2025_01_14.1</t>
  </si>
  <si>
    <t>Блок питания БПМК-150/54</t>
  </si>
  <si>
    <t>Установка аккумуляторной батареи в шкафу</t>
  </si>
  <si>
    <t>ФЕРм08-03-575-01</t>
  </si>
  <si>
    <t>Прибор или аппарат</t>
  </si>
  <si>
    <t>0,02
0,08</t>
  </si>
  <si>
    <t>57
О</t>
  </si>
  <si>
    <t>ТЦ_62.4.01.01_50_5001112612_03.03.2025_01_20.1</t>
  </si>
  <si>
    <t>Аккумуляторная батарея 12V / 50Ah Delta FT 12-50</t>
  </si>
  <si>
    <t>Установка вводно-защитного шкафа на стене</t>
  </si>
  <si>
    <t>59
О</t>
  </si>
  <si>
    <t>ТЦ_77.3.03.01_77_7702415231_05.03.2025_01_15.1</t>
  </si>
  <si>
    <t>Шкаф вводно-защитный навесной ШВЗ-4-8х25</t>
  </si>
  <si>
    <t>Установка розеток</t>
  </si>
  <si>
    <t>ФЕРм08-03-591-08</t>
  </si>
  <si>
    <t>Розетка штепсельная: неутопленного типа при открытой проводке</t>
  </si>
  <si>
    <t>0,11
0,0011</t>
  </si>
  <si>
    <t>0,00016
0,0000016</t>
  </si>
  <si>
    <t>0,0003
0,000003</t>
  </si>
  <si>
    <t>6,86
0,0686</t>
  </si>
  <si>
    <t>ТЦ_20.4.03.03_50_5001112612_03.03.2025_01_35.1</t>
  </si>
  <si>
    <t>Розетка компьютерная, категория 5e, одинарная, внешняя RJ-45(8P8C)</t>
  </si>
  <si>
    <t>ТЦ_59.1.22.01_50_5001112612_03.03.2025_01_34.1</t>
  </si>
  <si>
    <t>Разъем RJ-45 8P8C CAT 5e (экран)</t>
  </si>
  <si>
    <t xml:space="preserve">на Конструктивные решения. Эстакады освещения., </t>
  </si>
  <si>
    <t>1146-8-КЖ.ВР</t>
  </si>
  <si>
    <t>Раздел 1. Эстакада освещения №1 на ПК 4+93</t>
  </si>
  <si>
    <t>Устройство сборных железобетонных конструкций</t>
  </si>
  <si>
    <t>Установка фундаментов ТСС-5,0-3 методом вибропогружение</t>
  </si>
  <si>
    <t>ФЕР05-01-005-01</t>
  </si>
  <si>
    <t>Погружение вибропогружателем железобетонных свай: сплошных длиной до 10 м</t>
  </si>
  <si>
    <t>0,13
0,4264</t>
  </si>
  <si>
    <t>Сваи железобетонные сплошные</t>
  </si>
  <si>
    <t>1,015
3,3292</t>
  </si>
  <si>
    <t>0,00022
0,0007216</t>
  </si>
  <si>
    <t>0,0008
0,002624</t>
  </si>
  <si>
    <t>0,02
0,0656</t>
  </si>
  <si>
    <t>ФССЦ-05.1.05.16-0153</t>
  </si>
  <si>
    <t>Фундамент трехлучевой усиленный с заострением подземной части со стаканным креплением опор контактной сети ТСС-4,5-120 Б, длина 4,5 м, бетон B30 (М400), объем 0,77 м3, расход арматуры 112,29 кг</t>
  </si>
  <si>
    <t>1,2195122
4</t>
  </si>
  <si>
    <t>Монтаж стойки С108.7-4 по ГОСТ Р 54270—2010</t>
  </si>
  <si>
    <t>ФЕР33-02-007-18</t>
  </si>
  <si>
    <t>Установка на стойки или сваи сборных железобетонных стоек под оборудование массой до 1,0 т</t>
  </si>
  <si>
    <t>0,625
0,01875</t>
  </si>
  <si>
    <t>05.1.02.07-0038</t>
  </si>
  <si>
    <t>Стойка железобетонная сборная под электрооборудование</t>
  </si>
  <si>
    <t>101
3,03</t>
  </si>
  <si>
    <t>0,78
0,0234</t>
  </si>
  <si>
    <t>Заполнение швов цементным раствором М400 по ГОСТ 28013-98</t>
  </si>
  <si>
    <t>1,75
0,0035</t>
  </si>
  <si>
    <t>250
0,5</t>
  </si>
  <si>
    <t>102
0,204</t>
  </si>
  <si>
    <t>ФССЦ-04.3.01.09-0019</t>
  </si>
  <si>
    <t>Раствор готовый кладочный, цементный, М400</t>
  </si>
  <si>
    <t>Устройство сборных металлических конструкций</t>
  </si>
  <si>
    <t>Устройство металлокаркаса ферм Ф1, Ф2, Ф3</t>
  </si>
  <si>
    <t>ФЕР33-02-013-08</t>
  </si>
  <si>
    <t>Установка стальных: болтовых траверс порталов массой до 2,5 т</t>
  </si>
  <si>
    <t>0,01
0,02464</t>
  </si>
  <si>
    <t>Конструкции стальные порталов ОРУ</t>
  </si>
  <si>
    <t>1,03
2,53792</t>
  </si>
  <si>
    <t>ФССЦ-07.2.07.13-0211</t>
  </si>
  <si>
    <t>Тяги, распорки, связи, стойки стальные оцинкованные</t>
  </si>
  <si>
    <t>ФЕР33-02-013-09</t>
  </si>
  <si>
    <t>Установка стальных: болтовых траверс порталов массой до 7,5 т</t>
  </si>
  <si>
    <t>0,005
0,056811</t>
  </si>
  <si>
    <t>1,03
11,7030743</t>
  </si>
  <si>
    <t>0,92772636
10,54102</t>
  </si>
  <si>
    <t>ФССЦ-07.2.07.13-0242</t>
  </si>
  <si>
    <t>Элементы соединительные стальные оцинкованные</t>
  </si>
  <si>
    <t>0,07227364
0,8211881</t>
  </si>
  <si>
    <t>ФССЦ-01.7.15.03-0022</t>
  </si>
  <si>
    <t>Болты с гайками и шайбами оцинкованные для монтажа стальных конструкций, диаметр 16 мм, длина 55-200 мм</t>
  </si>
  <si>
    <t>0,00469345
0,053328</t>
  </si>
  <si>
    <t>ФССЦ-01.7.15.03-0035</t>
  </si>
  <si>
    <t>Болты с гайками и шайбами оцинкованные, диаметр 20 мм</t>
  </si>
  <si>
    <t>0,79702818
9,056</t>
  </si>
  <si>
    <t>ФССЦ-01.7.15.05-0024</t>
  </si>
  <si>
    <t>Гайки шестигранные, диаметр резьбы 12-14 мм, оцинкованные</t>
  </si>
  <si>
    <t>0,00028516
0,00324</t>
  </si>
  <si>
    <t>ФССЦ-01.7.15.11-0046</t>
  </si>
  <si>
    <t>Шайбы оцинкованные, диаметр 12 мм</t>
  </si>
  <si>
    <t>0,0612557
0,696</t>
  </si>
  <si>
    <t>Раздел 2. Эстакада освещения №2 на ПК 7+86</t>
  </si>
  <si>
    <t>Устройство металлокаркаса ферм Ф3, Ф4, Ф5</t>
  </si>
  <si>
    <t>0,01
0,0191</t>
  </si>
  <si>
    <t>1,03
1,9673</t>
  </si>
  <si>
    <t>0,005
0,0551161</t>
  </si>
  <si>
    <t>1,03
11,3539215</t>
  </si>
  <si>
    <t>0,92822384
10,2320201</t>
  </si>
  <si>
    <t>0,07177617
0,7912049</t>
  </si>
  <si>
    <t>0,00483779
0,053328</t>
  </si>
  <si>
    <t>0,82153818
9,056</t>
  </si>
  <si>
    <t>0,00028304
0,00312</t>
  </si>
  <si>
    <t>0,0609622
0,672</t>
  </si>
  <si>
    <t xml:space="preserve">на Наружное электроснабжение.. Пусконаладочные работы., </t>
  </si>
  <si>
    <t>1146-ТКР4.1.ВОР</t>
  </si>
  <si>
    <t>Раздел 1. Пусконаладочные работы</t>
  </si>
  <si>
    <t>ФЕРп01-11-024-01</t>
  </si>
  <si>
    <t>Фазировка электрической линии или трансформатора с сетью напряжением: до 1 кВ</t>
  </si>
  <si>
    <t>ФЕРп01-11-028-02</t>
  </si>
  <si>
    <t>Измерение сопротивления изоляции мегаомметром обмоток машин и аппаратов</t>
  </si>
  <si>
    <t>измерение</t>
  </si>
  <si>
    <t>ФЕРп01-12-027-01</t>
  </si>
  <si>
    <t>Испытание кабеля силового длиной до 500 м напряжением: до 10 кВ</t>
  </si>
  <si>
    <t>испытание</t>
  </si>
  <si>
    <t>ФЕРп01-11-011-01</t>
  </si>
  <si>
    <t>Проверка наличия цепи между заземлителями и заземленными элементами</t>
  </si>
  <si>
    <t>100 измерений</t>
  </si>
  <si>
    <t>ФЕРп01-11-010-01</t>
  </si>
  <si>
    <t>Измерение сопротивления растеканию тока: заземлителя</t>
  </si>
  <si>
    <t>ФЕРп01-11-010-02</t>
  </si>
  <si>
    <t>Измерение сопротивления растеканию тока: контура с диагональю до 20 м</t>
  </si>
  <si>
    <t xml:space="preserve">на Устройство кабельных линий связи, </t>
  </si>
  <si>
    <t>1146-СС.ВР1; 1146-СС.СО1</t>
  </si>
  <si>
    <t>Раздел 1. Прокладка кабелей в грунте</t>
  </si>
  <si>
    <t>Разработка грунта экскаватором в отвал (97% от объема разрабатываемого грунта)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</si>
  <si>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</si>
  <si>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</si>
  <si>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Доработка траншеи вручную группа грунтов: 2 (3% от объема разрабатываемого грунта)</t>
  </si>
  <si>
    <t>Устройство песчаного основания толщиной 0,1 м под кабель с уплотнением</t>
  </si>
  <si>
    <t>0,15
4,08</t>
  </si>
  <si>
    <t>1,1
29,92</t>
  </si>
  <si>
    <t>Прокладка кабеля в траншее  ДПД2-нг(А)-FRHFLTx-08У</t>
  </si>
  <si>
    <t>ФЕРм10-06-048-05</t>
  </si>
  <si>
    <t>Прокладка волоконно-оптических кабелей в траншее</t>
  </si>
  <si>
    <t>км кабеля</t>
  </si>
  <si>
    <t>3,82
3,14386</t>
  </si>
  <si>
    <t>ФССЦ-21.1.01.01-0013
ДПД2-нг(А)-FRHFLTx-08У-40</t>
  </si>
  <si>
    <t>Кабель оптический ДПС-008Е04-04</t>
  </si>
  <si>
    <t>Прокладка кабеля в траншее  ДПД2-нг(А)-FRHFLTx-016У</t>
  </si>
  <si>
    <t>3,82
1,7954</t>
  </si>
  <si>
    <t>ФССЦ-21.1.01.01-0015
ДПД2-нг(А)-FRHFLTx-16У-40</t>
  </si>
  <si>
    <t>Кабель оптический ДПС-016Е04-04</t>
  </si>
  <si>
    <t>Прокладка кабеля в траншее КСППБ 1х4х1,2</t>
  </si>
  <si>
    <t>0,096
2,06976</t>
  </si>
  <si>
    <t>0,001
0,02156</t>
  </si>
  <si>
    <t>0,01
0,2156</t>
  </si>
  <si>
    <t>0,25
5,39</t>
  </si>
  <si>
    <t>0,00006
0,0012936</t>
  </si>
  <si>
    <t>2,06
44,4136</t>
  </si>
  <si>
    <t>ТЦ_21.1.04.01_78_7806100839_06.03.2025_02_2.1</t>
  </si>
  <si>
    <t>Кабель КСППБ 1х4х1,2</t>
  </si>
  <si>
    <t>Прокладка кабеля в траншее ТППэпБбП-НДГ 10х2х0,5</t>
  </si>
  <si>
    <t>0,096
0,03456</t>
  </si>
  <si>
    <t>0,001
0,00036</t>
  </si>
  <si>
    <t>0,01
0,0036</t>
  </si>
  <si>
    <t>0,25
0,09</t>
  </si>
  <si>
    <t>0,00006
0,0000216</t>
  </si>
  <si>
    <t>2,06
0,7416</t>
  </si>
  <si>
    <t>ТЦ_21.1.04.08_78_7802877462_31.03.2025_02_3.1</t>
  </si>
  <si>
    <t>Кабель ТППэпБбП-НДГ 10х2х0,5</t>
  </si>
  <si>
    <t>Прокладка кабеля в трубе d=63мм ParLan ARM F/UTP Cat5e PVCLS нг(А)-FRLS 4х2х0,52</t>
  </si>
  <si>
    <t>0,096
0,09504</t>
  </si>
  <si>
    <t>0,0005
0,000495</t>
  </si>
  <si>
    <t>0,00006
0,0000594</t>
  </si>
  <si>
    <t>1,87
1,8513</t>
  </si>
  <si>
    <t>ТЦ_21.1.00.00_50_5074008028_06.03.2025_02_4.1</t>
  </si>
  <si>
    <t>Кабель ParLan ARM F/UTP Cat5e PVCLS нг(А)-FRLS 4х2х0,52</t>
  </si>
  <si>
    <t>Засыпка траншеи песком с уплотнением пневмотрамбовками</t>
  </si>
  <si>
    <t>ФЕР01-02-005-01</t>
  </si>
  <si>
    <t>Уплотнение грунта пневматическими трамбовками, группа грунтов: 1-2</t>
  </si>
  <si>
    <t>Засыпка бульдозером траншеи грунтом, из отвала с уплотнением пневмотрамбовками</t>
  </si>
  <si>
    <t>Разработка грунта экскаватором с погрузкой и транспортировкой лишнего грунта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</si>
  <si>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</si>
  <si>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</si>
  <si>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0,04
0,002396</t>
  </si>
  <si>
    <t>Прокладка сигнальной ленты</t>
  </si>
  <si>
    <t>0,08
1,264</t>
  </si>
  <si>
    <t>ФССЦ-01.7.06.08-0003</t>
  </si>
  <si>
    <t>Лента полиэтиленовая сигнальная, ширина 200 мм, толщина 50 мкм</t>
  </si>
  <si>
    <t>Раздел 2. Укладка футляра</t>
  </si>
  <si>
    <t>11
3,96</t>
  </si>
  <si>
    <t>Укладка футляра ПЭ-100 SDR 9 - 110×12,3 мм</t>
  </si>
  <si>
    <t>0,99
2,1879</t>
  </si>
  <si>
    <t>ФССЦ-24.3.03.11-0009</t>
  </si>
  <si>
    <t>Трубы напорные полиэтиленовые газопроводные ПЭ100, стандартное размерное отношение SDR9, номинальный наружный диаметр 110 мм, толщина стенки 12,3 мм</t>
  </si>
  <si>
    <t>Протяжка кабеля в футляре ДПД2-нг(А)-FRHFLTx-08У</t>
  </si>
  <si>
    <t>ФЕРм10-06-048-08</t>
  </si>
  <si>
    <t>Прокладка волоконно-оптических кабелей в канализации: в полиэтиленовой трубе по свободному каналу трубопровода</t>
  </si>
  <si>
    <t>100 м кабеля</t>
  </si>
  <si>
    <t>0,001
0,00006</t>
  </si>
  <si>
    <t>0,01
0,0006</t>
  </si>
  <si>
    <t>08.3.03.04-0014</t>
  </si>
  <si>
    <t>Проволока светлая, диаметр 3,0 мм</t>
  </si>
  <si>
    <t>3,11
0,1866</t>
  </si>
  <si>
    <t>Протяжка кабеля в футляре ДПД2-нг(А)-FRHFLTx-016У</t>
  </si>
  <si>
    <t>0,001
0,00126</t>
  </si>
  <si>
    <t>0,01
0,0126</t>
  </si>
  <si>
    <t>3,11
3,9186</t>
  </si>
  <si>
    <t>Протяжка кабеля в футляре ParLan ARM F/UTP Cat5e PVCLS нг(А)-FRLS 4х2х0,52</t>
  </si>
  <si>
    <t>0,0005
0,000045</t>
  </si>
  <si>
    <t>1,87
0,1683</t>
  </si>
  <si>
    <t>Протяжка кабеля в футляре ТППэпБбП-НДГ 10х2х0,5</t>
  </si>
  <si>
    <t>0,096
0,00288</t>
  </si>
  <si>
    <t>0,0005
0,000015</t>
  </si>
  <si>
    <t>0,00006
0,0000018</t>
  </si>
  <si>
    <t>1,87
0,0561</t>
  </si>
  <si>
    <t>Протяжка кабеля в футляре КСППБ 1х4х1,2</t>
  </si>
  <si>
    <t>0,096
0,30336</t>
  </si>
  <si>
    <t>0,0005
0,00158</t>
  </si>
  <si>
    <t>0,00006
0,0001896</t>
  </si>
  <si>
    <t>1,87
5,9092</t>
  </si>
  <si>
    <t>0,04
0,000448</t>
  </si>
  <si>
    <t>Прокладка кабеля по зданию ДПД2-нг(А)-FRHFLTx-08У</t>
  </si>
  <si>
    <t>0,245
0,36995</t>
  </si>
  <si>
    <t>0,00062
0,0009362</t>
  </si>
  <si>
    <t>0,00025
0,0003775</t>
  </si>
  <si>
    <t>0,00072
0,0010872</t>
  </si>
  <si>
    <t>2,65
4,0015</t>
  </si>
  <si>
    <t>Прокладка кабеля по зданию ДПД2-нг(А)-FRHFLTx-016У</t>
  </si>
  <si>
    <t>0,245
0,343</t>
  </si>
  <si>
    <t>0,00062
0,000868</t>
  </si>
  <si>
    <t>0,00025
0,00035</t>
  </si>
  <si>
    <t>0,00072
0,001008</t>
  </si>
  <si>
    <t>2,65
3,71</t>
  </si>
  <si>
    <t>Прокладка кабеля по зданию  ParLan ARM F/UTP Cat5e PVCLS нг(А)-FRLS 4х2х0,52</t>
  </si>
  <si>
    <t>0,245
0,2744</t>
  </si>
  <si>
    <t>0,00062
0,0006944</t>
  </si>
  <si>
    <t>0,00025
0,00028</t>
  </si>
  <si>
    <t>0,00072
0,0008064</t>
  </si>
  <si>
    <t>2,65
2,968</t>
  </si>
  <si>
    <t>Прокладка кабеля по зданию ТППэпБбП-НДГ 10х2х0,5</t>
  </si>
  <si>
    <t>0,245
0,08085</t>
  </si>
  <si>
    <t>0,00062
0,0002046</t>
  </si>
  <si>
    <t>0,00025
0,0000825</t>
  </si>
  <si>
    <t>0,00072
0,0002376</t>
  </si>
  <si>
    <t>2,65
0,8745</t>
  </si>
  <si>
    <t>Прокладка кабеля по зданию КСППБ 1х4х1,2</t>
  </si>
  <si>
    <t>Прокладка кабеля по столбу КСППБ 1х4х1,2</t>
  </si>
  <si>
    <t>0,245
0,18375</t>
  </si>
  <si>
    <t>0,00062
0,000465</t>
  </si>
  <si>
    <t>0,00025
0,0001875</t>
  </si>
  <si>
    <t>0,00072
0,00054</t>
  </si>
  <si>
    <t>2,65
1,9875</t>
  </si>
  <si>
    <t>Измерение затухания на кабельной площадке волоконно-оптического кабеля ГТС с числом волокон: 8</t>
  </si>
  <si>
    <t>ФЕРм10-06-066-02</t>
  </si>
  <si>
    <t>Измерение на кабельной площадке затухания зонового волоконно-оптического кабеля с числом волокон: 8</t>
  </si>
  <si>
    <t>участок</t>
  </si>
  <si>
    <t>0,78
2,34</t>
  </si>
  <si>
    <t>Измерение затухания на кабельной площадке волоконно-оптического кабеля ГТС с числом волокон: 16</t>
  </si>
  <si>
    <t>ФЕРм10-06-066-04</t>
  </si>
  <si>
    <t>Измерение на кабельной площадке затухания зонового волоконно-оптического кабеля с числом волокон: 16</t>
  </si>
  <si>
    <t>Измерение на проложенной строительной длине волоконно-оптического кабеля в одном направлении с числом волокон: 8</t>
  </si>
  <si>
    <t>ФЕРм10-06-059-02</t>
  </si>
  <si>
    <t>Измерение на смонтированном участке волоконно-оптического кабеля в одном направлении с числом волокон: 8</t>
  </si>
  <si>
    <t>0,27
0,81</t>
  </si>
  <si>
    <t>Измерение на проложенной строительной длине волоконно-оптического кабеля в одном направлении с числом волокон: 16</t>
  </si>
  <si>
    <t>ФЕРм10-06-059-04</t>
  </si>
  <si>
    <t>Измерение на смонтированном участке волоконно-оптического кабеля в одном направлении с числом волокон: 16</t>
  </si>
  <si>
    <t>0,48
0,96</t>
  </si>
  <si>
    <t>Измерение на смонтированном участке волоконно-оптического кабеля в двух направлениях с числом волокон: 8</t>
  </si>
  <si>
    <t>0,27
1,62</t>
  </si>
  <si>
    <t>Измерение на смонтированном участке волоконно-оптического кабеля в двух направлениях с числом волокон: 16</t>
  </si>
  <si>
    <t>0,48
1,92</t>
  </si>
  <si>
    <t>Патч-корд волоконно-оптический (шнур) SM 9/125 (OS2),FC/UPC-FC/UPC, 2.0 мм, duplex, LSZH, 2 м.</t>
  </si>
  <si>
    <t>ГЭСНм11-04-028-01</t>
  </si>
  <si>
    <t>Включение в аппаратуру разъемов штепсельных, количество контактов в разъеме: до 14 шт.</t>
  </si>
  <si>
    <t>ТЦ_21.1.01.01_78_7810216924_07.03.2025_02_5.1</t>
  </si>
  <si>
    <t>Патч-корд волоконно-оптический (шнур) SM 9/125 (OS2),FC/UPC-FC/UPC, 2.0 мм, duplex, LSZH, 2 м. FC-D2-9-FC/UR-FC/UR-H-2MLSZH-Y</t>
  </si>
  <si>
    <t>Монтаж оптического кросса</t>
  </si>
  <si>
    <t>ФЕРм10-06-060-04</t>
  </si>
  <si>
    <t>Монтаж оптического кросса с учетом измерений на волоконно-оптическом кабеле с числом волокон: 16</t>
  </si>
  <si>
    <t>0,11
0,44</t>
  </si>
  <si>
    <t>0,93
3,72</t>
  </si>
  <si>
    <t>68
О</t>
  </si>
  <si>
    <t>ТЦ_61.1.04.10_78_7839132635_06.03.2025_01_6.1</t>
  </si>
  <si>
    <t>Кросс оптический 19" 1U, 16хFC(UPC) 9/125(OS2) (сплайс-кассета, пигтейлы, КДЗС) FCE-SM-FC-16-1U</t>
  </si>
  <si>
    <t>ФЕРм10-06-060-02</t>
  </si>
  <si>
    <t>Монтаж оптического кросса с учетом измерений на волоконно-оптическом кабеле с числом волокон: 8</t>
  </si>
  <si>
    <t>0,64
1,92</t>
  </si>
  <si>
    <t>70
О</t>
  </si>
  <si>
    <t>ТЦ_61.1.04.10_78_7839132635_06.03.2025_01_7.1</t>
  </si>
  <si>
    <t>Кросс оптический 19" 1U, 8хFC(UPC) 9/125(OS2) (сплайс-кассета, пигтейлы, КДЗС) FCE-SM-FC-08-1U</t>
  </si>
  <si>
    <t>Горизонтальный кабельный органайзер с окнами 19" 1U, 4 кольца, цвет черный</t>
  </si>
  <si>
    <t>ФЕРм11-01-001-01</t>
  </si>
  <si>
    <t>Конструкции для установки приборов, масса: до 1 кг</t>
  </si>
  <si>
    <t>0,00004
0,00012</t>
  </si>
  <si>
    <t>0,95
2,85</t>
  </si>
  <si>
    <t>0,00003
0,00009</t>
  </si>
  <si>
    <t>ТЦ_20.2.03.00_78_7842224734_06.03.2025_02_8.1</t>
  </si>
  <si>
    <t>Монтаж шкафа 1.4</t>
  </si>
  <si>
    <t>74
О</t>
  </si>
  <si>
    <t>ТЦ_62.1.02.14_78_7802014748_07.03.2025_01_9.1</t>
  </si>
  <si>
    <t>Термошкаф (600х800х300мм, -40°С). Материал термошкафа – армированный стекловолокном полиэстер, класс ударопрочности IK10:
- панель монтажная;
- автомат питания;
- терморегулятор БУК-4;
- обогреватель ОТШ-300.	
ТШП-2</t>
  </si>
  <si>
    <t>ТЦ_01.7.04.04_78_7811224798_07.03.2025_02_10.1</t>
  </si>
  <si>
    <t>Замок для шкафа ТШП с двумя ключами</t>
  </si>
  <si>
    <t>Устройство удаленного управления питанием по сети Ethernet.8 роз. C13</t>
  </si>
  <si>
    <t>77
О</t>
  </si>
  <si>
    <t>ТЦ_61.2.07.05_78_7810752347_11.03.2025_01_11.1</t>
  </si>
  <si>
    <t>Устройство удаленного управления питанием по сети Ethernet.8 роз. C13 	NetPing 8/PWR-220 v7</t>
  </si>
  <si>
    <t>Датчик наличия электропитания NetPing 995S1</t>
  </si>
  <si>
    <t>79
О</t>
  </si>
  <si>
    <t>ТЦ_61.2.04.02_78_7810752347_11.03.2025_01_12.1</t>
  </si>
  <si>
    <t>Датчик относительной влажности воздуха с интерфейсом 1-wire и встроенным датчиком температуры</t>
  </si>
  <si>
    <t>ФЕРм11-04-028-01</t>
  </si>
  <si>
    <t>81
О</t>
  </si>
  <si>
    <t>ТЦ_61.2.04.02_78_7810752347_11.03.2025_01_13.1</t>
  </si>
  <si>
    <t>Датчик протечки H2О</t>
  </si>
  <si>
    <t>DIN-рейка 35х7,5 мм длиной 1000 мм</t>
  </si>
  <si>
    <t>ФЕРм08-02-397-01</t>
  </si>
  <si>
    <t>Профиль перфорированный монтажный длиной 2 м</t>
  </si>
  <si>
    <t>2,14
0,0214</t>
  </si>
  <si>
    <t>1,25
0,0125</t>
  </si>
  <si>
    <t>0,3
0,003</t>
  </si>
  <si>
    <t>20.1.02.14-0001</t>
  </si>
  <si>
    <t>Серьга</t>
  </si>
  <si>
    <t>30
0,3</t>
  </si>
  <si>
    <t>20.2.09.13-0011</t>
  </si>
  <si>
    <t>Муфты</t>
  </si>
  <si>
    <t>6
0,06</t>
  </si>
  <si>
    <t>1,61
0,0161</t>
  </si>
  <si>
    <t>ТЦ_20.2.08.01_78_7842224734_06.03.2025_02_14.1</t>
  </si>
  <si>
    <t>DIN-рейка 35х7,5 мм длиной 1000 мм 02140-RET10</t>
  </si>
  <si>
    <t>Модульная розетка 220В на din-рейку РМ102-2Р-16А 18012DEK</t>
  </si>
  <si>
    <t>ТЦ_20.4.03.00_78_7842224734_06.03.2025_02_15.1</t>
  </si>
  <si>
    <t>Монтаж промышленного Ethernet-коммутатора</t>
  </si>
  <si>
    <t>ФЕРм10-03-013-05</t>
  </si>
  <si>
    <t>Коммутатор служебной связи</t>
  </si>
  <si>
    <t>0,0011
0,0033</t>
  </si>
  <si>
    <t>0,000003
0,000009</t>
  </si>
  <si>
    <t>21.2.03.09-0101</t>
  </si>
  <si>
    <t>Провод силовой АПРН 1х35-660</t>
  </si>
  <si>
    <t>0,0007
0,0021</t>
  </si>
  <si>
    <t>1,19
3,57</t>
  </si>
  <si>
    <t>87
О</t>
  </si>
  <si>
    <t>ТЦ_61.1.03.03_77_7714966730_06.03.2025_01_1.1</t>
  </si>
  <si>
    <t>Промышленный Ethernet-коммутатор 8 х 10/100/1000 Base-T и 2х Combo 10/100/1000 Base-T / 1000 Base-X.
Рабочая температура окружающей среды - от -40 до +70°С.
Ударозащита IEC 60068-2-27. Электромагнитная совместимость
EN 61000-4-2(3-6), EN 61000-4-8. Напряжение питания: 20-75 В
DC. Максимальная потребляемая мощность - 15 Вт. Вид размещения: DIN-рейка. Габариты (ШхВхГ), мм: 85х152х115 MES3710P</t>
  </si>
  <si>
    <t>Модуль питания DRS-270-56, 115-240В AC, 270 Вт</t>
  </si>
  <si>
    <t>0,0003
0,0003</t>
  </si>
  <si>
    <t>0,0001
0,0001</t>
  </si>
  <si>
    <t>0,00006
0,00006</t>
  </si>
  <si>
    <t>2,06
2,06</t>
  </si>
  <si>
    <t>89
О</t>
  </si>
  <si>
    <t>ТЦ_62.4.02.01_78_7814292884_11.03.2025_01_16.1</t>
  </si>
  <si>
    <t>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</t>
  </si>
  <si>
    <t>91
О</t>
  </si>
  <si>
    <t>ТЦ_62.4.02.01_77_7730253769_11.03.2025_01_17.1</t>
  </si>
  <si>
    <t>Онлайн ИБП SW500L с батарейным модулем BM-24-27, сум-
марной емкостью 27 Ач.Резервное электроснабжение нагрузки
мощностью 500 ВА /400 Вт в течение 45 мин (при 80% загрузке)</t>
  </si>
  <si>
    <t>Устройство защиты класса II электрооборудования распределительных сетей 220 (230) В AC от ИП</t>
  </si>
  <si>
    <t>93
О</t>
  </si>
  <si>
    <t>ТЦ_61.1.04.06_78_7842224734_06.03.2025_01_18.1</t>
  </si>
  <si>
    <t>Устройство защиты класса II электрооборудования распределительных сетей 220 (230) В AC от ИП УЗП2-220/L-PEN/20</t>
  </si>
  <si>
    <t>Бокс оптический Hyperline FO-WBI, портов: 16, SC/LC (duplex), до 16 хОВ, 1U, 295 х 240 х 85 мм (ВхШхГ), Температура эксплуатации: -40 °C ... +85°C, Степень защиты - IP65</t>
  </si>
  <si>
    <t>0,11
0,11</t>
  </si>
  <si>
    <t>0,93
0,93</t>
  </si>
  <si>
    <t>95
О</t>
  </si>
  <si>
    <t>ТЦ_61.1.04.10_78_7842224734_06.03.2025_01_19.1</t>
  </si>
  <si>
    <t>Бокс оптический Hyperline FO-WBI, портов: 16, SC/LC (duplex), до 16 хОВ,
1U, 295 х 240 х 85 мм (ВхШхГ), Температура эксплуатации: -40 °C ... +85°C,
Степень защиты - IP65	FO-WBI-16A-GY</t>
  </si>
  <si>
    <t>Предоконцованные волокна (pigtail), SC/UPC, OS2 9/125, 1м, синий хвостовик, цвет: жёлтый	FPT-B9-9-SC/UR-1M-LSZH-YL (FPT9-9-SC-UPC-1M)</t>
  </si>
  <si>
    <t>ФЕРм10-02-051-01</t>
  </si>
  <si>
    <t>Перемычки кабельные длиной: до 6 м</t>
  </si>
  <si>
    <t>100 перемычек</t>
  </si>
  <si>
    <t>4,62
0,7392</t>
  </si>
  <si>
    <t>ТЦ_21.9.01.02_78_7842224734_06.03.2025_02_20.1</t>
  </si>
  <si>
    <t>Провод с медной жилой с изоляцией из ПВХ пластиката, 10мм2 ПуГВ 1х10 Ж-З</t>
  </si>
  <si>
    <t>ФЕРм11-06-002-01</t>
  </si>
  <si>
    <t>Электрические проводки в щитах и пультах: шкафных и панельных</t>
  </si>
  <si>
    <t>0,2
0,004</t>
  </si>
  <si>
    <t>25.2.01.01-0017</t>
  </si>
  <si>
    <t>Бирки маркировочные пластмассовые</t>
  </si>
  <si>
    <t>0,25
0,005</t>
  </si>
  <si>
    <t>2,06
0,0412</t>
  </si>
  <si>
    <t>ФССЦ-21.2.03.05-0072</t>
  </si>
  <si>
    <t>Провод силовой установочный с медными жилами ПуГВ 1х10-450</t>
  </si>
  <si>
    <t>Монтаж лестничного лотка</t>
  </si>
  <si>
    <t>ФЕРм08-02-395-01</t>
  </si>
  <si>
    <t>Лоток металлический штампованный по установленным конструкциям, ширина лотка: до 200 мм</t>
  </si>
  <si>
    <t>3,36
0,1692096</t>
  </si>
  <si>
    <t>2,54
0,1279144</t>
  </si>
  <si>
    <t>10,15
0,511154</t>
  </si>
  <si>
    <t>ТЦ_20.2.07.03_78_7842224734_06.03.2025_02_21.1</t>
  </si>
  <si>
    <t>Лестничный лоток 100х300, L3000</t>
  </si>
  <si>
    <t>ТЦ_20.2.07.09_78_7842224734_06.03.2025_02_22.1</t>
  </si>
  <si>
    <t>Угол горизонтальный 90 градусов 100x300, R900, в комплекте с крепежными элементами и соединительными пластинами, необходимыми для монтажа</t>
  </si>
  <si>
    <t>ТЦ_20.2.03.06_78_7842224734_06.03.2025_02_23.1</t>
  </si>
  <si>
    <t>Крышка с заземлением на лоток осн.300 L3000</t>
  </si>
  <si>
    <t>ТЦ_20.2.03.06_78_7842224734_06.03.2025_02_24.1</t>
  </si>
  <si>
    <t>Крышка на угол горизонтальный 90 градусов, осн.300, R900, в комплекте с крепежными элементами и соединительными пластинами, необходимыми для монтажа</t>
  </si>
  <si>
    <t>ТЦ_20.2.07.09_77_7704844420_25.02.2025_02_25.1</t>
  </si>
  <si>
    <t>Угол вертикальный шарнирный 100х300 универсальный в комплекте с крепежными элементами и соединительными пластинами, необходимыми для монтажа</t>
  </si>
  <si>
    <t xml:space="preserve">на Благоустройство и озеленение. Территория модульного поста ЭЦ, КПП и досмотровой эстакады., </t>
  </si>
  <si>
    <t>1146-ГП.ВР</t>
  </si>
  <si>
    <t>Доставка дренирующего грунта автомобилями-самосвалами (грунт для устройства насыпи и откосов)</t>
  </si>
  <si>
    <t>Устройство насыпи из дренирующего грунта бульдозером с послойным уплотнением самоходными катками</t>
  </si>
  <si>
    <t>ФЕР01-02-013-02</t>
  </si>
  <si>
    <t>Уплотнение грунтов катками самоходными грунтовыми вибрационными, массой 18-20 т на первый проход по одному следу толщиной: 30 см</t>
  </si>
  <si>
    <t>ФЕР01-02-013-07</t>
  </si>
  <si>
    <t>На каждый последующий проход по одному следу добавлять: к расценке 01-02-013-02</t>
  </si>
  <si>
    <t>Планировка откосов насыпи механизированным способом</t>
  </si>
  <si>
    <t>ФЕР01-02-027-12</t>
  </si>
  <si>
    <t>Планировка откосов и полотна: насыпей механизированным способом, группа грунтов 2</t>
  </si>
  <si>
    <t>Разработка грунта для устройства корыт под асфальтобетонное покрытие проездов и площадок (Тип 1), в т.ч.:</t>
  </si>
  <si>
    <t>Механизированная разработка грунта 1 группы экскаватором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</si>
  <si>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</si>
  <si>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</si>
  <si>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Доработка грунта вручную с погрузкой</t>
  </si>
  <si>
    <t>ФЕР01-02-057-01</t>
  </si>
  <si>
    <t>Разработка грунта вручную в траншеях глубиной до 2 м без креплений с откосами, группа грунтов: 1</t>
  </si>
  <si>
    <t>Разработка грунта для устройства корыт под асфальтобетонное покрытие тротуаров (Тип 3), в т. ч.:</t>
  </si>
  <si>
    <t>Вывоз избытка грунта согласно транспортной схеме</t>
  </si>
  <si>
    <t>Раздел 2. Устройство дорожных покрытий</t>
  </si>
  <si>
    <t>Устройство проездов и площадок с покрытием из асфальтобетона (Тип 1), в т. ч.:</t>
  </si>
  <si>
    <t>Уплотнение грунта основания самоходными катками, Купл=0,98</t>
  </si>
  <si>
    <t>Укладка георешётки Армостаб-Грунт Д 100/100- с учётом 10% запаса на нахлёст и раскрой</t>
  </si>
  <si>
    <t>2,64
1,347192</t>
  </si>
  <si>
    <t>1000
510,3</t>
  </si>
  <si>
    <t>Устройство слоя из щебня гранитного М800 фр. 40-70 (80) мм,  с расклинцовкой фр.5-10 мм по ГОСТ 8267-93, h=0,20 м (Щебень фр.40-70 (80) мм/щебень фр.5-10 мм)</t>
  </si>
  <si>
    <t>ФЕР27-04-006-01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</si>
  <si>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</t>
  </si>
  <si>
    <t>30
13,917</t>
  </si>
  <si>
    <t>15
6,9585</t>
  </si>
  <si>
    <t>189
87,6771</t>
  </si>
  <si>
    <t>63
29,2257</t>
  </si>
  <si>
    <t>1100
561,33</t>
  </si>
  <si>
    <t>Устройство слоя из щебня гранитного М800 фр. 40-70 (80) мм, с расклинцовкой фр.5-10 мм по ГОСТ 8267-93, h=0,15 м (Щебень фр.40-70 (80) мм/щебень фр.5-10 мм)</t>
  </si>
  <si>
    <t>1,03
0,1957</t>
  </si>
  <si>
    <t>Устройство слоя из асфальтобетона пористого крупнозернистого на БНД 90/130 по ГОСТ 9128-2013, h=0,07 м</t>
  </si>
  <si>
    <t>0,004
0,0018556</t>
  </si>
  <si>
    <t>20,52
9,519228</t>
  </si>
  <si>
    <t>0,0024
0,0011134</t>
  </si>
  <si>
    <t>0,012
0,0055668</t>
  </si>
  <si>
    <t>0,782
0,3627698</t>
  </si>
  <si>
    <t>0,0008
0,0003711</t>
  </si>
  <si>
    <t>91,1
42,26129</t>
  </si>
  <si>
    <t>0,006
0,0027834</t>
  </si>
  <si>
    <t>2,64
1,224696</t>
  </si>
  <si>
    <t>68,4
31,73076</t>
  </si>
  <si>
    <t>Устройство слоя из асфальтобетона плотного типа Б на БНД 90/130 по ГОСТ 9128-2013, h=0,05 м</t>
  </si>
  <si>
    <t>97,4
45,18386</t>
  </si>
  <si>
    <t>0,002
0,0009278</t>
  </si>
  <si>
    <t>0,88
0,408232</t>
  </si>
  <si>
    <t>24,2
11,22638</t>
  </si>
  <si>
    <t>Установка бортовых камней БР100.30.15</t>
  </si>
  <si>
    <t>0,001
0,00152</t>
  </si>
  <si>
    <t>5,9
8,968</t>
  </si>
  <si>
    <t>0,06
0,0912</t>
  </si>
  <si>
    <t>0,17
0,2584</t>
  </si>
  <si>
    <t>100
152</t>
  </si>
  <si>
    <t>Устройство тротуаров с покрытием из асфальтобетона (Тип 3), в т. ч.:</t>
  </si>
  <si>
    <t>Уплотнение грунта основания ручными трамбовками, Купл=0.98</t>
  </si>
  <si>
    <t>30
1,047</t>
  </si>
  <si>
    <t>15
0,5235</t>
  </si>
  <si>
    <t>189
6,5961</t>
  </si>
  <si>
    <t>1,03
0,0103</t>
  </si>
  <si>
    <t>ФЕР27-07-006-01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</si>
  <si>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</si>
  <si>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01.2.01.01</t>
  </si>
  <si>
    <t>0,65
0,022685</t>
  </si>
  <si>
    <t>0,92
0,032108</t>
  </si>
  <si>
    <t>97,4
3,39926</t>
  </si>
  <si>
    <t>ФЕР27-07-006-02</t>
  </si>
  <si>
    <t>При изменении толщины слоя покрытия на 0,5 см добавлять или исключать к расценке 27-07-006-01</t>
  </si>
  <si>
    <t>24,2
0,84458</t>
  </si>
  <si>
    <t>Установка бортовых камней БР100.20.8</t>
  </si>
  <si>
    <t>0,001
0,00037</t>
  </si>
  <si>
    <t>5,9
2,183</t>
  </si>
  <si>
    <t>0,06
0,0222</t>
  </si>
  <si>
    <t>0,17
0,0629</t>
  </si>
  <si>
    <t>100
37</t>
  </si>
  <si>
    <t>ФССЦ-05.2.03.03-0031</t>
  </si>
  <si>
    <t>Камни бортовые БР 100.20.8, бетон B22,5 (М300), объем 0,016 м3</t>
  </si>
  <si>
    <t>Устройство асфальтобетонной отмостки зданий (Тип 4), в т. ч.:</t>
  </si>
  <si>
    <t>Устройство слоя из щебня гранитного М800 фр. 40-70 (80) мм,  с расклинцовкой фр.5-10 мм по ГОСТ 8267-93, h=0,15 м (Щебень фр.40-70 (80) мм/щебень фр.5-10 мм)</t>
  </si>
  <si>
    <t>30
1,854</t>
  </si>
  <si>
    <t>15
0,927</t>
  </si>
  <si>
    <t>189
11,6802</t>
  </si>
  <si>
    <t>1,03
0,0309</t>
  </si>
  <si>
    <t>0,004
0,0002472</t>
  </si>
  <si>
    <t>20,52
1,268136</t>
  </si>
  <si>
    <t>0,0024
0,0001483</t>
  </si>
  <si>
    <t>0,012
0,0007416</t>
  </si>
  <si>
    <t>0,782
0,0483276</t>
  </si>
  <si>
    <t>0,0008
0,0000494</t>
  </si>
  <si>
    <t>97,4
6,01932</t>
  </si>
  <si>
    <t>0,002
0,0001236</t>
  </si>
  <si>
    <t>0,88
0,054384</t>
  </si>
  <si>
    <t>24,2
1,49556</t>
  </si>
  <si>
    <t>Раздел 3. Озеленение территории</t>
  </si>
  <si>
    <t>Подготовка почвы для устройства посевного газона с внесением растительной земли слоем 15 см: вручную</t>
  </si>
  <si>
    <t>15
307,47</t>
  </si>
  <si>
    <t>Посев газонов вручную</t>
  </si>
  <si>
    <t>10
204,98</t>
  </si>
  <si>
    <t>2
40,996</t>
  </si>
  <si>
    <t>Укрепление откосов посевом многолетних трав: с подсыпкой растительной земли вручную</t>
  </si>
  <si>
    <t>ФЕР01-02-040-01</t>
  </si>
  <si>
    <t>Укрепление откосов земляных сооружений посевом многолетних трав: с подсыпкой растительной земли вручную</t>
  </si>
  <si>
    <t>13,6
20,4544</t>
  </si>
  <si>
    <t>1,2
1,8048</t>
  </si>
  <si>
    <t xml:space="preserve">на Здание КПП. Система электроснабжения. Пусконаладочные работы., </t>
  </si>
  <si>
    <t>1146-1-ЭОМ.ВР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</si>
  <si>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</si>
  <si>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</si>
  <si>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ФЕРп01-03-001-01</t>
  </si>
  <si>
    <t>Выключатель однополюсный напряжением до 1 кВ: с электромагнитным, тепловым или комбинированным расцепителем</t>
  </si>
  <si>
    <t>ФЕРп01-05-015-01</t>
  </si>
  <si>
    <t>Устройство АВР: со схемой восстановления напряжения</t>
  </si>
  <si>
    <t>ФЕРп01-11-013-01</t>
  </si>
  <si>
    <t>Замер полного сопротивления цепи "фаза-нуль"</t>
  </si>
  <si>
    <t xml:space="preserve">на Благоустройство и озеленение. Территория проезда вдоль 9 железнодорожного пути., </t>
  </si>
  <si>
    <t>30
1,521</t>
  </si>
  <si>
    <t>15
0,7605</t>
  </si>
  <si>
    <t>189
9,5823</t>
  </si>
  <si>
    <t>1,03
0,0206</t>
  </si>
  <si>
    <t>0,65
0,032955</t>
  </si>
  <si>
    <t>0,92
0,046644</t>
  </si>
  <si>
    <t>97,4
4,93818</t>
  </si>
  <si>
    <t>24,2
1,22694</t>
  </si>
  <si>
    <t>0,001
0,00047</t>
  </si>
  <si>
    <t>5,9
2,773</t>
  </si>
  <si>
    <t>0,06
0,0282</t>
  </si>
  <si>
    <t>0,17
0,0799</t>
  </si>
  <si>
    <t>100
47</t>
  </si>
  <si>
    <t>15
63,825</t>
  </si>
  <si>
    <t>10
42,55</t>
  </si>
  <si>
    <t>2
8,51</t>
  </si>
  <si>
    <t xml:space="preserve">на Автоматизированная система коммерческого осмотра, </t>
  </si>
  <si>
    <t>1146-ПЖ.СО</t>
  </si>
  <si>
    <t>Раздел 1. Монтаж оборудования</t>
  </si>
  <si>
    <t>ТЦ_71_7104023630_03.03.2025_2.1</t>
  </si>
  <si>
    <t>Монтаж оборудования</t>
  </si>
  <si>
    <t>услуга</t>
  </si>
  <si>
    <t>ТЦ_71_7104023630_03.03.2025_3.1</t>
  </si>
  <si>
    <t>Настройка оборудования</t>
  </si>
  <si>
    <t>3
О</t>
  </si>
  <si>
    <t>ТЦ_101_71_7104023630_03.03.2025_01_1.1</t>
  </si>
  <si>
    <t>Комплект оборудования системы АСКО СВ в интеграции с АСКИН</t>
  </si>
  <si>
    <t xml:space="preserve">на Транспортная безопасность. Устройство оборудования Янтарь-1Ж и кабельных линий., </t>
  </si>
  <si>
    <t>1146-ТБ.ВР</t>
  </si>
  <si>
    <t>Раздел 1. Разработка траншей</t>
  </si>
  <si>
    <t>ФЕР01-01-022-08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</si>
  <si>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</si>
  <si>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>Доработка траншеи вручную, грунт II группы</t>
  </si>
  <si>
    <t>Устройство песчаного основания из песка строительного средней крупности</t>
  </si>
  <si>
    <t>11
3,344</t>
  </si>
  <si>
    <t>Монтаж трубы ст. 50х3,5 в траншее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</si>
  <si>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</si>
  <si>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</si>
  <si>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>01.3.02.03-0012</t>
  </si>
  <si>
    <t>Ацетилен растворенный технический, марка Б</t>
  </si>
  <si>
    <t>0,00038
0,0001034</t>
  </si>
  <si>
    <t>0,646
0,175712</t>
  </si>
  <si>
    <t>2,75
0,748</t>
  </si>
  <si>
    <t>0,02
0,00544</t>
  </si>
  <si>
    <t>01.7.11.04-0072</t>
  </si>
  <si>
    <t>Проволока сварочная легированная, диаметр 4 мм</t>
  </si>
  <si>
    <t>0,0004
0,0001088</t>
  </si>
  <si>
    <t>0,0099
0,0026928</t>
  </si>
  <si>
    <t>0,54
0,14688</t>
  </si>
  <si>
    <t>0,00062
0,0001686</t>
  </si>
  <si>
    <t>18.2.07.01</t>
  </si>
  <si>
    <t>Трубопроводы с гильзами</t>
  </si>
  <si>
    <t>100
27,2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</si>
  <si>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</si>
  <si>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</si>
  <si>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Монтаж гильз из ст. труб 50х3,5 в проектное положение в фундаментных блоках перед началами работ по заливке бетоном</t>
  </si>
  <si>
    <t>ФЕР06-03-004-08</t>
  </si>
  <si>
    <t>Установка стальных конструкций, остающихся в теле бетона</t>
  </si>
  <si>
    <t>0,007
0,0006222</t>
  </si>
  <si>
    <t>07.3.02.11</t>
  </si>
  <si>
    <t>1
0,088881</t>
  </si>
  <si>
    <t>241,896468
21,5</t>
  </si>
  <si>
    <t>Монтаж ПНД труб d=50мм в траншее</t>
  </si>
  <si>
    <t>0,68
0,1292</t>
  </si>
  <si>
    <t>ФССЦ-24.3.03.13-0003</t>
  </si>
  <si>
    <t>Трубы напорные полиэтиленовые ПЭ100, стандартное размерное отношение SDR11 номинальный наружный диаметр 50 мм, толщина стенки 4,6 мм</t>
  </si>
  <si>
    <t>Обратная засыпка песком строительным средней крупности</t>
  </si>
  <si>
    <t>Укладка сигнальной ленты в траншею</t>
  </si>
  <si>
    <t>0,08
0,06728</t>
  </si>
  <si>
    <t>Обратная засыпка грунтом группы II</t>
  </si>
  <si>
    <t>Раздел 2. Монтаж оборудования</t>
  </si>
  <si>
    <t>Установка стоек Янтарь-1Ж с предустановленным комплектом видеонаблюдения</t>
  </si>
  <si>
    <t>ТЦ_103_78_7810143306_04.12.2024_01_1.1</t>
  </si>
  <si>
    <t>Система обнаружения делящихся и радиоактивных материалов стационарная таможенная Янтарь-1Ж</t>
  </si>
  <si>
    <t>16
О</t>
  </si>
  <si>
    <t>ТЦ_61.3.01.01_78_7810143306_04.12.2024_01_2.1</t>
  </si>
  <si>
    <t>Комплект видеонаблюдения ВН-02ЖЦ-IP</t>
  </si>
  <si>
    <t>Установка АРМ</t>
  </si>
  <si>
    <t>ФЕРм11-04-005-01</t>
  </si>
  <si>
    <t>Пульт, рабочее место, масса: до 0,3 т</t>
  </si>
  <si>
    <t>0,0356
0,0356</t>
  </si>
  <si>
    <t>01.7.15.03-0033</t>
  </si>
  <si>
    <t>Болты с гайками и шайбами оцинкованные, диаметр 10 мм</t>
  </si>
  <si>
    <t>0,584
0,584</t>
  </si>
  <si>
    <t>01.7.19.08-0012</t>
  </si>
  <si>
    <t>Рукав резиновый вентиляционный</t>
  </si>
  <si>
    <t>10.3.02.03-0013</t>
  </si>
  <si>
    <t>Припои оловянно-свинцовые бессурьмянистые, марка ПОС61</t>
  </si>
  <si>
    <t>20.2.10.03-0006</t>
  </si>
  <si>
    <t>Наконечники кабельные медные соединительные</t>
  </si>
  <si>
    <t>3,32
3,32</t>
  </si>
  <si>
    <t>18
О</t>
  </si>
  <si>
    <t>ТЦ_61.3.05.00_78_7810143306_04.12.2024_01_3.1</t>
  </si>
  <si>
    <t>АРМ ССД-04</t>
  </si>
  <si>
    <t>Установка ПВЦ-01К</t>
  </si>
  <si>
    <t>20
О</t>
  </si>
  <si>
    <t>ТЦ_61.2.04.10_78_7810143306_04.12.2024_01_4.1</t>
  </si>
  <si>
    <t>Оборудование для сбора и обработки данных	 ПВЦ-01К</t>
  </si>
  <si>
    <t>Установка SFP модуля</t>
  </si>
  <si>
    <t>0,18
0,72</t>
  </si>
  <si>
    <t>ТЦ_61.2.07.05_77_7709864010_25.02.2025_01_5.3</t>
  </si>
  <si>
    <t>SFP модуль WDM, 1.25 G, TX 1310 нм, RX 1550 нм, SC, DDM, 3 км 	FH-SB3512CDS3/ FH-SB5312CDS3</t>
  </si>
  <si>
    <t>Установка источник бесперебойного питания 600 В•А/350 Вт</t>
  </si>
  <si>
    <t>ТЦ_62.4.02.01_50_5001112612_25.02.2025_01_6.1</t>
  </si>
  <si>
    <t>Источник бесперебойного питания 600 В•А/350 Вт, Ш х Г х В, мм, 100 х 300 х 142 SKAT-UPS 600/350</t>
  </si>
  <si>
    <t>Установка в шкаф коммутатора, 24 порта 1000Base-X(SFP)</t>
  </si>
  <si>
    <t>0,0011
0,0011</t>
  </si>
  <si>
    <t>0,000003
0,000003</t>
  </si>
  <si>
    <t>0,0007
0,0007</t>
  </si>
  <si>
    <t>1,19
1,19</t>
  </si>
  <si>
    <t>ТЦ_61.1.03.03_78_7814292884_20.02.2025_01_7.1</t>
  </si>
  <si>
    <t>Агрегирующий Ethernet-коммутатор, 24 порта 1000Base-X(SFP), 
4 порта 10 GBASE-R/1000BASE-X (SFP+/SFP), 
Консольный порт RS-232/RJ-45, L2+,  L3MES2324</t>
  </si>
  <si>
    <t>Установка в шкаф источника бесперебойного питания 1000 В•А/900 Вт + 2 х 9 А•ч</t>
  </si>
  <si>
    <t>ТЦ_62.4.02.01_50_5001112612_25.02.2025_01_8.1</t>
  </si>
  <si>
    <t>Источник бесперебойного питания 1000 В•А/900 Вт + 2 х 9 А•ч, Ш х Г х В, мм, 440 х 430 х 88. Корпус под 19" шкаф, высота 2U SKAT-UPS 1000 RACK+2х9AH</t>
  </si>
  <si>
    <t>Установка в шкаф кросса 8ОВ полной комплектации</t>
  </si>
  <si>
    <t>0,64
0,64</t>
  </si>
  <si>
    <t>30
О</t>
  </si>
  <si>
    <t>ТЦ_61.1.04.10_50_5001112612_25.02.2025_01_9.1</t>
  </si>
  <si>
    <t>Кросс 8ОВ (в комплекте с аксессуарами) ШКОС-Л -1U/2 -8 -SC ~8 -SC/SM ~8 -SC/UPC</t>
  </si>
  <si>
    <t>Установка в шкаф коммутационной панели категории 5е</t>
  </si>
  <si>
    <t>ТЦ_61.3.05.03_50_5001112612_25.02.2025_01_10.1</t>
  </si>
  <si>
    <t>Коммутационная панель категории 5е PP3-19-24-8P8C-C5E-110D</t>
  </si>
  <si>
    <t>Монтаж шкафа телекоммуникационный напольного 18U (600 × 600) дверь перфорированная</t>
  </si>
  <si>
    <t>ФЕРм08-01-102-01</t>
  </si>
  <si>
    <t>Шкаф управления и регулирования</t>
  </si>
  <si>
    <t>шкаф</t>
  </si>
  <si>
    <t>0,048
0,048</t>
  </si>
  <si>
    <t>0,77
0,77</t>
  </si>
  <si>
    <t>20.2.10.03-0002</t>
  </si>
  <si>
    <t>Наконечники кабельные медные для электротехнических установок</t>
  </si>
  <si>
    <t>0,0204
0,0204</t>
  </si>
  <si>
    <t>24.3.01.01-0001</t>
  </si>
  <si>
    <t>Трубка ХВТ</t>
  </si>
  <si>
    <t>0,016
0,016</t>
  </si>
  <si>
    <t>2,58
2,58</t>
  </si>
  <si>
    <t>ТЦ_89.1.62.00_78_7842224734_25.02.2025_01_11.1</t>
  </si>
  <si>
    <t>Шкаф телекоммуникационный напольный 18U (600 × 600) дверь перфорированная ШТК-М-18.6.6-4ААА</t>
  </si>
  <si>
    <t>Установка в шкаф модуля вентиляторного, блока розеток и щеточного ввода</t>
  </si>
  <si>
    <t>ФЕРм10-01-001-13</t>
  </si>
  <si>
    <t>Рамка со штифтами на винтах и гайках с шайбами</t>
  </si>
  <si>
    <t>ТЦ_61.1.04.00_78_7842224734_25.02.2025_01_12.1</t>
  </si>
  <si>
    <t>Модуль вентиляторный, 2 вентилятора с терморегулятором 	R-FAN-2T</t>
  </si>
  <si>
    <t>ТЦ_20.4.03.00_78_7842224734_25.02.2025_01_15.1</t>
  </si>
  <si>
    <t>Блок розеток 9 Schuko, 16A, алюм, 19", шнур 1,8 м R-16-9S-I-440-1.8</t>
  </si>
  <si>
    <t>ТЦ_20.5.01.00_78_7842224734_25.02.2025_01_13.1</t>
  </si>
  <si>
    <t>Комплект щеточного ввода в шкаф ширина КВ-Щ-55.210А</t>
  </si>
  <si>
    <t>Установка в шкаф горизонтального кабельного органайзера 19" 1U, 4 кольца</t>
  </si>
  <si>
    <t>0,00003
0,00006</t>
  </si>
  <si>
    <t>ТЦ_22.1.02.06_78_7842224734_25.02.2025_01_14.1</t>
  </si>
  <si>
    <t>Горизонтальный кабельный органайзер 19" 1U, 4 кольца ГКО-4.62</t>
  </si>
  <si>
    <t>Установка в шкаф панели и шины заземления</t>
  </si>
  <si>
    <t>ТЦ_20.5.03.03_78_7842224734_25.02.2025_01_16.1</t>
  </si>
  <si>
    <t>Панель заземления горизонтальная/вертикальная 19" 500 мм / 200 А ПЗ-19-500.200А</t>
  </si>
  <si>
    <t>ТЦ_09.3.01.01_78_7842224734_25.02.2025_01_17.1</t>
  </si>
  <si>
    <t>Комплект проводов заземления для шкафа ШТК-М, универсальный ПЗ-ШТК-М</t>
  </si>
  <si>
    <t>ТЦ_09.3.01.01_78_7842224734_25.02.2025_01_18.1</t>
  </si>
  <si>
    <t>Комплект монтажный № 2 (винт, шайба, гайка с защелкой), упаковка 25 шт. КМ-2-25</t>
  </si>
  <si>
    <t>ТЦ_20.2.00.00_78_7804413561_21.02.2025_01_19.2</t>
  </si>
  <si>
    <t>19″ панель с DIN-рейкой PS-3U КП-АВ</t>
  </si>
  <si>
    <t>ТЦ_20.5.03.03_50_5001112612_25.02.2025_01_22.1</t>
  </si>
  <si>
    <t>Шина PE земля на DIN-изоляторах ШНИ-6х9-8-Д-Ж YNN10-69-8D-K05</t>
  </si>
  <si>
    <t>Установка в шкаф выключателя автоматического</t>
  </si>
  <si>
    <t>0,2
0,6</t>
  </si>
  <si>
    <t>48
О</t>
  </si>
  <si>
    <t>ТЦ_62.1.01.09_50_5001112612_25.02.2025_01_20.1</t>
  </si>
  <si>
    <t>Выключатель автоматический модульный 2п 10А OptiDin BM63-1C10-УХЛ3 (ВМ63)</t>
  </si>
  <si>
    <t>ТЦ_20.4.03.00_50_5001112612_25.02.2025_01_21.1</t>
  </si>
  <si>
    <t>Розетка на din рейку 16А OptiDin РА10/16-502-Д-УХЛ4</t>
  </si>
  <si>
    <t>Раздел 3. Монтаж материалов</t>
  </si>
  <si>
    <t>Монтаж коммутационного шнура категории 5e U/UTP, 2,0 м</t>
  </si>
  <si>
    <t>0,04
0,12</t>
  </si>
  <si>
    <t>ТЦ_21.2.02.00_50_5001112612_25.02.2025_01_23.1</t>
  </si>
  <si>
    <t>Коммутационный шнур категории 5e U/UTP, LSZH, 2,0 м	 PC-LPM-UTP-RJ45-RJ45-C5e-2M-LSZH-BK</t>
  </si>
  <si>
    <t>Монтаж патч-корда оптического, 1 м</t>
  </si>
  <si>
    <t>0,04
0,16</t>
  </si>
  <si>
    <t>ТЦ_21.2.02.00_50_5001112612_25.02.2025_01_24.1</t>
  </si>
  <si>
    <t>Патч-корд оптический, 1 м Шнур ШОС-SM/2.0 мм-SC/UPC-SC/UPC-1.0 м</t>
  </si>
  <si>
    <t>Монтаж розетки RJ-45 на стену, 5e</t>
  </si>
  <si>
    <t>0,42
0,84</t>
  </si>
  <si>
    <t>1,5
3</t>
  </si>
  <si>
    <t>0,00315
0,0063</t>
  </si>
  <si>
    <t>0,102
0,204</t>
  </si>
  <si>
    <t>6,05
12,1</t>
  </si>
  <si>
    <t>ТЦ_20.4.03.04_50_5001112612_25.02.2025_01_25.1</t>
  </si>
  <si>
    <t>Розетка RJ-45 на стену, 5e BLNIA045453</t>
  </si>
  <si>
    <t>Монтаж мини-канала 25x17 мм без перегородки</t>
  </si>
  <si>
    <t>0,001
0,00004</t>
  </si>
  <si>
    <t>3,1
0,124</t>
  </si>
  <si>
    <t>ФССЦ-20.2.05.04-0025</t>
  </si>
  <si>
    <t>Кабель-канал (короб) 25х16 мм</t>
  </si>
  <si>
    <t>Монтаж короба с крышкой с направляющими для установки разделителей 60х40</t>
  </si>
  <si>
    <t>ФЕРм08-02-390-02</t>
  </si>
  <si>
    <t>Короба пластмассовые: шириной до 63 мм</t>
  </si>
  <si>
    <t>0,3
0,009</t>
  </si>
  <si>
    <t>0,001
0,00003</t>
  </si>
  <si>
    <t>3,5
0,105</t>
  </si>
  <si>
    <t>ФССЦ-20.2.05.04-0030</t>
  </si>
  <si>
    <t>Кабель-канал (короб) 60х40 мм</t>
  </si>
  <si>
    <t>Монтаж трубы ПВХ гибкой гофр. д.20мм</t>
  </si>
  <si>
    <t>1,75
0,2625</t>
  </si>
  <si>
    <t>2,79
0,4185</t>
  </si>
  <si>
    <t>ФССЦ-24.3.01.02-0022</t>
  </si>
  <si>
    <t>Трубы гибкие гофрированные легкие из самозатухающего ПВХ (IP55) серии FL, с зондом, диаметром: 20 мм</t>
  </si>
  <si>
    <t>Проход в стене, монтаж гильзы из ст. трубы</t>
  </si>
  <si>
    <t>ФЕР46-03-013-46</t>
  </si>
  <si>
    <t>Сверление горизонтальных отверстий в бетонных конструкциях стен перфоратором глубиной 200 мм диаметром: свыше 20 мм до 25 мм</t>
  </si>
  <si>
    <t>100 отверстий</t>
  </si>
  <si>
    <t>01.7.17.09</t>
  </si>
  <si>
    <t>Сверла, буры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</si>
  <si>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</si>
  <si>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</si>
  <si>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>0,00019
0,000001</t>
  </si>
  <si>
    <t>0,342
0,00171</t>
  </si>
  <si>
    <t>0,44
0,0022</t>
  </si>
  <si>
    <t>0,05
0,00025</t>
  </si>
  <si>
    <t>0,0004
0,000002</t>
  </si>
  <si>
    <t>0,0016
0,000008</t>
  </si>
  <si>
    <t>0,00053
0,0000027</t>
  </si>
  <si>
    <t>100
0,5</t>
  </si>
  <si>
    <t>ФССЦ-23.3.06.01-0002</t>
  </si>
  <si>
    <t>Трубы стальные сварные оцинкованные водогазопроводные с резьбой, легкие, номинальный диаметр 20 мм, толщина стенки 2,5 мм</t>
  </si>
  <si>
    <t>Раздел 4. Прокладка кабельных линий</t>
  </si>
  <si>
    <t>Прокладка кабелей в ПВХ коробе</t>
  </si>
  <si>
    <t>0,096
0,01536</t>
  </si>
  <si>
    <t>0,0005
0,00008</t>
  </si>
  <si>
    <t>0,00006
0,0000096</t>
  </si>
  <si>
    <t>1,87
0,2992</t>
  </si>
  <si>
    <t>ТЦ_21.1.04.01_50_5001112612_25.02.2025_01_29.1</t>
  </si>
  <si>
    <t>Кабель информационный внутренней прокладки UTP 5е UUTP4-C5E-S24-IN-LSZH-GY-305</t>
  </si>
  <si>
    <t>ТЦ_21.1.01.01_50_5001112612_25.02.2025_01_26.1</t>
  </si>
  <si>
    <t>Кабель волоконно-оптический, SM, 4 волокна ДПС-Н-04У (1х4)-7кН</t>
  </si>
  <si>
    <t>Прокладка кабелей в трубе</t>
  </si>
  <si>
    <t>0,096
0,04512</t>
  </si>
  <si>
    <t>0,0005
0,000235</t>
  </si>
  <si>
    <t>0,00006
0,0000282</t>
  </si>
  <si>
    <t>1,87
0,8789</t>
  </si>
  <si>
    <t>ТЦ_21.1.04.00_50_5001112612_25.02.2025_01_27.1</t>
  </si>
  <si>
    <t>Кабель телефонный бронированный с 20 медными жилами ТППэпБбШп 10х2х0,5</t>
  </si>
  <si>
    <t>ТЦ_21.1.05.00_50_5001112612_25.02.2025_01_28.1</t>
  </si>
  <si>
    <t>Кабель силовой с резиновой изоляцией ВРБГ 3х1,5</t>
  </si>
  <si>
    <t>ФЕРм10-06-048-06</t>
  </si>
  <si>
    <t>Прокладка волоконно-оптических кабелей в канализации: в трубопроводе по свободному каналу</t>
  </si>
  <si>
    <t>0,001
0,00043</t>
  </si>
  <si>
    <t>0,01
0,0043</t>
  </si>
  <si>
    <t>2,48
1,0664</t>
  </si>
  <si>
    <t>Прокладка кабелей в шкафу</t>
  </si>
  <si>
    <t>ФЕРм11-06-002-02</t>
  </si>
  <si>
    <t>Электрические проводки в щитах и пультах: малогабаритных</t>
  </si>
  <si>
    <t>0,1
0,032</t>
  </si>
  <si>
    <t>0,15
0,048</t>
  </si>
  <si>
    <t>2,75
0,88</t>
  </si>
  <si>
    <t>Прокладка кабелей в грунте</t>
  </si>
  <si>
    <t>ФЕРм10-06-048-01</t>
  </si>
  <si>
    <t>Прокладка волоконно-оптических кабелей кабелеукладчиком в грунтах: I, II группы</t>
  </si>
  <si>
    <t>км трассы</t>
  </si>
  <si>
    <t>8,49
1,14615</t>
  </si>
  <si>
    <t>ФССЦ-25.2.01.01-0014</t>
  </si>
  <si>
    <t>Бирки кабельные маркировочные пластмассовые У136</t>
  </si>
  <si>
    <t>Ввод оптических кабелей с числом волокон 4 в здание КПП</t>
  </si>
  <si>
    <t>0,009
0,018</t>
  </si>
  <si>
    <t>0,005
0,01</t>
  </si>
  <si>
    <t>0,23
0,46</t>
  </si>
  <si>
    <t>0,003
0,006</t>
  </si>
  <si>
    <t>0,00754
0,01508</t>
  </si>
  <si>
    <t>0,00025
0,0005</t>
  </si>
  <si>
    <t>0,0022
0,0044</t>
  </si>
  <si>
    <t>1,2
2,4</t>
  </si>
  <si>
    <t>1,7
3,4</t>
  </si>
  <si>
    <t>4,77
9,54</t>
  </si>
  <si>
    <t>Присоединение бронепокрова оптических кабелей к ГЗШ с помощью провода ПУгВ 1х4 (учтено в ФЕРм10-07-058-01 в п.77)</t>
  </si>
  <si>
    <t>Измерение сопротивления шлейфа, сопротивления изоляции и омической асимметрии</t>
  </si>
  <si>
    <t>ФЕРм10-06-079-01</t>
  </si>
  <si>
    <t>1,63
6,52</t>
  </si>
  <si>
    <t>Сварка оптических волокон</t>
  </si>
  <si>
    <t>ФЕРм10-06-058-01</t>
  </si>
  <si>
    <t>Сварка волокон оптического кабеля</t>
  </si>
  <si>
    <t>1 стык</t>
  </si>
  <si>
    <t>0,004
0,064</t>
  </si>
  <si>
    <t>01.7.20.08-0123</t>
  </si>
  <si>
    <t>Салфетка безворсовая сухая, размер 110х210 мм</t>
  </si>
  <si>
    <t>1
16</t>
  </si>
  <si>
    <t>20.2.01.09-0011</t>
  </si>
  <si>
    <t>Гильза защитная КДЗС термоусаживаемая для защиты сварных стыков оптоволоконного кабеля</t>
  </si>
  <si>
    <t>0,001
0,016</t>
  </si>
  <si>
    <t>0,06
0,96</t>
  </si>
  <si>
    <t>Измерение на проложенной строительной длине волоконно-оптического кабеля в2 направлениях с числом волокон: 8 на двух длинах волн</t>
  </si>
  <si>
    <t>ФЕРм10-06-062-02</t>
  </si>
  <si>
    <t>Измерение на смонтированном участке волоконно-оптического кабеля в одном направлении на оконечном устройстве: на двух длинах волн</t>
  </si>
  <si>
    <t>0,004
0,00008</t>
  </si>
  <si>
    <t>0,84
0,0168</t>
  </si>
  <si>
    <t>Измерение сопротивления изоляции проводов и кабелей</t>
  </si>
  <si>
    <t>ФЕРм10-06-013-01</t>
  </si>
  <si>
    <t>Измерение сопротивления изоляции 4 жил кабеля на смонтированном усилительном участке</t>
  </si>
  <si>
    <t>10 х 4 жил</t>
  </si>
  <si>
    <t>0,35
1,05</t>
  </si>
  <si>
    <t>Раздел 5. Заземление</t>
  </si>
  <si>
    <t>Разработка вручную траншеи 0,4х0,5 м под горизонтальный заземлитель грунта группы II</t>
  </si>
  <si>
    <t>Забивка вертикальных электродов из круга стального d=16мм на глубину 3 м</t>
  </si>
  <si>
    <t>ФЕР33-03-004-01</t>
  </si>
  <si>
    <t>Забивка вертикальных заземлителей механизированная на глубину до 5 м</t>
  </si>
  <si>
    <t>0,00003
0,00018</t>
  </si>
  <si>
    <t>08.4.03.02-0004</t>
  </si>
  <si>
    <t>Сталь арматурная, горячекатаная, гладкая, класс А-I, диаметр 12 мм</t>
  </si>
  <si>
    <t>0,005
0,03</t>
  </si>
  <si>
    <t>0,9
0,117</t>
  </si>
  <si>
    <t>3,7
0,481</t>
  </si>
  <si>
    <t>2,71
0,3523</t>
  </si>
  <si>
    <t>ФССЦ-08.3.07.01-0041</t>
  </si>
  <si>
    <t>Обратная засыпка траншеи под горизонтальный заземлитель грунта группы I</t>
  </si>
  <si>
    <t xml:space="preserve">на Наружное электроснабжение и освещение.Пусконаладочные работы., </t>
  </si>
  <si>
    <t>1146-ТКР3</t>
  </si>
  <si>
    <t xml:space="preserve">на Благоустройство и озеленение. Территория проезда вдоль 8 железнодорожного пути: территория пожарного проезда и пешеходного перехода., </t>
  </si>
  <si>
    <t>Предварительная планировка площадей бульдозером</t>
  </si>
  <si>
    <t>30
3,09</t>
  </si>
  <si>
    <t>15
1,545</t>
  </si>
  <si>
    <t>189
19,467</t>
  </si>
  <si>
    <t>1,03
0,0412</t>
  </si>
  <si>
    <t>0,65
0,06695</t>
  </si>
  <si>
    <t>0,92
0,09476</t>
  </si>
  <si>
    <t>97,4
10,0322</t>
  </si>
  <si>
    <t>24,2
2,4926</t>
  </si>
  <si>
    <t>0,001
0,00136</t>
  </si>
  <si>
    <t>5,9
8,024</t>
  </si>
  <si>
    <t>0,06
0,0816</t>
  </si>
  <si>
    <t>0,17
0,2312</t>
  </si>
  <si>
    <t>100
136</t>
  </si>
  <si>
    <t>15
170,835</t>
  </si>
  <si>
    <t>10
113,89</t>
  </si>
  <si>
    <t>2
22,778</t>
  </si>
  <si>
    <t xml:space="preserve">
0,039024</t>
  </si>
  <si>
    <t xml:space="preserve">
0,004</t>
  </si>
  <si>
    <t xml:space="preserve">  ВСЕГО </t>
  </si>
  <si>
    <t>01-01-01</t>
  </si>
  <si>
    <t>01-01-02</t>
  </si>
  <si>
    <t xml:space="preserve">
4,47678</t>
  </si>
  <si>
    <t xml:space="preserve">
0,0076755</t>
  </si>
  <si>
    <t xml:space="preserve">
280,245</t>
  </si>
  <si>
    <t xml:space="preserve">
0,027489</t>
  </si>
  <si>
    <t xml:space="preserve">
0,49266</t>
  </si>
  <si>
    <t xml:space="preserve">
7,5327</t>
  </si>
  <si>
    <t xml:space="preserve">
0,3213</t>
  </si>
  <si>
    <t xml:space="preserve">
6,960915</t>
  </si>
  <si>
    <t xml:space="preserve">
0,011826</t>
  </si>
  <si>
    <t xml:space="preserve">
440,19</t>
  </si>
  <si>
    <t xml:space="preserve">
0,042705</t>
  </si>
  <si>
    <t xml:space="preserve">
0,77526</t>
  </si>
  <si>
    <t xml:space="preserve">
11,7603</t>
  </si>
  <si>
    <t xml:space="preserve">
0,49275</t>
  </si>
  <si>
    <t xml:space="preserve">
3,845985</t>
  </si>
  <si>
    <t xml:space="preserve">
0,006534</t>
  </si>
  <si>
    <t xml:space="preserve">
243,21</t>
  </si>
  <si>
    <t xml:space="preserve">
0,023595</t>
  </si>
  <si>
    <t xml:space="preserve">
0,42834</t>
  </si>
  <si>
    <t xml:space="preserve">
6,4977</t>
  </si>
  <si>
    <t xml:space="preserve">
0,27225</t>
  </si>
  <si>
    <t>02-03-01</t>
  </si>
  <si>
    <t xml:space="preserve">
29,655405</t>
  </si>
  <si>
    <t xml:space="preserve">
0,050382</t>
  </si>
  <si>
    <t xml:space="preserve">
1875,33</t>
  </si>
  <si>
    <t xml:space="preserve">
0,181935</t>
  </si>
  <si>
    <t xml:space="preserve">
3,30282</t>
  </si>
  <si>
    <t xml:space="preserve">
50,1021</t>
  </si>
  <si>
    <t xml:space="preserve">
2,09925</t>
  </si>
  <si>
    <t xml:space="preserve">
377,865</t>
  </si>
  <si>
    <t xml:space="preserve">
1,23375</t>
  </si>
  <si>
    <t xml:space="preserve">
176,25</t>
  </si>
  <si>
    <t xml:space="preserve">
71,91</t>
  </si>
  <si>
    <t xml:space="preserve">
0,0595</t>
  </si>
  <si>
    <t xml:space="preserve">
8,5</t>
  </si>
  <si>
    <t xml:space="preserve">
3,468</t>
  </si>
  <si>
    <t xml:space="preserve">
1,074</t>
  </si>
  <si>
    <t xml:space="preserve">
116,5</t>
  </si>
  <si>
    <t xml:space="preserve">
2,38825</t>
  </si>
  <si>
    <t xml:space="preserve">
3</t>
  </si>
  <si>
    <t xml:space="preserve">
2</t>
  </si>
  <si>
    <t xml:space="preserve">
7</t>
  </si>
  <si>
    <t xml:space="preserve">
0,82505</t>
  </si>
  <si>
    <t xml:space="preserve">
0,46658</t>
  </si>
  <si>
    <t xml:space="preserve">
0,06828</t>
  </si>
  <si>
    <t xml:space="preserve">
2,9588</t>
  </si>
  <si>
    <t xml:space="preserve">
0,003983</t>
  </si>
  <si>
    <t xml:space="preserve">
0,010811</t>
  </si>
  <si>
    <t xml:space="preserve">
0,1734</t>
  </si>
  <si>
    <t xml:space="preserve">
0,425</t>
  </si>
  <si>
    <t xml:space="preserve">
0,002975</t>
  </si>
  <si>
    <t xml:space="preserve">
1,887</t>
  </si>
  <si>
    <t xml:space="preserve">
8,1</t>
  </si>
  <si>
    <t xml:space="preserve">
0,6357</t>
  </si>
  <si>
    <t xml:space="preserve">
0,00108</t>
  </si>
  <si>
    <t xml:space="preserve">
40,2</t>
  </si>
  <si>
    <t xml:space="preserve">
0,0039</t>
  </si>
  <si>
    <t xml:space="preserve">
0,0708</t>
  </si>
  <si>
    <t xml:space="preserve">
0,045</t>
  </si>
  <si>
    <t xml:space="preserve">
1,4694</t>
  </si>
  <si>
    <t xml:space="preserve">
0,0024885</t>
  </si>
  <si>
    <t xml:space="preserve">
88,875</t>
  </si>
  <si>
    <t xml:space="preserve">
0,00948</t>
  </si>
  <si>
    <t xml:space="preserve">
0,148125</t>
  </si>
  <si>
    <t xml:space="preserve">
2,5833</t>
  </si>
  <si>
    <t xml:space="preserve">
0,10665</t>
  </si>
  <si>
    <t xml:space="preserve">
1,5879</t>
  </si>
  <si>
    <t xml:space="preserve">
0,0027255</t>
  </si>
  <si>
    <t xml:space="preserve">
103,095</t>
  </si>
  <si>
    <t xml:space="preserve">
0,010665</t>
  </si>
  <si>
    <t xml:space="preserve">
0,18723</t>
  </si>
  <si>
    <t xml:space="preserve">
2,87955</t>
  </si>
  <si>
    <t xml:space="preserve">
0,1185</t>
  </si>
  <si>
    <t xml:space="preserve">
24,885</t>
  </si>
  <si>
    <t xml:space="preserve">
2,6684</t>
  </si>
  <si>
    <t xml:space="preserve">
1906</t>
  </si>
  <si>
    <t xml:space="preserve">
70,522</t>
  </si>
  <si>
    <t xml:space="preserve">
0,2212</t>
  </si>
  <si>
    <t xml:space="preserve">
158</t>
  </si>
  <si>
    <t xml:space="preserve">
3,002</t>
  </si>
  <si>
    <t xml:space="preserve">
0,7875</t>
  </si>
  <si>
    <t xml:space="preserve">
0,00135</t>
  </si>
  <si>
    <t xml:space="preserve">
50,625</t>
  </si>
  <si>
    <t xml:space="preserve">
0,07875</t>
  </si>
  <si>
    <t xml:space="preserve">
0,05625</t>
  </si>
  <si>
    <t xml:space="preserve">
11,25</t>
  </si>
  <si>
    <t xml:space="preserve">
0,0714</t>
  </si>
  <si>
    <t xml:space="preserve">
51</t>
  </si>
  <si>
    <t>02-05-03</t>
  </si>
  <si>
    <t>01-02-05</t>
  </si>
  <si>
    <t>02-04-02</t>
  </si>
  <si>
    <t>02-04-03</t>
  </si>
  <si>
    <t>02-05-01</t>
  </si>
  <si>
    <t>01-02-01</t>
  </si>
  <si>
    <t>Демонтаж пролетных строений галерей с опорами: горизонтального типа</t>
  </si>
  <si>
    <t>Демонтаж лестниц прямолинейных и криволинейных, пожарных с ограждением</t>
  </si>
  <si>
    <t>01-02-02</t>
  </si>
  <si>
    <t>02-04-01</t>
  </si>
  <si>
    <t>02-05-02</t>
  </si>
  <si>
    <t>02-02-01</t>
  </si>
  <si>
    <t>02-01-01</t>
  </si>
  <si>
    <t>01-02-03</t>
  </si>
  <si>
    <t>02-06-02</t>
  </si>
  <si>
    <t>03-01-06</t>
  </si>
  <si>
    <t>04-02-01</t>
  </si>
  <si>
    <t>03-01-04</t>
  </si>
  <si>
    <t>03-01-07</t>
  </si>
  <si>
    <t>07-01-02</t>
  </si>
  <si>
    <t>09-01-02</t>
  </si>
  <si>
    <t>09-01-04</t>
  </si>
  <si>
    <t>05-02-01</t>
  </si>
  <si>
    <t>05-04-01</t>
  </si>
  <si>
    <t>07-01-01</t>
  </si>
  <si>
    <t>07-01-03</t>
  </si>
  <si>
    <t>05-01-01</t>
  </si>
  <si>
    <t>09-01-01</t>
  </si>
  <si>
    <t>04-02-03</t>
  </si>
  <si>
    <t>05-01-02</t>
  </si>
  <si>
    <t>05-02-02</t>
  </si>
  <si>
    <t>02-06-03</t>
  </si>
  <si>
    <t>03-01-03</t>
  </si>
  <si>
    <t>04-01-01</t>
  </si>
  <si>
    <t>03-01-05</t>
  </si>
  <si>
    <t>03-03-01</t>
  </si>
  <si>
    <t>03-02-02</t>
  </si>
  <si>
    <t>03-01-02</t>
  </si>
  <si>
    <t>02-06-01</t>
  </si>
  <si>
    <t>04-02-02</t>
  </si>
  <si>
    <t>03-01-01</t>
  </si>
  <si>
    <t>ПРИЛОЖЕНИЕ 1 к заявке от ___.__.2025г.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</si>
  <si>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</si>
  <si>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</si>
  <si>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</si>
  <si>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Исх. № __________от __.__.2025 г.</t>
  </si>
  <si>
    <t>Наименование Участника:</t>
  </si>
  <si>
    <t xml:space="preserve">ИНН Участника 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</si>
  <si>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</si>
  <si>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</si>
  <si>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</si>
  <si>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</si>
  <si>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</si>
  <si>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</si>
  <si>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</si>
  <si>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</si>
  <si>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</si>
  <si>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</si>
  <si>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</si>
  <si>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</si>
  <si>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</si>
  <si>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</si>
  <si>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</si>
  <si>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</si>
  <si>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</si>
  <si>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</si>
  <si>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</si>
  <si>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</si>
  <si>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</si>
  <si>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</si>
  <si>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</si>
  <si>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</si>
  <si>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</si>
  <si>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</si>
  <si>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</si>
  <si>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</si>
  <si>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</si>
  <si>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</si>
  <si>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</si>
  <si>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</si>
  <si>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</si>
  <si>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</si>
  <si>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</si>
  <si>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</si>
  <si>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</si>
  <si>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</si>
  <si>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</si>
  <si>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</si>
  <si>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</si>
  <si>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</si>
  <si>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</si>
  <si>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</si>
  <si>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</si>
  <si>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</si>
  <si>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</si>
  <si>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</si>
  <si>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</si>
  <si>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</si>
  <si>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</si>
  <si>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</si>
  <si>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</si>
  <si>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</si>
  <si>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</si>
  <si>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</si>
  <si>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</si>
  <si>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</si>
  <si>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</si>
  <si>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</si>
  <si>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</si>
  <si>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0"/>
        <color rgb="FFFF0000"/>
        <rFont val="Times New Roman"/>
        <family val="1"/>
        <charset val="204"/>
      </rPr>
      <t>заполнить при необходимости</t>
    </r>
    <r>
      <rPr>
        <sz val="10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</si>
  <si>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</si>
  <si>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</si>
  <si>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</si>
  <si>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</si>
  <si>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</si>
  <si>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</si>
  <si>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</si>
  <si>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</si>
  <si>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</si>
  <si>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</si>
  <si>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Участником указывается согласие или встречные условия</t>
  </si>
  <si>
    <t>Порядок расчетов</t>
  </si>
  <si>
    <t>в соответствии с разделом 4 проекта договора</t>
  </si>
  <si>
    <r>
      <t xml:space="preserve">Аванс в размере ___% стоимости Договора с предоставлением безотзывной банковской гарантии на сумму аванса.
Согласны с условиями порядка оплаты, указанные в разделе 4 договора.
</t>
    </r>
    <r>
      <rPr>
        <i/>
        <sz val="10"/>
        <color rgb="FFFF0000"/>
        <rFont val="Times New Roman"/>
        <family val="1"/>
        <charset val="204"/>
      </rPr>
      <t>(или указать встречные условия)</t>
    </r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</si>
  <si>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</si>
  <si>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</si>
  <si>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Контактное лицо (ФИО, должность, телефон, e-mail)</t>
  </si>
  <si>
    <t>Настоящее Предложение имеет правовой статус оферты и действует до 30.08.2025г.</t>
  </si>
  <si>
    <t>_________________________________________________________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</si>
  <si>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</si>
  <si>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</si>
  <si>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</si>
  <si>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</si>
  <si>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</si>
  <si>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</si>
  <si>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</si>
  <si>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</si>
  <si>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</si>
  <si>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</si>
  <si>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</si>
  <si>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</si>
  <si>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</si>
  <si>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</si>
  <si>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</si>
  <si>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</si>
  <si>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</si>
  <si>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</si>
  <si>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05-01-01-1146-СС.ВР1</t>
  </si>
  <si>
    <t>05-01-02-1146-СС.ВР2</t>
  </si>
  <si>
    <t>03-03-01-1146-ЭС1.ВР Электрообогрев стрелочных переводов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</si>
  <si>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</si>
  <si>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</si>
  <si>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</si>
  <si>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</si>
  <si>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</si>
  <si>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05-02-01-1146-ТБ.ВР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</si>
  <si>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</si>
  <si>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</si>
  <si>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</si>
  <si>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01-02-03-1146-АР.ВР1 Демонтаж здания</t>
  </si>
  <si>
    <t>03-01-02-1146-АР.ВР2 КПП</t>
  </si>
  <si>
    <t>03-01-01-1146-1-КЖ.ВР КПП КЖ</t>
  </si>
  <si>
    <t>03-01-06-1146-ОВ.ВР ОВ и К</t>
  </si>
  <si>
    <t>03-01-07-1146-1-АОВ.ВР</t>
  </si>
  <si>
    <t>12. 1146-1-АОВ. Автоматизация систем отопления, вентиляции и кондиционирования. Здание КПП</t>
  </si>
  <si>
    <t>03-01-04-1146-1-ВК.ВР1 КПП Водоснабжение</t>
  </si>
  <si>
    <t>03-01-05-1146-1-ВК.ВР2 КПП Водоотведение</t>
  </si>
  <si>
    <t>03-01-03-1146-1-ЭОМ.ВР КПП ЭОМ</t>
  </si>
  <si>
    <t>09-01-02-1146-1-ЭОМ.ВР КПП ЭОМ ПНР</t>
  </si>
  <si>
    <t>03-02-02-1146-2-КЖ.ВР пост ЭЦ КЖ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</si>
  <si>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</si>
  <si>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</si>
  <si>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</si>
  <si>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02-05-02-1146-3-ИС.КМ1.ВР Досмотровая эстакада Пролётное строение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</si>
  <si>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</si>
  <si>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</si>
  <si>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</si>
  <si>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02-06-02-1146-4-ИС.КМ1.ВР Пешеходная эстакада Пролётное строение</t>
  </si>
  <si>
    <t>05-02-02-1146-5-КЖ.ВР фунд Янтарь-1Ж</t>
  </si>
  <si>
    <t>04-02-02-1146-7-КЖ.ВР фунд под мачту освещения</t>
  </si>
  <si>
    <t>04-02-03-1146-8-КЖ.ВР Эстакады освещения</t>
  </si>
  <si>
    <t>5,586
3,79848</t>
  </si>
  <si>
    <t>0,476
0,32368</t>
  </si>
  <si>
    <t>0,283
0,19244</t>
  </si>
  <si>
    <t>0,337
0,22916</t>
  </si>
  <si>
    <t>0,121
0,08228</t>
  </si>
  <si>
    <t>Цена за ед.изм. работ, руб. без НДС</t>
  </si>
  <si>
    <t>Цена за ед.изм. материала, руб. без НДС</t>
  </si>
  <si>
    <t>Стоимость работ, всего, с лимитированными затратами и НДС, руб.</t>
  </si>
  <si>
    <t>Стоимость материалов, всего, с лимитированными затратами и НДС, руб.</t>
  </si>
  <si>
    <t xml:space="preserve">  ВСЕГО ,без НДС</t>
  </si>
  <si>
    <t xml:space="preserve">  ВСЕГО, с НДС</t>
  </si>
  <si>
    <t>Стоимость работ, всего, с лимитированными затратами, без НДС, руб.</t>
  </si>
  <si>
    <t>Стоимость материалов, всего, с лимитированными затратами, без НДС, руб.</t>
  </si>
  <si>
    <t>по ССР</t>
  </si>
  <si>
    <t>Стоимость материалов, всего, с  НДС, руб.</t>
  </si>
  <si>
    <t>Цена за ед.изм. материала, руб. с НДС</t>
  </si>
  <si>
    <t xml:space="preserve">цена за ед. руб с НДС </t>
  </si>
  <si>
    <t>Сумма руб с НДС</t>
  </si>
  <si>
    <t>Сумма руб. с НДС</t>
  </si>
  <si>
    <t>КП от МСК</t>
  </si>
  <si>
    <t xml:space="preserve">
17,775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</si>
</sst>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  <numFmt numFmtId="170" formatCode="_-* #,##0.00\ _₽_-;\-* #,##0.00\ _₽_-;_-* &quot;-&quot;??\ _₽_-;_-@_-"/>
    <numFmt numFmtId="171" formatCode="_-* #,##0.0000\ _₽_-;\-* #,##0.0000\ _₽_-;_-* &quot;-&quot;????\ _₽_-;_-@_-"/>
    <numFmt numFmtId="172" formatCode="_-* #,##0.000\ _₽_-;\-* #,##0.000\ _₽_-;_-* &quot;-&quot;???\ _₽_-;_-@_-"/>
  </numFmts>
  <fonts count="54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i/>
      <sz val="10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color rgb="FFFF0000"/>
      <name val="Arial"/>
      <family val="2"/>
      <charset val="204"/>
    </font>
    <font>
      <i/>
      <sz val="11"/>
      <color theme="4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4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name val="Calibri"/>
      <charset val="1"/>
    </font>
    <font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2" fillId="0" borderId="0"/>
    <xf numFmtId="0" fontId="3" fillId="0" borderId="0"/>
    <xf numFmtId="0" fontId="39" fillId="0" borderId="0"/>
    <xf numFmtId="0" fontId="46" fillId="0" borderId="0"/>
    <xf numFmtId="43" fontId="51" fillId="0" borderId="0" applyFont="0" applyFill="0" applyBorder="0" applyAlignment="0" applyProtection="0"/>
  </cellStyleXfs>
  <cellXfs count="673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3" xfId="0" applyNumberFormat="1" applyFont="1" applyFill="1" applyBorder="1" applyAlignment="1" applyProtection="1">
      <alignment horizontal="righ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" fontId="4" fillId="0" borderId="3" xfId="0" applyNumberFormat="1" applyFont="1" applyFill="1" applyBorder="1" applyAlignment="1" applyProtection="1">
      <alignment horizontal="right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vertical="center"/>
    </xf>
    <xf numFmtId="49" fontId="6" fillId="0" borderId="7" xfId="0" applyNumberFormat="1" applyFont="1" applyFill="1" applyBorder="1" applyAlignment="1" applyProtection="1">
      <alignment horizontal="right" vertical="top" wrapText="1"/>
    </xf>
    <xf numFmtId="49" fontId="6" fillId="0" borderId="3" xfId="0" applyNumberFormat="1" applyFont="1" applyFill="1" applyBorder="1" applyAlignment="1" applyProtection="1">
      <alignment horizontal="righ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17" fillId="0" borderId="3" xfId="0" applyNumberFormat="1" applyFont="1" applyFill="1" applyBorder="1" applyAlignment="1" applyProtection="1">
      <alignment horizontal="center" vertical="top" wrapText="1"/>
    </xf>
    <xf numFmtId="0" fontId="17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4" fontId="4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left" wrapText="1"/>
    </xf>
    <xf numFmtId="4" fontId="3" fillId="0" borderId="0" xfId="0" applyNumberFormat="1" applyFont="1" applyFill="1" applyBorder="1" applyAlignment="1" applyProtection="1"/>
    <xf numFmtId="4" fontId="10" fillId="0" borderId="4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center" vertical="top" wrapText="1"/>
    </xf>
    <xf numFmtId="4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7" fillId="3" borderId="3" xfId="0" applyNumberFormat="1" applyFont="1" applyFill="1" applyBorder="1" applyAlignment="1" applyProtection="1">
      <alignment vertical="center" wrapText="1"/>
    </xf>
    <xf numFmtId="49" fontId="7" fillId="3" borderId="6" xfId="0" applyNumberFormat="1" applyFont="1" applyFill="1" applyBorder="1" applyAlignment="1" applyProtection="1">
      <alignment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7" fillId="3" borderId="6" xfId="0" applyNumberFormat="1" applyFont="1" applyFill="1" applyBorder="1" applyAlignment="1" applyProtection="1">
      <alignment horizontal="left" vertical="center" wrapText="1"/>
    </xf>
    <xf numFmtId="4" fontId="10" fillId="4" borderId="3" xfId="0" applyNumberFormat="1" applyFont="1" applyFill="1" applyBorder="1" applyAlignment="1" applyProtection="1">
      <alignment horizontal="left" vertical="top" wrapText="1"/>
    </xf>
    <xf numFmtId="4" fontId="10" fillId="4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10" fillId="0" borderId="15" xfId="0" applyNumberFormat="1" applyFont="1" applyFill="1" applyBorder="1" applyAlignment="1" applyProtection="1">
      <alignment horizontal="center" vertical="top" wrapText="1"/>
    </xf>
    <xf numFmtId="49" fontId="4" fillId="0" borderId="19" xfId="0" applyNumberFormat="1" applyFont="1" applyFill="1" applyBorder="1" applyAlignment="1" applyProtection="1">
      <alignment horizontal="right" vertical="top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4" fontId="10" fillId="4" borderId="16" xfId="0" applyNumberFormat="1" applyFont="1" applyFill="1" applyBorder="1" applyAlignment="1" applyProtection="1">
      <alignment horizontal="center" vertical="top" wrapText="1"/>
    </xf>
    <xf numFmtId="4" fontId="10" fillId="5" borderId="21" xfId="0" applyNumberFormat="1" applyFont="1" applyFill="1" applyBorder="1" applyAlignment="1" applyProtection="1">
      <alignment horizontal="center" vertical="center" wrapText="1"/>
    </xf>
    <xf numFmtId="49" fontId="7" fillId="0" borderId="26" xfId="0" applyNumberFormat="1" applyFont="1" applyFill="1" applyBorder="1" applyAlignment="1" applyProtection="1">
      <alignment horizontal="center" vertical="center"/>
    </xf>
    <xf numFmtId="49" fontId="7" fillId="0" borderId="27" xfId="0" applyNumberFormat="1" applyFont="1" applyFill="1" applyBorder="1" applyAlignment="1" applyProtection="1">
      <alignment horizontal="center" vertical="center"/>
    </xf>
    <xf numFmtId="49" fontId="8" fillId="0" borderId="28" xfId="0" applyNumberFormat="1" applyFont="1" applyFill="1" applyBorder="1" applyAlignment="1" applyProtection="1">
      <alignment horizontal="center" vertical="center" wrapText="1"/>
    </xf>
    <xf numFmtId="49" fontId="16" fillId="0" borderId="28" xfId="0" applyNumberFormat="1" applyFont="1" applyFill="1" applyBorder="1" applyAlignment="1" applyProtection="1">
      <alignment horizontal="center" vertical="center" wrapText="1"/>
    </xf>
    <xf numFmtId="49" fontId="15" fillId="0" borderId="29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 applyProtection="1"/>
    <xf numFmtId="49" fontId="9" fillId="2" borderId="3" xfId="0" applyNumberFormat="1" applyFont="1" applyFill="1" applyBorder="1" applyAlignment="1" applyProtection="1">
      <alignment vertical="center" wrapText="1"/>
    </xf>
    <xf numFmtId="49" fontId="9" fillId="2" borderId="6" xfId="0" applyNumberFormat="1" applyFont="1" applyFill="1" applyBorder="1" applyAlignment="1" applyProtection="1">
      <alignment vertical="center" wrapText="1"/>
    </xf>
    <xf numFmtId="4" fontId="13" fillId="0" borderId="3" xfId="0" applyNumberFormat="1" applyFont="1" applyFill="1" applyBorder="1" applyAlignment="1" applyProtection="1">
      <alignment horizontal="center" vertical="top" wrapText="1"/>
    </xf>
    <xf numFmtId="4" fontId="9" fillId="2" borderId="3" xfId="0" applyNumberFormat="1" applyFont="1" applyFill="1" applyBorder="1" applyAlignment="1" applyProtection="1">
      <alignment vertical="center" wrapText="1"/>
    </xf>
    <xf numFmtId="4" fontId="9" fillId="2" borderId="6" xfId="0" applyNumberFormat="1" applyFont="1" applyFill="1" applyBorder="1" applyAlignment="1" applyProtection="1">
      <alignment vertical="center" wrapText="1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49" fontId="6" fillId="0" borderId="3" xfId="0" applyNumberFormat="1" applyFont="1" applyFill="1" applyBorder="1" applyAlignment="1" applyProtection="1">
      <alignment horizontal="center" vertical="top" wrapText="1"/>
    </xf>
    <xf numFmtId="0" fontId="20" fillId="0" borderId="3" xfId="0" applyNumberFormat="1" applyFont="1" applyFill="1" applyBorder="1" applyAlignment="1" applyProtection="1">
      <alignment horizontal="center" vertical="top" wrapText="1"/>
    </xf>
    <xf numFmtId="4" fontId="4" fillId="0" borderId="0" xfId="0" applyNumberFormat="1" applyFont="1" applyFill="1" applyBorder="1" applyAlignment="1" applyProtection="1">
      <alignment horizontal="right"/>
    </xf>
    <xf numFmtId="4" fontId="4" fillId="0" borderId="0" xfId="0" applyNumberFormat="1" applyFont="1" applyFill="1" applyBorder="1" applyAlignment="1" applyProtection="1">
      <alignment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9" fillId="2" borderId="6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vertical="top" wrapText="1"/>
    </xf>
    <xf numFmtId="49" fontId="4" fillId="0" borderId="3" xfId="0" applyNumberFormat="1" applyFont="1" applyFill="1" applyBorder="1" applyAlignment="1" applyProtection="1">
      <alignment vertical="top" wrapText="1"/>
    </xf>
    <xf numFmtId="49" fontId="6" fillId="0" borderId="3" xfId="0" applyNumberFormat="1" applyFont="1" applyFill="1" applyBorder="1" applyAlignment="1" applyProtection="1">
      <alignment vertical="top" wrapText="1"/>
    </xf>
    <xf numFmtId="4" fontId="7" fillId="3" borderId="3" xfId="0" applyNumberFormat="1" applyFont="1" applyFill="1" applyBorder="1" applyAlignment="1" applyProtection="1">
      <alignment vertical="center" wrapText="1"/>
    </xf>
    <xf numFmtId="4" fontId="7" fillId="3" borderId="6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Fill="1" applyBorder="1" applyAlignment="1" applyProtection="1">
      <alignment horizontal="center" vertical="top"/>
    </xf>
    <xf numFmtId="4" fontId="10" fillId="2" borderId="4" xfId="0" applyNumberFormat="1" applyFont="1" applyFill="1" applyBorder="1" applyAlignment="1" applyProtection="1">
      <alignment horizontal="center" vertical="top" wrapText="1"/>
    </xf>
    <xf numFmtId="4" fontId="10" fillId="2" borderId="4" xfId="0" applyNumberFormat="1" applyFont="1" applyFill="1" applyBorder="1" applyAlignment="1" applyProtection="1">
      <alignment horizontal="right" vertical="top" wrapText="1"/>
    </xf>
    <xf numFmtId="4" fontId="9" fillId="2" borderId="18" xfId="0" applyNumberFormat="1" applyFont="1" applyFill="1" applyBorder="1" applyAlignment="1" applyProtection="1">
      <alignment vertical="center" wrapText="1"/>
    </xf>
    <xf numFmtId="4" fontId="7" fillId="3" borderId="18" xfId="0" applyNumberFormat="1" applyFont="1" applyFill="1" applyBorder="1" applyAlignment="1" applyProtection="1">
      <alignment vertical="center" wrapText="1"/>
    </xf>
    <xf numFmtId="4" fontId="10" fillId="0" borderId="16" xfId="0" applyNumberFormat="1" applyFont="1" applyFill="1" applyBorder="1" applyAlignment="1" applyProtection="1">
      <alignment horizontal="right" vertical="top" wrapText="1"/>
    </xf>
    <xf numFmtId="49" fontId="6" fillId="0" borderId="19" xfId="0" applyNumberFormat="1" applyFont="1" applyFill="1" applyBorder="1" applyAlignment="1" applyProtection="1">
      <alignment horizontal="right" vertical="top" wrapText="1"/>
    </xf>
    <xf numFmtId="49" fontId="7" fillId="0" borderId="2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" fontId="7" fillId="0" borderId="2" xfId="0" applyNumberFormat="1" applyFont="1" applyFill="1" applyBorder="1" applyAlignment="1" applyProtection="1">
      <alignment horizontal="center" vertical="center"/>
    </xf>
    <xf numFmtId="4" fontId="16" fillId="0" borderId="2" xfId="0" applyNumberFormat="1" applyFont="1" applyFill="1" applyBorder="1" applyAlignment="1" applyProtection="1">
      <alignment horizontal="center" vertical="center" wrapText="1"/>
    </xf>
    <xf numFmtId="4" fontId="15" fillId="0" borderId="2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3" fontId="7" fillId="0" borderId="2" xfId="0" applyNumberFormat="1" applyFont="1" applyFill="1" applyBorder="1" applyAlignment="1" applyProtection="1">
      <alignment horizontal="center" vertical="center"/>
    </xf>
    <xf numFmtId="49" fontId="9" fillId="2" borderId="18" xfId="0" applyNumberFormat="1" applyFont="1" applyFill="1" applyBorder="1" applyAlignment="1" applyProtection="1">
      <alignment vertical="center" wrapText="1"/>
    </xf>
    <xf numFmtId="49" fontId="7" fillId="3" borderId="18" xfId="0" applyNumberFormat="1" applyFont="1" applyFill="1" applyBorder="1" applyAlignment="1" applyProtection="1">
      <alignment vertical="center" wrapText="1"/>
    </xf>
    <xf numFmtId="4" fontId="4" fillId="0" borderId="0" xfId="0" applyNumberFormat="1" applyFont="1" applyFill="1" applyBorder="1" applyAlignment="1" applyProtection="1">
      <alignment vertical="top"/>
    </xf>
    <xf numFmtId="4" fontId="12" fillId="0" borderId="0" xfId="0" applyNumberFormat="1" applyFont="1" applyFill="1" applyBorder="1" applyAlignment="1" applyProtection="1"/>
    <xf numFmtId="4" fontId="13" fillId="0" borderId="0" xfId="0" applyNumberFormat="1" applyFont="1" applyFill="1" applyBorder="1" applyAlignment="1" applyProtection="1"/>
    <xf numFmtId="4" fontId="9" fillId="2" borderId="3" xfId="0" applyNumberFormat="1" applyFont="1" applyFill="1" applyBorder="1" applyAlignment="1" applyProtection="1">
      <alignment horizontal="left" vertical="center" wrapText="1"/>
    </xf>
    <xf numFmtId="4" fontId="3" fillId="0" borderId="0" xfId="0" applyNumberFormat="1" applyFont="1" applyFill="1" applyBorder="1" applyAlignment="1" applyProtection="1">
      <alignment horizontal="center" vertical="center"/>
    </xf>
    <xf numFmtId="4" fontId="7" fillId="3" borderId="3" xfId="0" applyNumberFormat="1" applyFont="1" applyFill="1" applyBorder="1" applyAlignment="1" applyProtection="1">
      <alignment horizontal="left" vertical="center" wrapText="1"/>
    </xf>
    <xf numFmtId="4" fontId="7" fillId="3" borderId="6" xfId="0" applyNumberFormat="1" applyFont="1" applyFill="1" applyBorder="1" applyAlignment="1" applyProtection="1">
      <alignment horizontal="left" vertical="center" wrapText="1"/>
    </xf>
    <xf numFmtId="0" fontId="21" fillId="0" borderId="45" xfId="2" applyFont="1" applyBorder="1" applyAlignment="1">
      <alignment horizontal="center" vertical="center"/>
    </xf>
    <xf numFmtId="0" fontId="21" fillId="0" borderId="46" xfId="2" applyFont="1" applyBorder="1" applyAlignment="1">
      <alignment wrapText="1"/>
    </xf>
    <xf numFmtId="0" fontId="21" fillId="0" borderId="46" xfId="2" applyFont="1" applyBorder="1"/>
    <xf numFmtId="0" fontId="21" fillId="0" borderId="0" xfId="2" applyFont="1"/>
    <xf numFmtId="0" fontId="23" fillId="0" borderId="0" xfId="2" applyFont="1" applyAlignment="1">
      <alignment horizontal="left" vertical="top" wrapText="1"/>
    </xf>
    <xf numFmtId="0" fontId="27" fillId="0" borderId="0" xfId="2" applyFont="1"/>
    <xf numFmtId="0" fontId="28" fillId="0" borderId="0" xfId="2" applyFont="1"/>
    <xf numFmtId="0" fontId="28" fillId="0" borderId="44" xfId="2" applyFont="1" applyBorder="1"/>
    <xf numFmtId="0" fontId="23" fillId="0" borderId="0" xfId="2" applyFont="1" applyAlignment="1">
      <alignment wrapText="1"/>
    </xf>
    <xf numFmtId="0" fontId="21" fillId="0" borderId="0" xfId="2" applyFont="1" applyAlignment="1">
      <alignment horizontal="right"/>
    </xf>
    <xf numFmtId="0" fontId="23" fillId="0" borderId="0" xfId="2" applyFont="1" applyAlignment="1">
      <alignment horizontal="right" vertical="top" wrapText="1"/>
    </xf>
    <xf numFmtId="0" fontId="28" fillId="0" borderId="19" xfId="2" applyFont="1" applyBorder="1" applyAlignment="1">
      <alignment horizontal="center" vertical="center"/>
    </xf>
    <xf numFmtId="0" fontId="29" fillId="0" borderId="0" xfId="2" applyFont="1" applyAlignment="1">
      <alignment horizontal="center"/>
    </xf>
    <xf numFmtId="0" fontId="27" fillId="0" borderId="0" xfId="2" applyFont="1" applyAlignment="1">
      <alignment horizontal="center"/>
    </xf>
    <xf numFmtId="0" fontId="28" fillId="0" borderId="0" xfId="2" applyFont="1" applyAlignment="1">
      <alignment horizontal="center"/>
    </xf>
    <xf numFmtId="0" fontId="28" fillId="0" borderId="44" xfId="2" applyFont="1" applyBorder="1" applyAlignment="1">
      <alignment horizontal="center"/>
    </xf>
    <xf numFmtId="0" fontId="21" fillId="0" borderId="44" xfId="2" applyFont="1" applyBorder="1"/>
    <xf numFmtId="0" fontId="23" fillId="0" borderId="0" xfId="2" applyFont="1" applyAlignment="1">
      <alignment vertical="top" wrapText="1"/>
    </xf>
    <xf numFmtId="0" fontId="21" fillId="0" borderId="0" xfId="2" applyFont="1" applyAlignment="1">
      <alignment horizontal="left"/>
    </xf>
    <xf numFmtId="0" fontId="21" fillId="0" borderId="19" xfId="2" applyFont="1" applyBorder="1" applyAlignment="1">
      <alignment horizontal="center" vertical="center"/>
    </xf>
    <xf numFmtId="0" fontId="21" fillId="0" borderId="0" xfId="2" applyFont="1" applyAlignment="1">
      <alignment wrapText="1"/>
    </xf>
    <xf numFmtId="0" fontId="23" fillId="0" borderId="15" xfId="2" applyFont="1" applyBorder="1" applyAlignment="1">
      <alignment horizontal="center" vertical="center" wrapText="1"/>
    </xf>
    <xf numFmtId="0" fontId="25" fillId="0" borderId="4" xfId="2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0" fontId="25" fillId="6" borderId="4" xfId="2" applyFont="1" applyFill="1" applyBorder="1" applyAlignment="1">
      <alignment horizontal="center" vertical="center" wrapText="1"/>
    </xf>
    <xf numFmtId="0" fontId="25" fillId="6" borderId="4" xfId="2" applyFont="1" applyFill="1" applyBorder="1" applyAlignment="1">
      <alignment horizontal="center" vertical="center"/>
    </xf>
    <xf numFmtId="0" fontId="25" fillId="6" borderId="16" xfId="2" applyFont="1" applyFill="1" applyBorder="1" applyAlignment="1">
      <alignment horizontal="center" vertical="center"/>
    </xf>
    <xf numFmtId="4" fontId="21" fillId="9" borderId="16" xfId="2" applyNumberFormat="1" applyFont="1" applyFill="1" applyBorder="1" applyAlignment="1">
      <alignment horizontal="center" vertical="center"/>
    </xf>
    <xf numFmtId="0" fontId="21" fillId="0" borderId="15" xfId="2" quotePrefix="1" applyFont="1" applyBorder="1" applyAlignment="1">
      <alignment horizontal="center" vertical="center"/>
    </xf>
    <xf numFmtId="4" fontId="23" fillId="10" borderId="16" xfId="2" applyNumberFormat="1" applyFont="1" applyFill="1" applyBorder="1" applyAlignment="1">
      <alignment horizontal="center" vertical="center"/>
    </xf>
    <xf numFmtId="0" fontId="21" fillId="0" borderId="0" xfId="2" applyFont="1" applyAlignment="1">
      <alignment horizontal="left" vertical="center"/>
    </xf>
    <xf numFmtId="0" fontId="25" fillId="0" borderId="4" xfId="2" applyFont="1" applyBorder="1" applyAlignment="1">
      <alignment horizontal="left" vertical="center" wrapText="1"/>
    </xf>
    <xf numFmtId="0" fontId="21" fillId="0" borderId="15" xfId="2" applyFont="1" applyBorder="1" applyAlignment="1">
      <alignment horizontal="center" vertical="center"/>
    </xf>
    <xf numFmtId="0" fontId="24" fillId="0" borderId="0" xfId="2" applyFont="1" applyAlignment="1">
      <alignment horizontal="justify" vertical="center"/>
    </xf>
    <xf numFmtId="0" fontId="21" fillId="0" borderId="0" xfId="2" applyFont="1" applyAlignment="1">
      <alignment horizontal="center"/>
    </xf>
    <xf numFmtId="0" fontId="24" fillId="8" borderId="1" xfId="2" applyFont="1" applyFill="1" applyBorder="1"/>
    <xf numFmtId="0" fontId="21" fillId="0" borderId="36" xfId="2" applyFont="1" applyBorder="1" applyAlignment="1">
      <alignment horizontal="left" vertical="center"/>
    </xf>
    <xf numFmtId="0" fontId="21" fillId="0" borderId="31" xfId="2" applyFont="1" applyBorder="1" applyAlignment="1">
      <alignment wrapText="1"/>
    </xf>
    <xf numFmtId="0" fontId="21" fillId="0" borderId="31" xfId="2" applyFont="1" applyBorder="1" applyAlignment="1">
      <alignment horizontal="left"/>
    </xf>
    <xf numFmtId="0" fontId="21" fillId="0" borderId="31" xfId="2" applyFont="1" applyBorder="1" applyAlignment="1">
      <alignment horizontal="center"/>
    </xf>
    <xf numFmtId="0" fontId="21" fillId="0" borderId="37" xfId="2" applyFont="1" applyBorder="1"/>
    <xf numFmtId="0" fontId="21" fillId="0" borderId="0" xfId="2" applyFont="1" applyAlignment="1">
      <alignment horizontal="left" wrapText="1"/>
    </xf>
    <xf numFmtId="0" fontId="31" fillId="0" borderId="0" xfId="2" applyFont="1" applyAlignment="1">
      <alignment horizontal="left" vertical="center"/>
    </xf>
    <xf numFmtId="0" fontId="21" fillId="8" borderId="0" xfId="2" applyFont="1" applyFill="1" applyAlignment="1">
      <alignment horizontal="left" vertical="center"/>
    </xf>
    <xf numFmtId="0" fontId="21" fillId="0" borderId="0" xfId="2" applyFont="1" applyAlignment="1">
      <alignment horizontal="center" vertical="center"/>
    </xf>
    <xf numFmtId="0" fontId="35" fillId="7" borderId="4" xfId="2" applyFont="1" applyFill="1" applyBorder="1" applyAlignment="1">
      <alignment horizontal="center" vertical="center" wrapText="1"/>
    </xf>
    <xf numFmtId="0" fontId="35" fillId="0" borderId="4" xfId="1" applyFont="1" applyBorder="1" applyAlignment="1">
      <alignment horizontal="center" vertical="center" wrapText="1"/>
    </xf>
    <xf numFmtId="4" fontId="34" fillId="8" borderId="4" xfId="2" applyNumberFormat="1" applyFont="1" applyFill="1" applyBorder="1" applyAlignment="1">
      <alignment horizontal="center" vertical="center"/>
    </xf>
    <xf numFmtId="4" fontId="34" fillId="9" borderId="16" xfId="2" applyNumberFormat="1" applyFont="1" applyFill="1" applyBorder="1" applyAlignment="1">
      <alignment horizontal="center" vertical="center"/>
    </xf>
    <xf numFmtId="0" fontId="34" fillId="0" borderId="0" xfId="2" applyFont="1"/>
    <xf numFmtId="0" fontId="25" fillId="0" borderId="0" xfId="2" applyFont="1"/>
    <xf numFmtId="0" fontId="37" fillId="7" borderId="9" xfId="2" applyFont="1" applyFill="1" applyBorder="1" applyAlignment="1">
      <alignment horizontal="center" vertical="center" wrapText="1"/>
    </xf>
    <xf numFmtId="0" fontId="38" fillId="0" borderId="9" xfId="1" applyFont="1" applyBorder="1" applyAlignment="1">
      <alignment horizontal="center" vertical="center" wrapText="1"/>
    </xf>
    <xf numFmtId="0" fontId="35" fillId="7" borderId="27" xfId="2" applyFont="1" applyFill="1" applyBorder="1" applyAlignment="1">
      <alignment horizontal="center" vertical="center" wrapText="1"/>
    </xf>
    <xf numFmtId="0" fontId="35" fillId="0" borderId="27" xfId="1" applyFont="1" applyBorder="1" applyAlignment="1">
      <alignment horizontal="center" vertical="center" wrapText="1"/>
    </xf>
    <xf numFmtId="4" fontId="34" fillId="8" borderId="27" xfId="2" applyNumberFormat="1" applyFont="1" applyFill="1" applyBorder="1" applyAlignment="1">
      <alignment horizontal="center" vertical="center"/>
    </xf>
    <xf numFmtId="4" fontId="34" fillId="9" borderId="29" xfId="2" applyNumberFormat="1" applyFont="1" applyFill="1" applyBorder="1" applyAlignment="1">
      <alignment horizontal="center" vertical="center"/>
    </xf>
    <xf numFmtId="0" fontId="35" fillId="7" borderId="42" xfId="2" applyFont="1" applyFill="1" applyBorder="1" applyAlignment="1">
      <alignment horizontal="center" vertical="center" wrapText="1"/>
    </xf>
    <xf numFmtId="0" fontId="35" fillId="0" borderId="42" xfId="1" applyFont="1" applyBorder="1" applyAlignment="1">
      <alignment horizontal="center" vertical="center" wrapText="1"/>
    </xf>
    <xf numFmtId="4" fontId="34" fillId="8" borderId="42" xfId="2" applyNumberFormat="1" applyFont="1" applyFill="1" applyBorder="1" applyAlignment="1">
      <alignment horizontal="center" vertical="center"/>
    </xf>
    <xf numFmtId="4" fontId="34" fillId="9" borderId="43" xfId="2" applyNumberFormat="1" applyFont="1" applyFill="1" applyBorder="1" applyAlignment="1">
      <alignment horizontal="center" vertical="center"/>
    </xf>
    <xf numFmtId="0" fontId="37" fillId="7" borderId="33" xfId="2" applyFont="1" applyFill="1" applyBorder="1" applyAlignment="1">
      <alignment horizontal="center" vertical="center" wrapText="1"/>
    </xf>
    <xf numFmtId="0" fontId="38" fillId="0" borderId="33" xfId="1" applyFont="1" applyBorder="1" applyAlignment="1">
      <alignment horizontal="center" vertical="center" wrapText="1"/>
    </xf>
    <xf numFmtId="4" fontId="25" fillId="8" borderId="33" xfId="2" applyNumberFormat="1" applyFont="1" applyFill="1" applyBorder="1" applyAlignment="1">
      <alignment horizontal="center" vertical="center"/>
    </xf>
    <xf numFmtId="4" fontId="25" fillId="9" borderId="34" xfId="2" applyNumberFormat="1" applyFont="1" applyFill="1" applyBorder="1" applyAlignment="1">
      <alignment horizontal="center" vertical="center"/>
    </xf>
    <xf numFmtId="4" fontId="34" fillId="8" borderId="39" xfId="2" applyNumberFormat="1" applyFont="1" applyFill="1" applyBorder="1" applyAlignment="1">
      <alignment horizontal="center" vertical="center"/>
    </xf>
    <xf numFmtId="0" fontId="27" fillId="0" borderId="0" xfId="2" applyFont="1" applyAlignment="1">
      <alignment wrapText="1"/>
    </xf>
    <xf numFmtId="0" fontId="27" fillId="0" borderId="0" xfId="2" applyFont="1" applyAlignment="1">
      <alignment horizontal="center" wrapText="1"/>
    </xf>
    <xf numFmtId="0" fontId="21" fillId="8" borderId="1" xfId="2" applyFont="1" applyFill="1" applyBorder="1" applyAlignment="1">
      <alignment wrapText="1"/>
    </xf>
    <xf numFmtId="0" fontId="27" fillId="8" borderId="3" xfId="2" applyFont="1" applyFill="1" applyBorder="1" applyAlignment="1">
      <alignment wrapText="1"/>
    </xf>
    <xf numFmtId="0" fontId="36" fillId="0" borderId="32" xfId="2" applyFont="1" applyBorder="1" applyAlignment="1">
      <alignment wrapText="1"/>
    </xf>
    <xf numFmtId="0" fontId="35" fillId="0" borderId="38" xfId="2" applyFont="1" applyBorder="1" applyAlignment="1">
      <alignment wrapText="1"/>
    </xf>
    <xf numFmtId="0" fontId="35" fillId="0" borderId="15" xfId="2" applyFont="1" applyBorder="1" applyAlignment="1">
      <alignment wrapText="1"/>
    </xf>
    <xf numFmtId="0" fontId="35" fillId="0" borderId="26" xfId="2" applyFont="1" applyBorder="1" applyAlignment="1">
      <alignment wrapText="1"/>
    </xf>
    <xf numFmtId="0" fontId="21" fillId="0" borderId="31" xfId="2" applyFont="1" applyBorder="1" applyAlignment="1">
      <alignment horizontal="left" wrapText="1"/>
    </xf>
    <xf numFmtId="0" fontId="35" fillId="0" borderId="40" xfId="2" applyFont="1" applyBorder="1" applyAlignment="1">
      <alignment wrapText="1"/>
    </xf>
    <xf numFmtId="0" fontId="35" fillId="7" borderId="39" xfId="2" applyFont="1" applyFill="1" applyBorder="1" applyAlignment="1">
      <alignment horizontal="center" vertical="center" wrapText="1"/>
    </xf>
    <xf numFmtId="0" fontId="35" fillId="0" borderId="39" xfId="1" applyFont="1" applyBorder="1" applyAlignment="1">
      <alignment horizontal="center" vertical="center" wrapText="1"/>
    </xf>
    <xf numFmtId="4" fontId="34" fillId="9" borderId="41" xfId="2" applyNumberFormat="1" applyFont="1" applyFill="1" applyBorder="1" applyAlignment="1">
      <alignment horizontal="center" vertical="center"/>
    </xf>
    <xf numFmtId="0" fontId="25" fillId="0" borderId="8" xfId="2" applyFont="1" applyBorder="1" applyAlignment="1">
      <alignment wrapText="1"/>
    </xf>
    <xf numFmtId="0" fontId="25" fillId="0" borderId="32" xfId="2" applyFont="1" applyBorder="1" applyAlignment="1">
      <alignment wrapText="1"/>
    </xf>
    <xf numFmtId="0" fontId="21" fillId="0" borderId="48" xfId="2" quotePrefix="1" applyFont="1" applyBorder="1" applyAlignment="1">
      <alignment vertical="center"/>
    </xf>
    <xf numFmtId="0" fontId="36" fillId="0" borderId="40" xfId="2" applyFont="1" applyBorder="1" applyAlignment="1">
      <alignment wrapText="1"/>
    </xf>
    <xf numFmtId="0" fontId="37" fillId="7" borderId="39" xfId="2" applyFont="1" applyFill="1" applyBorder="1" applyAlignment="1">
      <alignment horizontal="center" vertical="center" wrapText="1"/>
    </xf>
    <xf numFmtId="0" fontId="38" fillId="0" borderId="39" xfId="1" applyFont="1" applyBorder="1" applyAlignment="1">
      <alignment horizontal="center" vertical="center" wrapText="1"/>
    </xf>
    <xf numFmtId="0" fontId="36" fillId="0" borderId="8" xfId="2" applyFont="1" applyBorder="1" applyAlignment="1">
      <alignment wrapText="1"/>
    </xf>
    <xf numFmtId="0" fontId="25" fillId="0" borderId="40" xfId="2" applyFont="1" applyBorder="1" applyAlignment="1">
      <alignment wrapText="1"/>
    </xf>
    <xf numFmtId="0" fontId="21" fillId="0" borderId="38" xfId="2" quotePrefix="1" applyFont="1" applyBorder="1" applyAlignment="1">
      <alignment horizontal="center" vertical="center"/>
    </xf>
    <xf numFmtId="4" fontId="21" fillId="9" borderId="43" xfId="2" applyNumberFormat="1" applyFont="1" applyFill="1" applyBorder="1" applyAlignment="1">
      <alignment horizontal="center" vertical="center"/>
    </xf>
    <xf numFmtId="0" fontId="21" fillId="0" borderId="54" xfId="2" applyFont="1" applyBorder="1" applyAlignment="1">
      <alignment wrapText="1"/>
    </xf>
    <xf numFmtId="0" fontId="24" fillId="7" borderId="54" xfId="2" applyFont="1" applyFill="1" applyBorder="1" applyAlignment="1">
      <alignment horizontal="center" vertical="center" wrapText="1"/>
    </xf>
    <xf numFmtId="0" fontId="30" fillId="0" borderId="54" xfId="1" applyFont="1" applyBorder="1" applyAlignment="1">
      <alignment horizontal="center" vertical="center" wrapText="1"/>
    </xf>
    <xf numFmtId="4" fontId="21" fillId="0" borderId="55" xfId="2" applyNumberFormat="1" applyFont="1" applyBorder="1" applyAlignment="1">
      <alignment horizontal="center" vertical="center"/>
    </xf>
    <xf numFmtId="4" fontId="25" fillId="9" borderId="16" xfId="2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left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3" fillId="0" borderId="0" xfId="3"/>
    <xf numFmtId="0" fontId="4" fillId="0" borderId="0" xfId="3" applyFont="1" applyAlignment="1">
      <alignment wrapText="1"/>
    </xf>
    <xf numFmtId="0" fontId="9" fillId="0" borderId="0" xfId="3" applyFont="1" applyAlignment="1">
      <alignment wrapText="1"/>
    </xf>
    <xf numFmtId="0" fontId="7" fillId="0" borderId="0" xfId="3" applyFont="1" applyAlignment="1">
      <alignment wrapText="1"/>
    </xf>
    <xf numFmtId="49" fontId="10" fillId="0" borderId="4" xfId="3" applyNumberFormat="1" applyFont="1" applyBorder="1" applyAlignment="1">
      <alignment horizontal="center" vertical="top" wrapText="1"/>
    </xf>
    <xf numFmtId="49" fontId="10" fillId="0" borderId="4" xfId="3" applyNumberFormat="1" applyFont="1" applyBorder="1" applyAlignment="1">
      <alignment horizontal="left" vertical="top" wrapText="1"/>
    </xf>
    <xf numFmtId="167" fontId="10" fillId="0" borderId="4" xfId="3" applyNumberFormat="1" applyFont="1" applyBorder="1" applyAlignment="1">
      <alignment horizontal="center" vertical="top" wrapText="1"/>
    </xf>
    <xf numFmtId="4" fontId="10" fillId="0" borderId="4" xfId="3" applyNumberFormat="1" applyFont="1" applyBorder="1" applyAlignment="1">
      <alignment horizontal="right" vertical="top" wrapText="1"/>
    </xf>
    <xf numFmtId="0" fontId="10" fillId="0" borderId="0" xfId="3" applyFont="1" applyAlignment="1">
      <alignment wrapText="1"/>
    </xf>
    <xf numFmtId="0" fontId="2" fillId="0" borderId="3" xfId="3" applyFont="1" applyBorder="1" applyAlignment="1">
      <alignment horizontal="center" vertical="top" wrapText="1"/>
    </xf>
    <xf numFmtId="2" fontId="10" fillId="0" borderId="4" xfId="3" applyNumberFormat="1" applyFont="1" applyBorder="1" applyAlignment="1">
      <alignment horizontal="center" vertical="top" wrapText="1"/>
    </xf>
    <xf numFmtId="166" fontId="10" fillId="0" borderId="4" xfId="3" applyNumberFormat="1" applyFont="1" applyBorder="1" applyAlignment="1">
      <alignment horizontal="center" vertical="top" wrapText="1"/>
    </xf>
    <xf numFmtId="165" fontId="10" fillId="0" borderId="4" xfId="3" applyNumberFormat="1" applyFont="1" applyBorder="1" applyAlignment="1">
      <alignment horizontal="center" vertical="top" wrapText="1"/>
    </xf>
    <xf numFmtId="49" fontId="4" fillId="0" borderId="7" xfId="3" applyNumberFormat="1" applyFont="1" applyBorder="1" applyAlignment="1">
      <alignment horizontal="right" vertical="top" wrapText="1"/>
    </xf>
    <xf numFmtId="49" fontId="4" fillId="0" borderId="3" xfId="3" applyNumberFormat="1" applyFont="1" applyBorder="1" applyAlignment="1">
      <alignment horizontal="right" vertical="top" wrapText="1"/>
    </xf>
    <xf numFmtId="49" fontId="4" fillId="0" borderId="3" xfId="3" applyNumberFormat="1" applyFont="1" applyBorder="1" applyAlignment="1">
      <alignment horizontal="left" vertical="top" wrapText="1"/>
    </xf>
    <xf numFmtId="49" fontId="6" fillId="0" borderId="7" xfId="3" applyNumberFormat="1" applyFont="1" applyBorder="1" applyAlignment="1">
      <alignment horizontal="right" vertical="top" wrapText="1"/>
    </xf>
    <xf numFmtId="49" fontId="6" fillId="0" borderId="3" xfId="3" applyNumberFormat="1" applyFont="1" applyBorder="1" applyAlignment="1">
      <alignment horizontal="right" vertical="top" wrapText="1"/>
    </xf>
    <xf numFmtId="49" fontId="6" fillId="0" borderId="3" xfId="3" applyNumberFormat="1" applyFont="1" applyBorder="1" applyAlignment="1">
      <alignment horizontal="left" vertical="top" wrapText="1"/>
    </xf>
    <xf numFmtId="0" fontId="13" fillId="0" borderId="3" xfId="3" applyFont="1" applyBorder="1" applyAlignment="1">
      <alignment horizontal="center" vertical="top" wrapText="1"/>
    </xf>
    <xf numFmtId="0" fontId="6" fillId="0" borderId="0" xfId="3" applyFont="1" applyAlignment="1">
      <alignment wrapText="1"/>
    </xf>
    <xf numFmtId="1" fontId="10" fillId="0" borderId="4" xfId="3" applyNumberFormat="1" applyFont="1" applyBorder="1" applyAlignment="1">
      <alignment horizontal="center" vertical="top" wrapText="1"/>
    </xf>
    <xf numFmtId="164" fontId="10" fillId="0" borderId="4" xfId="3" applyNumberFormat="1" applyFont="1" applyBorder="1" applyAlignment="1">
      <alignment horizontal="center" vertical="top" wrapText="1"/>
    </xf>
    <xf numFmtId="0" fontId="2" fillId="0" borderId="0" xfId="3" applyFont="1" applyAlignment="1">
      <alignment wrapText="1"/>
    </xf>
    <xf numFmtId="0" fontId="2" fillId="0" borderId="0" xfId="3" applyFont="1"/>
    <xf numFmtId="4" fontId="7" fillId="11" borderId="3" xfId="0" applyNumberFormat="1" applyFont="1" applyFill="1" applyBorder="1" applyAlignment="1" applyProtection="1">
      <alignment vertical="center" wrapText="1"/>
    </xf>
    <xf numFmtId="4" fontId="7" fillId="11" borderId="6" xfId="0" applyNumberFormat="1" applyFont="1" applyFill="1" applyBorder="1" applyAlignment="1" applyProtection="1">
      <alignment vertical="center" wrapText="1"/>
    </xf>
    <xf numFmtId="49" fontId="7" fillId="11" borderId="51" xfId="0" applyNumberFormat="1" applyFont="1" applyFill="1" applyBorder="1" applyAlignment="1" applyProtection="1">
      <alignment vertical="center" wrapText="1"/>
    </xf>
    <xf numFmtId="49" fontId="7" fillId="11" borderId="2" xfId="0" applyNumberFormat="1" applyFont="1" applyFill="1" applyBorder="1" applyAlignment="1" applyProtection="1">
      <alignment vertical="center" wrapText="1"/>
    </xf>
    <xf numFmtId="49" fontId="7" fillId="11" borderId="56" xfId="0" applyNumberFormat="1" applyFont="1" applyFill="1" applyBorder="1" applyAlignment="1" applyProtection="1">
      <alignment vertical="center" wrapText="1"/>
    </xf>
    <xf numFmtId="49" fontId="7" fillId="11" borderId="1" xfId="0" applyNumberFormat="1" applyFont="1" applyFill="1" applyBorder="1" applyAlignment="1" applyProtection="1">
      <alignment vertical="center" wrapText="1"/>
    </xf>
    <xf numFmtId="49" fontId="18" fillId="0" borderId="4" xfId="4" applyNumberFormat="1" applyFont="1" applyFill="1" applyBorder="1" applyAlignment="1" applyProtection="1">
      <alignment horizontal="center" vertical="top" wrapText="1"/>
    </xf>
    <xf numFmtId="49" fontId="18" fillId="0" borderId="4" xfId="4" applyNumberFormat="1" applyFont="1" applyFill="1" applyBorder="1" applyAlignment="1" applyProtection="1">
      <alignment horizontal="left" vertical="top" wrapText="1"/>
    </xf>
    <xf numFmtId="166" fontId="18" fillId="0" borderId="4" xfId="4" applyNumberFormat="1" applyFont="1" applyFill="1" applyBorder="1" applyAlignment="1" applyProtection="1">
      <alignment horizontal="center" vertical="top" wrapText="1"/>
    </xf>
    <xf numFmtId="0" fontId="17" fillId="0" borderId="3" xfId="4" applyNumberFormat="1" applyFont="1" applyFill="1" applyBorder="1" applyAlignment="1" applyProtection="1">
      <alignment horizontal="center" vertical="top" wrapText="1"/>
    </xf>
    <xf numFmtId="49" fontId="41" fillId="0" borderId="7" xfId="4" applyNumberFormat="1" applyFont="1" applyFill="1" applyBorder="1" applyAlignment="1" applyProtection="1">
      <alignment horizontal="right" vertical="top" wrapText="1"/>
    </xf>
    <xf numFmtId="49" fontId="41" fillId="0" borderId="3" xfId="4" applyNumberFormat="1" applyFont="1" applyFill="1" applyBorder="1" applyAlignment="1" applyProtection="1">
      <alignment horizontal="right" vertical="top" wrapText="1"/>
    </xf>
    <xf numFmtId="49" fontId="41" fillId="0" borderId="3" xfId="4" applyNumberFormat="1" applyFont="1" applyFill="1" applyBorder="1" applyAlignment="1" applyProtection="1">
      <alignment horizontal="left" vertical="top" wrapText="1"/>
    </xf>
    <xf numFmtId="0" fontId="20" fillId="0" borderId="3" xfId="4" applyNumberFormat="1" applyFont="1" applyFill="1" applyBorder="1" applyAlignment="1" applyProtection="1">
      <alignment horizontal="center" vertical="top" wrapText="1"/>
    </xf>
    <xf numFmtId="49" fontId="40" fillId="0" borderId="7" xfId="4" applyNumberFormat="1" applyFont="1" applyFill="1" applyBorder="1" applyAlignment="1" applyProtection="1">
      <alignment horizontal="right" vertical="top" wrapText="1"/>
    </xf>
    <xf numFmtId="49" fontId="40" fillId="0" borderId="3" xfId="4" applyNumberFormat="1" applyFont="1" applyFill="1" applyBorder="1" applyAlignment="1" applyProtection="1">
      <alignment horizontal="right" vertical="top" wrapText="1"/>
    </xf>
    <xf numFmtId="49" fontId="40" fillId="0" borderId="3" xfId="4" applyNumberFormat="1" applyFont="1" applyFill="1" applyBorder="1" applyAlignment="1" applyProtection="1">
      <alignment horizontal="left" vertical="top" wrapText="1"/>
    </xf>
    <xf numFmtId="4" fontId="10" fillId="3" borderId="4" xfId="0" applyNumberFormat="1" applyFont="1" applyFill="1" applyBorder="1" applyAlignment="1" applyProtection="1">
      <alignment horizontal="right" vertical="top" wrapText="1"/>
    </xf>
    <xf numFmtId="14" fontId="34" fillId="0" borderId="0" xfId="2" applyNumberFormat="1" applyFont="1"/>
    <xf numFmtId="49" fontId="7" fillId="3" borderId="3" xfId="3" applyNumberFormat="1" applyFont="1" applyFill="1" applyBorder="1" applyAlignment="1">
      <alignment vertical="center" wrapText="1"/>
    </xf>
    <xf numFmtId="49" fontId="7" fillId="3" borderId="6" xfId="3" applyNumberFormat="1" applyFont="1" applyFill="1" applyBorder="1" applyAlignment="1">
      <alignment vertical="center" wrapText="1"/>
    </xf>
    <xf numFmtId="49" fontId="9" fillId="2" borderId="3" xfId="3" applyNumberFormat="1" applyFont="1" applyFill="1" applyBorder="1" applyAlignment="1">
      <alignment vertical="center" wrapText="1"/>
    </xf>
    <xf numFmtId="49" fontId="9" fillId="2" borderId="6" xfId="3" applyNumberFormat="1" applyFont="1" applyFill="1" applyBorder="1" applyAlignment="1">
      <alignment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7" fillId="0" borderId="27" xfId="0" applyNumberFormat="1" applyFont="1" applyFill="1" applyBorder="1" applyAlignment="1" applyProtection="1">
      <alignment horizontal="center" vertical="center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center" vertical="center" wrapText="1"/>
    </xf>
    <xf numFmtId="4" fontId="10" fillId="0" borderId="5" xfId="0" applyNumberFormat="1" applyFont="1" applyFill="1" applyBorder="1" applyAlignment="1" applyProtection="1">
      <alignment horizontal="right" vertical="top" wrapText="1"/>
    </xf>
    <xf numFmtId="4" fontId="11" fillId="0" borderId="5" xfId="0" applyNumberFormat="1" applyFont="1" applyFill="1" applyBorder="1" applyAlignment="1" applyProtection="1">
      <alignment horizontal="right" vertical="top" wrapText="1"/>
    </xf>
    <xf numFmtId="4" fontId="10" fillId="4" borderId="5" xfId="0" applyNumberFormat="1" applyFont="1" applyFill="1" applyBorder="1" applyAlignment="1" applyProtection="1">
      <alignment horizontal="right" vertical="top" wrapText="1"/>
    </xf>
    <xf numFmtId="49" fontId="8" fillId="0" borderId="13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horizontal="center" vertical="center" wrapText="1"/>
    </xf>
    <xf numFmtId="4" fontId="43" fillId="0" borderId="13" xfId="0" applyNumberFormat="1" applyFont="1" applyBorder="1" applyAlignment="1">
      <alignment horizontal="center" vertical="center" wrapText="1"/>
    </xf>
    <xf numFmtId="4" fontId="16" fillId="0" borderId="14" xfId="0" applyNumberFormat="1" applyFont="1" applyBorder="1" applyAlignment="1">
      <alignment horizontal="center" vertical="center" wrapText="1"/>
    </xf>
    <xf numFmtId="4" fontId="43" fillId="0" borderId="14" xfId="0" applyNumberFormat="1" applyFont="1" applyBorder="1" applyAlignment="1">
      <alignment horizontal="center" vertical="center" wrapText="1"/>
    </xf>
    <xf numFmtId="0" fontId="3" fillId="0" borderId="0" xfId="0" applyFont="1"/>
    <xf numFmtId="0" fontId="39" fillId="0" borderId="0" xfId="0" applyFont="1"/>
    <xf numFmtId="4" fontId="18" fillId="5" borderId="21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" fontId="2" fillId="0" borderId="0" xfId="0" applyNumberFormat="1" applyFont="1" applyFill="1" applyBorder="1" applyAlignment="1" applyProtection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4" fontId="10" fillId="0" borderId="4" xfId="0" applyNumberFormat="1" applyFont="1" applyFill="1" applyBorder="1" applyAlignment="1" applyProtection="1">
      <alignment horizontal="center" vertical="center" wrapText="1"/>
    </xf>
    <xf numFmtId="4" fontId="10" fillId="0" borderId="5" xfId="0" applyNumberFormat="1" applyFont="1" applyFill="1" applyBorder="1" applyAlignment="1" applyProtection="1">
      <alignment horizontal="center" vertical="center" wrapText="1"/>
    </xf>
    <xf numFmtId="4" fontId="10" fillId="0" borderId="16" xfId="0" applyNumberFormat="1" applyFont="1" applyFill="1" applyBorder="1" applyAlignment="1" applyProtection="1">
      <alignment horizontal="center" vertical="center" wrapText="1"/>
    </xf>
    <xf numFmtId="4" fontId="18" fillId="4" borderId="4" xfId="0" applyNumberFormat="1" applyFont="1" applyFill="1" applyBorder="1" applyAlignment="1">
      <alignment horizontal="center" vertical="center" wrapText="1"/>
    </xf>
    <xf numFmtId="4" fontId="19" fillId="4" borderId="4" xfId="0" applyNumberFormat="1" applyFont="1" applyFill="1" applyBorder="1" applyAlignment="1">
      <alignment horizontal="center" vertical="center" wrapText="1"/>
    </xf>
    <xf numFmtId="4" fontId="18" fillId="4" borderId="16" xfId="0" applyNumberFormat="1" applyFont="1" applyFill="1" applyBorder="1" applyAlignment="1">
      <alignment horizontal="center" vertical="center" wrapText="1"/>
    </xf>
    <xf numFmtId="4" fontId="19" fillId="4" borderId="16" xfId="0" applyNumberFormat="1" applyFont="1" applyFill="1" applyBorder="1" applyAlignment="1">
      <alignment horizontal="center" vertical="center" wrapText="1"/>
    </xf>
    <xf numFmtId="4" fontId="34" fillId="0" borderId="0" xfId="2" applyNumberFormat="1" applyFont="1"/>
    <xf numFmtId="0" fontId="44" fillId="7" borderId="42" xfId="2" applyFont="1" applyFill="1" applyBorder="1" applyAlignment="1">
      <alignment horizontal="center" vertical="center" wrapText="1"/>
    </xf>
    <xf numFmtId="0" fontId="44" fillId="0" borderId="42" xfId="1" applyFont="1" applyBorder="1" applyAlignment="1">
      <alignment horizontal="center" vertical="center" wrapText="1"/>
    </xf>
    <xf numFmtId="0" fontId="44" fillId="7" borderId="4" xfId="2" applyFont="1" applyFill="1" applyBorder="1" applyAlignment="1">
      <alignment horizontal="center" vertical="center" wrapText="1"/>
    </xf>
    <xf numFmtId="0" fontId="44" fillId="0" borderId="4" xfId="1" applyFont="1" applyBorder="1" applyAlignment="1">
      <alignment horizontal="center" vertical="center" wrapText="1"/>
    </xf>
    <xf numFmtId="49" fontId="15" fillId="0" borderId="28" xfId="0" applyNumberFormat="1" applyFont="1" applyFill="1" applyBorder="1" applyAlignment="1" applyProtection="1">
      <alignment horizontal="center" vertical="center"/>
    </xf>
    <xf numFmtId="4" fontId="10" fillId="11" borderId="3" xfId="0" applyNumberFormat="1" applyFont="1" applyFill="1" applyBorder="1" applyAlignment="1" applyProtection="1">
      <alignment horizontal="center" vertical="center" wrapText="1"/>
    </xf>
    <xf numFmtId="4" fontId="10" fillId="11" borderId="4" xfId="0" applyNumberFormat="1" applyFont="1" applyFill="1" applyBorder="1" applyAlignment="1" applyProtection="1">
      <alignment horizontal="center" vertical="center" wrapText="1"/>
    </xf>
    <xf numFmtId="4" fontId="10" fillId="11" borderId="5" xfId="0" applyNumberFormat="1" applyFont="1" applyFill="1" applyBorder="1" applyAlignment="1" applyProtection="1">
      <alignment horizontal="center" vertical="center" wrapText="1"/>
    </xf>
    <xf numFmtId="4" fontId="10" fillId="11" borderId="16" xfId="0" applyNumberFormat="1" applyFont="1" applyFill="1" applyBorder="1" applyAlignment="1" applyProtection="1">
      <alignment horizontal="center" vertical="center" wrapText="1"/>
    </xf>
    <xf numFmtId="49" fontId="7" fillId="11" borderId="3" xfId="0" applyNumberFormat="1" applyFont="1" applyFill="1" applyBorder="1" applyAlignment="1" applyProtection="1">
      <alignment horizontal="center" vertical="center" wrapText="1"/>
    </xf>
    <xf numFmtId="49" fontId="7" fillId="11" borderId="18" xfId="0" applyNumberFormat="1" applyFont="1" applyFill="1" applyBorder="1" applyAlignment="1" applyProtection="1">
      <alignment horizontal="center" vertical="center" wrapText="1"/>
    </xf>
    <xf numFmtId="4" fontId="18" fillId="4" borderId="3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vertical="center"/>
    </xf>
    <xf numFmtId="164" fontId="10" fillId="0" borderId="4" xfId="0" applyNumberFormat="1" applyFont="1" applyFill="1" applyBorder="1" applyAlignment="1" applyProtection="1">
      <alignment horizontal="center" vertical="center" wrapText="1"/>
    </xf>
    <xf numFmtId="4" fontId="10" fillId="0" borderId="4" xfId="0" applyNumberFormat="1" applyFont="1" applyFill="1" applyBorder="1" applyAlignment="1" applyProtection="1">
      <alignment horizontal="right" vertical="center" wrapText="1"/>
    </xf>
    <xf numFmtId="4" fontId="2" fillId="0" borderId="3" xfId="0" applyNumberFormat="1" applyFont="1" applyFill="1" applyBorder="1" applyAlignment="1" applyProtection="1">
      <alignment horizontal="center" vertical="center" wrapText="1"/>
    </xf>
    <xf numFmtId="4" fontId="4" fillId="0" borderId="3" xfId="0" applyNumberFormat="1" applyFont="1" applyFill="1" applyBorder="1" applyAlignment="1" applyProtection="1">
      <alignment horizontal="right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4" fontId="13" fillId="0" borderId="3" xfId="0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Fill="1" applyBorder="1" applyAlignment="1" applyProtection="1">
      <alignment horizontal="right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2" fontId="10" fillId="0" borderId="4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Border="1" applyAlignment="1" applyProtection="1">
      <alignment horizontal="center" vertical="center"/>
    </xf>
    <xf numFmtId="165" fontId="10" fillId="0" borderId="4" xfId="0" applyNumberFormat="1" applyFont="1" applyFill="1" applyBorder="1" applyAlignment="1" applyProtection="1">
      <alignment horizontal="center" vertical="center" wrapText="1"/>
    </xf>
    <xf numFmtId="166" fontId="10" fillId="0" borderId="4" xfId="0" applyNumberFormat="1" applyFont="1" applyFill="1" applyBorder="1" applyAlignment="1" applyProtection="1">
      <alignment horizontal="center" vertical="center" wrapText="1"/>
    </xf>
    <xf numFmtId="4" fontId="9" fillId="2" borderId="3" xfId="0" applyNumberFormat="1" applyFont="1" applyFill="1" applyBorder="1" applyAlignment="1" applyProtection="1">
      <alignment horizontal="center" vertical="center" wrapText="1"/>
    </xf>
    <xf numFmtId="4" fontId="9" fillId="2" borderId="6" xfId="0" applyNumberFormat="1" applyFont="1" applyFill="1" applyBorder="1" applyAlignment="1" applyProtection="1">
      <alignment horizontal="center" vertical="center" wrapText="1"/>
    </xf>
    <xf numFmtId="4" fontId="7" fillId="3" borderId="3" xfId="0" applyNumberFormat="1" applyFont="1" applyFill="1" applyBorder="1" applyAlignment="1" applyProtection="1">
      <alignment horizontal="center" vertical="center" wrapText="1"/>
    </xf>
    <xf numFmtId="4" fontId="7" fillId="3" borderId="6" xfId="0" applyNumberFormat="1" applyFont="1" applyFill="1" applyBorder="1" applyAlignment="1" applyProtection="1">
      <alignment horizontal="center" vertical="center" wrapText="1"/>
    </xf>
    <xf numFmtId="4" fontId="4" fillId="0" borderId="6" xfId="0" applyNumberFormat="1" applyFont="1" applyFill="1" applyBorder="1" applyAlignment="1" applyProtection="1">
      <alignment horizontal="center" vertical="center" wrapText="1"/>
    </xf>
    <xf numFmtId="4" fontId="10" fillId="2" borderId="4" xfId="0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Fill="1" applyBorder="1" applyAlignment="1" applyProtection="1">
      <alignment horizontal="center" vertical="center" wrapText="1"/>
    </xf>
    <xf numFmtId="4" fontId="6" fillId="0" borderId="6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" fontId="4" fillId="0" borderId="0" xfId="0" applyNumberFormat="1" applyFont="1" applyFill="1" applyBorder="1" applyAlignment="1" applyProtection="1">
      <alignment horizontal="center" vertical="center"/>
    </xf>
    <xf numFmtId="4" fontId="18" fillId="4" borderId="3" xfId="0" applyNumberFormat="1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wrapText="1"/>
    </xf>
    <xf numFmtId="0" fontId="17" fillId="0" borderId="3" xfId="0" applyNumberFormat="1" applyFont="1" applyFill="1" applyBorder="1" applyAlignment="1" applyProtection="1">
      <alignment horizontal="center" wrapText="1"/>
    </xf>
    <xf numFmtId="4" fontId="10" fillId="0" borderId="4" xfId="0" applyNumberFormat="1" applyFont="1" applyFill="1" applyBorder="1" applyAlignment="1" applyProtection="1">
      <alignment horizontal="center" wrapText="1"/>
    </xf>
    <xf numFmtId="4" fontId="10" fillId="0" borderId="5" xfId="0" applyNumberFormat="1" applyFont="1" applyFill="1" applyBorder="1" applyAlignment="1" applyProtection="1">
      <alignment horizontal="center" wrapText="1"/>
    </xf>
    <xf numFmtId="4" fontId="10" fillId="0" borderId="16" xfId="0" applyNumberFormat="1" applyFont="1" applyFill="1" applyBorder="1" applyAlignment="1" applyProtection="1">
      <alignment horizontal="center" wrapText="1"/>
    </xf>
    <xf numFmtId="49" fontId="7" fillId="0" borderId="27" xfId="0" applyNumberFormat="1" applyFont="1" applyFill="1" applyBorder="1" applyAlignment="1" applyProtection="1">
      <alignment horizontal="center" vertical="center"/>
    </xf>
    <xf numFmtId="4" fontId="10" fillId="2" borderId="4" xfId="0" applyNumberFormat="1" applyFont="1" applyFill="1" applyBorder="1" applyAlignment="1" applyProtection="1">
      <alignment horizontal="right" vertical="center" wrapText="1"/>
    </xf>
    <xf numFmtId="49" fontId="7" fillId="11" borderId="3" xfId="0" applyNumberFormat="1" applyFont="1" applyFill="1" applyBorder="1" applyAlignment="1" applyProtection="1">
      <alignment vertical="center" wrapText="1"/>
    </xf>
    <xf numFmtId="49" fontId="7" fillId="11" borderId="6" xfId="0" applyNumberFormat="1" applyFont="1" applyFill="1" applyBorder="1" applyAlignment="1" applyProtection="1">
      <alignment vertical="center" wrapText="1"/>
    </xf>
    <xf numFmtId="4" fontId="10" fillId="11" borderId="4" xfId="0" applyNumberFormat="1" applyFont="1" applyFill="1" applyBorder="1" applyAlignment="1" applyProtection="1">
      <alignment horizontal="right" vertical="center" wrapText="1"/>
    </xf>
    <xf numFmtId="4" fontId="10" fillId="3" borderId="4" xfId="0" applyNumberFormat="1" applyFont="1" applyFill="1" applyBorder="1" applyAlignment="1" applyProtection="1">
      <alignment horizontal="center" vertical="center" wrapText="1"/>
    </xf>
    <xf numFmtId="4" fontId="11" fillId="2" borderId="4" xfId="0" applyNumberFormat="1" applyFont="1" applyFill="1" applyBorder="1" applyAlignment="1" applyProtection="1">
      <alignment horizontal="right" vertical="top" wrapText="1"/>
    </xf>
    <xf numFmtId="4" fontId="10" fillId="3" borderId="4" xfId="0" applyNumberFormat="1" applyFont="1" applyFill="1" applyBorder="1" applyAlignment="1" applyProtection="1">
      <alignment horizontal="center" vertical="top" wrapText="1"/>
    </xf>
    <xf numFmtId="4" fontId="11" fillId="3" borderId="4" xfId="0" applyNumberFormat="1" applyFont="1" applyFill="1" applyBorder="1" applyAlignment="1" applyProtection="1">
      <alignment horizontal="right" vertical="top" wrapText="1"/>
    </xf>
    <xf numFmtId="49" fontId="9" fillId="2" borderId="3" xfId="0" applyNumberFormat="1" applyFont="1" applyFill="1" applyBorder="1" applyAlignment="1" applyProtection="1">
      <alignment horizontal="center" vertical="center" wrapText="1"/>
    </xf>
    <xf numFmtId="167" fontId="10" fillId="0" borderId="4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4" fontId="10" fillId="2" borderId="5" xfId="0" applyNumberFormat="1" applyFont="1" applyFill="1" applyBorder="1" applyAlignment="1" applyProtection="1">
      <alignment horizontal="center" vertical="center" wrapText="1"/>
    </xf>
    <xf numFmtId="4" fontId="10" fillId="3" borderId="5" xfId="0" applyNumberFormat="1" applyFont="1" applyFill="1" applyBorder="1" applyAlignment="1" applyProtection="1">
      <alignment horizontal="center" vertical="center" wrapText="1"/>
    </xf>
    <xf numFmtId="4" fontId="2" fillId="3" borderId="0" xfId="0" applyNumberFormat="1" applyFont="1" applyFill="1" applyBorder="1" applyAlignment="1" applyProtection="1"/>
    <xf numFmtId="49" fontId="18" fillId="0" borderId="0" xfId="5" applyNumberFormat="1" applyFont="1"/>
    <xf numFmtId="49" fontId="17" fillId="0" borderId="0" xfId="5" applyNumberFormat="1" applyFont="1"/>
    <xf numFmtId="4" fontId="17" fillId="0" borderId="0" xfId="5" applyNumberFormat="1" applyFont="1"/>
    <xf numFmtId="0" fontId="39" fillId="0" borderId="0" xfId="5" applyFont="1"/>
    <xf numFmtId="0" fontId="47" fillId="0" borderId="0" xfId="5" applyFont="1" applyAlignment="1">
      <alignment wrapText="1"/>
    </xf>
    <xf numFmtId="49" fontId="41" fillId="0" borderId="0" xfId="5" applyNumberFormat="1" applyFont="1" applyAlignment="1">
      <alignment horizontal="center" vertical="top"/>
    </xf>
    <xf numFmtId="4" fontId="41" fillId="0" borderId="0" xfId="5" applyNumberFormat="1" applyFont="1" applyAlignment="1">
      <alignment horizontal="center" vertical="top"/>
    </xf>
    <xf numFmtId="49" fontId="40" fillId="0" borderId="0" xfId="5" applyNumberFormat="1" applyFont="1"/>
    <xf numFmtId="4" fontId="40" fillId="0" borderId="0" xfId="5" applyNumberFormat="1" applyFont="1" applyAlignment="1">
      <alignment horizontal="left" wrapText="1"/>
    </xf>
    <xf numFmtId="4" fontId="40" fillId="0" borderId="0" xfId="5" applyNumberFormat="1" applyFont="1" applyAlignment="1">
      <alignment wrapText="1"/>
    </xf>
    <xf numFmtId="0" fontId="40" fillId="0" borderId="1" xfId="5" applyFont="1" applyBorder="1" applyAlignment="1">
      <alignment horizontal="left" wrapText="1"/>
    </xf>
    <xf numFmtId="0" fontId="40" fillId="0" borderId="0" xfId="5" applyFont="1" applyAlignment="1">
      <alignment horizontal="left" wrapText="1"/>
    </xf>
    <xf numFmtId="49" fontId="15" fillId="0" borderId="8" xfId="5" applyNumberFormat="1" applyFont="1" applyBorder="1" applyAlignment="1">
      <alignment horizontal="center" vertical="center" wrapText="1"/>
    </xf>
    <xf numFmtId="49" fontId="15" fillId="0" borderId="9" xfId="5" applyNumberFormat="1" applyFont="1" applyBorder="1" applyAlignment="1">
      <alignment horizontal="center" vertical="center" wrapText="1"/>
    </xf>
    <xf numFmtId="49" fontId="16" fillId="0" borderId="13" xfId="5" applyNumberFormat="1" applyFont="1" applyBorder="1" applyAlignment="1">
      <alignment horizontal="center" vertical="center" wrapText="1"/>
    </xf>
    <xf numFmtId="4" fontId="15" fillId="0" borderId="13" xfId="5" applyNumberFormat="1" applyFont="1" applyBorder="1" applyAlignment="1">
      <alignment horizontal="center" vertical="center" wrapText="1"/>
    </xf>
    <xf numFmtId="4" fontId="43" fillId="0" borderId="13" xfId="5" applyNumberFormat="1" applyFont="1" applyBorder="1" applyAlignment="1">
      <alignment horizontal="center" vertical="center" wrapText="1"/>
    </xf>
    <xf numFmtId="4" fontId="16" fillId="0" borderId="14" xfId="5" applyNumberFormat="1" applyFont="1" applyBorder="1" applyAlignment="1">
      <alignment horizontal="center" vertical="center" wrapText="1"/>
    </xf>
    <xf numFmtId="4" fontId="43" fillId="0" borderId="14" xfId="5" applyNumberFormat="1" applyFont="1" applyBorder="1" applyAlignment="1">
      <alignment horizontal="center" vertical="center" wrapText="1"/>
    </xf>
    <xf numFmtId="49" fontId="15" fillId="0" borderId="26" xfId="5" applyNumberFormat="1" applyFont="1" applyBorder="1" applyAlignment="1">
      <alignment horizontal="center" vertical="center"/>
    </xf>
    <xf numFmtId="49" fontId="15" fillId="0" borderId="27" xfId="5" applyNumberFormat="1" applyFont="1" applyBorder="1" applyAlignment="1">
      <alignment horizontal="center" vertical="center"/>
    </xf>
    <xf numFmtId="49" fontId="16" fillId="0" borderId="28" xfId="5" applyNumberFormat="1" applyFont="1" applyBorder="1" applyAlignment="1">
      <alignment horizontal="center" vertical="center" wrapText="1"/>
    </xf>
    <xf numFmtId="49" fontId="15" fillId="0" borderId="28" xfId="5" applyNumberFormat="1" applyFont="1" applyBorder="1" applyAlignment="1">
      <alignment horizontal="center" vertical="center"/>
    </xf>
    <xf numFmtId="49" fontId="16" fillId="0" borderId="21" xfId="5" applyNumberFormat="1" applyFont="1" applyBorder="1" applyAlignment="1">
      <alignment horizontal="center" vertical="center" wrapText="1"/>
    </xf>
    <xf numFmtId="49" fontId="15" fillId="0" borderId="29" xfId="5" applyNumberFormat="1" applyFont="1" applyBorder="1" applyAlignment="1">
      <alignment horizontal="center" vertical="center"/>
    </xf>
    <xf numFmtId="4" fontId="48" fillId="2" borderId="3" xfId="5" applyNumberFormat="1" applyFont="1" applyFill="1" applyBorder="1" applyAlignment="1">
      <alignment vertical="center" wrapText="1"/>
    </xf>
    <xf numFmtId="4" fontId="48" fillId="2" borderId="6" xfId="5" applyNumberFormat="1" applyFont="1" applyFill="1" applyBorder="1" applyAlignment="1">
      <alignment vertical="center" wrapText="1"/>
    </xf>
    <xf numFmtId="0" fontId="48" fillId="0" borderId="0" xfId="5" applyFont="1" applyAlignment="1">
      <alignment wrapText="1"/>
    </xf>
    <xf numFmtId="4" fontId="15" fillId="11" borderId="3" xfId="5" applyNumberFormat="1" applyFont="1" applyFill="1" applyBorder="1" applyAlignment="1">
      <alignment vertical="center" wrapText="1"/>
    </xf>
    <xf numFmtId="4" fontId="15" fillId="11" borderId="6" xfId="5" applyNumberFormat="1" applyFont="1" applyFill="1" applyBorder="1" applyAlignment="1">
      <alignment vertical="center" wrapText="1"/>
    </xf>
    <xf numFmtId="0" fontId="15" fillId="0" borderId="0" xfId="5" applyFont="1" applyAlignment="1">
      <alignment wrapText="1"/>
    </xf>
    <xf numFmtId="49" fontId="18" fillId="0" borderId="4" xfId="5" applyNumberFormat="1" applyFont="1" applyBorder="1" applyAlignment="1">
      <alignment horizontal="center" vertical="top" wrapText="1"/>
    </xf>
    <xf numFmtId="49" fontId="18" fillId="0" borderId="4" xfId="5" applyNumberFormat="1" applyFont="1" applyBorder="1" applyAlignment="1">
      <alignment horizontal="left" vertical="top" wrapText="1"/>
    </xf>
    <xf numFmtId="166" fontId="18" fillId="0" borderId="4" xfId="5" applyNumberFormat="1" applyFont="1" applyBorder="1" applyAlignment="1">
      <alignment horizontal="center" vertical="top" wrapText="1"/>
    </xf>
    <xf numFmtId="4" fontId="18" fillId="0" borderId="4" xfId="5" applyNumberFormat="1" applyFont="1" applyBorder="1" applyAlignment="1">
      <alignment horizontal="center" vertical="top" wrapText="1"/>
    </xf>
    <xf numFmtId="4" fontId="18" fillId="0" borderId="4" xfId="5" applyNumberFormat="1" applyFont="1" applyBorder="1" applyAlignment="1">
      <alignment horizontal="right" vertical="top" wrapText="1"/>
    </xf>
    <xf numFmtId="0" fontId="18" fillId="0" borderId="0" xfId="5" applyFont="1" applyAlignment="1">
      <alignment wrapText="1"/>
    </xf>
    <xf numFmtId="164" fontId="18" fillId="0" borderId="4" xfId="5" applyNumberFormat="1" applyFont="1" applyBorder="1" applyAlignment="1">
      <alignment horizontal="center" vertical="top" wrapText="1"/>
    </xf>
    <xf numFmtId="165" fontId="18" fillId="0" borderId="4" xfId="5" applyNumberFormat="1" applyFont="1" applyBorder="1" applyAlignment="1">
      <alignment horizontal="center" vertical="top" wrapText="1"/>
    </xf>
    <xf numFmtId="49" fontId="40" fillId="0" borderId="7" xfId="5" applyNumberFormat="1" applyFont="1" applyBorder="1" applyAlignment="1">
      <alignment horizontal="right" vertical="top" wrapText="1"/>
    </xf>
    <xf numFmtId="49" fontId="40" fillId="0" borderId="3" xfId="5" applyNumberFormat="1" applyFont="1" applyBorder="1" applyAlignment="1">
      <alignment horizontal="right" vertical="top" wrapText="1"/>
    </xf>
    <xf numFmtId="49" fontId="40" fillId="0" borderId="3" xfId="5" applyNumberFormat="1" applyFont="1" applyBorder="1" applyAlignment="1">
      <alignment horizontal="left" vertical="top" wrapText="1"/>
    </xf>
    <xf numFmtId="0" fontId="17" fillId="0" borderId="3" xfId="5" applyFont="1" applyBorder="1" applyAlignment="1">
      <alignment horizontal="center" vertical="top" wrapText="1"/>
    </xf>
    <xf numFmtId="0" fontId="40" fillId="0" borderId="0" xfId="5" applyFont="1" applyAlignment="1">
      <alignment wrapText="1"/>
    </xf>
    <xf numFmtId="49" fontId="41" fillId="0" borderId="7" xfId="5" applyNumberFormat="1" applyFont="1" applyBorder="1" applyAlignment="1">
      <alignment horizontal="right" vertical="top" wrapText="1"/>
    </xf>
    <xf numFmtId="49" fontId="41" fillId="0" borderId="3" xfId="5" applyNumberFormat="1" applyFont="1" applyBorder="1" applyAlignment="1">
      <alignment horizontal="right" vertical="top" wrapText="1"/>
    </xf>
    <xf numFmtId="49" fontId="41" fillId="0" borderId="3" xfId="5" applyNumberFormat="1" applyFont="1" applyBorder="1" applyAlignment="1">
      <alignment horizontal="left" vertical="top" wrapText="1"/>
    </xf>
    <xf numFmtId="0" fontId="20" fillId="0" borderId="3" xfId="5" applyFont="1" applyBorder="1" applyAlignment="1">
      <alignment horizontal="center" vertical="top" wrapText="1"/>
    </xf>
    <xf numFmtId="0" fontId="41" fillId="0" borderId="0" xfId="5" applyFont="1" applyAlignment="1">
      <alignment wrapText="1"/>
    </xf>
    <xf numFmtId="167" fontId="18" fillId="0" borderId="4" xfId="5" applyNumberFormat="1" applyFont="1" applyBorder="1" applyAlignment="1">
      <alignment horizontal="center" vertical="top" wrapText="1"/>
    </xf>
    <xf numFmtId="2" fontId="18" fillId="0" borderId="4" xfId="5" applyNumberFormat="1" applyFont="1" applyBorder="1" applyAlignment="1">
      <alignment horizontal="center" vertical="top" wrapText="1"/>
    </xf>
    <xf numFmtId="1" fontId="18" fillId="0" borderId="4" xfId="5" applyNumberFormat="1" applyFont="1" applyBorder="1" applyAlignment="1">
      <alignment horizontal="center" vertical="top" wrapText="1"/>
    </xf>
    <xf numFmtId="49" fontId="18" fillId="9" borderId="4" xfId="5" applyNumberFormat="1" applyFont="1" applyFill="1" applyBorder="1" applyAlignment="1">
      <alignment horizontal="center" vertical="top" wrapText="1"/>
    </xf>
    <xf numFmtId="49" fontId="18" fillId="9" borderId="4" xfId="5" applyNumberFormat="1" applyFont="1" applyFill="1" applyBorder="1" applyAlignment="1">
      <alignment horizontal="left" vertical="top" wrapText="1"/>
    </xf>
    <xf numFmtId="1" fontId="18" fillId="9" borderId="4" xfId="5" applyNumberFormat="1" applyFont="1" applyFill="1" applyBorder="1" applyAlignment="1">
      <alignment horizontal="center" vertical="top" wrapText="1"/>
    </xf>
    <xf numFmtId="0" fontId="17" fillId="0" borderId="0" xfId="5" applyFont="1"/>
    <xf numFmtId="0" fontId="17" fillId="0" borderId="0" xfId="5" applyFont="1" applyAlignment="1">
      <alignment wrapText="1"/>
    </xf>
    <xf numFmtId="49" fontId="19" fillId="0" borderId="4" xfId="5" applyNumberFormat="1" applyFont="1" applyBorder="1" applyAlignment="1">
      <alignment horizontal="center" vertical="top" wrapText="1"/>
    </xf>
    <xf numFmtId="49" fontId="19" fillId="0" borderId="4" xfId="5" applyNumberFormat="1" applyFont="1" applyBorder="1" applyAlignment="1">
      <alignment horizontal="left" vertical="top" wrapText="1"/>
    </xf>
    <xf numFmtId="1" fontId="19" fillId="0" borderId="4" xfId="5" applyNumberFormat="1" applyFont="1" applyBorder="1" applyAlignment="1">
      <alignment horizontal="center" vertical="top" wrapText="1"/>
    </xf>
    <xf numFmtId="4" fontId="19" fillId="0" borderId="4" xfId="5" applyNumberFormat="1" applyFont="1" applyBorder="1" applyAlignment="1">
      <alignment horizontal="center" vertical="top" wrapText="1"/>
    </xf>
    <xf numFmtId="4" fontId="19" fillId="0" borderId="4" xfId="5" applyNumberFormat="1" applyFont="1" applyBorder="1" applyAlignment="1">
      <alignment horizontal="right" vertical="top" wrapText="1"/>
    </xf>
    <xf numFmtId="49" fontId="40" fillId="0" borderId="3" xfId="5" applyNumberFormat="1" applyFont="1" applyBorder="1" applyAlignment="1">
      <alignment horizontal="left" vertical="top" wrapText="1"/>
    </xf>
    <xf numFmtId="49" fontId="41" fillId="0" borderId="3" xfId="5" applyNumberFormat="1" applyFont="1" applyBorder="1" applyAlignment="1">
      <alignment horizontal="left" vertical="top" wrapText="1"/>
    </xf>
    <xf numFmtId="49" fontId="15" fillId="0" borderId="27" xfId="5" applyNumberFormat="1" applyFont="1" applyBorder="1" applyAlignment="1">
      <alignment horizontal="center" vertical="center"/>
    </xf>
    <xf numFmtId="4" fontId="7" fillId="0" borderId="27" xfId="0" applyNumberFormat="1" applyFont="1" applyFill="1" applyBorder="1" applyAlignment="1" applyProtection="1">
      <alignment horizontal="center" vertical="center"/>
    </xf>
    <xf numFmtId="4" fontId="15" fillId="0" borderId="28" xfId="0" applyNumberFormat="1" applyFont="1" applyFill="1" applyBorder="1" applyAlignment="1" applyProtection="1">
      <alignment horizontal="center" vertical="center"/>
    </xf>
    <xf numFmtId="4" fontId="16" fillId="0" borderId="28" xfId="0" applyNumberFormat="1" applyFont="1" applyFill="1" applyBorder="1" applyAlignment="1" applyProtection="1">
      <alignment horizontal="center" vertical="center" wrapText="1"/>
    </xf>
    <xf numFmtId="4" fontId="10" fillId="2" borderId="5" xfId="0" applyNumberFormat="1" applyFont="1" applyFill="1" applyBorder="1" applyAlignment="1" applyProtection="1">
      <alignment horizontal="right" vertical="top" wrapText="1"/>
    </xf>
    <xf numFmtId="4" fontId="10" fillId="2" borderId="16" xfId="0" applyNumberFormat="1" applyFont="1" applyFill="1" applyBorder="1" applyAlignment="1" applyProtection="1">
      <alignment horizontal="right" vertical="top" wrapText="1"/>
    </xf>
    <xf numFmtId="4" fontId="10" fillId="3" borderId="5" xfId="0" applyNumberFormat="1" applyFont="1" applyFill="1" applyBorder="1" applyAlignment="1" applyProtection="1">
      <alignment horizontal="right" vertical="top" wrapText="1"/>
    </xf>
    <xf numFmtId="4" fontId="10" fillId="3" borderId="16" xfId="0" applyNumberFormat="1" applyFont="1" applyFill="1" applyBorder="1" applyAlignment="1" applyProtection="1">
      <alignment horizontal="right" vertical="top" wrapText="1"/>
    </xf>
    <xf numFmtId="49" fontId="15" fillId="0" borderId="2" xfId="0" applyNumberFormat="1" applyFont="1" applyFill="1" applyBorder="1" applyAlignment="1" applyProtection="1">
      <alignment horizontal="center" vertical="center"/>
    </xf>
    <xf numFmtId="49" fontId="16" fillId="0" borderId="2" xfId="0" applyNumberFormat="1" applyFont="1" applyFill="1" applyBorder="1" applyAlignment="1" applyProtection="1">
      <alignment horizontal="center" vertical="center" wrapText="1"/>
    </xf>
    <xf numFmtId="4" fontId="10" fillId="11" borderId="4" xfId="0" applyNumberFormat="1" applyFont="1" applyFill="1" applyBorder="1" applyAlignment="1" applyProtection="1">
      <alignment horizontal="center" vertical="top" wrapText="1"/>
    </xf>
    <xf numFmtId="4" fontId="10" fillId="11" borderId="4" xfId="0" applyNumberFormat="1" applyFont="1" applyFill="1" applyBorder="1" applyAlignment="1" applyProtection="1">
      <alignment horizontal="right" vertical="top" wrapText="1"/>
    </xf>
    <xf numFmtId="4" fontId="11" fillId="11" borderId="4" xfId="0" applyNumberFormat="1" applyFont="1" applyFill="1" applyBorder="1" applyAlignment="1" applyProtection="1">
      <alignment horizontal="right" vertical="top" wrapText="1"/>
    </xf>
    <xf numFmtId="1" fontId="10" fillId="11" borderId="4" xfId="0" applyNumberFormat="1" applyFont="1" applyFill="1" applyBorder="1" applyAlignment="1" applyProtection="1">
      <alignment horizontal="center" vertical="top" wrapText="1"/>
    </xf>
    <xf numFmtId="2" fontId="10" fillId="11" borderId="4" xfId="0" applyNumberFormat="1" applyFont="1" applyFill="1" applyBorder="1" applyAlignment="1" applyProtection="1">
      <alignment horizontal="center" vertical="top" wrapText="1"/>
    </xf>
    <xf numFmtId="165" fontId="10" fillId="2" borderId="4" xfId="0" applyNumberFormat="1" applyFont="1" applyFill="1" applyBorder="1" applyAlignment="1" applyProtection="1">
      <alignment horizontal="center" vertical="top" wrapText="1"/>
    </xf>
    <xf numFmtId="165" fontId="10" fillId="11" borderId="4" xfId="0" applyNumberFormat="1" applyFont="1" applyFill="1" applyBorder="1" applyAlignment="1" applyProtection="1">
      <alignment horizontal="center" vertical="top" wrapText="1"/>
    </xf>
    <xf numFmtId="4" fontId="34" fillId="9" borderId="0" xfId="2" applyNumberFormat="1" applyFont="1" applyFill="1"/>
    <xf numFmtId="165" fontId="10" fillId="3" borderId="4" xfId="0" applyNumberFormat="1" applyFont="1" applyFill="1" applyBorder="1" applyAlignment="1" applyProtection="1">
      <alignment horizontal="center" vertical="top" wrapText="1"/>
    </xf>
    <xf numFmtId="4" fontId="11" fillId="11" borderId="5" xfId="0" applyNumberFormat="1" applyFont="1" applyFill="1" applyBorder="1" applyAlignment="1" applyProtection="1">
      <alignment horizontal="right" vertical="top" wrapText="1"/>
    </xf>
    <xf numFmtId="4" fontId="10" fillId="11" borderId="16" xfId="0" applyNumberFormat="1" applyFont="1" applyFill="1" applyBorder="1" applyAlignment="1" applyProtection="1">
      <alignment horizontal="right" vertical="top" wrapText="1"/>
    </xf>
    <xf numFmtId="4" fontId="7" fillId="11" borderId="3" xfId="0" applyNumberFormat="1" applyFont="1" applyFill="1" applyBorder="1" applyAlignment="1" applyProtection="1">
      <alignment horizontal="left" vertical="center" wrapText="1"/>
    </xf>
    <xf numFmtId="4" fontId="7" fillId="11" borderId="6" xfId="0" applyNumberFormat="1" applyFont="1" applyFill="1" applyBorder="1" applyAlignment="1" applyProtection="1">
      <alignment horizontal="left" vertical="center" wrapText="1"/>
    </xf>
    <xf numFmtId="2" fontId="2" fillId="0" borderId="3" xfId="0" applyNumberFormat="1" applyFont="1" applyFill="1" applyBorder="1" applyAlignment="1" applyProtection="1">
      <alignment horizontal="left" vertical="top" wrapText="1"/>
    </xf>
    <xf numFmtId="2" fontId="10" fillId="2" borderId="4" xfId="3" applyNumberFormat="1" applyFont="1" applyFill="1" applyBorder="1" applyAlignment="1">
      <alignment horizontal="center" vertical="top" wrapText="1"/>
    </xf>
    <xf numFmtId="4" fontId="10" fillId="2" borderId="4" xfId="3" applyNumberFormat="1" applyFont="1" applyFill="1" applyBorder="1" applyAlignment="1">
      <alignment horizontal="right" vertical="top" wrapText="1"/>
    </xf>
    <xf numFmtId="2" fontId="10" fillId="3" borderId="4" xfId="3" applyNumberFormat="1" applyFont="1" applyFill="1" applyBorder="1" applyAlignment="1">
      <alignment horizontal="center" vertical="top" wrapText="1"/>
    </xf>
    <xf numFmtId="4" fontId="10" fillId="3" borderId="4" xfId="3" applyNumberFormat="1" applyFont="1" applyFill="1" applyBorder="1" applyAlignment="1">
      <alignment horizontal="right" vertical="top" wrapText="1"/>
    </xf>
    <xf numFmtId="2" fontId="10" fillId="2" borderId="4" xfId="0" applyNumberFormat="1" applyFont="1" applyFill="1" applyBorder="1" applyAlignment="1" applyProtection="1">
      <alignment horizontal="center" vertical="top" wrapText="1"/>
    </xf>
    <xf numFmtId="2" fontId="10" fillId="3" borderId="4" xfId="0" applyNumberFormat="1" applyFont="1" applyFill="1" applyBorder="1" applyAlignment="1" applyProtection="1">
      <alignment horizontal="center" vertical="top" wrapText="1"/>
    </xf>
    <xf numFmtId="4" fontId="21" fillId="0" borderId="0" xfId="2" applyNumberFormat="1" applyFont="1" applyAlignment="1">
      <alignment horizontal="center" vertical="center" wrapText="1"/>
    </xf>
    <xf numFmtId="4" fontId="21" fillId="0" borderId="0" xfId="2" applyNumberFormat="1" applyFont="1" applyAlignment="1">
      <alignment horizontal="center" vertical="center"/>
    </xf>
    <xf numFmtId="49" fontId="15" fillId="0" borderId="2" xfId="5" applyNumberFormat="1" applyFont="1" applyBorder="1" applyAlignment="1">
      <alignment horizontal="center" vertical="center"/>
    </xf>
    <xf numFmtId="49" fontId="16" fillId="0" borderId="2" xfId="5" applyNumberFormat="1" applyFont="1" applyBorder="1" applyAlignment="1">
      <alignment horizontal="center" vertical="center" wrapText="1"/>
    </xf>
    <xf numFmtId="4" fontId="15" fillId="0" borderId="2" xfId="5" applyNumberFormat="1" applyFont="1" applyBorder="1" applyAlignment="1">
      <alignment horizontal="center" vertical="center"/>
    </xf>
    <xf numFmtId="4" fontId="16" fillId="0" borderId="2" xfId="5" applyNumberFormat="1" applyFont="1" applyBorder="1" applyAlignment="1">
      <alignment horizontal="center" vertical="center" wrapText="1"/>
    </xf>
    <xf numFmtId="4" fontId="15" fillId="3" borderId="3" xfId="5" applyNumberFormat="1" applyFont="1" applyFill="1" applyBorder="1" applyAlignment="1">
      <alignment vertical="center" wrapText="1"/>
    </xf>
    <xf numFmtId="4" fontId="15" fillId="3" borderId="6" xfId="5" applyNumberFormat="1" applyFont="1" applyFill="1" applyBorder="1" applyAlignment="1">
      <alignment vertical="center" wrapText="1"/>
    </xf>
    <xf numFmtId="4" fontId="18" fillId="2" borderId="4" xfId="5" applyNumberFormat="1" applyFont="1" applyFill="1" applyBorder="1" applyAlignment="1">
      <alignment horizontal="center" vertical="top" wrapText="1"/>
    </xf>
    <xf numFmtId="4" fontId="18" fillId="2" borderId="4" xfId="5" applyNumberFormat="1" applyFont="1" applyFill="1" applyBorder="1" applyAlignment="1">
      <alignment horizontal="right" vertical="top" wrapText="1"/>
    </xf>
    <xf numFmtId="4" fontId="18" fillId="3" borderId="4" xfId="5" applyNumberFormat="1" applyFont="1" applyFill="1" applyBorder="1" applyAlignment="1">
      <alignment horizontal="center" vertical="top" wrapText="1"/>
    </xf>
    <xf numFmtId="4" fontId="18" fillId="3" borderId="4" xfId="5" applyNumberFormat="1" applyFont="1" applyFill="1" applyBorder="1" applyAlignment="1">
      <alignment horizontal="right" vertical="top" wrapText="1"/>
    </xf>
    <xf numFmtId="4" fontId="39" fillId="0" borderId="0" xfId="0" applyNumberFormat="1" applyFont="1" applyAlignment="1">
      <alignment horizontal="center" vertical="center"/>
    </xf>
    <xf numFmtId="4" fontId="19" fillId="0" borderId="4" xfId="0" applyNumberFormat="1" applyFont="1" applyFill="1" applyBorder="1" applyAlignment="1" applyProtection="1">
      <alignment horizontal="right" vertical="top" wrapText="1"/>
    </xf>
    <xf numFmtId="49" fontId="19" fillId="0" borderId="4" xfId="0" applyNumberFormat="1" applyFont="1" applyFill="1" applyBorder="1" applyAlignment="1" applyProtection="1">
      <alignment horizontal="center" vertical="top" wrapText="1"/>
    </xf>
    <xf numFmtId="49" fontId="19" fillId="0" borderId="4" xfId="0" applyNumberFormat="1" applyFont="1" applyFill="1" applyBorder="1" applyAlignment="1" applyProtection="1">
      <alignment horizontal="left" vertical="top" wrapText="1"/>
    </xf>
    <xf numFmtId="0" fontId="19" fillId="0" borderId="4" xfId="0" applyNumberFormat="1" applyFont="1" applyFill="1" applyBorder="1" applyAlignment="1" applyProtection="1">
      <alignment vertical="top" wrapText="1"/>
    </xf>
    <xf numFmtId="4" fontId="19" fillId="0" borderId="4" xfId="0" applyNumberFormat="1" applyFont="1" applyFill="1" applyBorder="1" applyAlignment="1" applyProtection="1">
      <alignment horizontal="center" vertical="top" wrapText="1"/>
    </xf>
    <xf numFmtId="0" fontId="50" fillId="0" borderId="0" xfId="0" applyNumberFormat="1" applyFont="1" applyFill="1" applyBorder="1" applyAlignment="1" applyProtection="1"/>
    <xf numFmtId="4" fontId="42" fillId="0" borderId="4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/>
    <xf numFmtId="0" fontId="25" fillId="0" borderId="4" xfId="2" applyFont="1" applyBorder="1" applyAlignment="1">
      <alignment horizontal="left" vertical="center" wrapText="1"/>
    </xf>
    <xf numFmtId="0" fontId="21" fillId="0" borderId="31" xfId="2" applyFont="1" applyBorder="1" applyAlignment="1">
      <alignment horizontal="center"/>
    </xf>
    <xf numFmtId="0" fontId="21" fillId="0" borderId="0" xfId="2" applyFont="1" applyAlignment="1">
      <alignment horizontal="left" wrapText="1"/>
    </xf>
    <xf numFmtId="0" fontId="23" fillId="0" borderId="4" xfId="2" applyFont="1" applyBorder="1" applyAlignment="1">
      <alignment horizontal="center" vertical="center" wrapText="1"/>
    </xf>
    <xf numFmtId="4" fontId="34" fillId="0" borderId="0" xfId="2" applyNumberFormat="1" applyFont="1" applyAlignment="1">
      <alignment horizontal="center" vertical="center"/>
    </xf>
    <xf numFmtId="4" fontId="49" fillId="0" borderId="0" xfId="2" applyNumberFormat="1" applyFont="1" applyAlignment="1">
      <alignment horizontal="center" vertical="center"/>
    </xf>
    <xf numFmtId="4" fontId="43" fillId="0" borderId="60" xfId="0" applyNumberFormat="1" applyFont="1" applyBorder="1" applyAlignment="1">
      <alignment horizontal="center" vertical="center" wrapText="1"/>
    </xf>
    <xf numFmtId="4" fontId="15" fillId="0" borderId="4" xfId="0" applyNumberFormat="1" applyFont="1" applyBorder="1" applyAlignment="1">
      <alignment horizontal="center" vertical="center" wrapText="1"/>
    </xf>
    <xf numFmtId="4" fontId="43" fillId="0" borderId="4" xfId="0" applyNumberFormat="1" applyFont="1" applyBorder="1" applyAlignment="1">
      <alignment horizontal="center" vertical="center" wrapText="1"/>
    </xf>
    <xf numFmtId="49" fontId="15" fillId="0" borderId="22" xfId="0" applyNumberFormat="1" applyFont="1" applyFill="1" applyBorder="1" applyAlignment="1" applyProtection="1">
      <alignment horizontal="center" vertical="center"/>
    </xf>
    <xf numFmtId="4" fontId="19" fillId="4" borderId="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/>
    <xf numFmtId="0" fontId="39" fillId="0" borderId="4" xfId="0" applyFont="1" applyBorder="1"/>
    <xf numFmtId="0" fontId="39" fillId="0" borderId="4" xfId="0" applyFont="1" applyBorder="1" applyAlignment="1">
      <alignment horizontal="center" vertical="center"/>
    </xf>
    <xf numFmtId="43" fontId="3" fillId="0" borderId="4" xfId="6" applyFont="1" applyFill="1" applyBorder="1" applyAlignment="1" applyProtection="1"/>
    <xf numFmtId="43" fontId="39" fillId="0" borderId="4" xfId="6" applyFont="1" applyFill="1" applyBorder="1" applyAlignment="1" applyProtection="1"/>
    <xf numFmtId="0" fontId="35" fillId="12" borderId="15" xfId="2" applyFont="1" applyFill="1" applyBorder="1" applyAlignment="1">
      <alignment wrapText="1"/>
    </xf>
    <xf numFmtId="0" fontId="39" fillId="0" borderId="4" xfId="0" applyFont="1" applyBorder="1" applyAlignment="1">
      <alignment horizontal="center" wrapText="1"/>
    </xf>
    <xf numFmtId="171" fontId="3" fillId="0" borderId="4" xfId="0" applyNumberFormat="1" applyFont="1" applyFill="1" applyBorder="1" applyAlignment="1" applyProtection="1"/>
    <xf numFmtId="170" fontId="3" fillId="0" borderId="4" xfId="0" applyNumberFormat="1" applyFont="1" applyFill="1" applyBorder="1" applyAlignment="1" applyProtection="1"/>
    <xf numFmtId="49" fontId="52" fillId="0" borderId="3" xfId="0" applyNumberFormat="1" applyFont="1" applyFill="1" applyBorder="1" applyAlignment="1" applyProtection="1">
      <alignment horizontal="right" vertical="top" wrapText="1"/>
    </xf>
    <xf numFmtId="49" fontId="52" fillId="0" borderId="3" xfId="0" applyNumberFormat="1" applyFont="1" applyFill="1" applyBorder="1" applyAlignment="1" applyProtection="1">
      <alignment horizontal="center" vertical="center" wrapText="1"/>
    </xf>
    <xf numFmtId="0" fontId="52" fillId="0" borderId="3" xfId="0" applyNumberFormat="1" applyFont="1" applyFill="1" applyBorder="1" applyAlignment="1" applyProtection="1">
      <alignment horizontal="center" vertical="center" wrapText="1"/>
    </xf>
    <xf numFmtId="49" fontId="19" fillId="0" borderId="4" xfId="0" applyNumberFormat="1" applyFont="1" applyFill="1" applyBorder="1" applyAlignment="1" applyProtection="1">
      <alignment horizontal="center" vertical="center" wrapText="1"/>
    </xf>
    <xf numFmtId="1" fontId="19" fillId="0" borderId="4" xfId="0" applyNumberFormat="1" applyFont="1" applyFill="1" applyBorder="1" applyAlignment="1" applyProtection="1">
      <alignment horizontal="center" vertical="center" wrapText="1"/>
    </xf>
    <xf numFmtId="4" fontId="3" fillId="0" borderId="4" xfId="0" applyNumberFormat="1" applyFont="1" applyFill="1" applyBorder="1" applyAlignment="1" applyProtection="1"/>
    <xf numFmtId="43" fontId="53" fillId="0" borderId="0" xfId="6" applyFont="1" applyAlignment="1">
      <alignment horizontal="center" vertical="center"/>
    </xf>
    <xf numFmtId="0" fontId="39" fillId="0" borderId="0" xfId="0" applyNumberFormat="1" applyFont="1" applyFill="1" applyBorder="1" applyAlignment="1" applyProtection="1">
      <alignment horizontal="center" vertical="center"/>
    </xf>
    <xf numFmtId="172" fontId="3" fillId="0" borderId="4" xfId="0" applyNumberFormat="1" applyFont="1" applyFill="1" applyBorder="1" applyAlignment="1" applyProtection="1"/>
    <xf numFmtId="43" fontId="3" fillId="0" borderId="4" xfId="6" applyFont="1" applyFill="1" applyBorder="1" applyAlignment="1" applyProtection="1">
      <alignment vertical="center"/>
    </xf>
    <xf numFmtId="172" fontId="3" fillId="0" borderId="4" xfId="0" applyNumberFormat="1" applyFont="1" applyFill="1" applyBorder="1" applyAlignment="1" applyProtection="1">
      <alignment vertical="center"/>
    </xf>
    <xf numFmtId="0" fontId="24" fillId="0" borderId="19" xfId="2" applyFont="1" applyBorder="1" applyAlignment="1">
      <alignment horizontal="left" wrapText="1"/>
    </xf>
    <xf numFmtId="0" fontId="24" fillId="0" borderId="0" xfId="2" applyFont="1" applyBorder="1" applyAlignment="1">
      <alignment horizontal="left" wrapText="1"/>
    </xf>
    <xf numFmtId="0" fontId="31" fillId="0" borderId="4" xfId="2" applyFont="1" applyBorder="1" applyAlignment="1">
      <alignment wrapText="1"/>
    </xf>
    <xf numFmtId="0" fontId="22" fillId="0" borderId="4" xfId="2" applyBorder="1" applyAlignment="1">
      <alignment wrapText="1"/>
    </xf>
    <xf numFmtId="0" fontId="21" fillId="8" borderId="4" xfId="2" applyFont="1" applyFill="1" applyBorder="1" applyAlignment="1">
      <alignment horizontal="center" vertical="center" wrapText="1"/>
    </xf>
    <xf numFmtId="0" fontId="22" fillId="8" borderId="16" xfId="2" applyFill="1" applyBorder="1" applyAlignment="1">
      <alignment vertical="center" wrapText="1"/>
    </xf>
    <xf numFmtId="0" fontId="21" fillId="0" borderId="19" xfId="2" applyFont="1" applyBorder="1" applyAlignment="1">
      <alignment horizontal="left" wrapText="1"/>
    </xf>
    <xf numFmtId="0" fontId="21" fillId="0" borderId="0" xfId="2" applyFont="1" applyAlignment="1">
      <alignment horizontal="left" wrapText="1"/>
    </xf>
    <xf numFmtId="0" fontId="21" fillId="8" borderId="24" xfId="2" applyFont="1" applyFill="1" applyBorder="1" applyAlignment="1">
      <alignment horizontal="center" vertical="center"/>
    </xf>
    <xf numFmtId="0" fontId="22" fillId="8" borderId="1" xfId="2" applyFill="1" applyBorder="1"/>
    <xf numFmtId="0" fontId="21" fillId="8" borderId="0" xfId="2" applyFont="1" applyFill="1" applyAlignment="1">
      <alignment wrapText="1"/>
    </xf>
    <xf numFmtId="0" fontId="22" fillId="8" borderId="0" xfId="2" applyFill="1" applyAlignment="1">
      <alignment wrapText="1"/>
    </xf>
    <xf numFmtId="0" fontId="32" fillId="0" borderId="4" xfId="2" applyFont="1" applyBorder="1" applyAlignment="1">
      <alignment horizontal="left" vertical="center" wrapText="1"/>
    </xf>
    <xf numFmtId="0" fontId="32" fillId="0" borderId="4" xfId="2" applyFont="1" applyBorder="1" applyAlignment="1">
      <alignment horizontal="left" wrapText="1"/>
    </xf>
    <xf numFmtId="0" fontId="23" fillId="10" borderId="4" xfId="2" applyFont="1" applyFill="1" applyBorder="1" applyAlignment="1">
      <alignment horizontal="left" vertical="center" wrapText="1"/>
    </xf>
    <xf numFmtId="0" fontId="33" fillId="10" borderId="4" xfId="2" applyFont="1" applyFill="1" applyBorder="1"/>
    <xf numFmtId="9" fontId="21" fillId="0" borderId="4" xfId="2" applyNumberFormat="1" applyFont="1" applyBorder="1" applyAlignment="1">
      <alignment horizontal="center" vertical="center"/>
    </xf>
    <xf numFmtId="0" fontId="22" fillId="0" borderId="4" xfId="2" applyBorder="1" applyAlignment="1">
      <alignment horizontal="center"/>
    </xf>
    <xf numFmtId="0" fontId="25" fillId="0" borderId="4" xfId="2" applyFont="1" applyBorder="1" applyAlignment="1">
      <alignment horizontal="left" vertical="center" wrapText="1"/>
    </xf>
    <xf numFmtId="0" fontId="22" fillId="0" borderId="4" xfId="2" applyBorder="1"/>
    <xf numFmtId="0" fontId="21" fillId="0" borderId="4" xfId="2" applyFont="1" applyBorder="1" applyAlignment="1">
      <alignment horizontal="left" vertical="top" wrapText="1"/>
    </xf>
    <xf numFmtId="0" fontId="22" fillId="0" borderId="4" xfId="2" applyBorder="1" applyAlignment="1">
      <alignment horizontal="left" vertical="top" wrapText="1"/>
    </xf>
    <xf numFmtId="4" fontId="25" fillId="8" borderId="13" xfId="2" applyNumberFormat="1" applyFont="1" applyFill="1" applyBorder="1" applyAlignment="1">
      <alignment horizontal="center" vertical="center"/>
    </xf>
    <xf numFmtId="4" fontId="25" fillId="8" borderId="39" xfId="2" applyNumberFormat="1" applyFont="1" applyFill="1" applyBorder="1" applyAlignment="1">
      <alignment horizontal="center" vertical="center"/>
    </xf>
    <xf numFmtId="4" fontId="25" fillId="9" borderId="14" xfId="2" applyNumberFormat="1" applyFont="1" applyFill="1" applyBorder="1" applyAlignment="1">
      <alignment horizontal="center" vertical="center"/>
    </xf>
    <xf numFmtId="4" fontId="25" fillId="9" borderId="41" xfId="2" applyNumberFormat="1" applyFont="1" applyFill="1" applyBorder="1" applyAlignment="1">
      <alignment horizontal="center" vertical="center"/>
    </xf>
    <xf numFmtId="0" fontId="21" fillId="0" borderId="31" xfId="2" applyFont="1" applyBorder="1" applyAlignment="1">
      <alignment horizontal="center"/>
    </xf>
    <xf numFmtId="0" fontId="22" fillId="0" borderId="31" xfId="2" applyBorder="1"/>
    <xf numFmtId="0" fontId="21" fillId="0" borderId="4" xfId="2" applyFont="1" applyBorder="1" applyAlignment="1">
      <alignment horizontal="center" vertical="center" wrapText="1"/>
    </xf>
    <xf numFmtId="0" fontId="22" fillId="0" borderId="4" xfId="2" applyBorder="1" applyAlignment="1">
      <alignment horizontal="center" vertical="center" wrapText="1"/>
    </xf>
    <xf numFmtId="0" fontId="29" fillId="8" borderId="4" xfId="2" applyFont="1" applyFill="1" applyBorder="1" applyAlignment="1">
      <alignment horizontal="center" vertical="center" wrapText="1"/>
    </xf>
    <xf numFmtId="0" fontId="21" fillId="8" borderId="4" xfId="2" applyFont="1" applyFill="1" applyBorder="1" applyAlignment="1">
      <alignment horizontal="left" vertical="center" wrapText="1"/>
    </xf>
    <xf numFmtId="0" fontId="22" fillId="8" borderId="16" xfId="2" applyFill="1" applyBorder="1" applyAlignment="1">
      <alignment horizontal="left" vertical="center" wrapText="1"/>
    </xf>
    <xf numFmtId="0" fontId="21" fillId="0" borderId="4" xfId="2" applyFont="1" applyBorder="1" applyAlignment="1">
      <alignment vertical="center" wrapText="1"/>
    </xf>
    <xf numFmtId="0" fontId="22" fillId="0" borderId="4" xfId="2" applyBorder="1" applyAlignment="1">
      <alignment vertical="center" wrapText="1"/>
    </xf>
    <xf numFmtId="0" fontId="32" fillId="0" borderId="42" xfId="2" applyFont="1" applyBorder="1" applyAlignment="1">
      <alignment horizontal="left" vertical="center" wrapText="1"/>
    </xf>
    <xf numFmtId="0" fontId="32" fillId="0" borderId="42" xfId="2" applyFont="1" applyBorder="1" applyAlignment="1">
      <alignment horizontal="left" wrapText="1"/>
    </xf>
    <xf numFmtId="0" fontId="23" fillId="0" borderId="4" xfId="2" applyFont="1" applyBorder="1" applyAlignment="1">
      <alignment horizontal="center" vertical="center" wrapText="1"/>
    </xf>
    <xf numFmtId="0" fontId="25" fillId="0" borderId="16" xfId="2" applyFont="1" applyBorder="1" applyAlignment="1">
      <alignment horizontal="center" vertical="center"/>
    </xf>
    <xf numFmtId="0" fontId="24" fillId="0" borderId="51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center"/>
    </xf>
    <xf numFmtId="0" fontId="24" fillId="0" borderId="53" xfId="2" applyFont="1" applyBorder="1" applyAlignment="1">
      <alignment horizontal="center" vertical="center"/>
    </xf>
    <xf numFmtId="0" fontId="21" fillId="0" borderId="35" xfId="2" quotePrefix="1" applyFont="1" applyBorder="1" applyAlignment="1">
      <alignment horizontal="center" vertical="center"/>
    </xf>
    <xf numFmtId="0" fontId="21" fillId="0" borderId="52" xfId="2" quotePrefix="1" applyFont="1" applyBorder="1" applyAlignment="1">
      <alignment horizontal="center" vertical="center"/>
    </xf>
    <xf numFmtId="0" fontId="30" fillId="0" borderId="49" xfId="1" applyFont="1" applyBorder="1" applyAlignment="1">
      <alignment horizontal="center" vertical="center" wrapText="1"/>
    </xf>
    <xf numFmtId="0" fontId="22" fillId="0" borderId="50" xfId="2" applyBorder="1"/>
    <xf numFmtId="4" fontId="21" fillId="8" borderId="54" xfId="2" applyNumberFormat="1" applyFont="1" applyFill="1" applyBorder="1" applyAlignment="1">
      <alignment horizontal="center" vertical="center"/>
    </xf>
    <xf numFmtId="0" fontId="22" fillId="8" borderId="54" xfId="2" applyFill="1" applyBorder="1" applyAlignment="1">
      <alignment horizontal="center" vertical="center"/>
    </xf>
    <xf numFmtId="0" fontId="21" fillId="8" borderId="46" xfId="2" applyFont="1" applyFill="1" applyBorder="1" applyAlignment="1">
      <alignment horizontal="right" wrapText="1"/>
    </xf>
    <xf numFmtId="0" fontId="22" fillId="8" borderId="47" xfId="2" applyFill="1" applyBorder="1" applyAlignment="1">
      <alignment wrapText="1"/>
    </xf>
    <xf numFmtId="0" fontId="23" fillId="0" borderId="19" xfId="2" applyFont="1" applyBorder="1" applyAlignment="1">
      <alignment horizontal="center" vertical="center" wrapText="1"/>
    </xf>
    <xf numFmtId="0" fontId="22" fillId="0" borderId="0" xfId="2" applyAlignment="1">
      <alignment horizontal="center" vertical="center" wrapText="1"/>
    </xf>
    <xf numFmtId="0" fontId="22" fillId="0" borderId="44" xfId="2" applyBorder="1" applyAlignment="1">
      <alignment horizontal="center" vertical="center" wrapText="1"/>
    </xf>
    <xf numFmtId="0" fontId="24" fillId="0" borderId="19" xfId="2" applyFont="1" applyBorder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2" fillId="0" borderId="44" xfId="2" applyBorder="1"/>
    <xf numFmtId="0" fontId="26" fillId="8" borderId="19" xfId="2" applyFont="1" applyFill="1" applyBorder="1" applyAlignment="1">
      <alignment horizontal="left" wrapText="1"/>
    </xf>
    <xf numFmtId="0" fontId="26" fillId="8" borderId="0" xfId="2" applyFont="1" applyFill="1" applyAlignment="1">
      <alignment horizontal="left" wrapText="1"/>
    </xf>
    <xf numFmtId="0" fontId="24" fillId="0" borderId="0" xfId="2" applyFont="1" applyAlignment="1">
      <alignment horizontal="left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7" fillId="11" borderId="17" xfId="0" applyNumberFormat="1" applyFont="1" applyFill="1" applyBorder="1" applyAlignment="1" applyProtection="1">
      <alignment horizontal="left" vertical="center" wrapText="1"/>
    </xf>
    <xf numFmtId="49" fontId="7" fillId="11" borderId="3" xfId="0" applyNumberFormat="1" applyFont="1" applyFill="1" applyBorder="1" applyAlignment="1" applyProtection="1">
      <alignment horizontal="left" vertical="center" wrapText="1"/>
    </xf>
    <xf numFmtId="49" fontId="18" fillId="5" borderId="20" xfId="0" applyNumberFormat="1" applyFont="1" applyFill="1" applyBorder="1" applyAlignment="1">
      <alignment horizontal="left" vertical="center" wrapText="1"/>
    </xf>
    <xf numFmtId="49" fontId="18" fillId="5" borderId="21" xfId="0" applyNumberFormat="1" applyFont="1" applyFill="1" applyBorder="1" applyAlignment="1">
      <alignment horizontal="left" vertical="center" wrapText="1"/>
    </xf>
    <xf numFmtId="4" fontId="19" fillId="5" borderId="57" xfId="0" applyNumberFormat="1" applyFont="1" applyFill="1" applyBorder="1" applyAlignment="1">
      <alignment horizontal="center" vertical="center" wrapText="1"/>
    </xf>
    <xf numFmtId="4" fontId="19" fillId="5" borderId="58" xfId="0" applyNumberFormat="1" applyFont="1" applyFill="1" applyBorder="1" applyAlignment="1">
      <alignment horizontal="center" vertical="center" wrapText="1"/>
    </xf>
    <xf numFmtId="4" fontId="19" fillId="5" borderId="59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left" wrapText="1"/>
    </xf>
    <xf numFmtId="49" fontId="18" fillId="4" borderId="17" xfId="0" applyNumberFormat="1" applyFont="1" applyFill="1" applyBorder="1" applyAlignment="1">
      <alignment horizontal="left" vertical="top" wrapText="1"/>
    </xf>
    <xf numFmtId="49" fontId="18" fillId="4" borderId="3" xfId="0" applyNumberFormat="1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" fontId="42" fillId="5" borderId="22" xfId="0" applyNumberFormat="1" applyFont="1" applyFill="1" applyBorder="1" applyAlignment="1">
      <alignment horizontal="center" vertical="center" wrapText="1"/>
    </xf>
    <xf numFmtId="4" fontId="42" fillId="5" borderId="21" xfId="0" applyNumberFormat="1" applyFont="1" applyFill="1" applyBorder="1" applyAlignment="1">
      <alignment horizontal="center" vertical="center" wrapText="1"/>
    </xf>
    <xf numFmtId="4" fontId="42" fillId="5" borderId="23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wrapText="1"/>
    </xf>
    <xf numFmtId="0" fontId="14" fillId="0" borderId="1" xfId="0" applyNumberFormat="1" applyFont="1" applyFill="1" applyBorder="1" applyAlignment="1" applyProtection="1">
      <alignment horizontal="center" wrapText="1"/>
    </xf>
    <xf numFmtId="49" fontId="9" fillId="2" borderId="24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49" fontId="9" fillId="2" borderId="25" xfId="0" applyNumberFormat="1" applyFont="1" applyFill="1" applyBorder="1" applyAlignment="1" applyProtection="1">
      <alignment horizontal="left" vertical="center" wrapText="1"/>
    </xf>
    <xf numFmtId="49" fontId="7" fillId="0" borderId="27" xfId="0" applyNumberFormat="1" applyFont="1" applyFill="1" applyBorder="1" applyAlignment="1" applyProtection="1">
      <alignment horizontal="center" vertical="center"/>
    </xf>
    <xf numFmtId="49" fontId="7" fillId="11" borderId="5" xfId="0" applyNumberFormat="1" applyFont="1" applyFill="1" applyBorder="1" applyAlignment="1" applyProtection="1">
      <alignment horizontal="left" vertical="center" wrapText="1"/>
    </xf>
    <xf numFmtId="49" fontId="9" fillId="2" borderId="10" xfId="0" applyNumberFormat="1" applyFont="1" applyFill="1" applyBorder="1" applyAlignment="1" applyProtection="1">
      <alignment horizontal="left" vertical="center" wrapText="1"/>
    </xf>
    <xf numFmtId="49" fontId="9" fillId="2" borderId="11" xfId="0" applyNumberFormat="1" applyFont="1" applyFill="1" applyBorder="1" applyAlignment="1" applyProtection="1">
      <alignment horizontal="left" vertical="center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9" fillId="2" borderId="5" xfId="0" applyNumberFormat="1" applyFont="1" applyFill="1" applyBorder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7" fillId="3" borderId="5" xfId="0" applyNumberFormat="1" applyFont="1" applyFill="1" applyBorder="1" applyAlignment="1" applyProtection="1">
      <alignment horizontal="left"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12" fillId="0" borderId="0" xfId="0" applyNumberFormat="1" applyFont="1" applyFill="1" applyBorder="1" applyAlignment="1" applyProtection="1">
      <alignment horizontal="center"/>
    </xf>
    <xf numFmtId="4" fontId="12" fillId="0" borderId="0" xfId="0" applyNumberFormat="1" applyFont="1" applyFill="1" applyBorder="1" applyAlignment="1" applyProtection="1">
      <alignment horizontal="center" vertical="center"/>
    </xf>
    <xf numFmtId="49" fontId="13" fillId="0" borderId="0" xfId="0" applyNumberFormat="1" applyFont="1" applyFill="1" applyBorder="1" applyAlignment="1" applyProtection="1">
      <alignment horizontal="center"/>
    </xf>
    <xf numFmtId="4" fontId="13" fillId="0" borderId="0" xfId="0" applyNumberFormat="1" applyFont="1" applyFill="1" applyBorder="1" applyAlignment="1" applyProtection="1">
      <alignment horizontal="center" vertical="center"/>
    </xf>
    <xf numFmtId="49" fontId="9" fillId="2" borderId="17" xfId="0" applyNumberFormat="1" applyFont="1" applyFill="1" applyBorder="1" applyAlignment="1" applyProtection="1">
      <alignment horizontal="left" vertical="center" wrapText="1"/>
    </xf>
    <xf numFmtId="49" fontId="7" fillId="3" borderId="17" xfId="0" applyNumberFormat="1" applyFont="1" applyFill="1" applyBorder="1" applyAlignment="1" applyProtection="1">
      <alignment horizontal="left" vertical="center" wrapText="1"/>
    </xf>
    <xf numFmtId="0" fontId="19" fillId="0" borderId="4" xfId="0" applyNumberFormat="1" applyFont="1" applyFill="1" applyBorder="1" applyAlignment="1" applyProtection="1">
      <alignment horizontal="left" vertical="top" wrapText="1"/>
    </xf>
    <xf numFmtId="49" fontId="52" fillId="0" borderId="3" xfId="0" applyNumberFormat="1" applyFont="1" applyFill="1" applyBorder="1" applyAlignment="1" applyProtection="1">
      <alignment horizontal="left" vertical="top" wrapText="1"/>
    </xf>
    <xf numFmtId="4" fontId="6" fillId="0" borderId="2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0" fontId="18" fillId="0" borderId="5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7" fillId="3" borderId="5" xfId="0" applyNumberFormat="1" applyFont="1" applyFill="1" applyBorder="1" applyAlignment="1" applyProtection="1">
      <alignment horizontal="center" vertical="center" wrapText="1"/>
    </xf>
    <xf numFmtId="49" fontId="7" fillId="3" borderId="3" xfId="0" applyNumberFormat="1" applyFont="1" applyFill="1" applyBorder="1" applyAlignment="1" applyProtection="1">
      <alignment horizontal="center" vertical="center" wrapText="1"/>
    </xf>
    <xf numFmtId="49" fontId="15" fillId="0" borderId="10" xfId="5" applyNumberFormat="1" applyFont="1" applyBorder="1" applyAlignment="1">
      <alignment horizontal="center" vertical="center" wrapText="1"/>
    </xf>
    <xf numFmtId="49" fontId="15" fillId="0" borderId="11" xfId="5" applyNumberFormat="1" applyFont="1" applyBorder="1" applyAlignment="1">
      <alignment horizontal="center" vertical="center" wrapText="1"/>
    </xf>
    <xf numFmtId="49" fontId="15" fillId="0" borderId="12" xfId="5" applyNumberFormat="1" applyFont="1" applyBorder="1" applyAlignment="1">
      <alignment horizontal="center" vertical="center" wrapText="1"/>
    </xf>
    <xf numFmtId="0" fontId="47" fillId="0" borderId="1" xfId="5" applyFont="1" applyBorder="1" applyAlignment="1">
      <alignment horizontal="center" wrapText="1"/>
    </xf>
    <xf numFmtId="49" fontId="41" fillId="0" borderId="2" xfId="5" applyNumberFormat="1" applyFont="1" applyBorder="1" applyAlignment="1">
      <alignment horizontal="center" vertical="top"/>
    </xf>
    <xf numFmtId="0" fontId="14" fillId="0" borderId="1" xfId="5" applyFont="1" applyBorder="1" applyAlignment="1">
      <alignment horizontal="center" wrapText="1"/>
    </xf>
    <xf numFmtId="0" fontId="40" fillId="0" borderId="1" xfId="5" applyFont="1" applyBorder="1" applyAlignment="1">
      <alignment horizontal="left" wrapText="1"/>
    </xf>
    <xf numFmtId="0" fontId="18" fillId="0" borderId="4" xfId="5" applyFont="1" applyBorder="1" applyAlignment="1">
      <alignment horizontal="left" vertical="top" wrapText="1"/>
    </xf>
    <xf numFmtId="49" fontId="15" fillId="0" borderId="27" xfId="5" applyNumberFormat="1" applyFont="1" applyBorder="1" applyAlignment="1">
      <alignment horizontal="center" vertical="center"/>
    </xf>
    <xf numFmtId="49" fontId="48" fillId="2" borderId="5" xfId="5" applyNumberFormat="1" applyFont="1" applyFill="1" applyBorder="1" applyAlignment="1">
      <alignment horizontal="left" vertical="center" wrapText="1"/>
    </xf>
    <xf numFmtId="49" fontId="48" fillId="2" borderId="3" xfId="5" applyNumberFormat="1" applyFont="1" applyFill="1" applyBorder="1" applyAlignment="1">
      <alignment horizontal="left" vertical="center" wrapText="1"/>
    </xf>
    <xf numFmtId="49" fontId="15" fillId="3" borderId="5" xfId="5" applyNumberFormat="1" applyFont="1" applyFill="1" applyBorder="1" applyAlignment="1">
      <alignment horizontal="left" vertical="center" wrapText="1"/>
    </xf>
    <xf numFmtId="49" fontId="15" fillId="3" borderId="3" xfId="5" applyNumberFormat="1" applyFont="1" applyFill="1" applyBorder="1" applyAlignment="1">
      <alignment horizontal="left" vertical="center" wrapText="1"/>
    </xf>
    <xf numFmtId="49" fontId="40" fillId="0" borderId="3" xfId="5" applyNumberFormat="1" applyFont="1" applyBorder="1" applyAlignment="1">
      <alignment horizontal="left" vertical="top" wrapText="1"/>
    </xf>
    <xf numFmtId="49" fontId="41" fillId="0" borderId="3" xfId="5" applyNumberFormat="1" applyFont="1" applyBorder="1" applyAlignment="1">
      <alignment horizontal="left" vertical="top" wrapText="1"/>
    </xf>
    <xf numFmtId="49" fontId="15" fillId="11" borderId="5" xfId="5" applyNumberFormat="1" applyFont="1" applyFill="1" applyBorder="1" applyAlignment="1">
      <alignment horizontal="left" vertical="center" wrapText="1"/>
    </xf>
    <xf numFmtId="49" fontId="15" fillId="11" borderId="3" xfId="5" applyNumberFormat="1" applyFont="1" applyFill="1" applyBorder="1" applyAlignment="1">
      <alignment horizontal="left" vertical="center" wrapText="1"/>
    </xf>
    <xf numFmtId="0" fontId="18" fillId="9" borderId="4" xfId="5" applyFont="1" applyFill="1" applyBorder="1" applyAlignment="1">
      <alignment horizontal="left" vertical="top" wrapText="1"/>
    </xf>
    <xf numFmtId="0" fontId="19" fillId="0" borderId="4" xfId="5" applyFont="1" applyBorder="1" applyAlignment="1">
      <alignment horizontal="left" vertical="top" wrapText="1"/>
    </xf>
    <xf numFmtId="43" fontId="3" fillId="0" borderId="4" xfId="6" applyFont="1" applyFill="1" applyBorder="1" applyAlignment="1" applyProtection="1">
      <alignment horizontal="center" vertical="center"/>
    </xf>
    <xf numFmtId="170" fontId="3" fillId="0" borderId="49" xfId="0" applyNumberFormat="1" applyFont="1" applyFill="1" applyBorder="1" applyAlignment="1" applyProtection="1">
      <alignment horizontal="center" vertical="center"/>
    </xf>
    <xf numFmtId="0" fontId="3" fillId="0" borderId="42" xfId="0" applyNumberFormat="1" applyFont="1" applyFill="1" applyBorder="1" applyAlignment="1" applyProtection="1">
      <alignment horizontal="center" vertical="center"/>
    </xf>
    <xf numFmtId="43" fontId="3" fillId="0" borderId="49" xfId="6" applyFont="1" applyFill="1" applyBorder="1" applyAlignment="1" applyProtection="1">
      <alignment horizontal="center" vertical="center"/>
    </xf>
    <xf numFmtId="43" fontId="3" fillId="0" borderId="42" xfId="6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wrapText="1"/>
    </xf>
    <xf numFmtId="4" fontId="6" fillId="0" borderId="2" xfId="0" applyNumberFormat="1" applyFont="1" applyFill="1" applyBorder="1" applyAlignment="1" applyProtection="1">
      <alignment horizontal="center" vertical="top"/>
    </xf>
    <xf numFmtId="4" fontId="14" fillId="0" borderId="1" xfId="0" applyNumberFormat="1" applyFont="1" applyFill="1" applyBorder="1" applyAlignment="1" applyProtection="1">
      <alignment horizontal="center" wrapText="1"/>
    </xf>
    <xf numFmtId="49" fontId="10" fillId="4" borderId="17" xfId="0" applyNumberFormat="1" applyFont="1" applyFill="1" applyBorder="1" applyAlignment="1" applyProtection="1">
      <alignment horizontal="left" vertical="top" wrapText="1"/>
    </xf>
    <xf numFmtId="49" fontId="10" fillId="4" borderId="3" xfId="0" applyNumberFormat="1" applyFont="1" applyFill="1" applyBorder="1" applyAlignment="1" applyProtection="1">
      <alignment horizontal="left" vertical="top" wrapText="1"/>
    </xf>
    <xf numFmtId="49" fontId="18" fillId="5" borderId="20" xfId="0" applyNumberFormat="1" applyFont="1" applyFill="1" applyBorder="1" applyAlignment="1" applyProtection="1">
      <alignment horizontal="left" vertical="center" wrapText="1"/>
    </xf>
    <xf numFmtId="49" fontId="10" fillId="5" borderId="21" xfId="0" applyNumberFormat="1" applyFont="1" applyFill="1" applyBorder="1" applyAlignment="1" applyProtection="1">
      <alignment horizontal="left" vertical="center" wrapText="1"/>
    </xf>
    <xf numFmtId="4" fontId="19" fillId="5" borderId="22" xfId="0" applyNumberFormat="1" applyFont="1" applyFill="1" applyBorder="1" applyAlignment="1" applyProtection="1">
      <alignment horizontal="center" vertical="center" wrapText="1"/>
    </xf>
    <xf numFmtId="4" fontId="19" fillId="5" borderId="21" xfId="0" applyNumberFormat="1" applyFont="1" applyFill="1" applyBorder="1" applyAlignment="1" applyProtection="1">
      <alignment horizontal="center" vertical="center" wrapText="1"/>
    </xf>
    <xf numFmtId="4" fontId="19" fillId="5" borderId="23" xfId="0" applyNumberFormat="1" applyFont="1" applyFill="1" applyBorder="1" applyAlignment="1" applyProtection="1">
      <alignment horizontal="center" vertical="center" wrapText="1"/>
    </xf>
    <xf numFmtId="49" fontId="16" fillId="3" borderId="5" xfId="0" applyNumberFormat="1" applyFont="1" applyFill="1" applyBorder="1" applyAlignment="1" applyProtection="1">
      <alignment horizontal="left" vertical="center" wrapText="1"/>
    </xf>
    <xf numFmtId="49" fontId="16" fillId="3" borderId="3" xfId="0" applyNumberFormat="1" applyFont="1" applyFill="1" applyBorder="1" applyAlignment="1" applyProtection="1">
      <alignment horizontal="left" vertical="center" wrapText="1"/>
    </xf>
    <xf numFmtId="49" fontId="9" fillId="2" borderId="30" xfId="0" applyNumberFormat="1" applyFont="1" applyFill="1" applyBorder="1" applyAlignment="1" applyProtection="1">
      <alignment horizontal="left" vertical="center" wrapText="1"/>
    </xf>
    <xf numFmtId="49" fontId="40" fillId="0" borderId="3" xfId="4" applyNumberFormat="1" applyFont="1" applyFill="1" applyBorder="1" applyAlignment="1" applyProtection="1">
      <alignment horizontal="left" vertical="top" wrapText="1"/>
    </xf>
    <xf numFmtId="49" fontId="41" fillId="0" borderId="3" xfId="4" applyNumberFormat="1" applyFont="1" applyFill="1" applyBorder="1" applyAlignment="1" applyProtection="1">
      <alignment horizontal="left" vertical="top" wrapText="1"/>
    </xf>
    <xf numFmtId="0" fontId="18" fillId="0" borderId="4" xfId="4" applyNumberFormat="1" applyFont="1" applyFill="1" applyBorder="1" applyAlignment="1" applyProtection="1">
      <alignment horizontal="left" vertical="top" wrapText="1"/>
    </xf>
    <xf numFmtId="0" fontId="18" fillId="0" borderId="4" xfId="0" applyNumberFormat="1" applyFont="1" applyFill="1" applyBorder="1" applyAlignment="1" applyProtection="1">
      <alignment horizontal="left" vertical="top" wrapText="1"/>
    </xf>
    <xf numFmtId="0" fontId="10" fillId="0" borderId="4" xfId="3" applyFont="1" applyBorder="1" applyAlignment="1">
      <alignment horizontal="left" vertical="top" wrapText="1"/>
    </xf>
    <xf numFmtId="49" fontId="7" fillId="3" borderId="5" xfId="3" applyNumberFormat="1" applyFont="1" applyFill="1" applyBorder="1" applyAlignment="1">
      <alignment horizontal="left" vertical="center" wrapText="1"/>
    </xf>
    <xf numFmtId="49" fontId="7" fillId="3" borderId="3" xfId="3" applyNumberFormat="1" applyFont="1" applyFill="1" applyBorder="1" applyAlignment="1">
      <alignment horizontal="left" vertical="center" wrapText="1"/>
    </xf>
    <xf numFmtId="49" fontId="9" fillId="2" borderId="5" xfId="3" applyNumberFormat="1" applyFont="1" applyFill="1" applyBorder="1" applyAlignment="1">
      <alignment horizontal="left" vertical="center" wrapText="1"/>
    </xf>
    <xf numFmtId="49" fontId="9" fillId="2" borderId="3" xfId="3" applyNumberFormat="1" applyFont="1" applyFill="1" applyBorder="1" applyAlignment="1">
      <alignment horizontal="left" vertical="center" wrapText="1"/>
    </xf>
    <xf numFmtId="49" fontId="4" fillId="0" borderId="3" xfId="3" applyNumberFormat="1" applyFont="1" applyBorder="1" applyAlignment="1">
      <alignment horizontal="left" vertical="top" wrapText="1"/>
    </xf>
    <xf numFmtId="49" fontId="6" fillId="0" borderId="3" xfId="3" applyNumberFormat="1" applyFont="1" applyBorder="1" applyAlignment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</cellXfs>
  <cellStyles count="7">
    <cellStyle name="Обычный" xfId="0" builtinId="0"/>
    <cellStyle name="Обычный 2" xfId="1" xr:uid="{402F2F71-2156-4224-9FEC-F73E3059622D}"/>
    <cellStyle name="Обычный 3" xfId="2" xr:uid="{4C2F1B83-ECE8-430B-AF77-976C81C9884A}"/>
    <cellStyle name="Обычный 4" xfId="3" xr:uid="{6B39116E-13A3-48A4-90A4-1DADC6235A18}"/>
    <cellStyle name="Обычный 5" xfId="4" xr:uid="{2633642F-EEC6-4F7A-8D42-A8DE8C2F722D}"/>
    <cellStyle name="Обычный 6" xfId="5" xr:uid="{A8115550-5CA8-4236-9D1C-6E8E1B542349}"/>
    <cellStyle name="Финансовый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D1CD-DE85-460D-A88E-52DF2ACE4082}">
  <sheetPr>
    <tabColor rgb="FFFF0000"/>
  </sheetPr>
  <dimension ref="A1:O103"/>
  <sheetViews>
    <sheetView zoomScale="90" zoomScaleNormal="90" workbookViewId="0">
      <selection activeCell="F78" sqref="F78:I78"/>
    </sheetView>
  </sheetViews>
  <sheetFormatPr defaultColWidth="8.88671875" defaultRowHeight="13.2" x14ac:dyDescent="0.25"/>
  <cols>
    <col min="1" max="1" width="6.6640625" style="169" customWidth="1"/>
    <col min="2" max="2" width="45.44140625" style="145" customWidth="1"/>
    <col min="3" max="3" width="52.6640625" style="145" customWidth="1"/>
    <col min="4" max="4" width="19" style="128" customWidth="1"/>
    <col min="5" max="5" width="14.88671875" style="128" customWidth="1"/>
    <col min="6" max="8" width="21.44140625" style="128" customWidth="1"/>
    <col min="9" max="9" width="22.88671875" style="128" customWidth="1"/>
    <col min="10" max="10" width="26" style="128" customWidth="1"/>
    <col min="11" max="11" width="18.88671875" style="128" customWidth="1"/>
    <col min="12" max="12" width="10.44140625" style="128" bestFit="1" customWidth="1"/>
    <col min="13" max="13" width="11.88671875" style="128" bestFit="1" customWidth="1"/>
    <col min="14" max="14" width="43.5546875" style="128" customWidth="1"/>
    <col min="15" max="16384" width="8.88671875" style="128"/>
  </cols>
  <sheetData>
    <row r="1" spans="1:15" ht="27" customHeight="1" x14ac:dyDescent="0.25">
      <c r="A1" s="125"/>
      <c r="B1" s="126"/>
      <c r="C1" s="126"/>
      <c r="D1" s="127"/>
      <c r="E1" s="127"/>
      <c r="F1" s="127"/>
      <c r="G1" s="127"/>
      <c r="H1" s="556" t="s">
        <v>5588</v>
      </c>
      <c r="I1" s="557"/>
    </row>
    <row r="2" spans="1:15" ht="27.75" customHeight="1" x14ac:dyDescent="0.25">
      <c r="A2" s="558" t="s">
        <v>5589</v>
      </c>
      <c r="B2" s="559"/>
      <c r="C2" s="559"/>
      <c r="D2" s="559"/>
      <c r="E2" s="559"/>
      <c r="F2" s="559"/>
      <c r="G2" s="559"/>
      <c r="H2" s="559"/>
      <c r="I2" s="560"/>
      <c r="K2" s="129"/>
      <c r="L2" s="129"/>
      <c r="M2" s="129"/>
      <c r="N2" s="129"/>
    </row>
    <row r="3" spans="1:15" ht="33.75" customHeight="1" x14ac:dyDescent="0.25">
      <c r="A3" s="561" t="s">
        <v>5590</v>
      </c>
      <c r="B3" s="562"/>
      <c r="C3" s="563" t="s">
        <v>5591</v>
      </c>
      <c r="D3" s="563"/>
      <c r="E3" s="563"/>
      <c r="F3" s="563"/>
      <c r="G3" s="563"/>
      <c r="H3" s="563"/>
      <c r="I3" s="564"/>
      <c r="K3" s="129"/>
      <c r="L3" s="129"/>
      <c r="M3" s="129"/>
      <c r="N3" s="129"/>
    </row>
    <row r="4" spans="1:15" ht="18" x14ac:dyDescent="0.35">
      <c r="A4" s="565" t="s">
        <v>5592</v>
      </c>
      <c r="B4" s="566"/>
      <c r="C4" s="191"/>
      <c r="D4" s="130"/>
      <c r="E4" s="130"/>
      <c r="F4" s="131"/>
      <c r="G4" s="131"/>
      <c r="H4" s="131"/>
      <c r="I4" s="132"/>
      <c r="J4" s="133"/>
      <c r="K4" s="134"/>
      <c r="L4" s="135"/>
      <c r="M4" s="135"/>
      <c r="N4" s="135"/>
      <c r="O4" s="135"/>
    </row>
    <row r="5" spans="1:15" ht="18" x14ac:dyDescent="0.35">
      <c r="A5" s="136"/>
      <c r="B5" s="137"/>
      <c r="C5" s="192"/>
      <c r="D5" s="138"/>
      <c r="E5" s="138"/>
      <c r="F5" s="139"/>
      <c r="G5" s="139"/>
      <c r="H5" s="139"/>
      <c r="I5" s="140"/>
      <c r="J5" s="133"/>
      <c r="K5" s="134"/>
      <c r="L5" s="135"/>
      <c r="M5" s="135"/>
      <c r="N5" s="135"/>
      <c r="O5" s="135"/>
    </row>
    <row r="6" spans="1:15" ht="15.6" x14ac:dyDescent="0.3">
      <c r="A6" s="508" t="s">
        <v>5593</v>
      </c>
      <c r="B6" s="509"/>
      <c r="C6" s="193"/>
      <c r="I6" s="141"/>
      <c r="J6" s="133"/>
      <c r="K6" s="142"/>
      <c r="L6" s="142"/>
      <c r="M6" s="142"/>
      <c r="N6" s="142"/>
      <c r="O6" s="142"/>
    </row>
    <row r="7" spans="1:15" ht="18" x14ac:dyDescent="0.35">
      <c r="A7" s="508" t="s">
        <v>5594</v>
      </c>
      <c r="B7" s="509"/>
      <c r="C7" s="194"/>
      <c r="D7" s="130"/>
      <c r="E7" s="130"/>
      <c r="H7" s="143"/>
      <c r="I7" s="141"/>
      <c r="J7" s="133"/>
      <c r="K7" s="142"/>
      <c r="L7" s="142"/>
      <c r="M7" s="142"/>
      <c r="N7" s="142"/>
      <c r="O7" s="142"/>
    </row>
    <row r="8" spans="1:15" x14ac:dyDescent="0.25">
      <c r="A8" s="144"/>
      <c r="I8" s="141"/>
    </row>
    <row r="9" spans="1:15" ht="27.75" customHeight="1" x14ac:dyDescent="0.25">
      <c r="A9" s="146" t="s">
        <v>7</v>
      </c>
      <c r="B9" s="147" t="s">
        <v>5595</v>
      </c>
      <c r="C9" s="480" t="s">
        <v>5596</v>
      </c>
      <c r="D9" s="480"/>
      <c r="E9" s="480"/>
      <c r="F9" s="545" t="s">
        <v>5597</v>
      </c>
      <c r="G9" s="545"/>
      <c r="H9" s="545"/>
      <c r="I9" s="546"/>
    </row>
    <row r="10" spans="1:15" ht="30" customHeight="1" x14ac:dyDescent="0.25">
      <c r="A10" s="206">
        <v>1</v>
      </c>
      <c r="B10" s="547" t="s">
        <v>5598</v>
      </c>
      <c r="C10" s="149" t="s">
        <v>5599</v>
      </c>
      <c r="D10" s="149" t="s">
        <v>5600</v>
      </c>
      <c r="E10" s="149" t="s">
        <v>5601</v>
      </c>
      <c r="F10" s="150" t="s">
        <v>1866</v>
      </c>
      <c r="G10" s="150" t="s">
        <v>5602</v>
      </c>
      <c r="H10" s="150" t="s">
        <v>5603</v>
      </c>
      <c r="I10" s="151" t="s">
        <v>5604</v>
      </c>
    </row>
    <row r="11" spans="1:15" ht="18.75" customHeight="1" thickBot="1" x14ac:dyDescent="0.3">
      <c r="A11" s="550"/>
      <c r="B11" s="548"/>
      <c r="C11" s="552" t="s">
        <v>5605</v>
      </c>
      <c r="D11" s="552"/>
      <c r="E11" s="552"/>
      <c r="F11" s="552"/>
      <c r="G11" s="552"/>
      <c r="H11" s="552"/>
      <c r="I11" s="553"/>
    </row>
    <row r="12" spans="1:15" s="175" customFormat="1" ht="15" customHeight="1" thickBot="1" x14ac:dyDescent="0.3">
      <c r="A12" s="550"/>
      <c r="B12" s="548"/>
      <c r="C12" s="195" t="s">
        <v>5606</v>
      </c>
      <c r="D12" s="186" t="s">
        <v>5607</v>
      </c>
      <c r="E12" s="187" t="s">
        <v>5608</v>
      </c>
      <c r="F12" s="188">
        <f>SUM(F13:F18)</f>
        <v>126492308.48999999</v>
      </c>
      <c r="G12" s="188">
        <f t="shared" ref="G12:H12" si="0">SUM(G13:G18)</f>
        <v>94186223.400000006</v>
      </c>
      <c r="H12" s="188">
        <f t="shared" si="0"/>
        <v>0</v>
      </c>
      <c r="I12" s="189">
        <f>SUM(F12:H12)</f>
        <v>220678531.88999999</v>
      </c>
    </row>
    <row r="13" spans="1:15" s="174" customFormat="1" ht="13.8" x14ac:dyDescent="0.25">
      <c r="A13" s="550"/>
      <c r="B13" s="548"/>
      <c r="C13" s="196" t="s">
        <v>5685</v>
      </c>
      <c r="D13" s="301"/>
      <c r="E13" s="302"/>
      <c r="F13" s="184">
        <f>'01-01-01'!L31</f>
        <v>47.85</v>
      </c>
      <c r="G13" s="184">
        <f>'01-01-01'!I31</f>
        <v>5584218.3399999999</v>
      </c>
      <c r="H13" s="184">
        <v>0</v>
      </c>
      <c r="I13" s="185">
        <f>F13+G13</f>
        <v>5584266.1900000004</v>
      </c>
      <c r="J13" s="300">
        <f>'01-01-01'!I32</f>
        <v>5584266.1900000004</v>
      </c>
      <c r="K13" s="300">
        <f>I13-J13</f>
        <v>0</v>
      </c>
    </row>
    <row r="14" spans="1:15" s="174" customFormat="1" ht="13.8" x14ac:dyDescent="0.25">
      <c r="A14" s="550"/>
      <c r="B14" s="548"/>
      <c r="C14" s="197" t="s">
        <v>5686</v>
      </c>
      <c r="D14" s="303"/>
      <c r="E14" s="304"/>
      <c r="F14" s="172">
        <f>'01-01-02'!L68</f>
        <v>1086575.6000000001</v>
      </c>
      <c r="G14" s="172">
        <f>'01-01-02'!I68</f>
        <v>10248024.960000001</v>
      </c>
      <c r="H14" s="184">
        <v>0</v>
      </c>
      <c r="I14" s="185">
        <f t="shared" ref="I14:I18" si="1">F14+G14</f>
        <v>11334600.560000001</v>
      </c>
      <c r="J14" s="300">
        <f>'01-01-02'!I69</f>
        <v>11334600.560000001</v>
      </c>
      <c r="K14" s="300">
        <f t="shared" ref="K14:K77" si="2">I14-J14</f>
        <v>0</v>
      </c>
    </row>
    <row r="15" spans="1:15" s="174" customFormat="1" ht="13.8" x14ac:dyDescent="0.25">
      <c r="A15" s="550"/>
      <c r="B15" s="548"/>
      <c r="C15" s="197" t="s">
        <v>5687</v>
      </c>
      <c r="D15" s="303"/>
      <c r="E15" s="304"/>
      <c r="F15" s="172">
        <f>'02-01-01'!L54</f>
        <v>3929493.79</v>
      </c>
      <c r="G15" s="172">
        <f>'02-01-01'!I54</f>
        <v>4675081.8600000003</v>
      </c>
      <c r="H15" s="184">
        <v>0</v>
      </c>
      <c r="I15" s="185">
        <f t="shared" si="1"/>
        <v>8604575.6500000004</v>
      </c>
      <c r="J15" s="300">
        <f>'02-01-01'!I55</f>
        <v>8604575.6500000004</v>
      </c>
      <c r="K15" s="300">
        <f t="shared" si="2"/>
        <v>0</v>
      </c>
    </row>
    <row r="16" spans="1:15" s="174" customFormat="1" ht="13.8" x14ac:dyDescent="0.25">
      <c r="A16" s="550"/>
      <c r="B16" s="548"/>
      <c r="C16" s="197" t="s">
        <v>5688</v>
      </c>
      <c r="D16" s="303"/>
      <c r="E16" s="304"/>
      <c r="F16" s="172">
        <f>'02-02-01'!L243</f>
        <v>94620590.620000005</v>
      </c>
      <c r="G16" s="172">
        <f>'02-02-01'!I243</f>
        <v>29338531.940000001</v>
      </c>
      <c r="H16" s="184">
        <v>0</v>
      </c>
      <c r="I16" s="185">
        <f t="shared" si="1"/>
        <v>123959122.56</v>
      </c>
      <c r="J16" s="300">
        <f>'02-02-01'!I244</f>
        <v>123959122.56</v>
      </c>
      <c r="K16" s="300">
        <f t="shared" si="2"/>
        <v>0</v>
      </c>
    </row>
    <row r="17" spans="1:12" s="174" customFormat="1" ht="13.8" x14ac:dyDescent="0.25">
      <c r="A17" s="550"/>
      <c r="B17" s="548"/>
      <c r="C17" s="197" t="s">
        <v>5689</v>
      </c>
      <c r="D17" s="170"/>
      <c r="E17" s="171"/>
      <c r="F17" s="172">
        <f>'02-03-01'!L166</f>
        <v>13934697.01</v>
      </c>
      <c r="G17" s="172">
        <f>'02-03-01'!I166</f>
        <v>37787694.149999999</v>
      </c>
      <c r="H17" s="184">
        <v>0</v>
      </c>
      <c r="I17" s="185">
        <f t="shared" si="1"/>
        <v>51722391.159999996</v>
      </c>
      <c r="J17" s="300">
        <f>'02-03-01'!I167</f>
        <v>51722391.159999996</v>
      </c>
      <c r="K17" s="300">
        <f t="shared" si="2"/>
        <v>0</v>
      </c>
    </row>
    <row r="18" spans="1:12" s="174" customFormat="1" ht="14.4" thickBot="1" x14ac:dyDescent="0.3">
      <c r="A18" s="550"/>
      <c r="B18" s="548"/>
      <c r="C18" s="197" t="s">
        <v>5690</v>
      </c>
      <c r="D18" s="170"/>
      <c r="E18" s="170"/>
      <c r="F18" s="172">
        <f>'05-04-01(об)'!L15</f>
        <v>12920903.619999999</v>
      </c>
      <c r="G18" s="172">
        <f>'05-04-01(об)'!I15</f>
        <v>6552672.1500000004</v>
      </c>
      <c r="H18" s="184">
        <v>0</v>
      </c>
      <c r="I18" s="185">
        <f t="shared" si="1"/>
        <v>19473575.77</v>
      </c>
      <c r="J18" s="300">
        <f>'05-04-01(об)'!I16</f>
        <v>19473575.77</v>
      </c>
      <c r="K18" s="300">
        <f t="shared" si="2"/>
        <v>0</v>
      </c>
    </row>
    <row r="19" spans="1:12" s="175" customFormat="1" ht="15" customHeight="1" thickBot="1" x14ac:dyDescent="0.3">
      <c r="A19" s="550"/>
      <c r="B19" s="548"/>
      <c r="C19" s="195" t="s">
        <v>5609</v>
      </c>
      <c r="D19" s="186" t="s">
        <v>5610</v>
      </c>
      <c r="E19" s="187" t="s">
        <v>5608</v>
      </c>
      <c r="F19" s="188">
        <f>SUM(F20:F22)</f>
        <v>3572306.11</v>
      </c>
      <c r="G19" s="188">
        <f>SUM(G20:G22)</f>
        <v>4119227.02</v>
      </c>
      <c r="H19" s="188">
        <f>SUM(H20:H22)</f>
        <v>0</v>
      </c>
      <c r="I19" s="189">
        <f t="shared" ref="I19:I74" si="3">SUM(F19:H19)</f>
        <v>7691533.1299999999</v>
      </c>
      <c r="K19" s="300"/>
    </row>
    <row r="20" spans="1:12" s="174" customFormat="1" ht="27.6" x14ac:dyDescent="0.25">
      <c r="A20" s="550"/>
      <c r="B20" s="548"/>
      <c r="C20" s="196" t="s">
        <v>5691</v>
      </c>
      <c r="D20" s="182"/>
      <c r="E20" s="183"/>
      <c r="F20" s="184">
        <f>'07-01-01'!L59</f>
        <v>174047.27</v>
      </c>
      <c r="G20" s="184">
        <f>'07-01-01'!I59</f>
        <v>399565.86</v>
      </c>
      <c r="H20" s="184">
        <v>0</v>
      </c>
      <c r="I20" s="185">
        <f>F20+G20</f>
        <v>573613.13</v>
      </c>
      <c r="J20" s="300">
        <f>'07-01-01'!I60</f>
        <v>573613.13</v>
      </c>
      <c r="K20" s="300">
        <f t="shared" si="2"/>
        <v>0</v>
      </c>
    </row>
    <row r="21" spans="1:12" s="174" customFormat="1" ht="27.6" x14ac:dyDescent="0.25">
      <c r="A21" s="550"/>
      <c r="B21" s="548"/>
      <c r="C21" s="197" t="s">
        <v>5692</v>
      </c>
      <c r="D21" s="170"/>
      <c r="E21" s="171"/>
      <c r="F21" s="184">
        <f>'07-01-02 '!L60</f>
        <v>444330.93</v>
      </c>
      <c r="G21" s="184">
        <f>'07-01-02 '!I60</f>
        <v>1349807.09</v>
      </c>
      <c r="H21" s="184">
        <v>0</v>
      </c>
      <c r="I21" s="185">
        <f>F21+G21</f>
        <v>1794138.02</v>
      </c>
      <c r="J21" s="300">
        <f>'07-01-02 '!I61</f>
        <v>1794138.02</v>
      </c>
      <c r="K21" s="300">
        <f t="shared" si="2"/>
        <v>0</v>
      </c>
    </row>
    <row r="22" spans="1:12" s="174" customFormat="1" ht="28.2" thickBot="1" x14ac:dyDescent="0.3">
      <c r="A22" s="550"/>
      <c r="B22" s="548"/>
      <c r="C22" s="198" t="s">
        <v>5693</v>
      </c>
      <c r="D22" s="178"/>
      <c r="E22" s="179"/>
      <c r="F22" s="180">
        <f>'07-01-03'!L175</f>
        <v>2953927.91</v>
      </c>
      <c r="G22" s="180">
        <f>'07-01-03'!I175</f>
        <v>2369854.0699999998</v>
      </c>
      <c r="H22" s="180">
        <v>0</v>
      </c>
      <c r="I22" s="181">
        <f>F22+G22</f>
        <v>5323781.9800000004</v>
      </c>
      <c r="J22" s="300">
        <f>'07-01-03'!I176</f>
        <v>5323781.9800000004</v>
      </c>
      <c r="K22" s="300">
        <f t="shared" si="2"/>
        <v>0</v>
      </c>
    </row>
    <row r="23" spans="1:12" s="175" customFormat="1" ht="15" customHeight="1" thickBot="1" x14ac:dyDescent="0.3">
      <c r="A23" s="550"/>
      <c r="B23" s="548"/>
      <c r="C23" s="195" t="s">
        <v>5611</v>
      </c>
      <c r="D23" s="186" t="s">
        <v>5612</v>
      </c>
      <c r="E23" s="187" t="s">
        <v>5608</v>
      </c>
      <c r="F23" s="188">
        <f>SUM(F24:F25)</f>
        <v>7235715.4900000002</v>
      </c>
      <c r="G23" s="188">
        <f t="shared" ref="G23:H23" si="4">SUM(G24:G25)</f>
        <v>1460441.3</v>
      </c>
      <c r="H23" s="188">
        <f t="shared" si="4"/>
        <v>0</v>
      </c>
      <c r="I23" s="189">
        <f t="shared" si="3"/>
        <v>8696156.7899999991</v>
      </c>
      <c r="J23" s="174"/>
      <c r="K23" s="300"/>
    </row>
    <row r="24" spans="1:12" s="174" customFormat="1" ht="13.8" x14ac:dyDescent="0.25">
      <c r="A24" s="550"/>
      <c r="B24" s="548"/>
      <c r="C24" s="196" t="s">
        <v>5694</v>
      </c>
      <c r="D24" s="182"/>
      <c r="E24" s="183"/>
      <c r="F24" s="184">
        <f>'05-01-01 (об)'!L330</f>
        <v>2180017.5499999998</v>
      </c>
      <c r="G24" s="184">
        <f>'05-01-01 (об)'!I330</f>
        <v>1050447.3600000001</v>
      </c>
      <c r="H24" s="184">
        <v>0</v>
      </c>
      <c r="I24" s="185">
        <f>F24+G24</f>
        <v>3230464.91</v>
      </c>
      <c r="J24" s="300">
        <f>'05-01-01 (об)'!I331</f>
        <v>3230464.91</v>
      </c>
      <c r="K24" s="300">
        <f t="shared" si="2"/>
        <v>0</v>
      </c>
    </row>
    <row r="25" spans="1:12" s="174" customFormat="1" ht="14.4" thickBot="1" x14ac:dyDescent="0.3">
      <c r="A25" s="550"/>
      <c r="B25" s="548"/>
      <c r="C25" s="198" t="s">
        <v>5695</v>
      </c>
      <c r="D25" s="178"/>
      <c r="E25" s="179"/>
      <c r="F25" s="184">
        <f>'05-01-02(об)'!L186</f>
        <v>5055697.9400000004</v>
      </c>
      <c r="G25" s="184">
        <f>'05-01-02(об)'!I186</f>
        <v>409993.94</v>
      </c>
      <c r="H25" s="184">
        <v>0</v>
      </c>
      <c r="I25" s="185">
        <f>F25+G25</f>
        <v>5465691.8799999999</v>
      </c>
      <c r="J25" s="300">
        <f>'05-01-02(об)'!I187</f>
        <v>5465691.8799999999</v>
      </c>
      <c r="K25" s="300">
        <f t="shared" si="2"/>
        <v>0</v>
      </c>
    </row>
    <row r="26" spans="1:12" s="175" customFormat="1" ht="19.5" customHeight="1" thickBot="1" x14ac:dyDescent="0.3">
      <c r="A26" s="550"/>
      <c r="B26" s="548"/>
      <c r="C26" s="195" t="s">
        <v>5613</v>
      </c>
      <c r="D26" s="186" t="s">
        <v>5614</v>
      </c>
      <c r="E26" s="187" t="s">
        <v>5608</v>
      </c>
      <c r="F26" s="188">
        <f>F27</f>
        <v>88936244.310000002</v>
      </c>
      <c r="G26" s="188">
        <f>G27</f>
        <v>2002376.54</v>
      </c>
      <c r="H26" s="188">
        <f>H27</f>
        <v>0</v>
      </c>
      <c r="I26" s="189">
        <f t="shared" si="3"/>
        <v>90938620.849999994</v>
      </c>
      <c r="J26" s="174"/>
      <c r="K26" s="300"/>
    </row>
    <row r="27" spans="1:12" s="174" customFormat="1" ht="28.2" thickBot="1" x14ac:dyDescent="0.3">
      <c r="A27" s="550"/>
      <c r="B27" s="548"/>
      <c r="C27" s="200" t="s">
        <v>5696</v>
      </c>
      <c r="D27" s="201"/>
      <c r="E27" s="202"/>
      <c r="F27" s="190">
        <f>'03-03-01'!L180</f>
        <v>88936244.310000002</v>
      </c>
      <c r="G27" s="190">
        <f>'03-03-01'!I180</f>
        <v>2002376.54</v>
      </c>
      <c r="H27" s="190">
        <v>0</v>
      </c>
      <c r="I27" s="203">
        <f>F27+G27</f>
        <v>90938620.849999994</v>
      </c>
      <c r="J27" s="300">
        <f>'03-03-01'!I181</f>
        <v>90938620.849999994</v>
      </c>
      <c r="K27" s="300">
        <f t="shared" si="2"/>
        <v>0</v>
      </c>
      <c r="L27" s="268"/>
    </row>
    <row r="28" spans="1:12" s="175" customFormat="1" ht="17.25" customHeight="1" thickBot="1" x14ac:dyDescent="0.3">
      <c r="A28" s="550"/>
      <c r="B28" s="548"/>
      <c r="C28" s="195" t="s">
        <v>5615</v>
      </c>
      <c r="D28" s="186" t="s">
        <v>5616</v>
      </c>
      <c r="E28" s="187" t="s">
        <v>5608</v>
      </c>
      <c r="F28" s="188">
        <f>SUM(F29:F33)</f>
        <v>40424406.390000001</v>
      </c>
      <c r="G28" s="188">
        <f t="shared" ref="G28:H28" si="5">SUM(G29:G33)</f>
        <v>4164675.44</v>
      </c>
      <c r="H28" s="188">
        <f t="shared" si="5"/>
        <v>311800.05</v>
      </c>
      <c r="I28" s="189">
        <f t="shared" si="3"/>
        <v>44900881.880000003</v>
      </c>
      <c r="J28" s="174"/>
      <c r="K28" s="300"/>
    </row>
    <row r="29" spans="1:12" s="174" customFormat="1" ht="13.8" x14ac:dyDescent="0.25">
      <c r="A29" s="550"/>
      <c r="B29" s="548"/>
      <c r="C29" s="196" t="s">
        <v>5697</v>
      </c>
      <c r="D29" s="182"/>
      <c r="E29" s="183"/>
      <c r="F29" s="184">
        <f>'01-02-05'!L19</f>
        <v>0</v>
      </c>
      <c r="G29" s="184">
        <f>'01-02-05'!I19</f>
        <v>41547.4</v>
      </c>
      <c r="H29" s="184">
        <v>0</v>
      </c>
      <c r="I29" s="185">
        <f>F29+G29</f>
        <v>41547.4</v>
      </c>
      <c r="J29" s="300">
        <f>'01-02-05'!I20</f>
        <v>41547.4</v>
      </c>
      <c r="K29" s="300">
        <f t="shared" si="2"/>
        <v>0</v>
      </c>
    </row>
    <row r="30" spans="1:12" s="174" customFormat="1" ht="15.75" customHeight="1" x14ac:dyDescent="0.25">
      <c r="A30" s="550"/>
      <c r="B30" s="548"/>
      <c r="C30" s="197" t="s">
        <v>5698</v>
      </c>
      <c r="D30" s="170"/>
      <c r="E30" s="171"/>
      <c r="F30" s="172">
        <f>'04-01-01'!L288</f>
        <v>18653157.449999999</v>
      </c>
      <c r="G30" s="172">
        <f>'04-01-01'!I288</f>
        <v>1836877.55</v>
      </c>
      <c r="H30" s="172">
        <v>0</v>
      </c>
      <c r="I30" s="185">
        <f t="shared" ref="I30:I31" si="6">F30+G30</f>
        <v>20490035</v>
      </c>
      <c r="J30" s="300">
        <f>'04-01-01'!I289</f>
        <v>20490035</v>
      </c>
      <c r="K30" s="300">
        <f t="shared" si="2"/>
        <v>0</v>
      </c>
    </row>
    <row r="31" spans="1:12" s="174" customFormat="1" ht="27.6" x14ac:dyDescent="0.25">
      <c r="A31" s="550"/>
      <c r="B31" s="548"/>
      <c r="C31" s="197" t="s">
        <v>5699</v>
      </c>
      <c r="D31" s="170"/>
      <c r="E31" s="171"/>
      <c r="F31" s="172">
        <f>'04-02-01'!L146</f>
        <v>21771248.940000001</v>
      </c>
      <c r="G31" s="172">
        <f>'04-02-01'!I146</f>
        <v>2286250.4900000002</v>
      </c>
      <c r="H31" s="172">
        <v>0</v>
      </c>
      <c r="I31" s="185">
        <f t="shared" si="6"/>
        <v>24057499.43</v>
      </c>
      <c r="J31" s="300">
        <f>'04-02-01'!I147</f>
        <v>24057499.43</v>
      </c>
      <c r="K31" s="300">
        <f t="shared" si="2"/>
        <v>0</v>
      </c>
    </row>
    <row r="32" spans="1:12" s="174" customFormat="1" ht="13.8" x14ac:dyDescent="0.25">
      <c r="A32" s="550"/>
      <c r="B32" s="548"/>
      <c r="C32" s="197" t="s">
        <v>5700</v>
      </c>
      <c r="D32" s="170"/>
      <c r="E32" s="171"/>
      <c r="F32" s="172">
        <v>0</v>
      </c>
      <c r="G32" s="172">
        <v>0</v>
      </c>
      <c r="H32" s="172">
        <v>140397.56</v>
      </c>
      <c r="I32" s="185">
        <f>F32+G32+H32</f>
        <v>140397.56</v>
      </c>
      <c r="K32" s="300">
        <f t="shared" si="2"/>
        <v>140397.56</v>
      </c>
    </row>
    <row r="33" spans="1:11" s="174" customFormat="1" ht="14.4" thickBot="1" x14ac:dyDescent="0.3">
      <c r="A33" s="550"/>
      <c r="B33" s="548"/>
      <c r="C33" s="198" t="s">
        <v>5701</v>
      </c>
      <c r="D33" s="178"/>
      <c r="E33" s="179"/>
      <c r="F33" s="180">
        <v>0</v>
      </c>
      <c r="G33" s="180">
        <v>0</v>
      </c>
      <c r="H33" s="180">
        <v>171402.49</v>
      </c>
      <c r="I33" s="181">
        <f>F33+G33+H33</f>
        <v>171402.49</v>
      </c>
      <c r="K33" s="300">
        <f t="shared" si="2"/>
        <v>171402.49</v>
      </c>
    </row>
    <row r="34" spans="1:11" s="175" customFormat="1" ht="15" customHeight="1" thickBot="1" x14ac:dyDescent="0.3">
      <c r="A34" s="550"/>
      <c r="B34" s="548"/>
      <c r="C34" s="195" t="s">
        <v>5617</v>
      </c>
      <c r="D34" s="186" t="s">
        <v>5618</v>
      </c>
      <c r="E34" s="187" t="s">
        <v>5608</v>
      </c>
      <c r="F34" s="188">
        <f>F35</f>
        <v>21343812.73</v>
      </c>
      <c r="G34" s="188">
        <f>G35</f>
        <v>408176.37</v>
      </c>
      <c r="H34" s="188">
        <f>H35</f>
        <v>0</v>
      </c>
      <c r="I34" s="189">
        <f t="shared" si="3"/>
        <v>21751989.100000001</v>
      </c>
      <c r="J34" s="174"/>
      <c r="K34" s="300">
        <f t="shared" si="2"/>
        <v>21751989.100000001</v>
      </c>
    </row>
    <row r="35" spans="1:11" s="174" customFormat="1" ht="14.4" thickBot="1" x14ac:dyDescent="0.3">
      <c r="A35" s="550"/>
      <c r="B35" s="548"/>
      <c r="C35" s="200" t="s">
        <v>5702</v>
      </c>
      <c r="D35" s="201"/>
      <c r="E35" s="202"/>
      <c r="F35" s="190">
        <f>'05-02-01(об)'!L314</f>
        <v>21343812.73</v>
      </c>
      <c r="G35" s="190">
        <f>'05-02-01(об)'!I314</f>
        <v>408176.37</v>
      </c>
      <c r="H35" s="190">
        <v>0</v>
      </c>
      <c r="I35" s="203">
        <f>F35+G35</f>
        <v>21751989.100000001</v>
      </c>
      <c r="J35" s="300">
        <f>'05-02-01(об)'!I315</f>
        <v>21751989.100000001</v>
      </c>
      <c r="K35" s="300">
        <f t="shared" si="2"/>
        <v>0</v>
      </c>
    </row>
    <row r="36" spans="1:11" s="175" customFormat="1" ht="15" customHeight="1" thickBot="1" x14ac:dyDescent="0.3">
      <c r="A36" s="550"/>
      <c r="B36" s="548"/>
      <c r="C36" s="195" t="s">
        <v>5619</v>
      </c>
      <c r="D36" s="186" t="s">
        <v>5620</v>
      </c>
      <c r="E36" s="187" t="s">
        <v>5608</v>
      </c>
      <c r="F36" s="188">
        <f>SUM(F37:F39)</f>
        <v>11403529.57</v>
      </c>
      <c r="G36" s="188">
        <f t="shared" ref="G36:H36" si="7">SUM(G37:G39)</f>
        <v>6838222.2199999997</v>
      </c>
      <c r="H36" s="188">
        <f t="shared" si="7"/>
        <v>0</v>
      </c>
      <c r="I36" s="189">
        <f t="shared" si="3"/>
        <v>18241751.789999999</v>
      </c>
      <c r="J36" s="174"/>
      <c r="K36" s="300">
        <f t="shared" si="2"/>
        <v>18241751.789999999</v>
      </c>
    </row>
    <row r="37" spans="1:11" s="174" customFormat="1" ht="21" customHeight="1" x14ac:dyDescent="0.25">
      <c r="A37" s="550"/>
      <c r="B37" s="548"/>
      <c r="C37" s="196" t="s">
        <v>5703</v>
      </c>
      <c r="D37" s="182"/>
      <c r="E37" s="183"/>
      <c r="F37" s="184">
        <f>'02-04-01'!L117</f>
        <v>7399896.7800000003</v>
      </c>
      <c r="G37" s="184">
        <f>'02-04-01'!I117</f>
        <v>3952578.82</v>
      </c>
      <c r="H37" s="184">
        <v>0</v>
      </c>
      <c r="I37" s="185">
        <f>F37+G37</f>
        <v>11352475.6</v>
      </c>
      <c r="J37" s="300">
        <f>'02-04-01'!I118</f>
        <v>11352475.6</v>
      </c>
      <c r="K37" s="300">
        <f t="shared" si="2"/>
        <v>0</v>
      </c>
    </row>
    <row r="38" spans="1:11" s="174" customFormat="1" ht="18" customHeight="1" x14ac:dyDescent="0.25">
      <c r="A38" s="550"/>
      <c r="B38" s="548"/>
      <c r="C38" s="197" t="s">
        <v>5704</v>
      </c>
      <c r="D38" s="170"/>
      <c r="E38" s="171"/>
      <c r="F38" s="172">
        <f>'02-04-02 '!L90</f>
        <v>2273078.92</v>
      </c>
      <c r="G38" s="172">
        <f>'02-04-02 '!I90</f>
        <v>1593090.71</v>
      </c>
      <c r="H38" s="172">
        <v>0</v>
      </c>
      <c r="I38" s="173">
        <f>F38+G38</f>
        <v>3866169.63</v>
      </c>
      <c r="J38" s="300">
        <f>'02-04-02 '!I91</f>
        <v>3866169.63</v>
      </c>
      <c r="K38" s="300">
        <f t="shared" si="2"/>
        <v>0</v>
      </c>
    </row>
    <row r="39" spans="1:11" s="174" customFormat="1" ht="18" customHeight="1" thickBot="1" x14ac:dyDescent="0.3">
      <c r="A39" s="550"/>
      <c r="B39" s="548"/>
      <c r="C39" s="198" t="s">
        <v>5705</v>
      </c>
      <c r="D39" s="178"/>
      <c r="E39" s="179"/>
      <c r="F39" s="180">
        <f>'02-04-03'!L126</f>
        <v>1730553.87</v>
      </c>
      <c r="G39" s="180">
        <f>'02-04-03'!I126</f>
        <v>1292552.69</v>
      </c>
      <c r="H39" s="180">
        <v>0</v>
      </c>
      <c r="I39" s="181">
        <f>F39+G39</f>
        <v>3023106.56</v>
      </c>
      <c r="J39" s="300">
        <f>'02-04-03'!I127</f>
        <v>3023106.56</v>
      </c>
      <c r="K39" s="300">
        <f t="shared" si="2"/>
        <v>0</v>
      </c>
    </row>
    <row r="40" spans="1:11" s="175" customFormat="1" ht="14.4" thickBot="1" x14ac:dyDescent="0.3">
      <c r="A40" s="550"/>
      <c r="B40" s="548"/>
      <c r="C40" s="195" t="s">
        <v>5621</v>
      </c>
      <c r="D40" s="186" t="s">
        <v>5622</v>
      </c>
      <c r="E40" s="187" t="s">
        <v>5608</v>
      </c>
      <c r="F40" s="188">
        <f>SUM(F41:F42)</f>
        <v>1472813.42</v>
      </c>
      <c r="G40" s="188">
        <f t="shared" ref="G40:H40" si="8">SUM(G41:G42)</f>
        <v>1370523.42</v>
      </c>
      <c r="H40" s="188">
        <f t="shared" si="8"/>
        <v>0</v>
      </c>
      <c r="I40" s="189">
        <f t="shared" si="3"/>
        <v>2843336.84</v>
      </c>
      <c r="J40" s="174"/>
      <c r="K40" s="300">
        <f t="shared" si="2"/>
        <v>2843336.84</v>
      </c>
    </row>
    <row r="41" spans="1:11" s="174" customFormat="1" ht="13.8" x14ac:dyDescent="0.25">
      <c r="A41" s="550"/>
      <c r="B41" s="548"/>
      <c r="C41" s="196" t="s">
        <v>5706</v>
      </c>
      <c r="D41" s="182"/>
      <c r="E41" s="183"/>
      <c r="F41" s="184">
        <f>'01-02-03'!L16</f>
        <v>0</v>
      </c>
      <c r="G41" s="184">
        <f>'01-02-03'!I16</f>
        <v>426606.33</v>
      </c>
      <c r="H41" s="184">
        <v>0</v>
      </c>
      <c r="I41" s="185">
        <f>F41+G41</f>
        <v>426606.33</v>
      </c>
      <c r="J41" s="300">
        <f>'01-02-03'!I17</f>
        <v>426606.33</v>
      </c>
      <c r="K41" s="300">
        <f t="shared" si="2"/>
        <v>0</v>
      </c>
    </row>
    <row r="42" spans="1:11" s="174" customFormat="1" ht="14.4" thickBot="1" x14ac:dyDescent="0.3">
      <c r="A42" s="550"/>
      <c r="B42" s="548"/>
      <c r="C42" s="198" t="s">
        <v>5707</v>
      </c>
      <c r="D42" s="178"/>
      <c r="E42" s="179"/>
      <c r="F42" s="180">
        <f>'03-01-02'!L712</f>
        <v>1472813.42</v>
      </c>
      <c r="G42" s="180">
        <f>'03-01-02'!I712</f>
        <v>943917.09</v>
      </c>
      <c r="H42" s="180">
        <v>0</v>
      </c>
      <c r="I42" s="181">
        <f>F42+G42</f>
        <v>2416730.5099999998</v>
      </c>
      <c r="J42" s="300">
        <f>'03-01-02'!I713</f>
        <v>2416730.5099999998</v>
      </c>
      <c r="K42" s="300">
        <f t="shared" si="2"/>
        <v>0</v>
      </c>
    </row>
    <row r="43" spans="1:11" s="175" customFormat="1" ht="27.6" x14ac:dyDescent="0.25">
      <c r="A43" s="550"/>
      <c r="B43" s="548"/>
      <c r="C43" s="210" t="s">
        <v>5623</v>
      </c>
      <c r="D43" s="176" t="s">
        <v>5624</v>
      </c>
      <c r="E43" s="177" t="s">
        <v>5608</v>
      </c>
      <c r="F43" s="530">
        <f>F45</f>
        <v>1960791.96</v>
      </c>
      <c r="G43" s="530">
        <f>G45</f>
        <v>969801.35</v>
      </c>
      <c r="H43" s="530">
        <f>H45</f>
        <v>0</v>
      </c>
      <c r="I43" s="532">
        <f>SUM(F43:H44)</f>
        <v>2930593.31</v>
      </c>
      <c r="J43" s="174"/>
      <c r="K43" s="300">
        <f t="shared" si="2"/>
        <v>2930593.31</v>
      </c>
    </row>
    <row r="44" spans="1:11" s="175" customFormat="1" ht="30" customHeight="1" thickBot="1" x14ac:dyDescent="0.3">
      <c r="A44" s="550"/>
      <c r="B44" s="548"/>
      <c r="C44" s="207" t="s">
        <v>5625</v>
      </c>
      <c r="D44" s="208" t="s">
        <v>5626</v>
      </c>
      <c r="E44" s="209" t="s">
        <v>5608</v>
      </c>
      <c r="F44" s="531"/>
      <c r="G44" s="531"/>
      <c r="H44" s="531"/>
      <c r="I44" s="533"/>
      <c r="J44" s="174"/>
      <c r="K44" s="300">
        <f t="shared" si="2"/>
        <v>0</v>
      </c>
    </row>
    <row r="45" spans="1:11" s="174" customFormat="1" ht="14.4" thickBot="1" x14ac:dyDescent="0.3">
      <c r="A45" s="550"/>
      <c r="B45" s="548"/>
      <c r="C45" s="200" t="s">
        <v>5708</v>
      </c>
      <c r="D45" s="201"/>
      <c r="E45" s="202"/>
      <c r="F45" s="190">
        <f>'03-01-01'!L238</f>
        <v>1960791.96</v>
      </c>
      <c r="G45" s="190">
        <f>'03-01-01'!I238</f>
        <v>969801.35</v>
      </c>
      <c r="H45" s="190">
        <v>0</v>
      </c>
      <c r="I45" s="203">
        <f>F45+G45</f>
        <v>2930593.31</v>
      </c>
      <c r="J45" s="300">
        <f>'03-01-01'!I239</f>
        <v>2930593.31</v>
      </c>
      <c r="K45" s="300">
        <f t="shared" si="2"/>
        <v>0</v>
      </c>
    </row>
    <row r="46" spans="1:11" s="175" customFormat="1" ht="28.2" thickBot="1" x14ac:dyDescent="0.3">
      <c r="A46" s="550"/>
      <c r="B46" s="548"/>
      <c r="C46" s="195" t="s">
        <v>5627</v>
      </c>
      <c r="D46" s="186" t="s">
        <v>5628</v>
      </c>
      <c r="E46" s="187" t="s">
        <v>5608</v>
      </c>
      <c r="F46" s="188">
        <f>F47</f>
        <v>307211.96000000002</v>
      </c>
      <c r="G46" s="188">
        <f>G47</f>
        <v>103686.01</v>
      </c>
      <c r="H46" s="188">
        <f>H47</f>
        <v>0</v>
      </c>
      <c r="I46" s="189">
        <f t="shared" si="3"/>
        <v>410897.97</v>
      </c>
      <c r="J46" s="174"/>
      <c r="K46" s="300"/>
    </row>
    <row r="47" spans="1:11" s="174" customFormat="1" ht="14.4" thickBot="1" x14ac:dyDescent="0.3">
      <c r="A47" s="550"/>
      <c r="B47" s="548"/>
      <c r="C47" s="200" t="s">
        <v>5709</v>
      </c>
      <c r="D47" s="201"/>
      <c r="E47" s="202"/>
      <c r="F47" s="190">
        <f>'03-01-06(об)'!L159</f>
        <v>307211.96000000002</v>
      </c>
      <c r="G47" s="190">
        <f>'03-01-06(об)'!I159</f>
        <v>103686.01</v>
      </c>
      <c r="H47" s="190">
        <v>0</v>
      </c>
      <c r="I47" s="203">
        <f>F47+G47</f>
        <v>410897.97</v>
      </c>
      <c r="J47" s="300">
        <f>'03-01-06(об)'!I160</f>
        <v>410897.97</v>
      </c>
      <c r="K47" s="300">
        <f t="shared" si="2"/>
        <v>0</v>
      </c>
    </row>
    <row r="48" spans="1:11" s="175" customFormat="1" ht="28.2" thickBot="1" x14ac:dyDescent="0.3">
      <c r="A48" s="550"/>
      <c r="B48" s="548"/>
      <c r="C48" s="195" t="s">
        <v>5711</v>
      </c>
      <c r="D48" s="186" t="s">
        <v>5629</v>
      </c>
      <c r="E48" s="187" t="s">
        <v>5608</v>
      </c>
      <c r="F48" s="188">
        <f>F49</f>
        <v>15913.18</v>
      </c>
      <c r="G48" s="188">
        <f>G49</f>
        <v>11318.45</v>
      </c>
      <c r="H48" s="188">
        <f>H49</f>
        <v>0</v>
      </c>
      <c r="I48" s="189">
        <f t="shared" si="3"/>
        <v>27231.63</v>
      </c>
      <c r="J48" s="174"/>
      <c r="K48" s="300"/>
    </row>
    <row r="49" spans="1:13" s="174" customFormat="1" ht="20.25" customHeight="1" thickBot="1" x14ac:dyDescent="0.3">
      <c r="A49" s="550"/>
      <c r="B49" s="548"/>
      <c r="C49" s="200" t="s">
        <v>5710</v>
      </c>
      <c r="D49" s="201"/>
      <c r="E49" s="202"/>
      <c r="F49" s="190">
        <f>'03-01-07(об)'!L60</f>
        <v>15913.18</v>
      </c>
      <c r="G49" s="190">
        <f>'03-01-07(об)'!I60</f>
        <v>11318.45</v>
      </c>
      <c r="H49" s="190">
        <v>0</v>
      </c>
      <c r="I49" s="203">
        <f>F49+G49</f>
        <v>27231.63</v>
      </c>
      <c r="J49" s="300">
        <f>'03-01-07(об)'!I61</f>
        <v>27231.63</v>
      </c>
      <c r="K49" s="300">
        <f t="shared" si="2"/>
        <v>0</v>
      </c>
    </row>
    <row r="50" spans="1:13" s="175" customFormat="1" ht="28.2" thickBot="1" x14ac:dyDescent="0.3">
      <c r="A50" s="550"/>
      <c r="B50" s="548"/>
      <c r="C50" s="195" t="s">
        <v>5630</v>
      </c>
      <c r="D50" s="186" t="s">
        <v>5631</v>
      </c>
      <c r="E50" s="187" t="s">
        <v>5608</v>
      </c>
      <c r="F50" s="188">
        <f>SUM(F51:F52)</f>
        <v>109382.55</v>
      </c>
      <c r="G50" s="188">
        <f t="shared" ref="G50:H50" si="9">SUM(G51:G52)</f>
        <v>67064.88</v>
      </c>
      <c r="H50" s="188">
        <f t="shared" si="9"/>
        <v>0</v>
      </c>
      <c r="I50" s="189">
        <f t="shared" si="3"/>
        <v>176447.43</v>
      </c>
      <c r="J50" s="174"/>
      <c r="K50" s="300"/>
    </row>
    <row r="51" spans="1:13" s="174" customFormat="1" ht="20.25" customHeight="1" x14ac:dyDescent="0.25">
      <c r="A51" s="550"/>
      <c r="B51" s="548"/>
      <c r="C51" s="196" t="s">
        <v>5712</v>
      </c>
      <c r="D51" s="182"/>
      <c r="E51" s="183"/>
      <c r="F51" s="184">
        <f>'03-01-04'!L117</f>
        <v>80125.13</v>
      </c>
      <c r="G51" s="184">
        <f>'03-01-04'!I117</f>
        <v>52270.38</v>
      </c>
      <c r="H51" s="184">
        <v>0</v>
      </c>
      <c r="I51" s="185">
        <f>F51+G51</f>
        <v>132395.51</v>
      </c>
      <c r="J51" s="300">
        <f>'03-01-04'!I118</f>
        <v>132395.51</v>
      </c>
      <c r="K51" s="300">
        <f t="shared" si="2"/>
        <v>0</v>
      </c>
    </row>
    <row r="52" spans="1:13" s="174" customFormat="1" ht="20.25" customHeight="1" thickBot="1" x14ac:dyDescent="0.3">
      <c r="A52" s="550"/>
      <c r="B52" s="548"/>
      <c r="C52" s="198" t="s">
        <v>5713</v>
      </c>
      <c r="D52" s="178"/>
      <c r="E52" s="179"/>
      <c r="F52" s="184">
        <f>'03-01-05'!L102</f>
        <v>29257.42</v>
      </c>
      <c r="G52" s="184">
        <f>'03-01-05'!I102</f>
        <v>14794.5</v>
      </c>
      <c r="H52" s="184">
        <v>0</v>
      </c>
      <c r="I52" s="185">
        <f>F52+G52</f>
        <v>44051.92</v>
      </c>
      <c r="J52" s="300">
        <f>'03-01-05'!I103</f>
        <v>44051.92</v>
      </c>
      <c r="K52" s="300">
        <f t="shared" si="2"/>
        <v>0</v>
      </c>
    </row>
    <row r="53" spans="1:13" s="175" customFormat="1" ht="42" thickBot="1" x14ac:dyDescent="0.3">
      <c r="A53" s="550"/>
      <c r="B53" s="548"/>
      <c r="C53" s="195" t="s">
        <v>5632</v>
      </c>
      <c r="D53" s="186" t="s">
        <v>5633</v>
      </c>
      <c r="E53" s="187" t="s">
        <v>5608</v>
      </c>
      <c r="F53" s="188">
        <f>SUM(F54:F55)</f>
        <v>2389855.8199999998</v>
      </c>
      <c r="G53" s="188">
        <f t="shared" ref="G53:H53" si="10">SUM(G54:G55)</f>
        <v>271409.07</v>
      </c>
      <c r="H53" s="188">
        <f t="shared" si="10"/>
        <v>122964.03</v>
      </c>
      <c r="I53" s="189">
        <f t="shared" si="3"/>
        <v>2784228.92</v>
      </c>
      <c r="J53" s="174"/>
      <c r="K53" s="300">
        <f t="shared" si="2"/>
        <v>2784228.92</v>
      </c>
    </row>
    <row r="54" spans="1:13" s="174" customFormat="1" ht="13.8" x14ac:dyDescent="0.25">
      <c r="A54" s="550"/>
      <c r="B54" s="548"/>
      <c r="C54" s="196" t="s">
        <v>5714</v>
      </c>
      <c r="D54" s="182"/>
      <c r="E54" s="183"/>
      <c r="F54" s="184">
        <f>'03-01-03(об)'!L299</f>
        <v>2389855.8199999998</v>
      </c>
      <c r="G54" s="184">
        <f>'03-01-03(об)'!I299</f>
        <v>271409.07</v>
      </c>
      <c r="H54" s="184">
        <v>0</v>
      </c>
      <c r="I54" s="185">
        <f>F54+G54</f>
        <v>2661264.89</v>
      </c>
      <c r="J54" s="300">
        <f>'03-01-03(об)'!I300</f>
        <v>2661264.89</v>
      </c>
      <c r="K54" s="300">
        <f t="shared" si="2"/>
        <v>0</v>
      </c>
    </row>
    <row r="55" spans="1:13" s="174" customFormat="1" ht="14.4" thickBot="1" x14ac:dyDescent="0.3">
      <c r="A55" s="550"/>
      <c r="B55" s="548"/>
      <c r="C55" s="198" t="s">
        <v>5715</v>
      </c>
      <c r="D55" s="178"/>
      <c r="E55" s="179"/>
      <c r="F55" s="180">
        <v>0</v>
      </c>
      <c r="G55" s="180">
        <v>0</v>
      </c>
      <c r="H55" s="180">
        <v>122964.03</v>
      </c>
      <c r="I55" s="181">
        <f>F55+G55+H55</f>
        <v>122964.03</v>
      </c>
      <c r="K55" s="300">
        <f t="shared" si="2"/>
        <v>122964.03</v>
      </c>
    </row>
    <row r="56" spans="1:13" s="175" customFormat="1" ht="27" thickBot="1" x14ac:dyDescent="0.3">
      <c r="A56" s="550"/>
      <c r="B56" s="548"/>
      <c r="C56" s="205" t="s">
        <v>5634</v>
      </c>
      <c r="D56" s="186" t="s">
        <v>5635</v>
      </c>
      <c r="E56" s="187" t="s">
        <v>5608</v>
      </c>
      <c r="F56" s="188">
        <f>F57</f>
        <v>479547.31</v>
      </c>
      <c r="G56" s="188">
        <f>G57</f>
        <v>181585.65</v>
      </c>
      <c r="H56" s="188">
        <f>H57</f>
        <v>0</v>
      </c>
      <c r="I56" s="189">
        <f t="shared" si="3"/>
        <v>661132.96</v>
      </c>
      <c r="J56" s="174"/>
      <c r="K56" s="300">
        <f t="shared" si="2"/>
        <v>661132.96</v>
      </c>
    </row>
    <row r="57" spans="1:13" s="174" customFormat="1" ht="14.4" thickBot="1" x14ac:dyDescent="0.3">
      <c r="A57" s="550"/>
      <c r="B57" s="548"/>
      <c r="C57" s="200" t="s">
        <v>5716</v>
      </c>
      <c r="D57" s="201"/>
      <c r="E57" s="202"/>
      <c r="F57" s="190">
        <f>'03-02-02'!L68</f>
        <v>479547.31</v>
      </c>
      <c r="G57" s="190">
        <f>'03-02-02'!I68</f>
        <v>181585.65</v>
      </c>
      <c r="H57" s="190">
        <v>0</v>
      </c>
      <c r="I57" s="203">
        <f>F57+G57</f>
        <v>661132.96</v>
      </c>
      <c r="J57" s="443">
        <f>'03-02-02'!I69</f>
        <v>661132.96</v>
      </c>
      <c r="K57" s="300">
        <f t="shared" si="2"/>
        <v>0</v>
      </c>
    </row>
    <row r="58" spans="1:13" s="175" customFormat="1" ht="27.6" x14ac:dyDescent="0.25">
      <c r="A58" s="550"/>
      <c r="B58" s="548"/>
      <c r="C58" s="210" t="s">
        <v>5636</v>
      </c>
      <c r="D58" s="176" t="s">
        <v>5637</v>
      </c>
      <c r="E58" s="177" t="s">
        <v>5608</v>
      </c>
      <c r="F58" s="530">
        <f>SUM(F60:F62)</f>
        <v>3093243.93</v>
      </c>
      <c r="G58" s="530">
        <f t="shared" ref="G58:H58" si="11">SUM(G60:G62)</f>
        <v>2301376.38</v>
      </c>
      <c r="H58" s="530">
        <f t="shared" si="11"/>
        <v>0</v>
      </c>
      <c r="I58" s="532">
        <f>SUM(F58:H59)</f>
        <v>5394620.3099999996</v>
      </c>
      <c r="J58" s="174"/>
      <c r="K58" s="300">
        <f t="shared" si="2"/>
        <v>5394620.3099999996</v>
      </c>
    </row>
    <row r="59" spans="1:13" s="175" customFormat="1" ht="44.25" customHeight="1" thickBot="1" x14ac:dyDescent="0.3">
      <c r="A59" s="550"/>
      <c r="B59" s="548"/>
      <c r="C59" s="207" t="s">
        <v>5638</v>
      </c>
      <c r="D59" s="208" t="s">
        <v>5639</v>
      </c>
      <c r="E59" s="209" t="s">
        <v>5608</v>
      </c>
      <c r="F59" s="531"/>
      <c r="G59" s="531"/>
      <c r="H59" s="531"/>
      <c r="I59" s="533"/>
      <c r="J59" s="174"/>
      <c r="K59" s="300">
        <f t="shared" si="2"/>
        <v>0</v>
      </c>
    </row>
    <row r="60" spans="1:13" s="174" customFormat="1" ht="27.6" x14ac:dyDescent="0.25">
      <c r="A60" s="550"/>
      <c r="B60" s="548"/>
      <c r="C60" s="196" t="s">
        <v>5717</v>
      </c>
      <c r="D60" s="182"/>
      <c r="E60" s="183"/>
      <c r="F60" s="184">
        <f>'01-02-01'!L34</f>
        <v>3449.23</v>
      </c>
      <c r="G60" s="184">
        <f>'01-02-01'!I34</f>
        <v>857087.39</v>
      </c>
      <c r="H60" s="184">
        <v>0</v>
      </c>
      <c r="I60" s="185">
        <f>F60+G60</f>
        <v>860536.62</v>
      </c>
      <c r="J60" s="300">
        <f>'01-02-01'!I35</f>
        <v>860536.62</v>
      </c>
      <c r="K60" s="300">
        <f t="shared" si="2"/>
        <v>0</v>
      </c>
    </row>
    <row r="61" spans="1:13" s="174" customFormat="1" ht="27.6" x14ac:dyDescent="0.25">
      <c r="A61" s="550"/>
      <c r="B61" s="548"/>
      <c r="C61" s="197" t="s">
        <v>5718</v>
      </c>
      <c r="D61" s="170"/>
      <c r="E61" s="171"/>
      <c r="F61" s="172">
        <f>'02-05-01'!L112</f>
        <v>606038.56999999995</v>
      </c>
      <c r="G61" s="172">
        <f>'02-05-01'!I112</f>
        <v>285889.62</v>
      </c>
      <c r="H61" s="172">
        <v>0</v>
      </c>
      <c r="I61" s="173">
        <f>F61+G61</f>
        <v>891928.19</v>
      </c>
      <c r="J61" s="300">
        <f>'02-05-01'!I113</f>
        <v>891928.19</v>
      </c>
      <c r="K61" s="300">
        <f t="shared" si="2"/>
        <v>0</v>
      </c>
    </row>
    <row r="62" spans="1:13" s="174" customFormat="1" ht="28.2" thickBot="1" x14ac:dyDescent="0.3">
      <c r="A62" s="550"/>
      <c r="B62" s="548"/>
      <c r="C62" s="198" t="s">
        <v>5719</v>
      </c>
      <c r="D62" s="178"/>
      <c r="E62" s="179"/>
      <c r="F62" s="180">
        <f>'02-05-03'!L263</f>
        <v>2483756.13</v>
      </c>
      <c r="G62" s="180">
        <f>'02-05-03'!I263</f>
        <v>1158399.3700000001</v>
      </c>
      <c r="H62" s="180">
        <v>0</v>
      </c>
      <c r="I62" s="181">
        <f>F62+G62</f>
        <v>3642155.5</v>
      </c>
      <c r="J62" s="300">
        <f>'02-05-03'!I264</f>
        <v>3642155.5</v>
      </c>
      <c r="K62" s="300">
        <f t="shared" si="2"/>
        <v>0</v>
      </c>
    </row>
    <row r="63" spans="1:13" s="175" customFormat="1" ht="28.2" thickBot="1" x14ac:dyDescent="0.3">
      <c r="A63" s="550"/>
      <c r="B63" s="548"/>
      <c r="C63" s="195" t="s">
        <v>5640</v>
      </c>
      <c r="D63" s="186" t="s">
        <v>5641</v>
      </c>
      <c r="E63" s="187" t="s">
        <v>5608</v>
      </c>
      <c r="F63" s="188">
        <f>SUM(F64)</f>
        <v>3467887.2</v>
      </c>
      <c r="G63" s="188">
        <f t="shared" ref="G63:H63" si="12">SUM(G64)</f>
        <v>1690770.86</v>
      </c>
      <c r="H63" s="188">
        <f t="shared" si="12"/>
        <v>0</v>
      </c>
      <c r="I63" s="189">
        <f t="shared" si="3"/>
        <v>5158658.0599999996</v>
      </c>
      <c r="J63" s="174"/>
      <c r="K63" s="300">
        <f t="shared" si="2"/>
        <v>5158658.0599999996</v>
      </c>
    </row>
    <row r="64" spans="1:13" s="174" customFormat="1" ht="28.2" thickBot="1" x14ac:dyDescent="0.3">
      <c r="A64" s="550"/>
      <c r="B64" s="548"/>
      <c r="C64" s="200" t="s">
        <v>5720</v>
      </c>
      <c r="D64" s="201"/>
      <c r="E64" s="202"/>
      <c r="F64" s="190">
        <f>'02-05-02'!L100</f>
        <v>3467887.2</v>
      </c>
      <c r="G64" s="190">
        <f>'02-05-02'!I100</f>
        <v>1690770.86</v>
      </c>
      <c r="H64" s="190">
        <v>0</v>
      </c>
      <c r="I64" s="203">
        <f>F64+G64</f>
        <v>5158658.0599999996</v>
      </c>
      <c r="J64" s="300">
        <f>'02-05-02'!I101</f>
        <v>5158658.0599999996</v>
      </c>
      <c r="K64" s="300">
        <f t="shared" si="2"/>
        <v>0</v>
      </c>
      <c r="M64" s="300">
        <f>I60+I61+I67</f>
        <v>5728249.7999999998</v>
      </c>
    </row>
    <row r="65" spans="1:11" s="175" customFormat="1" ht="27.6" x14ac:dyDescent="0.25">
      <c r="A65" s="550"/>
      <c r="B65" s="548"/>
      <c r="C65" s="210" t="s">
        <v>5642</v>
      </c>
      <c r="D65" s="176" t="s">
        <v>5643</v>
      </c>
      <c r="E65" s="177" t="s">
        <v>5608</v>
      </c>
      <c r="F65" s="530">
        <f>SUM(F67:F69)</f>
        <v>8275139.4800000004</v>
      </c>
      <c r="G65" s="530">
        <f t="shared" ref="G65:H65" si="13">SUM(G67:G69)</f>
        <v>8416358.3499999996</v>
      </c>
      <c r="H65" s="530">
        <f t="shared" si="13"/>
        <v>0</v>
      </c>
      <c r="I65" s="532">
        <f>SUM(F65:H66)</f>
        <v>16691497.83</v>
      </c>
      <c r="J65" s="174"/>
      <c r="K65" s="300">
        <f t="shared" si="2"/>
        <v>16691497.83</v>
      </c>
    </row>
    <row r="66" spans="1:11" s="175" customFormat="1" ht="30" customHeight="1" thickBot="1" x14ac:dyDescent="0.3">
      <c r="A66" s="550"/>
      <c r="B66" s="548"/>
      <c r="C66" s="207" t="s">
        <v>5644</v>
      </c>
      <c r="D66" s="208" t="s">
        <v>5645</v>
      </c>
      <c r="E66" s="209" t="s">
        <v>5608</v>
      </c>
      <c r="F66" s="531"/>
      <c r="G66" s="531"/>
      <c r="H66" s="531"/>
      <c r="I66" s="533"/>
      <c r="J66" s="174"/>
      <c r="K66" s="300">
        <f t="shared" si="2"/>
        <v>0</v>
      </c>
    </row>
    <row r="67" spans="1:11" s="174" customFormat="1" ht="27.6" x14ac:dyDescent="0.25">
      <c r="A67" s="550"/>
      <c r="B67" s="548"/>
      <c r="C67" s="196" t="s">
        <v>5721</v>
      </c>
      <c r="D67" s="182"/>
      <c r="E67" s="183"/>
      <c r="F67" s="184">
        <f>'01-02-02'!L32</f>
        <v>10586.29</v>
      </c>
      <c r="G67" s="184">
        <f>'01-02-02'!I32</f>
        <v>3965198.7</v>
      </c>
      <c r="H67" s="184">
        <v>0</v>
      </c>
      <c r="I67" s="185">
        <f>F67+G67</f>
        <v>3975784.99</v>
      </c>
      <c r="J67" s="300">
        <f>'01-02-02'!I33</f>
        <v>3975784.99</v>
      </c>
      <c r="K67" s="300">
        <f t="shared" si="2"/>
        <v>0</v>
      </c>
    </row>
    <row r="68" spans="1:11" s="174" customFormat="1" ht="27.6" x14ac:dyDescent="0.25">
      <c r="A68" s="550"/>
      <c r="B68" s="548"/>
      <c r="C68" s="197" t="s">
        <v>5722</v>
      </c>
      <c r="D68" s="170"/>
      <c r="E68" s="171"/>
      <c r="F68" s="172">
        <f>'02-06-01'!L134</f>
        <v>2955135.94</v>
      </c>
      <c r="G68" s="172">
        <f>'02-06-01'!I134</f>
        <v>2063745.52</v>
      </c>
      <c r="H68" s="172">
        <v>0</v>
      </c>
      <c r="I68" s="173">
        <f>F68+G68</f>
        <v>5018881.46</v>
      </c>
      <c r="J68" s="300">
        <f>'02-06-01'!I135</f>
        <v>5018881.46</v>
      </c>
      <c r="K68" s="300">
        <f t="shared" si="2"/>
        <v>0</v>
      </c>
    </row>
    <row r="69" spans="1:11" s="174" customFormat="1" ht="28.2" thickBot="1" x14ac:dyDescent="0.3">
      <c r="A69" s="550"/>
      <c r="B69" s="548"/>
      <c r="C69" s="198" t="s">
        <v>5723</v>
      </c>
      <c r="D69" s="178"/>
      <c r="E69" s="179"/>
      <c r="F69" s="180">
        <f>'02-06-03'!L272</f>
        <v>5309417.25</v>
      </c>
      <c r="G69" s="180">
        <f>'02-06-03'!I272</f>
        <v>2387414.13</v>
      </c>
      <c r="H69" s="180">
        <v>0</v>
      </c>
      <c r="I69" s="181">
        <f>F69+G69</f>
        <v>7696831.3799999999</v>
      </c>
      <c r="J69" s="300">
        <f>'02-06-03'!I273</f>
        <v>7696831.3799999999</v>
      </c>
      <c r="K69" s="300">
        <f t="shared" si="2"/>
        <v>0</v>
      </c>
    </row>
    <row r="70" spans="1:11" s="175" customFormat="1" ht="28.2" thickBot="1" x14ac:dyDescent="0.3">
      <c r="A70" s="550"/>
      <c r="B70" s="548"/>
      <c r="C70" s="195" t="s">
        <v>5646</v>
      </c>
      <c r="D70" s="186" t="s">
        <v>5647</v>
      </c>
      <c r="E70" s="187" t="s">
        <v>5608</v>
      </c>
      <c r="F70" s="188">
        <f>F71</f>
        <v>5049679.57</v>
      </c>
      <c r="G70" s="188">
        <f>G71</f>
        <v>3014839.79</v>
      </c>
      <c r="H70" s="188">
        <f>H71</f>
        <v>0</v>
      </c>
      <c r="I70" s="189">
        <f t="shared" si="3"/>
        <v>8064519.3600000003</v>
      </c>
      <c r="J70" s="174"/>
      <c r="K70" s="300">
        <f t="shared" si="2"/>
        <v>8064519.3600000003</v>
      </c>
    </row>
    <row r="71" spans="1:11" s="174" customFormat="1" ht="28.2" thickBot="1" x14ac:dyDescent="0.3">
      <c r="A71" s="550"/>
      <c r="B71" s="548"/>
      <c r="C71" s="200" t="s">
        <v>5724</v>
      </c>
      <c r="D71" s="201"/>
      <c r="E71" s="202"/>
      <c r="F71" s="190">
        <f>'02-06-02'!L85</f>
        <v>5049679.57</v>
      </c>
      <c r="G71" s="190">
        <f>'02-06-02'!I85</f>
        <v>3014839.79</v>
      </c>
      <c r="H71" s="190">
        <v>0</v>
      </c>
      <c r="I71" s="203">
        <f>F71+G71</f>
        <v>8064519.3600000003</v>
      </c>
      <c r="J71" s="300">
        <f>'02-06-02'!I86</f>
        <v>8064519.3600000003</v>
      </c>
      <c r="K71" s="300">
        <f t="shared" si="2"/>
        <v>0</v>
      </c>
    </row>
    <row r="72" spans="1:11" s="175" customFormat="1" ht="27" thickBot="1" x14ac:dyDescent="0.3">
      <c r="A72" s="550"/>
      <c r="B72" s="548"/>
      <c r="C72" s="205" t="s">
        <v>5648</v>
      </c>
      <c r="D72" s="186" t="s">
        <v>5649</v>
      </c>
      <c r="E72" s="187" t="s">
        <v>5608</v>
      </c>
      <c r="F72" s="188">
        <f>F73</f>
        <v>12130371.640000001</v>
      </c>
      <c r="G72" s="188">
        <f>G73</f>
        <v>561401.26</v>
      </c>
      <c r="H72" s="188">
        <f>H73</f>
        <v>0</v>
      </c>
      <c r="I72" s="189">
        <f t="shared" si="3"/>
        <v>12691772.9</v>
      </c>
      <c r="J72" s="174"/>
      <c r="K72" s="300">
        <f t="shared" si="2"/>
        <v>12691772.9</v>
      </c>
    </row>
    <row r="73" spans="1:11" s="174" customFormat="1" ht="22.5" customHeight="1" thickBot="1" x14ac:dyDescent="0.3">
      <c r="A73" s="550"/>
      <c r="B73" s="548"/>
      <c r="C73" s="200" t="s">
        <v>5725</v>
      </c>
      <c r="D73" s="201"/>
      <c r="E73" s="202"/>
      <c r="F73" s="190">
        <f>'05-02-02'!L141</f>
        <v>12130371.640000001</v>
      </c>
      <c r="G73" s="190">
        <f>'05-02-02'!I141</f>
        <v>561401.26</v>
      </c>
      <c r="H73" s="190">
        <v>0</v>
      </c>
      <c r="I73" s="203">
        <f>F73+G73</f>
        <v>12691772.9</v>
      </c>
      <c r="J73" s="300">
        <f>'05-02-02'!I142</f>
        <v>12691772.9</v>
      </c>
      <c r="K73" s="300">
        <f t="shared" si="2"/>
        <v>0</v>
      </c>
    </row>
    <row r="74" spans="1:11" s="175" customFormat="1" ht="27" thickBot="1" x14ac:dyDescent="0.3">
      <c r="A74" s="550"/>
      <c r="B74" s="548"/>
      <c r="C74" s="205" t="s">
        <v>5650</v>
      </c>
      <c r="D74" s="186" t="s">
        <v>5651</v>
      </c>
      <c r="E74" s="187" t="s">
        <v>5608</v>
      </c>
      <c r="F74" s="188">
        <f>F75</f>
        <v>5296084.71</v>
      </c>
      <c r="G74" s="188">
        <f>G75</f>
        <v>1011754.24</v>
      </c>
      <c r="H74" s="188">
        <f>H75</f>
        <v>0</v>
      </c>
      <c r="I74" s="189">
        <f t="shared" si="3"/>
        <v>6307838.9500000002</v>
      </c>
      <c r="J74" s="174"/>
      <c r="K74" s="300">
        <f t="shared" si="2"/>
        <v>6307838.9500000002</v>
      </c>
    </row>
    <row r="75" spans="1:11" s="174" customFormat="1" ht="22.5" customHeight="1" thickBot="1" x14ac:dyDescent="0.3">
      <c r="A75" s="550"/>
      <c r="B75" s="548"/>
      <c r="C75" s="200" t="s">
        <v>5726</v>
      </c>
      <c r="D75" s="201"/>
      <c r="E75" s="202"/>
      <c r="F75" s="190">
        <f>'04-02-02'!L90</f>
        <v>5296084.71</v>
      </c>
      <c r="G75" s="190">
        <f>'04-02-02'!I90</f>
        <v>1011754.24</v>
      </c>
      <c r="H75" s="190">
        <v>0</v>
      </c>
      <c r="I75" s="203">
        <f>F75+G75</f>
        <v>6307838.9500000002</v>
      </c>
      <c r="J75" s="300">
        <f>'04-02-02'!I91</f>
        <v>6307838.9500000002</v>
      </c>
      <c r="K75" s="300">
        <f t="shared" si="2"/>
        <v>0</v>
      </c>
    </row>
    <row r="76" spans="1:11" s="175" customFormat="1" ht="26.4" x14ac:dyDescent="0.25">
      <c r="A76" s="550"/>
      <c r="B76" s="548"/>
      <c r="C76" s="204" t="s">
        <v>5652</v>
      </c>
      <c r="D76" s="176" t="s">
        <v>5653</v>
      </c>
      <c r="E76" s="177" t="s">
        <v>5608</v>
      </c>
      <c r="F76" s="530">
        <f>F78</f>
        <v>7204932.7599999998</v>
      </c>
      <c r="G76" s="530">
        <f>G78</f>
        <v>1651395.54</v>
      </c>
      <c r="H76" s="530">
        <f>H78</f>
        <v>0</v>
      </c>
      <c r="I76" s="532">
        <f>SUM(F76:H77)</f>
        <v>8856328.3000000007</v>
      </c>
      <c r="J76" s="174"/>
      <c r="K76" s="300">
        <f t="shared" si="2"/>
        <v>8856328.3000000007</v>
      </c>
    </row>
    <row r="77" spans="1:11" s="175" customFormat="1" ht="27" customHeight="1" thickBot="1" x14ac:dyDescent="0.3">
      <c r="A77" s="550"/>
      <c r="B77" s="548"/>
      <c r="C77" s="211" t="s">
        <v>5654</v>
      </c>
      <c r="D77" s="208" t="s">
        <v>5655</v>
      </c>
      <c r="E77" s="209" t="s">
        <v>5608</v>
      </c>
      <c r="F77" s="531"/>
      <c r="G77" s="531"/>
      <c r="H77" s="531"/>
      <c r="I77" s="533"/>
      <c r="J77" s="174"/>
      <c r="K77" s="300">
        <f t="shared" si="2"/>
        <v>0</v>
      </c>
    </row>
    <row r="78" spans="1:11" s="174" customFormat="1" ht="20.25" customHeight="1" thickBot="1" x14ac:dyDescent="0.3">
      <c r="A78" s="550"/>
      <c r="B78" s="548"/>
      <c r="C78" s="198" t="s">
        <v>5727</v>
      </c>
      <c r="D78" s="178"/>
      <c r="E78" s="179"/>
      <c r="F78" s="180">
        <f>'04-02-03'!L87</f>
        <v>7204932.7599999998</v>
      </c>
      <c r="G78" s="180">
        <f>'04-02-03'!I87</f>
        <v>1651395.54</v>
      </c>
      <c r="H78" s="180">
        <v>0</v>
      </c>
      <c r="I78" s="181">
        <f>F78+G78</f>
        <v>8856328.3000000007</v>
      </c>
      <c r="J78" s="300">
        <f>'04-02-03'!I88</f>
        <v>8856328.3000000007</v>
      </c>
      <c r="K78" s="300">
        <f t="shared" ref="K78:K84" si="14">I78-J78</f>
        <v>0</v>
      </c>
    </row>
    <row r="79" spans="1:11" ht="14.4" thickBot="1" x14ac:dyDescent="0.3">
      <c r="A79" s="551"/>
      <c r="B79" s="549"/>
      <c r="C79" s="214" t="s">
        <v>5656</v>
      </c>
      <c r="D79" s="215"/>
      <c r="E79" s="216"/>
      <c r="F79" s="554"/>
      <c r="G79" s="555"/>
      <c r="H79" s="555"/>
      <c r="I79" s="217">
        <f>F79</f>
        <v>0</v>
      </c>
      <c r="K79" s="300">
        <f t="shared" si="14"/>
        <v>0</v>
      </c>
    </row>
    <row r="80" spans="1:11" ht="20.25" customHeight="1" thickTop="1" x14ac:dyDescent="0.25">
      <c r="A80" s="212">
        <v>2</v>
      </c>
      <c r="B80" s="543" t="s">
        <v>5657</v>
      </c>
      <c r="C80" s="544"/>
      <c r="D80" s="544"/>
      <c r="E80" s="544"/>
      <c r="F80" s="544"/>
      <c r="G80" s="544"/>
      <c r="H80" s="544"/>
      <c r="I80" s="213">
        <f>I12+I19+I23+I26+I28+I34+I36+I40+I43+I46+I48+I50+I53+I56+I58+I63+I65+I70+I72+I74+I76</f>
        <v>485898570.19999999</v>
      </c>
      <c r="K80" s="300">
        <f t="shared" si="14"/>
        <v>485898570.19999999</v>
      </c>
    </row>
    <row r="81" spans="1:11" ht="17.25" customHeight="1" x14ac:dyDescent="0.25">
      <c r="A81" s="153">
        <v>3</v>
      </c>
      <c r="B81" s="520" t="s">
        <v>5658</v>
      </c>
      <c r="C81" s="521"/>
      <c r="D81" s="521"/>
      <c r="E81" s="521"/>
      <c r="F81" s="521"/>
      <c r="G81" s="521"/>
      <c r="H81" s="521"/>
      <c r="I81" s="152">
        <f>I80*0.03</f>
        <v>14576957.109999999</v>
      </c>
      <c r="K81" s="300">
        <f t="shared" si="14"/>
        <v>14576957.109999999</v>
      </c>
    </row>
    <row r="82" spans="1:11" ht="30" customHeight="1" x14ac:dyDescent="0.25">
      <c r="A82" s="153">
        <v>4</v>
      </c>
      <c r="B82" s="522" t="s">
        <v>5659</v>
      </c>
      <c r="C82" s="523"/>
      <c r="D82" s="523"/>
      <c r="E82" s="523"/>
      <c r="F82" s="523"/>
      <c r="G82" s="523"/>
      <c r="H82" s="523"/>
      <c r="I82" s="154">
        <f>I80+I81</f>
        <v>500475527.31</v>
      </c>
      <c r="J82" s="155"/>
      <c r="K82" s="300">
        <f t="shared" si="14"/>
        <v>500475527.31</v>
      </c>
    </row>
    <row r="83" spans="1:11" ht="30" customHeight="1" x14ac:dyDescent="0.25">
      <c r="A83" s="153">
        <v>5</v>
      </c>
      <c r="B83" s="477" t="s">
        <v>5660</v>
      </c>
      <c r="C83" s="524" t="s">
        <v>5661</v>
      </c>
      <c r="D83" s="525"/>
      <c r="E83" s="525"/>
      <c r="F83" s="525"/>
      <c r="G83" s="525"/>
      <c r="H83" s="525"/>
      <c r="I83" s="152">
        <f>I82*0.2</f>
        <v>100095105.45999999</v>
      </c>
      <c r="J83" s="169" t="s">
        <v>5741</v>
      </c>
      <c r="K83" s="481"/>
    </row>
    <row r="84" spans="1:11" ht="22.5" customHeight="1" x14ac:dyDescent="0.25">
      <c r="A84" s="153">
        <v>6</v>
      </c>
      <c r="B84" s="526" t="s">
        <v>5662</v>
      </c>
      <c r="C84" s="527"/>
      <c r="D84" s="527"/>
      <c r="E84" s="527"/>
      <c r="F84" s="527"/>
      <c r="G84" s="527"/>
      <c r="H84" s="527"/>
      <c r="I84" s="218">
        <f>I82+I83</f>
        <v>600570632.76999998</v>
      </c>
      <c r="J84" s="457">
        <f>600571.36*1000</f>
        <v>600571360</v>
      </c>
      <c r="K84" s="482">
        <f t="shared" si="14"/>
        <v>-727.23</v>
      </c>
    </row>
    <row r="85" spans="1:11" ht="75.75" customHeight="1" x14ac:dyDescent="0.25">
      <c r="A85" s="153">
        <v>7</v>
      </c>
      <c r="B85" s="477" t="s">
        <v>5663</v>
      </c>
      <c r="C85" s="528" t="s">
        <v>5664</v>
      </c>
      <c r="D85" s="529"/>
      <c r="E85" s="529"/>
      <c r="F85" s="512"/>
      <c r="G85" s="512"/>
      <c r="H85" s="512"/>
      <c r="I85" s="513"/>
      <c r="J85" s="456"/>
    </row>
    <row r="86" spans="1:11" ht="27" customHeight="1" x14ac:dyDescent="0.25">
      <c r="A86" s="153">
        <v>8</v>
      </c>
      <c r="B86" s="477" t="s">
        <v>5665</v>
      </c>
      <c r="C86" s="536" t="s">
        <v>5666</v>
      </c>
      <c r="D86" s="537"/>
      <c r="E86" s="537"/>
      <c r="F86" s="538" t="s">
        <v>5667</v>
      </c>
      <c r="G86" s="538"/>
      <c r="H86" s="538"/>
      <c r="I86" s="513"/>
    </row>
    <row r="87" spans="1:11" ht="66.75" customHeight="1" x14ac:dyDescent="0.25">
      <c r="A87" s="157">
        <v>9</v>
      </c>
      <c r="B87" s="477" t="s">
        <v>5668</v>
      </c>
      <c r="C87" s="536" t="s">
        <v>5669</v>
      </c>
      <c r="D87" s="537"/>
      <c r="E87" s="537"/>
      <c r="F87" s="539" t="s">
        <v>5670</v>
      </c>
      <c r="G87" s="539"/>
      <c r="H87" s="539"/>
      <c r="I87" s="540"/>
      <c r="J87" s="158"/>
    </row>
    <row r="88" spans="1:11" ht="31.5" customHeight="1" x14ac:dyDescent="0.25">
      <c r="A88" s="157">
        <v>10</v>
      </c>
      <c r="B88" s="477" t="s">
        <v>5671</v>
      </c>
      <c r="C88" s="541" t="s">
        <v>5672</v>
      </c>
      <c r="D88" s="542"/>
      <c r="E88" s="542"/>
      <c r="F88" s="538" t="s">
        <v>5667</v>
      </c>
      <c r="G88" s="538"/>
      <c r="H88" s="538"/>
      <c r="I88" s="513"/>
    </row>
    <row r="89" spans="1:11" ht="29.25" customHeight="1" x14ac:dyDescent="0.25">
      <c r="A89" s="157">
        <v>11</v>
      </c>
      <c r="B89" s="477" t="s">
        <v>5673</v>
      </c>
      <c r="C89" s="510"/>
      <c r="D89" s="511"/>
      <c r="E89" s="511"/>
      <c r="F89" s="512"/>
      <c r="G89" s="512"/>
      <c r="H89" s="512"/>
      <c r="I89" s="513"/>
    </row>
    <row r="90" spans="1:11" x14ac:dyDescent="0.25">
      <c r="A90" s="144"/>
      <c r="F90" s="159"/>
      <c r="G90" s="159"/>
      <c r="H90" s="159"/>
      <c r="I90" s="141"/>
    </row>
    <row r="91" spans="1:11" x14ac:dyDescent="0.25">
      <c r="A91" s="514" t="s">
        <v>5674</v>
      </c>
      <c r="B91" s="515"/>
      <c r="C91" s="515"/>
      <c r="D91" s="515"/>
      <c r="E91" s="515"/>
      <c r="F91" s="515"/>
      <c r="G91" s="515"/>
      <c r="H91" s="515"/>
      <c r="I91" s="141"/>
    </row>
    <row r="92" spans="1:11" x14ac:dyDescent="0.25">
      <c r="A92" s="144"/>
      <c r="I92" s="141"/>
    </row>
    <row r="93" spans="1:11" x14ac:dyDescent="0.25">
      <c r="A93" s="144"/>
      <c r="I93" s="141"/>
    </row>
    <row r="94" spans="1:11" ht="13.8" x14ac:dyDescent="0.25">
      <c r="A94" s="516"/>
      <c r="B94" s="517"/>
      <c r="D94" s="518" t="s">
        <v>5675</v>
      </c>
      <c r="E94" s="519"/>
      <c r="F94" s="519"/>
      <c r="H94" s="160"/>
      <c r="I94" s="141"/>
    </row>
    <row r="95" spans="1:11" ht="13.8" thickBot="1" x14ac:dyDescent="0.3">
      <c r="A95" s="161" t="s">
        <v>5676</v>
      </c>
      <c r="B95" s="162"/>
      <c r="C95" s="199"/>
      <c r="D95" s="534" t="s">
        <v>5677</v>
      </c>
      <c r="E95" s="535"/>
      <c r="F95" s="535"/>
      <c r="G95" s="163"/>
      <c r="H95" s="478" t="s">
        <v>5678</v>
      </c>
      <c r="I95" s="165"/>
    </row>
    <row r="96" spans="1:11" x14ac:dyDescent="0.25">
      <c r="A96" s="155"/>
      <c r="B96" s="479"/>
      <c r="C96" s="479"/>
      <c r="D96" s="143"/>
      <c r="E96" s="143"/>
      <c r="F96" s="143"/>
      <c r="G96" s="143"/>
    </row>
    <row r="97" spans="1:7" x14ac:dyDescent="0.25">
      <c r="A97" s="155"/>
      <c r="B97" s="479"/>
      <c r="C97" s="479"/>
      <c r="D97" s="143"/>
      <c r="E97" s="143"/>
      <c r="F97" s="143"/>
      <c r="G97" s="143"/>
    </row>
    <row r="98" spans="1:7" x14ac:dyDescent="0.25">
      <c r="A98" s="167" t="s">
        <v>5679</v>
      </c>
      <c r="B98" s="479"/>
      <c r="C98" s="479"/>
      <c r="D98" s="143"/>
      <c r="E98" s="143"/>
      <c r="F98" s="143"/>
      <c r="G98" s="143"/>
    </row>
    <row r="99" spans="1:7" x14ac:dyDescent="0.25">
      <c r="A99" s="167" t="s">
        <v>5680</v>
      </c>
      <c r="B99" s="479"/>
      <c r="C99" s="479"/>
      <c r="D99" s="143"/>
      <c r="E99" s="143"/>
      <c r="F99" s="143"/>
      <c r="G99" s="143"/>
    </row>
    <row r="100" spans="1:7" x14ac:dyDescent="0.25">
      <c r="A100" s="167" t="s">
        <v>5681</v>
      </c>
      <c r="B100" s="479"/>
      <c r="C100" s="479"/>
      <c r="D100" s="143"/>
      <c r="E100" s="143"/>
      <c r="F100" s="143"/>
      <c r="G100" s="143"/>
    </row>
    <row r="101" spans="1:7" x14ac:dyDescent="0.25">
      <c r="A101" s="167" t="s">
        <v>5682</v>
      </c>
      <c r="B101" s="479"/>
      <c r="C101" s="479"/>
      <c r="D101" s="143"/>
      <c r="E101" s="143"/>
      <c r="F101" s="143"/>
      <c r="G101" s="143"/>
    </row>
    <row r="102" spans="1:7" x14ac:dyDescent="0.25">
      <c r="A102" s="167" t="s">
        <v>5683</v>
      </c>
      <c r="B102" s="479"/>
      <c r="C102" s="479"/>
      <c r="D102" s="143"/>
      <c r="E102" s="143"/>
      <c r="F102" s="143"/>
      <c r="G102" s="143"/>
    </row>
    <row r="103" spans="1:7" x14ac:dyDescent="0.25">
      <c r="A103" s="168"/>
      <c r="B103" s="479" t="s">
        <v>5684</v>
      </c>
      <c r="C103" s="479"/>
      <c r="D103" s="143"/>
      <c r="E103" s="143"/>
      <c r="F103" s="143"/>
      <c r="G103" s="143"/>
    </row>
  </sheetData>
  <autoFilter ref="A10:O89" xr:uid="{FB5ECEE2-919B-4004-82CA-985DF75D28D9}"/>
  <mergeCells count="47">
    <mergeCell ref="H1:I1"/>
    <mergeCell ref="A2:I2"/>
    <mergeCell ref="A3:B3"/>
    <mergeCell ref="C3:I3"/>
    <mergeCell ref="A4:B4"/>
    <mergeCell ref="A7:B7"/>
    <mergeCell ref="F9:I9"/>
    <mergeCell ref="B10:B79"/>
    <mergeCell ref="A11:A79"/>
    <mergeCell ref="C11:I11"/>
    <mergeCell ref="F43:F44"/>
    <mergeCell ref="G43:G44"/>
    <mergeCell ref="H43:H44"/>
    <mergeCell ref="I43:I44"/>
    <mergeCell ref="F58:F59"/>
    <mergeCell ref="F79:H79"/>
    <mergeCell ref="B80:H80"/>
    <mergeCell ref="G58:G59"/>
    <mergeCell ref="H58:H59"/>
    <mergeCell ref="I58:I59"/>
    <mergeCell ref="F65:F66"/>
    <mergeCell ref="G65:G66"/>
    <mergeCell ref="H65:H66"/>
    <mergeCell ref="I65:I66"/>
    <mergeCell ref="D95:F95"/>
    <mergeCell ref="C86:E86"/>
    <mergeCell ref="F86:I86"/>
    <mergeCell ref="C87:E87"/>
    <mergeCell ref="F87:I87"/>
    <mergeCell ref="C88:E88"/>
    <mergeCell ref="F88:I88"/>
    <mergeCell ref="A6:B6"/>
    <mergeCell ref="C89:E89"/>
    <mergeCell ref="F89:I89"/>
    <mergeCell ref="A91:H91"/>
    <mergeCell ref="A94:B94"/>
    <mergeCell ref="D94:F94"/>
    <mergeCell ref="B81:H81"/>
    <mergeCell ref="B82:H82"/>
    <mergeCell ref="C83:H83"/>
    <mergeCell ref="B84:H84"/>
    <mergeCell ref="C85:E85"/>
    <mergeCell ref="F85:I85"/>
    <mergeCell ref="F76:F77"/>
    <mergeCell ref="G76:G77"/>
    <mergeCell ref="H76:H77"/>
    <mergeCell ref="I76:I77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9FDB-19C2-447B-BA76-3B9D36D30048}">
  <sheetPr codeName="Лист9">
    <tabColor theme="2" tint="-9.9978637043366805E-2"/>
    <pageSetUpPr fitToPage="1"/>
  </sheetPr>
  <dimension ref="A1:BM62"/>
  <sheetViews>
    <sheetView topLeftCell="A51" workbookViewId="0">
      <selection activeCell="I61" sqref="I61:M61"/>
    </sheetView>
  </sheetViews>
  <sheetFormatPr defaultColWidth="9.109375" defaultRowHeight="11.25" customHeight="1" x14ac:dyDescent="0.2"/>
  <cols>
    <col min="1" max="1" width="9" style="417" customWidth="1"/>
    <col min="2" max="2" width="20.109375" style="417" customWidth="1"/>
    <col min="3" max="3" width="14.44140625" style="417" customWidth="1"/>
    <col min="4" max="4" width="14.33203125" style="417" customWidth="1"/>
    <col min="5" max="5" width="13.33203125" style="417" customWidth="1"/>
    <col min="6" max="7" width="10.6640625" style="417" customWidth="1"/>
    <col min="8" max="13" width="23.5546875" style="364" customWidth="1"/>
    <col min="14" max="15" width="10.6640625" style="417" customWidth="1"/>
    <col min="16" max="16" width="12.44140625" style="417" customWidth="1"/>
    <col min="17" max="46" width="172.5546875" style="418" hidden="1" customWidth="1"/>
    <col min="47" max="56" width="109.33203125" style="418" hidden="1" customWidth="1"/>
    <col min="57" max="58" width="172.5546875" style="418" hidden="1" customWidth="1"/>
    <col min="59" max="62" width="34.109375" style="418" hidden="1" customWidth="1"/>
    <col min="63" max="65" width="127.5546875" style="418" hidden="1" customWidth="1"/>
    <col min="66" max="16384" width="9.109375" style="417"/>
  </cols>
  <sheetData>
    <row r="1" spans="1:59" s="365" customFormat="1" ht="14.4" x14ac:dyDescent="0.3">
      <c r="A1" s="362" t="s">
        <v>5566</v>
      </c>
      <c r="B1" s="363"/>
      <c r="C1" s="363"/>
      <c r="D1" s="363"/>
      <c r="E1" s="363"/>
      <c r="F1" s="363"/>
      <c r="G1" s="363"/>
      <c r="H1" s="364"/>
      <c r="I1" s="364"/>
      <c r="J1" s="364"/>
      <c r="K1" s="364"/>
      <c r="L1" s="364"/>
      <c r="M1" s="364"/>
    </row>
    <row r="2" spans="1:59" s="365" customFormat="1" ht="28.5" customHeight="1" x14ac:dyDescent="0.3">
      <c r="A2" s="624" t="s">
        <v>0</v>
      </c>
      <c r="B2" s="624"/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Q2" s="366" t="s">
        <v>0</v>
      </c>
      <c r="R2" s="366" t="s">
        <v>1</v>
      </c>
      <c r="S2" s="366" t="s">
        <v>1</v>
      </c>
      <c r="T2" s="366" t="s">
        <v>1</v>
      </c>
      <c r="U2" s="366" t="s">
        <v>1</v>
      </c>
      <c r="V2" s="366" t="s">
        <v>1</v>
      </c>
      <c r="W2" s="366" t="s">
        <v>1</v>
      </c>
      <c r="X2" s="366" t="s">
        <v>1</v>
      </c>
      <c r="Y2" s="366" t="s">
        <v>1</v>
      </c>
      <c r="Z2" s="366" t="s">
        <v>1</v>
      </c>
      <c r="AA2" s="366" t="s">
        <v>1</v>
      </c>
      <c r="AB2" s="366" t="s">
        <v>1</v>
      </c>
      <c r="AC2" s="366" t="s">
        <v>1</v>
      </c>
      <c r="AD2" s="366" t="s">
        <v>1</v>
      </c>
      <c r="AE2" s="366" t="s">
        <v>1</v>
      </c>
    </row>
    <row r="3" spans="1:59" s="365" customFormat="1" ht="14.4" x14ac:dyDescent="0.3">
      <c r="A3" s="625" t="s">
        <v>2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</row>
    <row r="4" spans="1:59" s="365" customFormat="1" ht="14.4" x14ac:dyDescent="0.3">
      <c r="A4" s="367"/>
      <c r="B4" s="367"/>
      <c r="C4" s="367"/>
      <c r="D4" s="367"/>
      <c r="E4" s="367"/>
      <c r="F4" s="367"/>
      <c r="G4" s="367"/>
      <c r="H4" s="368"/>
      <c r="I4" s="368"/>
      <c r="J4" s="368"/>
      <c r="K4" s="368"/>
      <c r="L4" s="368"/>
      <c r="M4" s="364"/>
    </row>
    <row r="5" spans="1:59" s="365" customFormat="1" ht="29.25" customHeight="1" x14ac:dyDescent="0.3">
      <c r="A5" s="626" t="s">
        <v>5436</v>
      </c>
      <c r="B5" s="626"/>
      <c r="C5" s="626"/>
      <c r="D5" s="626"/>
      <c r="E5" s="626"/>
      <c r="F5" s="626"/>
      <c r="G5" s="626"/>
      <c r="H5" s="626"/>
      <c r="I5" s="626"/>
      <c r="J5" s="626"/>
      <c r="K5" s="626"/>
      <c r="L5" s="626"/>
      <c r="M5" s="626"/>
      <c r="AF5" s="366" t="s">
        <v>5436</v>
      </c>
      <c r="AG5" s="366" t="s">
        <v>1</v>
      </c>
      <c r="AH5" s="366" t="s">
        <v>1</v>
      </c>
      <c r="AI5" s="366" t="s">
        <v>1</v>
      </c>
      <c r="AJ5" s="366" t="s">
        <v>1</v>
      </c>
      <c r="AK5" s="366" t="s">
        <v>1</v>
      </c>
      <c r="AL5" s="366" t="s">
        <v>1</v>
      </c>
      <c r="AM5" s="366" t="s">
        <v>1</v>
      </c>
      <c r="AN5" s="366" t="s">
        <v>1</v>
      </c>
      <c r="AO5" s="366" t="s">
        <v>1</v>
      </c>
      <c r="AP5" s="366" t="s">
        <v>1</v>
      </c>
      <c r="AQ5" s="366" t="s">
        <v>1</v>
      </c>
      <c r="AR5" s="366" t="s">
        <v>1</v>
      </c>
      <c r="AS5" s="366" t="s">
        <v>1</v>
      </c>
      <c r="AT5" s="366" t="s">
        <v>1</v>
      </c>
    </row>
    <row r="6" spans="1:59" s="365" customFormat="1" ht="15.75" customHeight="1" x14ac:dyDescent="0.3">
      <c r="A6" s="625" t="s">
        <v>4</v>
      </c>
      <c r="B6" s="625"/>
      <c r="C6" s="625"/>
      <c r="D6" s="625"/>
      <c r="E6" s="625"/>
      <c r="F6" s="625"/>
      <c r="G6" s="625"/>
      <c r="H6" s="625"/>
      <c r="I6" s="625"/>
      <c r="J6" s="625"/>
      <c r="K6" s="625"/>
      <c r="L6" s="625"/>
      <c r="M6" s="625"/>
    </row>
    <row r="7" spans="1:59" s="365" customFormat="1" ht="15" thickBot="1" x14ac:dyDescent="0.35">
      <c r="A7" s="363"/>
      <c r="B7" s="369" t="s">
        <v>5</v>
      </c>
      <c r="C7" s="627" t="s">
        <v>5006</v>
      </c>
      <c r="D7" s="627"/>
      <c r="E7" s="627"/>
      <c r="F7" s="627"/>
      <c r="G7" s="627"/>
      <c r="H7" s="370"/>
      <c r="I7" s="370"/>
      <c r="J7" s="371"/>
      <c r="K7" s="371"/>
      <c r="L7" s="371"/>
      <c r="M7" s="371"/>
    </row>
    <row r="8" spans="1:59" s="365" customFormat="1" ht="52.5" customHeight="1" x14ac:dyDescent="0.3">
      <c r="A8" s="374" t="s">
        <v>7</v>
      </c>
      <c r="B8" s="375" t="s">
        <v>8</v>
      </c>
      <c r="C8" s="621" t="s">
        <v>9</v>
      </c>
      <c r="D8" s="622"/>
      <c r="E8" s="623"/>
      <c r="F8" s="376" t="s">
        <v>10</v>
      </c>
      <c r="G8" s="375" t="s">
        <v>11</v>
      </c>
      <c r="H8" s="377" t="s">
        <v>5733</v>
      </c>
      <c r="I8" s="377" t="s">
        <v>5739</v>
      </c>
      <c r="J8" s="378" t="s">
        <v>5735</v>
      </c>
      <c r="K8" s="377" t="s">
        <v>5734</v>
      </c>
      <c r="L8" s="379" t="s">
        <v>5740</v>
      </c>
      <c r="M8" s="380" t="s">
        <v>5736</v>
      </c>
    </row>
    <row r="9" spans="1:59" s="365" customFormat="1" ht="15" thickBot="1" x14ac:dyDescent="0.35">
      <c r="A9" s="381">
        <v>1</v>
      </c>
      <c r="B9" s="426">
        <v>2</v>
      </c>
      <c r="C9" s="629">
        <v>3</v>
      </c>
      <c r="D9" s="629"/>
      <c r="E9" s="629"/>
      <c r="F9" s="383">
        <v>4</v>
      </c>
      <c r="G9" s="426">
        <v>5</v>
      </c>
      <c r="H9" s="426">
        <v>6</v>
      </c>
      <c r="I9" s="384" t="s">
        <v>47</v>
      </c>
      <c r="J9" s="383" t="s">
        <v>52</v>
      </c>
      <c r="K9" s="383" t="s">
        <v>55</v>
      </c>
      <c r="L9" s="385" t="s">
        <v>56</v>
      </c>
      <c r="M9" s="386" t="s">
        <v>162</v>
      </c>
    </row>
    <row r="10" spans="1:59" s="365" customFormat="1" ht="14.4" x14ac:dyDescent="0.3">
      <c r="A10" s="458"/>
      <c r="B10" s="458"/>
      <c r="C10" s="458"/>
      <c r="D10" s="458"/>
      <c r="E10" s="458"/>
      <c r="F10" s="459"/>
      <c r="G10" s="458"/>
      <c r="H10" s="460"/>
      <c r="I10" s="460"/>
      <c r="J10" s="461"/>
      <c r="K10" s="461"/>
      <c r="L10" s="461"/>
      <c r="M10" s="460"/>
    </row>
    <row r="11" spans="1:59" s="365" customFormat="1" ht="15" customHeight="1" x14ac:dyDescent="0.3">
      <c r="A11" s="630" t="s">
        <v>1299</v>
      </c>
      <c r="B11" s="631"/>
      <c r="C11" s="631"/>
      <c r="D11" s="631"/>
      <c r="E11" s="631"/>
      <c r="F11" s="631"/>
      <c r="G11" s="631"/>
      <c r="H11" s="387"/>
      <c r="I11" s="387"/>
      <c r="J11" s="387"/>
      <c r="K11" s="387"/>
      <c r="L11" s="387"/>
      <c r="M11" s="388"/>
      <c r="BE11" s="389" t="s">
        <v>1299</v>
      </c>
    </row>
    <row r="12" spans="1:59" s="365" customFormat="1" ht="15" customHeight="1" x14ac:dyDescent="0.3">
      <c r="A12" s="632" t="s">
        <v>5437</v>
      </c>
      <c r="B12" s="633"/>
      <c r="C12" s="633"/>
      <c r="D12" s="633"/>
      <c r="E12" s="633"/>
      <c r="F12" s="633"/>
      <c r="G12" s="633"/>
      <c r="H12" s="462"/>
      <c r="I12" s="462"/>
      <c r="J12" s="462"/>
      <c r="K12" s="462"/>
      <c r="L12" s="462"/>
      <c r="M12" s="463"/>
      <c r="BE12" s="389"/>
      <c r="BF12" s="392" t="s">
        <v>5437</v>
      </c>
    </row>
    <row r="13" spans="1:59" s="365" customFormat="1" ht="21.6" x14ac:dyDescent="0.3">
      <c r="A13" s="393" t="s">
        <v>15</v>
      </c>
      <c r="B13" s="394" t="s">
        <v>616</v>
      </c>
      <c r="C13" s="628" t="s">
        <v>617</v>
      </c>
      <c r="D13" s="628"/>
      <c r="E13" s="628"/>
      <c r="F13" s="393" t="s">
        <v>185</v>
      </c>
      <c r="G13" s="395">
        <v>1.4317</v>
      </c>
      <c r="H13" s="396">
        <f>I13/G13</f>
        <v>513.82000000000005</v>
      </c>
      <c r="I13" s="396">
        <f>J13/1.2</f>
        <v>735.63</v>
      </c>
      <c r="J13" s="397">
        <v>882.75</v>
      </c>
      <c r="K13" s="397">
        <f>L13/G13</f>
        <v>0</v>
      </c>
      <c r="L13" s="397">
        <f>M13/1.2</f>
        <v>0</v>
      </c>
      <c r="M13" s="397">
        <v>0</v>
      </c>
      <c r="BE13" s="389"/>
      <c r="BF13" s="392"/>
      <c r="BG13" s="398" t="s">
        <v>617</v>
      </c>
    </row>
    <row r="14" spans="1:59" s="365" customFormat="1" ht="15" customHeight="1" x14ac:dyDescent="0.3">
      <c r="A14" s="632" t="s">
        <v>5023</v>
      </c>
      <c r="B14" s="633"/>
      <c r="C14" s="633"/>
      <c r="D14" s="633"/>
      <c r="E14" s="633"/>
      <c r="F14" s="633"/>
      <c r="G14" s="633"/>
      <c r="H14" s="466"/>
      <c r="I14" s="466"/>
      <c r="J14" s="467"/>
      <c r="K14" s="467"/>
      <c r="L14" s="467"/>
      <c r="M14" s="467"/>
      <c r="BE14" s="389"/>
      <c r="BF14" s="392" t="s">
        <v>5023</v>
      </c>
      <c r="BG14" s="398"/>
    </row>
    <row r="15" spans="1:59" s="365" customFormat="1" ht="15" customHeight="1" x14ac:dyDescent="0.3">
      <c r="A15" s="632" t="s">
        <v>5017</v>
      </c>
      <c r="B15" s="633"/>
      <c r="C15" s="633"/>
      <c r="D15" s="633"/>
      <c r="E15" s="633"/>
      <c r="F15" s="633"/>
      <c r="G15" s="633"/>
      <c r="H15" s="466"/>
      <c r="I15" s="466"/>
      <c r="J15" s="467"/>
      <c r="K15" s="467"/>
      <c r="L15" s="467"/>
      <c r="M15" s="467"/>
      <c r="BE15" s="389"/>
      <c r="BF15" s="392" t="s">
        <v>5017</v>
      </c>
      <c r="BG15" s="398"/>
    </row>
    <row r="16" spans="1:59" s="365" customFormat="1" ht="42" x14ac:dyDescent="0.3">
      <c r="A16" s="393" t="s">
        <v>20</v>
      </c>
      <c r="B16" s="394" t="s">
        <v>5018</v>
      </c>
      <c r="C16" s="628" t="s">
        <v>5019</v>
      </c>
      <c r="D16" s="628"/>
      <c r="E16" s="628"/>
      <c r="F16" s="393" t="s">
        <v>43</v>
      </c>
      <c r="G16" s="395">
        <v>1.54E-2</v>
      </c>
      <c r="H16" s="396">
        <f t="shared" ref="H16:H56" si="0">I16/G16</f>
        <v>57912.34</v>
      </c>
      <c r="I16" s="396">
        <f t="shared" ref="I16:I56" si="1">J16/1.2</f>
        <v>891.85</v>
      </c>
      <c r="J16" s="397">
        <v>1070.22</v>
      </c>
      <c r="K16" s="397">
        <f t="shared" ref="K16:K56" si="2">L16/G16</f>
        <v>0</v>
      </c>
      <c r="L16" s="397">
        <f t="shared" ref="L16:L56" si="3">M16/1.2</f>
        <v>0</v>
      </c>
      <c r="M16" s="397">
        <v>0</v>
      </c>
      <c r="BE16" s="389"/>
      <c r="BF16" s="392"/>
      <c r="BG16" s="398" t="s">
        <v>5019</v>
      </c>
    </row>
    <row r="17" spans="1:60" s="365" customFormat="1" ht="15" customHeight="1" x14ac:dyDescent="0.3">
      <c r="A17" s="632" t="s">
        <v>5020</v>
      </c>
      <c r="B17" s="633"/>
      <c r="C17" s="633"/>
      <c r="D17" s="633"/>
      <c r="E17" s="633"/>
      <c r="F17" s="633"/>
      <c r="G17" s="633"/>
      <c r="H17" s="466"/>
      <c r="I17" s="466"/>
      <c r="J17" s="467"/>
      <c r="K17" s="467"/>
      <c r="L17" s="467"/>
      <c r="M17" s="467"/>
      <c r="BE17" s="389"/>
      <c r="BF17" s="392" t="s">
        <v>5020</v>
      </c>
      <c r="BG17" s="398"/>
    </row>
    <row r="18" spans="1:60" s="365" customFormat="1" ht="31.8" x14ac:dyDescent="0.3">
      <c r="A18" s="393" t="s">
        <v>22</v>
      </c>
      <c r="B18" s="394" t="s">
        <v>5021</v>
      </c>
      <c r="C18" s="628" t="s">
        <v>5022</v>
      </c>
      <c r="D18" s="628"/>
      <c r="E18" s="628"/>
      <c r="F18" s="393" t="s">
        <v>122</v>
      </c>
      <c r="G18" s="399">
        <v>5.1999999999999998E-2</v>
      </c>
      <c r="H18" s="396">
        <f t="shared" si="0"/>
        <v>125090.77</v>
      </c>
      <c r="I18" s="396">
        <f t="shared" si="1"/>
        <v>6504.72</v>
      </c>
      <c r="J18" s="397">
        <v>7805.66</v>
      </c>
      <c r="K18" s="397">
        <f t="shared" si="2"/>
        <v>0</v>
      </c>
      <c r="L18" s="397">
        <f t="shared" si="3"/>
        <v>0</v>
      </c>
      <c r="M18" s="397">
        <v>0</v>
      </c>
      <c r="BE18" s="389"/>
      <c r="BF18" s="392"/>
      <c r="BG18" s="398" t="s">
        <v>5022</v>
      </c>
    </row>
    <row r="19" spans="1:60" s="365" customFormat="1" ht="15" customHeight="1" x14ac:dyDescent="0.3">
      <c r="A19" s="632" t="s">
        <v>5024</v>
      </c>
      <c r="B19" s="633"/>
      <c r="C19" s="633"/>
      <c r="D19" s="633"/>
      <c r="E19" s="633"/>
      <c r="F19" s="633"/>
      <c r="G19" s="633"/>
      <c r="H19" s="466"/>
      <c r="I19" s="466"/>
      <c r="J19" s="467"/>
      <c r="K19" s="467"/>
      <c r="L19" s="467"/>
      <c r="M19" s="467"/>
      <c r="BE19" s="389"/>
      <c r="BF19" s="392" t="s">
        <v>5024</v>
      </c>
      <c r="BG19" s="398"/>
    </row>
    <row r="20" spans="1:60" s="365" customFormat="1" ht="42" x14ac:dyDescent="0.3">
      <c r="A20" s="393" t="s">
        <v>27</v>
      </c>
      <c r="B20" s="394" t="s">
        <v>613</v>
      </c>
      <c r="C20" s="628" t="s">
        <v>614</v>
      </c>
      <c r="D20" s="628"/>
      <c r="E20" s="628"/>
      <c r="F20" s="393" t="s">
        <v>43</v>
      </c>
      <c r="G20" s="395">
        <v>0.34839999999999999</v>
      </c>
      <c r="H20" s="396">
        <f t="shared" si="0"/>
        <v>54424.68</v>
      </c>
      <c r="I20" s="396">
        <f t="shared" si="1"/>
        <v>18961.560000000001</v>
      </c>
      <c r="J20" s="397">
        <v>22753.87</v>
      </c>
      <c r="K20" s="397">
        <f t="shared" si="2"/>
        <v>0</v>
      </c>
      <c r="L20" s="397">
        <f t="shared" si="3"/>
        <v>0</v>
      </c>
      <c r="M20" s="397">
        <v>0</v>
      </c>
      <c r="BE20" s="389"/>
      <c r="BF20" s="392"/>
      <c r="BG20" s="398" t="s">
        <v>614</v>
      </c>
    </row>
    <row r="21" spans="1:60" s="365" customFormat="1" ht="42" x14ac:dyDescent="0.3">
      <c r="A21" s="393" t="s">
        <v>35</v>
      </c>
      <c r="B21" s="394" t="s">
        <v>48</v>
      </c>
      <c r="C21" s="628" t="s">
        <v>49</v>
      </c>
      <c r="D21" s="628"/>
      <c r="E21" s="628"/>
      <c r="F21" s="393" t="s">
        <v>50</v>
      </c>
      <c r="G21" s="400">
        <v>696.8</v>
      </c>
      <c r="H21" s="396">
        <f t="shared" si="0"/>
        <v>693.07</v>
      </c>
      <c r="I21" s="396">
        <f t="shared" si="1"/>
        <v>482931.16</v>
      </c>
      <c r="J21" s="397">
        <v>579517.39</v>
      </c>
      <c r="K21" s="397">
        <f t="shared" si="2"/>
        <v>0</v>
      </c>
      <c r="L21" s="397">
        <f t="shared" si="3"/>
        <v>0</v>
      </c>
      <c r="M21" s="397">
        <v>0</v>
      </c>
      <c r="BE21" s="389"/>
      <c r="BF21" s="392"/>
      <c r="BG21" s="398" t="s">
        <v>49</v>
      </c>
    </row>
    <row r="22" spans="1:60" s="365" customFormat="1" ht="15" customHeight="1" x14ac:dyDescent="0.3">
      <c r="A22" s="630" t="s">
        <v>5025</v>
      </c>
      <c r="B22" s="631"/>
      <c r="C22" s="631"/>
      <c r="D22" s="631"/>
      <c r="E22" s="631"/>
      <c r="F22" s="631"/>
      <c r="G22" s="631"/>
      <c r="H22" s="464"/>
      <c r="I22" s="464"/>
      <c r="J22" s="465"/>
      <c r="K22" s="465"/>
      <c r="L22" s="465"/>
      <c r="M22" s="465"/>
      <c r="BE22" s="389" t="s">
        <v>5025</v>
      </c>
      <c r="BF22" s="392"/>
      <c r="BG22" s="398"/>
    </row>
    <row r="23" spans="1:60" s="365" customFormat="1" ht="15" customHeight="1" x14ac:dyDescent="0.3">
      <c r="A23" s="632" t="s">
        <v>5063</v>
      </c>
      <c r="B23" s="633"/>
      <c r="C23" s="633"/>
      <c r="D23" s="633"/>
      <c r="E23" s="633"/>
      <c r="F23" s="633"/>
      <c r="G23" s="633"/>
      <c r="H23" s="466"/>
      <c r="I23" s="466"/>
      <c r="J23" s="467"/>
      <c r="K23" s="467"/>
      <c r="L23" s="467"/>
      <c r="M23" s="467"/>
      <c r="BE23" s="389"/>
      <c r="BF23" s="392" t="s">
        <v>5063</v>
      </c>
      <c r="BG23" s="398"/>
    </row>
    <row r="24" spans="1:60" s="365" customFormat="1" ht="15" customHeight="1" x14ac:dyDescent="0.3">
      <c r="A24" s="632" t="s">
        <v>5064</v>
      </c>
      <c r="B24" s="633"/>
      <c r="C24" s="633"/>
      <c r="D24" s="633"/>
      <c r="E24" s="633"/>
      <c r="F24" s="633"/>
      <c r="G24" s="633"/>
      <c r="H24" s="466"/>
      <c r="I24" s="466"/>
      <c r="J24" s="467"/>
      <c r="K24" s="467"/>
      <c r="L24" s="467"/>
      <c r="M24" s="467"/>
      <c r="BE24" s="389"/>
      <c r="BF24" s="392" t="s">
        <v>5064</v>
      </c>
      <c r="BG24" s="398"/>
    </row>
    <row r="25" spans="1:60" s="365" customFormat="1" ht="21.6" x14ac:dyDescent="0.3">
      <c r="A25" s="393" t="s">
        <v>40</v>
      </c>
      <c r="B25" s="394" t="s">
        <v>4784</v>
      </c>
      <c r="C25" s="628" t="s">
        <v>4785</v>
      </c>
      <c r="D25" s="628"/>
      <c r="E25" s="628"/>
      <c r="F25" s="393" t="s">
        <v>122</v>
      </c>
      <c r="G25" s="399">
        <v>0.20599999999999999</v>
      </c>
      <c r="H25" s="396">
        <f t="shared" si="0"/>
        <v>18199.22</v>
      </c>
      <c r="I25" s="396">
        <f t="shared" si="1"/>
        <v>3749.04</v>
      </c>
      <c r="J25" s="397">
        <v>4498.8500000000004</v>
      </c>
      <c r="K25" s="397">
        <f t="shared" si="2"/>
        <v>0</v>
      </c>
      <c r="L25" s="397">
        <f t="shared" si="3"/>
        <v>0</v>
      </c>
      <c r="M25" s="397">
        <v>0</v>
      </c>
      <c r="BE25" s="389"/>
      <c r="BF25" s="392"/>
      <c r="BG25" s="398" t="s">
        <v>4785</v>
      </c>
    </row>
    <row r="26" spans="1:60" s="365" customFormat="1" ht="27.75" customHeight="1" x14ac:dyDescent="0.3">
      <c r="A26" s="632" t="s">
        <v>5039</v>
      </c>
      <c r="B26" s="633"/>
      <c r="C26" s="633"/>
      <c r="D26" s="633"/>
      <c r="E26" s="633"/>
      <c r="F26" s="633"/>
      <c r="G26" s="633"/>
      <c r="H26" s="466"/>
      <c r="I26" s="466"/>
      <c r="J26" s="467"/>
      <c r="K26" s="467"/>
      <c r="L26" s="467"/>
      <c r="M26" s="467"/>
      <c r="BE26" s="389"/>
      <c r="BF26" s="392" t="s">
        <v>5039</v>
      </c>
      <c r="BG26" s="398"/>
    </row>
    <row r="27" spans="1:60" s="365" customFormat="1" ht="62.4" x14ac:dyDescent="0.3">
      <c r="A27" s="393" t="s">
        <v>47</v>
      </c>
      <c r="B27" s="394" t="s">
        <v>5032</v>
      </c>
      <c r="C27" s="628" t="s">
        <v>5033</v>
      </c>
      <c r="D27" s="628"/>
      <c r="E27" s="628"/>
      <c r="F27" s="393" t="s">
        <v>185</v>
      </c>
      <c r="G27" s="399">
        <v>0.10299999999999999</v>
      </c>
      <c r="H27" s="396">
        <f t="shared" si="0"/>
        <v>228108.06</v>
      </c>
      <c r="I27" s="396">
        <f t="shared" si="1"/>
        <v>23495.13</v>
      </c>
      <c r="J27" s="397">
        <v>28194.16</v>
      </c>
      <c r="K27" s="397">
        <f t="shared" si="2"/>
        <v>228817.96</v>
      </c>
      <c r="L27" s="397">
        <f t="shared" si="3"/>
        <v>23568.25</v>
      </c>
      <c r="M27" s="397">
        <v>28281.9</v>
      </c>
      <c r="BE27" s="389"/>
      <c r="BF27" s="392"/>
      <c r="BG27" s="398" t="s">
        <v>5033</v>
      </c>
    </row>
    <row r="28" spans="1:60" s="365" customFormat="1" ht="20.399999999999999" x14ac:dyDescent="0.3">
      <c r="A28" s="401"/>
      <c r="B28" s="402" t="s">
        <v>150</v>
      </c>
      <c r="C28" s="634" t="s">
        <v>151</v>
      </c>
      <c r="D28" s="634"/>
      <c r="E28" s="634"/>
      <c r="F28" s="424" t="s">
        <v>46</v>
      </c>
      <c r="G28" s="404" t="s">
        <v>5438</v>
      </c>
      <c r="H28" s="396"/>
      <c r="I28" s="396"/>
      <c r="J28" s="397"/>
      <c r="K28" s="397"/>
      <c r="L28" s="397"/>
      <c r="M28" s="397"/>
      <c r="BE28" s="389"/>
      <c r="BF28" s="392"/>
      <c r="BG28" s="398"/>
      <c r="BH28" s="405" t="s">
        <v>151</v>
      </c>
    </row>
    <row r="29" spans="1:60" s="365" customFormat="1" ht="20.399999999999999" x14ac:dyDescent="0.3">
      <c r="A29" s="401"/>
      <c r="B29" s="402" t="s">
        <v>673</v>
      </c>
      <c r="C29" s="634" t="s">
        <v>674</v>
      </c>
      <c r="D29" s="634"/>
      <c r="E29" s="634"/>
      <c r="F29" s="424" t="s">
        <v>46</v>
      </c>
      <c r="G29" s="404" t="s">
        <v>5439</v>
      </c>
      <c r="H29" s="396"/>
      <c r="I29" s="396"/>
      <c r="J29" s="397"/>
      <c r="K29" s="397"/>
      <c r="L29" s="397"/>
      <c r="M29" s="397"/>
      <c r="BE29" s="389"/>
      <c r="BF29" s="392"/>
      <c r="BG29" s="398"/>
      <c r="BH29" s="405" t="s">
        <v>674</v>
      </c>
    </row>
    <row r="30" spans="1:60" s="365" customFormat="1" ht="20.399999999999999" x14ac:dyDescent="0.3">
      <c r="A30" s="401"/>
      <c r="B30" s="402" t="s">
        <v>676</v>
      </c>
      <c r="C30" s="634" t="s">
        <v>677</v>
      </c>
      <c r="D30" s="634"/>
      <c r="E30" s="634"/>
      <c r="F30" s="424" t="s">
        <v>46</v>
      </c>
      <c r="G30" s="404" t="s">
        <v>5440</v>
      </c>
      <c r="H30" s="396"/>
      <c r="I30" s="396"/>
      <c r="J30" s="397"/>
      <c r="K30" s="397"/>
      <c r="L30" s="397"/>
      <c r="M30" s="397"/>
      <c r="BE30" s="389"/>
      <c r="BF30" s="392"/>
      <c r="BG30" s="398"/>
      <c r="BH30" s="405" t="s">
        <v>677</v>
      </c>
    </row>
    <row r="31" spans="1:60" s="365" customFormat="1" ht="15" customHeight="1" x14ac:dyDescent="0.3">
      <c r="A31" s="632" t="s">
        <v>657</v>
      </c>
      <c r="B31" s="633"/>
      <c r="C31" s="633"/>
      <c r="D31" s="633"/>
      <c r="E31" s="633"/>
      <c r="F31" s="633"/>
      <c r="G31" s="633"/>
      <c r="H31" s="466"/>
      <c r="I31" s="466"/>
      <c r="J31" s="467"/>
      <c r="K31" s="467"/>
      <c r="L31" s="467"/>
      <c r="M31" s="467"/>
      <c r="BE31" s="389"/>
      <c r="BF31" s="392" t="s">
        <v>657</v>
      </c>
      <c r="BG31" s="398"/>
      <c r="BH31" s="405"/>
    </row>
    <row r="32" spans="1:60" s="365" customFormat="1" ht="31.8" x14ac:dyDescent="0.3">
      <c r="A32" s="393" t="s">
        <v>52</v>
      </c>
      <c r="B32" s="394" t="s">
        <v>658</v>
      </c>
      <c r="C32" s="628" t="s">
        <v>659</v>
      </c>
      <c r="D32" s="628"/>
      <c r="E32" s="628"/>
      <c r="F32" s="393" t="s">
        <v>67</v>
      </c>
      <c r="G32" s="412">
        <v>0.04</v>
      </c>
      <c r="H32" s="396">
        <f t="shared" si="0"/>
        <v>2502.5</v>
      </c>
      <c r="I32" s="396">
        <f t="shared" si="1"/>
        <v>100.1</v>
      </c>
      <c r="J32" s="397">
        <v>120.12</v>
      </c>
      <c r="K32" s="397">
        <f t="shared" si="2"/>
        <v>16409.25</v>
      </c>
      <c r="L32" s="397">
        <f t="shared" si="3"/>
        <v>656.37</v>
      </c>
      <c r="M32" s="397">
        <v>787.64</v>
      </c>
      <c r="BE32" s="389"/>
      <c r="BF32" s="392"/>
      <c r="BG32" s="398" t="s">
        <v>659</v>
      </c>
      <c r="BH32" s="405"/>
    </row>
    <row r="33" spans="1:62" s="365" customFormat="1" ht="20.399999999999999" x14ac:dyDescent="0.3">
      <c r="A33" s="401"/>
      <c r="B33" s="402" t="s">
        <v>627</v>
      </c>
      <c r="C33" s="634" t="s">
        <v>628</v>
      </c>
      <c r="D33" s="634"/>
      <c r="E33" s="634"/>
      <c r="F33" s="424" t="s">
        <v>67</v>
      </c>
      <c r="G33" s="404" t="s">
        <v>5441</v>
      </c>
      <c r="H33" s="396"/>
      <c r="I33" s="396"/>
      <c r="J33" s="397"/>
      <c r="K33" s="397"/>
      <c r="L33" s="397"/>
      <c r="M33" s="397"/>
      <c r="BE33" s="389"/>
      <c r="BF33" s="392"/>
      <c r="BG33" s="398"/>
      <c r="BH33" s="405" t="s">
        <v>628</v>
      </c>
    </row>
    <row r="34" spans="1:62" s="365" customFormat="1" ht="15" customHeight="1" x14ac:dyDescent="0.3">
      <c r="A34" s="632" t="s">
        <v>5052</v>
      </c>
      <c r="B34" s="633"/>
      <c r="C34" s="633"/>
      <c r="D34" s="633"/>
      <c r="E34" s="633"/>
      <c r="F34" s="633"/>
      <c r="G34" s="633"/>
      <c r="H34" s="466"/>
      <c r="I34" s="466"/>
      <c r="J34" s="467"/>
      <c r="K34" s="467"/>
      <c r="L34" s="467"/>
      <c r="M34" s="467"/>
      <c r="BE34" s="389"/>
      <c r="BF34" s="392" t="s">
        <v>5052</v>
      </c>
      <c r="BG34" s="398"/>
      <c r="BH34" s="405"/>
    </row>
    <row r="35" spans="1:62" s="365" customFormat="1" ht="42" x14ac:dyDescent="0.3">
      <c r="A35" s="393" t="s">
        <v>55</v>
      </c>
      <c r="B35" s="394" t="s">
        <v>5069</v>
      </c>
      <c r="C35" s="628" t="s">
        <v>5070</v>
      </c>
      <c r="D35" s="628"/>
      <c r="E35" s="628"/>
      <c r="F35" s="393" t="s">
        <v>185</v>
      </c>
      <c r="G35" s="399">
        <v>0.10299999999999999</v>
      </c>
      <c r="H35" s="396">
        <f t="shared" si="0"/>
        <v>102936.21</v>
      </c>
      <c r="I35" s="396">
        <f t="shared" si="1"/>
        <v>10602.43</v>
      </c>
      <c r="J35" s="397">
        <v>12722.92</v>
      </c>
      <c r="K35" s="397">
        <f t="shared" si="2"/>
        <v>490248.16</v>
      </c>
      <c r="L35" s="397">
        <f t="shared" si="3"/>
        <v>50495.56</v>
      </c>
      <c r="M35" s="397">
        <v>60594.67</v>
      </c>
      <c r="BE35" s="389"/>
      <c r="BF35" s="392"/>
      <c r="BG35" s="398" t="s">
        <v>5070</v>
      </c>
      <c r="BH35" s="405"/>
    </row>
    <row r="36" spans="1:62" s="365" customFormat="1" ht="20.399999999999999" x14ac:dyDescent="0.3">
      <c r="A36" s="406" t="s">
        <v>139</v>
      </c>
      <c r="B36" s="407" t="s">
        <v>5071</v>
      </c>
      <c r="C36" s="635" t="s">
        <v>327</v>
      </c>
      <c r="D36" s="635"/>
      <c r="E36" s="635"/>
      <c r="F36" s="425" t="s">
        <v>67</v>
      </c>
      <c r="G36" s="409" t="s">
        <v>5442</v>
      </c>
      <c r="H36" s="396"/>
      <c r="I36" s="396"/>
      <c r="J36" s="397"/>
      <c r="K36" s="397"/>
      <c r="L36" s="397"/>
      <c r="M36" s="397"/>
      <c r="BE36" s="389"/>
      <c r="BF36" s="392"/>
      <c r="BG36" s="398"/>
      <c r="BH36" s="405"/>
      <c r="BI36" s="410" t="s">
        <v>327</v>
      </c>
    </row>
    <row r="37" spans="1:62" s="365" customFormat="1" ht="20.399999999999999" x14ac:dyDescent="0.3">
      <c r="A37" s="401"/>
      <c r="B37" s="402" t="s">
        <v>150</v>
      </c>
      <c r="C37" s="634" t="s">
        <v>151</v>
      </c>
      <c r="D37" s="634"/>
      <c r="E37" s="634"/>
      <c r="F37" s="424" t="s">
        <v>46</v>
      </c>
      <c r="G37" s="404" t="s">
        <v>5443</v>
      </c>
      <c r="H37" s="396"/>
      <c r="I37" s="396"/>
      <c r="J37" s="397"/>
      <c r="K37" s="397"/>
      <c r="L37" s="397"/>
      <c r="M37" s="397"/>
      <c r="BE37" s="389"/>
      <c r="BF37" s="392"/>
      <c r="BG37" s="398"/>
      <c r="BH37" s="405" t="s">
        <v>151</v>
      </c>
      <c r="BI37" s="410"/>
    </row>
    <row r="38" spans="1:62" s="365" customFormat="1" ht="20.399999999999999" x14ac:dyDescent="0.3">
      <c r="A38" s="406" t="s">
        <v>75</v>
      </c>
      <c r="B38" s="407" t="s">
        <v>642</v>
      </c>
      <c r="C38" s="635" t="s">
        <v>643</v>
      </c>
      <c r="D38" s="635"/>
      <c r="E38" s="635"/>
      <c r="F38" s="425" t="s">
        <v>67</v>
      </c>
      <c r="G38" s="409" t="s">
        <v>33</v>
      </c>
      <c r="H38" s="396"/>
      <c r="I38" s="396"/>
      <c r="J38" s="397"/>
      <c r="K38" s="397"/>
      <c r="L38" s="397"/>
      <c r="M38" s="397"/>
      <c r="BE38" s="389"/>
      <c r="BF38" s="392"/>
      <c r="BG38" s="398"/>
      <c r="BH38" s="405"/>
      <c r="BI38" s="410" t="s">
        <v>643</v>
      </c>
    </row>
    <row r="39" spans="1:62" s="365" customFormat="1" ht="21.6" x14ac:dyDescent="0.3">
      <c r="A39" s="401" t="s">
        <v>126</v>
      </c>
      <c r="B39" s="402" t="s">
        <v>649</v>
      </c>
      <c r="C39" s="634" t="s">
        <v>650</v>
      </c>
      <c r="D39" s="634"/>
      <c r="E39" s="634"/>
      <c r="F39" s="424" t="s">
        <v>67</v>
      </c>
      <c r="G39" s="404" t="s">
        <v>5444</v>
      </c>
      <c r="H39" s="396"/>
      <c r="I39" s="396"/>
      <c r="J39" s="397"/>
      <c r="K39" s="397"/>
      <c r="L39" s="397"/>
      <c r="M39" s="397"/>
      <c r="BE39" s="389"/>
      <c r="BF39" s="392"/>
      <c r="BG39" s="398"/>
      <c r="BH39" s="405"/>
      <c r="BI39" s="410"/>
      <c r="BJ39" s="405" t="s">
        <v>650</v>
      </c>
    </row>
    <row r="40" spans="1:62" s="365" customFormat="1" ht="31.8" x14ac:dyDescent="0.3">
      <c r="A40" s="393" t="s">
        <v>56</v>
      </c>
      <c r="B40" s="394" t="s">
        <v>5075</v>
      </c>
      <c r="C40" s="628" t="s">
        <v>5076</v>
      </c>
      <c r="D40" s="628"/>
      <c r="E40" s="628"/>
      <c r="F40" s="393" t="s">
        <v>185</v>
      </c>
      <c r="G40" s="399">
        <v>0.10299999999999999</v>
      </c>
      <c r="H40" s="396">
        <f t="shared" si="0"/>
        <v>9020.2900000000009</v>
      </c>
      <c r="I40" s="396">
        <f t="shared" si="1"/>
        <v>929.09</v>
      </c>
      <c r="J40" s="397">
        <v>1114.9100000000001</v>
      </c>
      <c r="K40" s="397">
        <f t="shared" si="2"/>
        <v>121801.26</v>
      </c>
      <c r="L40" s="397">
        <f t="shared" si="3"/>
        <v>12545.53</v>
      </c>
      <c r="M40" s="397">
        <v>15054.64</v>
      </c>
      <c r="BE40" s="389"/>
      <c r="BF40" s="392"/>
      <c r="BG40" s="398" t="s">
        <v>5076</v>
      </c>
      <c r="BH40" s="405"/>
      <c r="BI40" s="410"/>
      <c r="BJ40" s="405"/>
    </row>
    <row r="41" spans="1:62" s="365" customFormat="1" ht="20.399999999999999" x14ac:dyDescent="0.3">
      <c r="A41" s="406" t="s">
        <v>75</v>
      </c>
      <c r="B41" s="407" t="s">
        <v>642</v>
      </c>
      <c r="C41" s="635" t="s">
        <v>643</v>
      </c>
      <c r="D41" s="635"/>
      <c r="E41" s="635"/>
      <c r="F41" s="425" t="s">
        <v>67</v>
      </c>
      <c r="G41" s="409" t="s">
        <v>33</v>
      </c>
      <c r="H41" s="396"/>
      <c r="I41" s="396"/>
      <c r="J41" s="397"/>
      <c r="K41" s="397"/>
      <c r="L41" s="397"/>
      <c r="M41" s="397"/>
      <c r="BE41" s="389"/>
      <c r="BF41" s="392"/>
      <c r="BG41" s="398"/>
      <c r="BH41" s="405"/>
      <c r="BI41" s="410" t="s">
        <v>643</v>
      </c>
      <c r="BJ41" s="405"/>
    </row>
    <row r="42" spans="1:62" s="365" customFormat="1" ht="21.6" x14ac:dyDescent="0.3">
      <c r="A42" s="401" t="s">
        <v>126</v>
      </c>
      <c r="B42" s="402" t="s">
        <v>649</v>
      </c>
      <c r="C42" s="634" t="s">
        <v>650</v>
      </c>
      <c r="D42" s="634"/>
      <c r="E42" s="634"/>
      <c r="F42" s="424" t="s">
        <v>67</v>
      </c>
      <c r="G42" s="404" t="s">
        <v>5445</v>
      </c>
      <c r="H42" s="396"/>
      <c r="I42" s="396"/>
      <c r="J42" s="397"/>
      <c r="K42" s="397"/>
      <c r="L42" s="397"/>
      <c r="M42" s="397"/>
      <c r="BE42" s="389"/>
      <c r="BF42" s="392"/>
      <c r="BG42" s="398"/>
      <c r="BH42" s="405"/>
      <c r="BI42" s="410"/>
      <c r="BJ42" s="405" t="s">
        <v>650</v>
      </c>
    </row>
    <row r="43" spans="1:62" s="365" customFormat="1" ht="15" customHeight="1" x14ac:dyDescent="0.3">
      <c r="A43" s="632" t="s">
        <v>5078</v>
      </c>
      <c r="B43" s="633"/>
      <c r="C43" s="633"/>
      <c r="D43" s="633"/>
      <c r="E43" s="633"/>
      <c r="F43" s="633"/>
      <c r="G43" s="633"/>
      <c r="H43" s="466"/>
      <c r="I43" s="466"/>
      <c r="J43" s="467"/>
      <c r="K43" s="467"/>
      <c r="L43" s="467"/>
      <c r="M43" s="467"/>
      <c r="BE43" s="389"/>
      <c r="BF43" s="392" t="s">
        <v>5078</v>
      </c>
      <c r="BG43" s="398"/>
      <c r="BH43" s="405"/>
      <c r="BI43" s="410"/>
      <c r="BJ43" s="405"/>
    </row>
    <row r="44" spans="1:62" s="365" customFormat="1" ht="21.6" x14ac:dyDescent="0.3">
      <c r="A44" s="393" t="s">
        <v>162</v>
      </c>
      <c r="B44" s="394" t="s">
        <v>701</v>
      </c>
      <c r="C44" s="628" t="s">
        <v>702</v>
      </c>
      <c r="D44" s="628"/>
      <c r="E44" s="628"/>
      <c r="F44" s="393" t="s">
        <v>64</v>
      </c>
      <c r="G44" s="412">
        <v>1.36</v>
      </c>
      <c r="H44" s="396">
        <f t="shared" si="0"/>
        <v>113634.86</v>
      </c>
      <c r="I44" s="396">
        <f t="shared" si="1"/>
        <v>154543.41</v>
      </c>
      <c r="J44" s="397">
        <v>185452.09</v>
      </c>
      <c r="K44" s="397">
        <f t="shared" si="2"/>
        <v>60745.16</v>
      </c>
      <c r="L44" s="397">
        <f t="shared" si="3"/>
        <v>82613.42</v>
      </c>
      <c r="M44" s="397">
        <v>99136.1</v>
      </c>
      <c r="BE44" s="389"/>
      <c r="BF44" s="392"/>
      <c r="BG44" s="398" t="s">
        <v>702</v>
      </c>
      <c r="BH44" s="405"/>
      <c r="BI44" s="410"/>
      <c r="BJ44" s="405"/>
    </row>
    <row r="45" spans="1:62" s="365" customFormat="1" ht="20.399999999999999" x14ac:dyDescent="0.3">
      <c r="A45" s="401"/>
      <c r="B45" s="402" t="s">
        <v>73</v>
      </c>
      <c r="C45" s="634" t="s">
        <v>74</v>
      </c>
      <c r="D45" s="634"/>
      <c r="E45" s="634"/>
      <c r="F45" s="424" t="s">
        <v>67</v>
      </c>
      <c r="G45" s="404" t="s">
        <v>5446</v>
      </c>
      <c r="H45" s="396"/>
      <c r="I45" s="396"/>
      <c r="J45" s="397"/>
      <c r="K45" s="397"/>
      <c r="L45" s="397"/>
      <c r="M45" s="397"/>
      <c r="BE45" s="389"/>
      <c r="BF45" s="392"/>
      <c r="BG45" s="398"/>
      <c r="BH45" s="405" t="s">
        <v>74</v>
      </c>
      <c r="BI45" s="410"/>
      <c r="BJ45" s="405"/>
    </row>
    <row r="46" spans="1:62" s="365" customFormat="1" ht="21.6" x14ac:dyDescent="0.3">
      <c r="A46" s="401"/>
      <c r="B46" s="402" t="s">
        <v>104</v>
      </c>
      <c r="C46" s="634" t="s">
        <v>105</v>
      </c>
      <c r="D46" s="634"/>
      <c r="E46" s="634"/>
      <c r="F46" s="424" t="s">
        <v>46</v>
      </c>
      <c r="G46" s="404" t="s">
        <v>5447</v>
      </c>
      <c r="H46" s="396"/>
      <c r="I46" s="396"/>
      <c r="J46" s="397"/>
      <c r="K46" s="397"/>
      <c r="L46" s="397"/>
      <c r="M46" s="397"/>
      <c r="BE46" s="389"/>
      <c r="BF46" s="392"/>
      <c r="BG46" s="398"/>
      <c r="BH46" s="405" t="s">
        <v>105</v>
      </c>
      <c r="BI46" s="410"/>
      <c r="BJ46" s="405"/>
    </row>
    <row r="47" spans="1:62" s="365" customFormat="1" ht="20.399999999999999" x14ac:dyDescent="0.3">
      <c r="A47" s="401"/>
      <c r="B47" s="402" t="s">
        <v>705</v>
      </c>
      <c r="C47" s="634" t="s">
        <v>706</v>
      </c>
      <c r="D47" s="634"/>
      <c r="E47" s="634"/>
      <c r="F47" s="424" t="s">
        <v>46</v>
      </c>
      <c r="G47" s="404" t="s">
        <v>5448</v>
      </c>
      <c r="H47" s="396"/>
      <c r="I47" s="396"/>
      <c r="J47" s="397"/>
      <c r="K47" s="397"/>
      <c r="L47" s="397"/>
      <c r="M47" s="397"/>
      <c r="BE47" s="389"/>
      <c r="BF47" s="392"/>
      <c r="BG47" s="398"/>
      <c r="BH47" s="405" t="s">
        <v>706</v>
      </c>
      <c r="BI47" s="410"/>
      <c r="BJ47" s="405"/>
    </row>
    <row r="48" spans="1:62" s="365" customFormat="1" ht="31.8" x14ac:dyDescent="0.3">
      <c r="A48" s="401"/>
      <c r="B48" s="402" t="s">
        <v>708</v>
      </c>
      <c r="C48" s="634" t="s">
        <v>709</v>
      </c>
      <c r="D48" s="634"/>
      <c r="E48" s="634"/>
      <c r="F48" s="424" t="s">
        <v>46</v>
      </c>
      <c r="G48" s="404" t="s">
        <v>5449</v>
      </c>
      <c r="H48" s="396"/>
      <c r="I48" s="396"/>
      <c r="J48" s="397"/>
      <c r="K48" s="397"/>
      <c r="L48" s="397"/>
      <c r="M48" s="397"/>
      <c r="BE48" s="389"/>
      <c r="BF48" s="392"/>
      <c r="BG48" s="398"/>
      <c r="BH48" s="405" t="s">
        <v>709</v>
      </c>
      <c r="BI48" s="410"/>
      <c r="BJ48" s="405"/>
    </row>
    <row r="49" spans="1:62" s="365" customFormat="1" ht="20.399999999999999" x14ac:dyDescent="0.3">
      <c r="A49" s="406" t="s">
        <v>139</v>
      </c>
      <c r="B49" s="407" t="s">
        <v>711</v>
      </c>
      <c r="C49" s="635" t="s">
        <v>712</v>
      </c>
      <c r="D49" s="635"/>
      <c r="E49" s="635"/>
      <c r="F49" s="425" t="s">
        <v>112</v>
      </c>
      <c r="G49" s="409" t="s">
        <v>5450</v>
      </c>
      <c r="H49" s="396"/>
      <c r="I49" s="396"/>
      <c r="J49" s="397"/>
      <c r="K49" s="397"/>
      <c r="L49" s="397"/>
      <c r="M49" s="397"/>
      <c r="BE49" s="389"/>
      <c r="BF49" s="392"/>
      <c r="BG49" s="398"/>
      <c r="BH49" s="405"/>
      <c r="BI49" s="410" t="s">
        <v>712</v>
      </c>
      <c r="BJ49" s="405"/>
    </row>
    <row r="50" spans="1:62" s="365" customFormat="1" ht="21.6" x14ac:dyDescent="0.3">
      <c r="A50" s="401" t="s">
        <v>126</v>
      </c>
      <c r="B50" s="402" t="s">
        <v>5084</v>
      </c>
      <c r="C50" s="634" t="s">
        <v>5085</v>
      </c>
      <c r="D50" s="634"/>
      <c r="E50" s="634"/>
      <c r="F50" s="424" t="s">
        <v>38</v>
      </c>
      <c r="G50" s="404" t="s">
        <v>5450</v>
      </c>
      <c r="H50" s="396"/>
      <c r="I50" s="396"/>
      <c r="J50" s="397"/>
      <c r="K50" s="397"/>
      <c r="L50" s="397"/>
      <c r="M50" s="397"/>
      <c r="BE50" s="389"/>
      <c r="BF50" s="392"/>
      <c r="BG50" s="398"/>
      <c r="BH50" s="405"/>
      <c r="BI50" s="410"/>
      <c r="BJ50" s="405" t="s">
        <v>5085</v>
      </c>
    </row>
    <row r="51" spans="1:62" s="365" customFormat="1" ht="15" customHeight="1" x14ac:dyDescent="0.3">
      <c r="A51" s="630" t="s">
        <v>5102</v>
      </c>
      <c r="B51" s="631"/>
      <c r="C51" s="631"/>
      <c r="D51" s="631"/>
      <c r="E51" s="631"/>
      <c r="F51" s="631"/>
      <c r="G51" s="631"/>
      <c r="H51" s="464"/>
      <c r="I51" s="464"/>
      <c r="J51" s="465"/>
      <c r="K51" s="465"/>
      <c r="L51" s="465"/>
      <c r="M51" s="465"/>
      <c r="BE51" s="389" t="s">
        <v>5102</v>
      </c>
      <c r="BF51" s="392"/>
      <c r="BG51" s="398"/>
      <c r="BH51" s="405"/>
      <c r="BI51" s="410"/>
      <c r="BJ51" s="405"/>
    </row>
    <row r="52" spans="1:62" s="365" customFormat="1" ht="15" customHeight="1" x14ac:dyDescent="0.3">
      <c r="A52" s="632" t="s">
        <v>5103</v>
      </c>
      <c r="B52" s="633"/>
      <c r="C52" s="633"/>
      <c r="D52" s="633"/>
      <c r="E52" s="633"/>
      <c r="F52" s="633"/>
      <c r="G52" s="633"/>
      <c r="H52" s="466"/>
      <c r="I52" s="466"/>
      <c r="J52" s="467"/>
      <c r="K52" s="467"/>
      <c r="L52" s="467"/>
      <c r="M52" s="467"/>
      <c r="BE52" s="389"/>
      <c r="BF52" s="392" t="s">
        <v>5103</v>
      </c>
      <c r="BG52" s="398"/>
      <c r="BH52" s="405"/>
      <c r="BI52" s="410"/>
      <c r="BJ52" s="405"/>
    </row>
    <row r="53" spans="1:62" s="365" customFormat="1" ht="42" x14ac:dyDescent="0.3">
      <c r="A53" s="393" t="s">
        <v>165</v>
      </c>
      <c r="B53" s="394" t="s">
        <v>796</v>
      </c>
      <c r="C53" s="628" t="s">
        <v>797</v>
      </c>
      <c r="D53" s="628"/>
      <c r="E53" s="628"/>
      <c r="F53" s="393" t="s">
        <v>325</v>
      </c>
      <c r="G53" s="399">
        <v>11.388999999999999</v>
      </c>
      <c r="H53" s="396">
        <f t="shared" si="0"/>
        <v>43196.06</v>
      </c>
      <c r="I53" s="396">
        <f t="shared" si="1"/>
        <v>491959.9</v>
      </c>
      <c r="J53" s="397">
        <v>590351.88</v>
      </c>
      <c r="K53" s="397">
        <f t="shared" si="2"/>
        <v>20849.580000000002</v>
      </c>
      <c r="L53" s="397">
        <f t="shared" si="3"/>
        <v>237455.85</v>
      </c>
      <c r="M53" s="397">
        <v>284947.02</v>
      </c>
      <c r="BE53" s="389"/>
      <c r="BF53" s="392"/>
      <c r="BG53" s="398" t="s">
        <v>797</v>
      </c>
      <c r="BH53" s="405"/>
      <c r="BI53" s="410"/>
      <c r="BJ53" s="405"/>
    </row>
    <row r="54" spans="1:62" s="365" customFormat="1" ht="20.399999999999999" x14ac:dyDescent="0.3">
      <c r="A54" s="401"/>
      <c r="B54" s="402" t="s">
        <v>798</v>
      </c>
      <c r="C54" s="634" t="s">
        <v>783</v>
      </c>
      <c r="D54" s="634"/>
      <c r="E54" s="634"/>
      <c r="F54" s="424" t="s">
        <v>46</v>
      </c>
      <c r="G54" s="404" t="s">
        <v>5451</v>
      </c>
      <c r="H54" s="396"/>
      <c r="I54" s="396"/>
      <c r="J54" s="397"/>
      <c r="K54" s="397"/>
      <c r="L54" s="397"/>
      <c r="M54" s="397"/>
      <c r="BE54" s="389"/>
      <c r="BF54" s="392"/>
      <c r="BG54" s="398"/>
      <c r="BH54" s="405" t="s">
        <v>783</v>
      </c>
      <c r="BI54" s="410"/>
      <c r="BJ54" s="405"/>
    </row>
    <row r="55" spans="1:62" s="365" customFormat="1" ht="15" customHeight="1" x14ac:dyDescent="0.3">
      <c r="A55" s="632" t="s">
        <v>5105</v>
      </c>
      <c r="B55" s="633"/>
      <c r="C55" s="633"/>
      <c r="D55" s="633"/>
      <c r="E55" s="633"/>
      <c r="F55" s="633"/>
      <c r="G55" s="633"/>
      <c r="H55" s="466"/>
      <c r="I55" s="466"/>
      <c r="J55" s="467"/>
      <c r="K55" s="467"/>
      <c r="L55" s="467"/>
      <c r="M55" s="467"/>
      <c r="BE55" s="389"/>
      <c r="BF55" s="392" t="s">
        <v>5105</v>
      </c>
      <c r="BG55" s="398"/>
      <c r="BH55" s="405"/>
      <c r="BI55" s="410"/>
      <c r="BJ55" s="405"/>
    </row>
    <row r="56" spans="1:62" s="365" customFormat="1" ht="21.6" x14ac:dyDescent="0.3">
      <c r="A56" s="393" t="s">
        <v>166</v>
      </c>
      <c r="B56" s="394" t="s">
        <v>800</v>
      </c>
      <c r="C56" s="628" t="s">
        <v>801</v>
      </c>
      <c r="D56" s="628"/>
      <c r="E56" s="628"/>
      <c r="F56" s="393" t="s">
        <v>325</v>
      </c>
      <c r="G56" s="399">
        <v>11.388999999999999</v>
      </c>
      <c r="H56" s="396">
        <f t="shared" si="0"/>
        <v>13557.21</v>
      </c>
      <c r="I56" s="396">
        <f t="shared" si="1"/>
        <v>154403.07</v>
      </c>
      <c r="J56" s="397">
        <v>185283.68</v>
      </c>
      <c r="K56" s="397">
        <f t="shared" si="2"/>
        <v>3248.39</v>
      </c>
      <c r="L56" s="397">
        <f t="shared" si="3"/>
        <v>36995.949999999997</v>
      </c>
      <c r="M56" s="397">
        <v>44395.14</v>
      </c>
      <c r="BE56" s="389"/>
      <c r="BF56" s="392"/>
      <c r="BG56" s="398" t="s">
        <v>801</v>
      </c>
      <c r="BH56" s="405"/>
      <c r="BI56" s="410"/>
      <c r="BJ56" s="405"/>
    </row>
    <row r="57" spans="1:62" s="365" customFormat="1" ht="20.399999999999999" x14ac:dyDescent="0.3">
      <c r="A57" s="401"/>
      <c r="B57" s="402" t="s">
        <v>150</v>
      </c>
      <c r="C57" s="634" t="s">
        <v>151</v>
      </c>
      <c r="D57" s="634"/>
      <c r="E57" s="634"/>
      <c r="F57" s="424" t="s">
        <v>46</v>
      </c>
      <c r="G57" s="404" t="s">
        <v>5452</v>
      </c>
      <c r="H57" s="396"/>
      <c r="I57" s="396"/>
      <c r="J57" s="397"/>
      <c r="K57" s="397"/>
      <c r="L57" s="397"/>
      <c r="M57" s="397"/>
      <c r="BE57" s="389"/>
      <c r="BF57" s="392"/>
      <c r="BG57" s="398"/>
      <c r="BH57" s="405" t="s">
        <v>151</v>
      </c>
      <c r="BI57" s="410"/>
      <c r="BJ57" s="405"/>
    </row>
    <row r="58" spans="1:62" s="365" customFormat="1" ht="20.399999999999999" x14ac:dyDescent="0.3">
      <c r="A58" s="406" t="s">
        <v>139</v>
      </c>
      <c r="B58" s="407" t="s">
        <v>785</v>
      </c>
      <c r="C58" s="635" t="s">
        <v>803</v>
      </c>
      <c r="D58" s="635"/>
      <c r="E58" s="635"/>
      <c r="F58" s="425" t="s">
        <v>72</v>
      </c>
      <c r="G58" s="409" t="s">
        <v>5453</v>
      </c>
      <c r="H58" s="396"/>
      <c r="I58" s="396"/>
      <c r="J58" s="397"/>
      <c r="K58" s="397"/>
      <c r="L58" s="397"/>
      <c r="M58" s="397"/>
      <c r="BE58" s="389"/>
      <c r="BF58" s="392"/>
      <c r="BG58" s="398"/>
      <c r="BH58" s="405"/>
      <c r="BI58" s="410" t="s">
        <v>803</v>
      </c>
      <c r="BJ58" s="405"/>
    </row>
    <row r="59" spans="1:62" s="365" customFormat="1" ht="20.399999999999999" x14ac:dyDescent="0.3">
      <c r="A59" s="401" t="s">
        <v>126</v>
      </c>
      <c r="B59" s="402" t="s">
        <v>792</v>
      </c>
      <c r="C59" s="634" t="s">
        <v>793</v>
      </c>
      <c r="D59" s="634"/>
      <c r="E59" s="634"/>
      <c r="F59" s="424" t="s">
        <v>72</v>
      </c>
      <c r="G59" s="404" t="s">
        <v>5453</v>
      </c>
      <c r="H59" s="396"/>
      <c r="I59" s="396"/>
      <c r="J59" s="397"/>
      <c r="K59" s="397"/>
      <c r="L59" s="397"/>
      <c r="M59" s="397"/>
      <c r="BE59" s="389"/>
      <c r="BF59" s="392"/>
      <c r="BG59" s="398"/>
      <c r="BH59" s="405"/>
      <c r="BI59" s="410"/>
      <c r="BJ59" s="405"/>
    </row>
    <row r="60" spans="1:62" s="287" customFormat="1" ht="20.25" customHeight="1" x14ac:dyDescent="0.3">
      <c r="A60" s="578" t="s">
        <v>57</v>
      </c>
      <c r="B60" s="579"/>
      <c r="C60" s="579"/>
      <c r="D60" s="579"/>
      <c r="E60" s="579"/>
      <c r="F60" s="579"/>
      <c r="G60" s="579"/>
      <c r="H60" s="312"/>
      <c r="I60" s="296">
        <f>SUM(I11:I59)</f>
        <v>1349807.09</v>
      </c>
      <c r="J60" s="297">
        <f>SUM(J11:J59)</f>
        <v>1619768.5</v>
      </c>
      <c r="K60" s="296"/>
      <c r="L60" s="296">
        <f>SUM(L11:L59)</f>
        <v>444330.93</v>
      </c>
      <c r="M60" s="297">
        <f>SUM(M11:M59)</f>
        <v>533197.11</v>
      </c>
    </row>
    <row r="61" spans="1:62" s="289" customFormat="1" ht="20.25" customHeight="1" thickBot="1" x14ac:dyDescent="0.35">
      <c r="A61" s="571" t="s">
        <v>5737</v>
      </c>
      <c r="B61" s="572"/>
      <c r="C61" s="572"/>
      <c r="D61" s="572"/>
      <c r="E61" s="572"/>
      <c r="F61" s="572"/>
      <c r="G61" s="572"/>
      <c r="H61" s="288"/>
      <c r="I61" s="581">
        <f>I60+L60</f>
        <v>1794138.02</v>
      </c>
      <c r="J61" s="582"/>
      <c r="K61" s="582"/>
      <c r="L61" s="582"/>
      <c r="M61" s="583"/>
    </row>
    <row r="62" spans="1:62" s="289" customFormat="1" ht="20.25" customHeight="1" thickBot="1" x14ac:dyDescent="0.35">
      <c r="A62" s="571" t="s">
        <v>5738</v>
      </c>
      <c r="B62" s="572"/>
      <c r="C62" s="572"/>
      <c r="D62" s="572"/>
      <c r="E62" s="572"/>
      <c r="F62" s="572"/>
      <c r="G62" s="572"/>
      <c r="H62" s="288"/>
      <c r="I62" s="573">
        <f>J60+M60</f>
        <v>2152965.61</v>
      </c>
      <c r="J62" s="574"/>
      <c r="K62" s="574"/>
      <c r="L62" s="574"/>
      <c r="M62" s="575"/>
    </row>
  </sheetData>
  <autoFilter ref="A10:BM62" xr:uid="{00000000-0001-0000-2900-000000000000}"/>
  <mergeCells count="61">
    <mergeCell ref="A62:G62"/>
    <mergeCell ref="I62:M62"/>
    <mergeCell ref="C58:E58"/>
    <mergeCell ref="C59:E59"/>
    <mergeCell ref="A60:G60"/>
    <mergeCell ref="A61:G61"/>
    <mergeCell ref="I61:M61"/>
    <mergeCell ref="C57:E57"/>
    <mergeCell ref="C46:E46"/>
    <mergeCell ref="C47:E47"/>
    <mergeCell ref="C48:E48"/>
    <mergeCell ref="C49:E49"/>
    <mergeCell ref="C50:E50"/>
    <mergeCell ref="A51:G51"/>
    <mergeCell ref="A52:G52"/>
    <mergeCell ref="C53:E53"/>
    <mergeCell ref="C54:E54"/>
    <mergeCell ref="A55:G55"/>
    <mergeCell ref="C56:E56"/>
    <mergeCell ref="C45:E45"/>
    <mergeCell ref="A34:G34"/>
    <mergeCell ref="C35:E35"/>
    <mergeCell ref="C36:E36"/>
    <mergeCell ref="C37:E37"/>
    <mergeCell ref="C38:E38"/>
    <mergeCell ref="C39:E39"/>
    <mergeCell ref="C40:E40"/>
    <mergeCell ref="C41:E41"/>
    <mergeCell ref="C42:E42"/>
    <mergeCell ref="A43:G43"/>
    <mergeCell ref="C44:E44"/>
    <mergeCell ref="C33:E33"/>
    <mergeCell ref="A22:G22"/>
    <mergeCell ref="A23:G23"/>
    <mergeCell ref="A24:G24"/>
    <mergeCell ref="C25:E25"/>
    <mergeCell ref="A26:G26"/>
    <mergeCell ref="C27:E27"/>
    <mergeCell ref="C28:E28"/>
    <mergeCell ref="C29:E29"/>
    <mergeCell ref="C30:E30"/>
    <mergeCell ref="A31:G31"/>
    <mergeCell ref="C32:E32"/>
    <mergeCell ref="C21:E21"/>
    <mergeCell ref="C9:E9"/>
    <mergeCell ref="A11:G11"/>
    <mergeCell ref="A12:G12"/>
    <mergeCell ref="C13:E13"/>
    <mergeCell ref="A14:G14"/>
    <mergeCell ref="A15:G15"/>
    <mergeCell ref="C16:E16"/>
    <mergeCell ref="A17:G17"/>
    <mergeCell ref="C18:E18"/>
    <mergeCell ref="A19:G19"/>
    <mergeCell ref="C20:E20"/>
    <mergeCell ref="C8:E8"/>
    <mergeCell ref="A2:M2"/>
    <mergeCell ref="A3:M3"/>
    <mergeCell ref="A5:M5"/>
    <mergeCell ref="A6:M6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scale="95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Лист10">
    <tabColor theme="2" tint="-9.9978637043366805E-2"/>
    <pageSetUpPr fitToPage="1"/>
  </sheetPr>
  <dimension ref="A1:BM178"/>
  <sheetViews>
    <sheetView topLeftCell="A163" workbookViewId="0">
      <selection activeCell="I165" sqref="I165"/>
    </sheetView>
  </sheetViews>
  <sheetFormatPr defaultColWidth="9.109375" defaultRowHeight="11.25" customHeight="1" x14ac:dyDescent="0.2"/>
  <cols>
    <col min="1" max="1" width="17.44140625" style="1" customWidth="1"/>
    <col min="2" max="2" width="20.5546875" style="1" customWidth="1"/>
    <col min="3" max="3" width="14.109375" style="1" customWidth="1"/>
    <col min="4" max="4" width="18.44140625" style="1" customWidth="1"/>
    <col min="5" max="5" width="21.33203125" style="1" customWidth="1"/>
    <col min="6" max="7" width="10.6640625" style="1" customWidth="1"/>
    <col min="8" max="8" width="18.44140625" style="52" customWidth="1"/>
    <col min="9" max="9" width="27.5546875" style="52" customWidth="1"/>
    <col min="10" max="13" width="24.44140625" style="52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78" t="s">
        <v>5572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59" s="3" customFormat="1" ht="29.2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9" s="3" customFormat="1" ht="14.4" x14ac:dyDescent="0.3">
      <c r="A5" s="588" t="s">
        <v>5005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5005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9" s="3" customFormat="1" ht="14.4" x14ac:dyDescent="0.3">
      <c r="A7" s="4"/>
      <c r="B7" s="8" t="s">
        <v>5</v>
      </c>
      <c r="C7" s="577" t="s">
        <v>5006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9" s="3" customFormat="1" ht="15" thickBot="1" x14ac:dyDescent="0.35">
      <c r="A8" s="4"/>
      <c r="B8" s="8"/>
      <c r="C8" s="45"/>
      <c r="D8" s="45"/>
      <c r="E8" s="45"/>
      <c r="F8" s="46"/>
      <c r="G8" s="45"/>
      <c r="H8" s="53"/>
      <c r="I8" s="53"/>
      <c r="J8" s="88"/>
      <c r="K8" s="88"/>
      <c r="L8" s="88"/>
      <c r="M8" s="88"/>
    </row>
    <row r="9" spans="1:59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9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9" s="3" customFormat="1" ht="15" customHeight="1" x14ac:dyDescent="0.3">
      <c r="A11" s="601" t="s">
        <v>1299</v>
      </c>
      <c r="B11" s="602"/>
      <c r="C11" s="602"/>
      <c r="D11" s="602"/>
      <c r="E11" s="602"/>
      <c r="F11" s="602"/>
      <c r="G11" s="602"/>
      <c r="H11" s="82"/>
      <c r="I11" s="82"/>
      <c r="J11" s="82"/>
      <c r="K11" s="82"/>
      <c r="L11" s="82"/>
      <c r="M11" s="83"/>
      <c r="BE11" s="14" t="s">
        <v>1299</v>
      </c>
    </row>
    <row r="12" spans="1:59" s="3" customFormat="1" ht="15" customHeight="1" x14ac:dyDescent="0.3">
      <c r="A12" s="603" t="s">
        <v>5007</v>
      </c>
      <c r="B12" s="604"/>
      <c r="C12" s="604"/>
      <c r="D12" s="604"/>
      <c r="E12" s="604"/>
      <c r="F12" s="604"/>
      <c r="G12" s="604"/>
      <c r="H12" s="98"/>
      <c r="I12" s="98"/>
      <c r="J12" s="98"/>
      <c r="K12" s="98"/>
      <c r="L12" s="98"/>
      <c r="M12" s="99"/>
      <c r="BE12" s="14"/>
      <c r="BF12" s="15" t="s">
        <v>5007</v>
      </c>
    </row>
    <row r="13" spans="1:59" s="3" customFormat="1" ht="15" customHeight="1" x14ac:dyDescent="0.3">
      <c r="A13" s="603" t="s">
        <v>5008</v>
      </c>
      <c r="B13" s="604"/>
      <c r="C13" s="604"/>
      <c r="D13" s="604"/>
      <c r="E13" s="604"/>
      <c r="F13" s="604"/>
      <c r="G13" s="604"/>
      <c r="H13" s="98"/>
      <c r="I13" s="98"/>
      <c r="J13" s="98"/>
      <c r="K13" s="98"/>
      <c r="L13" s="98"/>
      <c r="M13" s="99"/>
      <c r="BE13" s="14"/>
      <c r="BF13" s="15" t="s">
        <v>5008</v>
      </c>
    </row>
    <row r="14" spans="1:59" s="3" customFormat="1" ht="31.8" x14ac:dyDescent="0.3">
      <c r="A14" s="16" t="s">
        <v>15</v>
      </c>
      <c r="B14" s="17" t="s">
        <v>1303</v>
      </c>
      <c r="C14" s="568" t="s">
        <v>1304</v>
      </c>
      <c r="D14" s="568"/>
      <c r="E14" s="568"/>
      <c r="F14" s="16" t="s">
        <v>43</v>
      </c>
      <c r="G14" s="29">
        <v>1.1455</v>
      </c>
      <c r="H14" s="55">
        <f>I14/G14</f>
        <v>31052.41</v>
      </c>
      <c r="I14" s="55">
        <f>J14/1.2</f>
        <v>35570.54</v>
      </c>
      <c r="J14" s="19">
        <v>42684.65</v>
      </c>
      <c r="K14" s="19">
        <f>L14/G14</f>
        <v>0</v>
      </c>
      <c r="L14" s="19">
        <f>M14/1.2</f>
        <v>0</v>
      </c>
      <c r="M14" s="19">
        <v>0</v>
      </c>
      <c r="BE14" s="14"/>
      <c r="BF14" s="15"/>
      <c r="BG14" s="21" t="s">
        <v>1304</v>
      </c>
    </row>
    <row r="15" spans="1:59" s="3" customFormat="1" ht="21.6" x14ac:dyDescent="0.3">
      <c r="A15" s="16" t="s">
        <v>20</v>
      </c>
      <c r="B15" s="17" t="s">
        <v>201</v>
      </c>
      <c r="C15" s="568" t="s">
        <v>79</v>
      </c>
      <c r="D15" s="568"/>
      <c r="E15" s="568"/>
      <c r="F15" s="16" t="s">
        <v>46</v>
      </c>
      <c r="G15" s="30">
        <v>1351.69</v>
      </c>
      <c r="H15" s="55">
        <f t="shared" ref="H15:H73" si="0">I15/G15</f>
        <v>0</v>
      </c>
      <c r="I15" s="55">
        <f t="shared" ref="I15:I73" si="1">J15/1.2</f>
        <v>0</v>
      </c>
      <c r="J15" s="19">
        <v>0</v>
      </c>
      <c r="K15" s="19">
        <f t="shared" ref="K15:K73" si="2">L15/G15</f>
        <v>614.92999999999995</v>
      </c>
      <c r="L15" s="19">
        <f t="shared" ref="L15:L73" si="3">M15/1.2</f>
        <v>831193.8</v>
      </c>
      <c r="M15" s="19">
        <v>997432.56</v>
      </c>
      <c r="BE15" s="14"/>
      <c r="BF15" s="15"/>
      <c r="BG15" s="21" t="s">
        <v>79</v>
      </c>
    </row>
    <row r="16" spans="1:59" s="3" customFormat="1" ht="42" x14ac:dyDescent="0.3">
      <c r="A16" s="16" t="s">
        <v>22</v>
      </c>
      <c r="B16" s="17" t="s">
        <v>5009</v>
      </c>
      <c r="C16" s="568" t="s">
        <v>5010</v>
      </c>
      <c r="D16" s="568"/>
      <c r="E16" s="568"/>
      <c r="F16" s="16" t="s">
        <v>43</v>
      </c>
      <c r="G16" s="29">
        <v>1.1455</v>
      </c>
      <c r="H16" s="55">
        <f t="shared" si="0"/>
        <v>20896.419999999998</v>
      </c>
      <c r="I16" s="55">
        <f t="shared" si="1"/>
        <v>23936.85</v>
      </c>
      <c r="J16" s="19">
        <v>28724.22</v>
      </c>
      <c r="K16" s="19">
        <f t="shared" si="2"/>
        <v>0</v>
      </c>
      <c r="L16" s="19">
        <f t="shared" si="3"/>
        <v>0</v>
      </c>
      <c r="M16" s="19">
        <v>0</v>
      </c>
      <c r="BE16" s="14"/>
      <c r="BF16" s="15"/>
      <c r="BG16" s="21" t="s">
        <v>5010</v>
      </c>
    </row>
    <row r="17" spans="1:59" s="3" customFormat="1" ht="21.6" x14ac:dyDescent="0.3">
      <c r="A17" s="16" t="s">
        <v>27</v>
      </c>
      <c r="B17" s="17" t="s">
        <v>5011</v>
      </c>
      <c r="C17" s="568" t="s">
        <v>5012</v>
      </c>
      <c r="D17" s="568"/>
      <c r="E17" s="568"/>
      <c r="F17" s="16" t="s">
        <v>43</v>
      </c>
      <c r="G17" s="29">
        <v>1.1455</v>
      </c>
      <c r="H17" s="55">
        <f t="shared" si="0"/>
        <v>39071.22</v>
      </c>
      <c r="I17" s="55">
        <f t="shared" si="1"/>
        <v>44756.08</v>
      </c>
      <c r="J17" s="19">
        <v>53707.3</v>
      </c>
      <c r="K17" s="19">
        <f t="shared" si="2"/>
        <v>0</v>
      </c>
      <c r="L17" s="19">
        <f t="shared" si="3"/>
        <v>0</v>
      </c>
      <c r="M17" s="19">
        <v>0</v>
      </c>
      <c r="BE17" s="14"/>
      <c r="BF17" s="15"/>
      <c r="BG17" s="21" t="s">
        <v>5012</v>
      </c>
    </row>
    <row r="18" spans="1:59" s="3" customFormat="1" ht="15" customHeight="1" x14ac:dyDescent="0.3">
      <c r="A18" s="603" t="s">
        <v>5013</v>
      </c>
      <c r="B18" s="604"/>
      <c r="C18" s="604"/>
      <c r="D18" s="604"/>
      <c r="E18" s="604"/>
      <c r="F18" s="604"/>
      <c r="G18" s="604"/>
      <c r="H18" s="354"/>
      <c r="I18" s="354"/>
      <c r="J18" s="267"/>
      <c r="K18" s="267"/>
      <c r="L18" s="267"/>
      <c r="M18" s="267"/>
      <c r="BE18" s="14"/>
      <c r="BF18" s="15" t="s">
        <v>5013</v>
      </c>
      <c r="BG18" s="21"/>
    </row>
    <row r="19" spans="1:59" s="3" customFormat="1" ht="31.8" x14ac:dyDescent="0.3">
      <c r="A19" s="16" t="s">
        <v>35</v>
      </c>
      <c r="B19" s="17" t="s">
        <v>5014</v>
      </c>
      <c r="C19" s="568" t="s">
        <v>5015</v>
      </c>
      <c r="D19" s="568"/>
      <c r="E19" s="568"/>
      <c r="F19" s="16" t="s">
        <v>185</v>
      </c>
      <c r="G19" s="29">
        <v>0.15040000000000001</v>
      </c>
      <c r="H19" s="55">
        <f t="shared" si="0"/>
        <v>31069.68</v>
      </c>
      <c r="I19" s="55">
        <f t="shared" si="1"/>
        <v>4672.88</v>
      </c>
      <c r="J19" s="19">
        <v>5607.46</v>
      </c>
      <c r="K19" s="19">
        <f t="shared" si="2"/>
        <v>0</v>
      </c>
      <c r="L19" s="19">
        <f t="shared" si="3"/>
        <v>0</v>
      </c>
      <c r="M19" s="19">
        <v>0</v>
      </c>
      <c r="BE19" s="14"/>
      <c r="BF19" s="15"/>
      <c r="BG19" s="21" t="s">
        <v>5015</v>
      </c>
    </row>
    <row r="20" spans="1:59" s="3" customFormat="1" ht="15" customHeight="1" x14ac:dyDescent="0.3">
      <c r="A20" s="603" t="s">
        <v>5016</v>
      </c>
      <c r="B20" s="604"/>
      <c r="C20" s="604"/>
      <c r="D20" s="604"/>
      <c r="E20" s="604"/>
      <c r="F20" s="604"/>
      <c r="G20" s="604"/>
      <c r="H20" s="354"/>
      <c r="I20" s="354"/>
      <c r="J20" s="267"/>
      <c r="K20" s="267"/>
      <c r="L20" s="267"/>
      <c r="M20" s="267"/>
      <c r="BE20" s="14"/>
      <c r="BF20" s="15" t="s">
        <v>5016</v>
      </c>
      <c r="BG20" s="21"/>
    </row>
    <row r="21" spans="1:59" s="3" customFormat="1" ht="15" customHeight="1" x14ac:dyDescent="0.3">
      <c r="A21" s="603" t="s">
        <v>5017</v>
      </c>
      <c r="B21" s="604"/>
      <c r="C21" s="604"/>
      <c r="D21" s="604"/>
      <c r="E21" s="604"/>
      <c r="F21" s="604"/>
      <c r="G21" s="604"/>
      <c r="H21" s="354"/>
      <c r="I21" s="354"/>
      <c r="J21" s="267"/>
      <c r="K21" s="267"/>
      <c r="L21" s="267"/>
      <c r="M21" s="267"/>
      <c r="BE21" s="14"/>
      <c r="BF21" s="15" t="s">
        <v>5017</v>
      </c>
      <c r="BG21" s="21"/>
    </row>
    <row r="22" spans="1:59" s="3" customFormat="1" ht="42" x14ac:dyDescent="0.3">
      <c r="A22" s="16" t="s">
        <v>40</v>
      </c>
      <c r="B22" s="17" t="s">
        <v>5018</v>
      </c>
      <c r="C22" s="568" t="s">
        <v>5019</v>
      </c>
      <c r="D22" s="568"/>
      <c r="E22" s="568"/>
      <c r="F22" s="16" t="s">
        <v>43</v>
      </c>
      <c r="G22" s="29">
        <v>0.1948</v>
      </c>
      <c r="H22" s="55">
        <f t="shared" si="0"/>
        <v>57911.86</v>
      </c>
      <c r="I22" s="55">
        <f t="shared" si="1"/>
        <v>11281.23</v>
      </c>
      <c r="J22" s="19">
        <v>13537.48</v>
      </c>
      <c r="K22" s="19">
        <f t="shared" si="2"/>
        <v>0</v>
      </c>
      <c r="L22" s="19">
        <f t="shared" si="3"/>
        <v>0</v>
      </c>
      <c r="M22" s="19">
        <v>0</v>
      </c>
      <c r="BE22" s="14"/>
      <c r="BF22" s="15"/>
      <c r="BG22" s="21" t="s">
        <v>5019</v>
      </c>
    </row>
    <row r="23" spans="1:59" s="3" customFormat="1" ht="15" customHeight="1" x14ac:dyDescent="0.3">
      <c r="A23" s="603" t="s">
        <v>5020</v>
      </c>
      <c r="B23" s="604"/>
      <c r="C23" s="604"/>
      <c r="D23" s="604"/>
      <c r="E23" s="604"/>
      <c r="F23" s="604"/>
      <c r="G23" s="604"/>
      <c r="H23" s="354"/>
      <c r="I23" s="354"/>
      <c r="J23" s="267"/>
      <c r="K23" s="267"/>
      <c r="L23" s="267"/>
      <c r="M23" s="267"/>
      <c r="BE23" s="14"/>
      <c r="BF23" s="15" t="s">
        <v>5020</v>
      </c>
      <c r="BG23" s="21"/>
    </row>
    <row r="24" spans="1:59" s="3" customFormat="1" ht="31.8" x14ac:dyDescent="0.3">
      <c r="A24" s="16" t="s">
        <v>47</v>
      </c>
      <c r="B24" s="17" t="s">
        <v>5021</v>
      </c>
      <c r="C24" s="568" t="s">
        <v>5022</v>
      </c>
      <c r="D24" s="568"/>
      <c r="E24" s="568"/>
      <c r="F24" s="16" t="s">
        <v>122</v>
      </c>
      <c r="G24" s="18">
        <v>0.23200000000000001</v>
      </c>
      <c r="H24" s="55">
        <f t="shared" si="0"/>
        <v>125090.47</v>
      </c>
      <c r="I24" s="55">
        <f t="shared" si="1"/>
        <v>29020.99</v>
      </c>
      <c r="J24" s="19">
        <v>34825.19</v>
      </c>
      <c r="K24" s="19">
        <f t="shared" si="2"/>
        <v>0</v>
      </c>
      <c r="L24" s="19">
        <f t="shared" si="3"/>
        <v>0</v>
      </c>
      <c r="M24" s="19">
        <v>0</v>
      </c>
      <c r="BE24" s="14"/>
      <c r="BF24" s="15"/>
      <c r="BG24" s="21" t="s">
        <v>5022</v>
      </c>
    </row>
    <row r="25" spans="1:59" s="3" customFormat="1" ht="15" customHeight="1" x14ac:dyDescent="0.3">
      <c r="A25" s="603" t="s">
        <v>5023</v>
      </c>
      <c r="B25" s="604"/>
      <c r="C25" s="604"/>
      <c r="D25" s="604"/>
      <c r="E25" s="604"/>
      <c r="F25" s="604"/>
      <c r="G25" s="604"/>
      <c r="H25" s="354"/>
      <c r="I25" s="354"/>
      <c r="J25" s="267"/>
      <c r="K25" s="267"/>
      <c r="L25" s="267"/>
      <c r="M25" s="267"/>
      <c r="BE25" s="14"/>
      <c r="BF25" s="15" t="s">
        <v>5023</v>
      </c>
      <c r="BG25" s="21"/>
    </row>
    <row r="26" spans="1:59" s="3" customFormat="1" ht="15" customHeight="1" x14ac:dyDescent="0.3">
      <c r="A26" s="603" t="s">
        <v>5017</v>
      </c>
      <c r="B26" s="604"/>
      <c r="C26" s="604"/>
      <c r="D26" s="604"/>
      <c r="E26" s="604"/>
      <c r="F26" s="604"/>
      <c r="G26" s="604"/>
      <c r="H26" s="354"/>
      <c r="I26" s="354"/>
      <c r="J26" s="267"/>
      <c r="K26" s="267"/>
      <c r="L26" s="267"/>
      <c r="M26" s="267"/>
      <c r="BE26" s="14"/>
      <c r="BF26" s="15" t="s">
        <v>5017</v>
      </c>
      <c r="BG26" s="21"/>
    </row>
    <row r="27" spans="1:59" s="3" customFormat="1" ht="42" x14ac:dyDescent="0.3">
      <c r="A27" s="16" t="s">
        <v>52</v>
      </c>
      <c r="B27" s="17" t="s">
        <v>5018</v>
      </c>
      <c r="C27" s="568" t="s">
        <v>5019</v>
      </c>
      <c r="D27" s="568"/>
      <c r="E27" s="568"/>
      <c r="F27" s="16" t="s">
        <v>43</v>
      </c>
      <c r="G27" s="29">
        <v>5.3E-3</v>
      </c>
      <c r="H27" s="55">
        <f t="shared" si="0"/>
        <v>57909.43</v>
      </c>
      <c r="I27" s="55">
        <f t="shared" si="1"/>
        <v>306.92</v>
      </c>
      <c r="J27" s="19">
        <v>368.3</v>
      </c>
      <c r="K27" s="19">
        <f t="shared" si="2"/>
        <v>0</v>
      </c>
      <c r="L27" s="19">
        <f t="shared" si="3"/>
        <v>0</v>
      </c>
      <c r="M27" s="19">
        <v>0</v>
      </c>
      <c r="BE27" s="14"/>
      <c r="BF27" s="15"/>
      <c r="BG27" s="21" t="s">
        <v>5019</v>
      </c>
    </row>
    <row r="28" spans="1:59" s="3" customFormat="1" ht="15" customHeight="1" x14ac:dyDescent="0.3">
      <c r="A28" s="603" t="s">
        <v>5020</v>
      </c>
      <c r="B28" s="604"/>
      <c r="C28" s="604"/>
      <c r="D28" s="604"/>
      <c r="E28" s="604"/>
      <c r="F28" s="604"/>
      <c r="G28" s="604"/>
      <c r="H28" s="354"/>
      <c r="I28" s="354"/>
      <c r="J28" s="267"/>
      <c r="K28" s="267"/>
      <c r="L28" s="267"/>
      <c r="M28" s="267"/>
      <c r="BE28" s="14"/>
      <c r="BF28" s="15" t="s">
        <v>5020</v>
      </c>
      <c r="BG28" s="21"/>
    </row>
    <row r="29" spans="1:59" s="3" customFormat="1" ht="31.8" x14ac:dyDescent="0.3">
      <c r="A29" s="16" t="s">
        <v>55</v>
      </c>
      <c r="B29" s="17" t="s">
        <v>5021</v>
      </c>
      <c r="C29" s="568" t="s">
        <v>5022</v>
      </c>
      <c r="D29" s="568"/>
      <c r="E29" s="568"/>
      <c r="F29" s="16" t="s">
        <v>122</v>
      </c>
      <c r="G29" s="18">
        <v>1.7000000000000001E-2</v>
      </c>
      <c r="H29" s="55">
        <f t="shared" si="0"/>
        <v>125090.59</v>
      </c>
      <c r="I29" s="55">
        <f t="shared" si="1"/>
        <v>2126.54</v>
      </c>
      <c r="J29" s="19">
        <v>2551.85</v>
      </c>
      <c r="K29" s="19">
        <f t="shared" si="2"/>
        <v>0</v>
      </c>
      <c r="L29" s="19">
        <f t="shared" si="3"/>
        <v>0</v>
      </c>
      <c r="M29" s="19">
        <v>0</v>
      </c>
      <c r="BE29" s="14"/>
      <c r="BF29" s="15"/>
      <c r="BG29" s="21" t="s">
        <v>5022</v>
      </c>
    </row>
    <row r="30" spans="1:59" s="3" customFormat="1" ht="15" customHeight="1" x14ac:dyDescent="0.3">
      <c r="A30" s="603" t="s">
        <v>5024</v>
      </c>
      <c r="B30" s="604"/>
      <c r="C30" s="604"/>
      <c r="D30" s="604"/>
      <c r="E30" s="604"/>
      <c r="F30" s="604"/>
      <c r="G30" s="604"/>
      <c r="H30" s="354"/>
      <c r="I30" s="354"/>
      <c r="J30" s="267"/>
      <c r="K30" s="267"/>
      <c r="L30" s="267"/>
      <c r="M30" s="267"/>
      <c r="BE30" s="14"/>
      <c r="BF30" s="15" t="s">
        <v>5024</v>
      </c>
      <c r="BG30" s="21"/>
    </row>
    <row r="31" spans="1:59" s="3" customFormat="1" ht="42" x14ac:dyDescent="0.3">
      <c r="A31" s="16" t="s">
        <v>56</v>
      </c>
      <c r="B31" s="17" t="s">
        <v>613</v>
      </c>
      <c r="C31" s="568" t="s">
        <v>614</v>
      </c>
      <c r="D31" s="568"/>
      <c r="E31" s="568"/>
      <c r="F31" s="16" t="s">
        <v>43</v>
      </c>
      <c r="G31" s="29">
        <v>0.20180000000000001</v>
      </c>
      <c r="H31" s="55">
        <f t="shared" si="0"/>
        <v>54424.63</v>
      </c>
      <c r="I31" s="55">
        <f t="shared" si="1"/>
        <v>10982.89</v>
      </c>
      <c r="J31" s="19">
        <v>13179.47</v>
      </c>
      <c r="K31" s="19">
        <f t="shared" si="2"/>
        <v>0</v>
      </c>
      <c r="L31" s="19">
        <f t="shared" si="3"/>
        <v>0</v>
      </c>
      <c r="M31" s="19">
        <v>0</v>
      </c>
      <c r="BE31" s="14"/>
      <c r="BF31" s="15"/>
      <c r="BG31" s="21" t="s">
        <v>614</v>
      </c>
    </row>
    <row r="32" spans="1:59" s="3" customFormat="1" ht="42" x14ac:dyDescent="0.3">
      <c r="A32" s="16" t="s">
        <v>162</v>
      </c>
      <c r="B32" s="17" t="s">
        <v>48</v>
      </c>
      <c r="C32" s="568" t="s">
        <v>49</v>
      </c>
      <c r="D32" s="568"/>
      <c r="E32" s="568"/>
      <c r="F32" s="16" t="s">
        <v>50</v>
      </c>
      <c r="G32" s="24">
        <v>403.6</v>
      </c>
      <c r="H32" s="55">
        <f t="shared" si="0"/>
        <v>693.07</v>
      </c>
      <c r="I32" s="55">
        <f t="shared" si="1"/>
        <v>279723.03000000003</v>
      </c>
      <c r="J32" s="19">
        <v>335667.64</v>
      </c>
      <c r="K32" s="19">
        <f t="shared" si="2"/>
        <v>0</v>
      </c>
      <c r="L32" s="19">
        <f t="shared" si="3"/>
        <v>0</v>
      </c>
      <c r="M32" s="19">
        <v>0</v>
      </c>
      <c r="BE32" s="14"/>
      <c r="BF32" s="15"/>
      <c r="BG32" s="21" t="s">
        <v>49</v>
      </c>
    </row>
    <row r="33" spans="1:62" s="3" customFormat="1" ht="15" customHeight="1" x14ac:dyDescent="0.3">
      <c r="A33" s="601" t="s">
        <v>5025</v>
      </c>
      <c r="B33" s="602"/>
      <c r="C33" s="602"/>
      <c r="D33" s="602"/>
      <c r="E33" s="602"/>
      <c r="F33" s="602"/>
      <c r="G33" s="602"/>
      <c r="H33" s="101"/>
      <c r="I33" s="101"/>
      <c r="J33" s="102"/>
      <c r="K33" s="102"/>
      <c r="L33" s="102"/>
      <c r="M33" s="102"/>
      <c r="BE33" s="14" t="s">
        <v>5025</v>
      </c>
      <c r="BF33" s="15"/>
      <c r="BG33" s="21"/>
    </row>
    <row r="34" spans="1:62" s="3" customFormat="1" ht="15" customHeight="1" x14ac:dyDescent="0.3">
      <c r="A34" s="603" t="s">
        <v>5026</v>
      </c>
      <c r="B34" s="604"/>
      <c r="C34" s="604"/>
      <c r="D34" s="604"/>
      <c r="E34" s="604"/>
      <c r="F34" s="604"/>
      <c r="G34" s="604"/>
      <c r="H34" s="354"/>
      <c r="I34" s="354"/>
      <c r="J34" s="267"/>
      <c r="K34" s="267"/>
      <c r="L34" s="267"/>
      <c r="M34" s="267"/>
      <c r="BE34" s="14"/>
      <c r="BF34" s="15" t="s">
        <v>5026</v>
      </c>
      <c r="BG34" s="21"/>
    </row>
    <row r="35" spans="1:62" s="3" customFormat="1" ht="15" customHeight="1" x14ac:dyDescent="0.3">
      <c r="A35" s="603" t="s">
        <v>5027</v>
      </c>
      <c r="B35" s="604"/>
      <c r="C35" s="604"/>
      <c r="D35" s="604"/>
      <c r="E35" s="604"/>
      <c r="F35" s="604"/>
      <c r="G35" s="604"/>
      <c r="H35" s="354"/>
      <c r="I35" s="354"/>
      <c r="J35" s="267"/>
      <c r="K35" s="267"/>
      <c r="L35" s="267"/>
      <c r="M35" s="267"/>
      <c r="BE35" s="14"/>
      <c r="BF35" s="15" t="s">
        <v>5027</v>
      </c>
      <c r="BG35" s="21"/>
    </row>
    <row r="36" spans="1:62" s="3" customFormat="1" ht="21.6" x14ac:dyDescent="0.3">
      <c r="A36" s="16" t="s">
        <v>165</v>
      </c>
      <c r="B36" s="17" t="s">
        <v>4784</v>
      </c>
      <c r="C36" s="568" t="s">
        <v>4785</v>
      </c>
      <c r="D36" s="568"/>
      <c r="E36" s="568"/>
      <c r="F36" s="16" t="s">
        <v>122</v>
      </c>
      <c r="G36" s="29">
        <v>0.92779999999999996</v>
      </c>
      <c r="H36" s="55">
        <f t="shared" si="0"/>
        <v>18199.2</v>
      </c>
      <c r="I36" s="55">
        <f t="shared" si="1"/>
        <v>16885.22</v>
      </c>
      <c r="J36" s="19">
        <v>20262.259999999998</v>
      </c>
      <c r="K36" s="19">
        <f t="shared" si="2"/>
        <v>0</v>
      </c>
      <c r="L36" s="19">
        <f t="shared" si="3"/>
        <v>0</v>
      </c>
      <c r="M36" s="19">
        <v>0</v>
      </c>
      <c r="BE36" s="14"/>
      <c r="BF36" s="15"/>
      <c r="BG36" s="21" t="s">
        <v>4785</v>
      </c>
    </row>
    <row r="37" spans="1:62" s="3" customFormat="1" ht="15" customHeight="1" x14ac:dyDescent="0.3">
      <c r="A37" s="603" t="s">
        <v>5028</v>
      </c>
      <c r="B37" s="604"/>
      <c r="C37" s="604"/>
      <c r="D37" s="604"/>
      <c r="E37" s="604"/>
      <c r="F37" s="604"/>
      <c r="G37" s="604"/>
      <c r="H37" s="354"/>
      <c r="I37" s="354"/>
      <c r="J37" s="267"/>
      <c r="K37" s="267"/>
      <c r="L37" s="267"/>
      <c r="M37" s="267"/>
      <c r="BE37" s="14"/>
      <c r="BF37" s="15" t="s">
        <v>5028</v>
      </c>
      <c r="BG37" s="21"/>
    </row>
    <row r="38" spans="1:62" s="3" customFormat="1" ht="21.6" x14ac:dyDescent="0.3">
      <c r="A38" s="16" t="s">
        <v>166</v>
      </c>
      <c r="B38" s="17" t="s">
        <v>680</v>
      </c>
      <c r="C38" s="568" t="s">
        <v>681</v>
      </c>
      <c r="D38" s="568"/>
      <c r="E38" s="568"/>
      <c r="F38" s="16" t="s">
        <v>185</v>
      </c>
      <c r="G38" s="29">
        <v>0.51029999999999998</v>
      </c>
      <c r="H38" s="55">
        <f t="shared" si="0"/>
        <v>14448.17</v>
      </c>
      <c r="I38" s="55">
        <f t="shared" si="1"/>
        <v>7372.9</v>
      </c>
      <c r="J38" s="19">
        <v>8847.48</v>
      </c>
      <c r="K38" s="19">
        <f t="shared" si="2"/>
        <v>422703.86</v>
      </c>
      <c r="L38" s="19">
        <f t="shared" si="3"/>
        <v>215705.78</v>
      </c>
      <c r="M38" s="19">
        <v>258846.94</v>
      </c>
      <c r="BE38" s="14"/>
      <c r="BF38" s="15"/>
      <c r="BG38" s="21" t="s">
        <v>681</v>
      </c>
    </row>
    <row r="39" spans="1:62" s="3" customFormat="1" ht="20.399999999999999" x14ac:dyDescent="0.3">
      <c r="A39" s="36" t="s">
        <v>75</v>
      </c>
      <c r="B39" s="37" t="s">
        <v>682</v>
      </c>
      <c r="C39" s="599" t="s">
        <v>683</v>
      </c>
      <c r="D39" s="599"/>
      <c r="E39" s="599"/>
      <c r="F39" s="38" t="s">
        <v>154</v>
      </c>
      <c r="G39" s="39" t="s">
        <v>33</v>
      </c>
      <c r="H39" s="55"/>
      <c r="I39" s="55"/>
      <c r="J39" s="19"/>
      <c r="K39" s="19"/>
      <c r="L39" s="19"/>
      <c r="M39" s="19"/>
      <c r="BE39" s="14"/>
      <c r="BF39" s="15"/>
      <c r="BG39" s="21"/>
      <c r="BH39" s="41" t="s">
        <v>683</v>
      </c>
    </row>
    <row r="40" spans="1:62" s="3" customFormat="1" ht="21.6" x14ac:dyDescent="0.3">
      <c r="A40" s="25"/>
      <c r="B40" s="26" t="s">
        <v>684</v>
      </c>
      <c r="C40" s="600" t="s">
        <v>685</v>
      </c>
      <c r="D40" s="600"/>
      <c r="E40" s="600"/>
      <c r="F40" s="27" t="s">
        <v>72</v>
      </c>
      <c r="G40" s="22" t="s">
        <v>5029</v>
      </c>
      <c r="H40" s="55"/>
      <c r="I40" s="55"/>
      <c r="J40" s="19"/>
      <c r="K40" s="19"/>
      <c r="L40" s="19"/>
      <c r="M40" s="19"/>
      <c r="BE40" s="14"/>
      <c r="BF40" s="15"/>
      <c r="BG40" s="21"/>
      <c r="BH40" s="41"/>
      <c r="BI40" s="12" t="s">
        <v>685</v>
      </c>
    </row>
    <row r="41" spans="1:62" s="3" customFormat="1" ht="21.6" x14ac:dyDescent="0.3">
      <c r="A41" s="25" t="s">
        <v>126</v>
      </c>
      <c r="B41" s="26" t="s">
        <v>687</v>
      </c>
      <c r="C41" s="600" t="s">
        <v>688</v>
      </c>
      <c r="D41" s="600"/>
      <c r="E41" s="600"/>
      <c r="F41" s="27" t="s">
        <v>154</v>
      </c>
      <c r="G41" s="22" t="s">
        <v>5030</v>
      </c>
      <c r="H41" s="55"/>
      <c r="I41" s="55"/>
      <c r="J41" s="19"/>
      <c r="K41" s="19"/>
      <c r="L41" s="19"/>
      <c r="M41" s="19"/>
      <c r="BE41" s="14"/>
      <c r="BF41" s="15"/>
      <c r="BG41" s="21"/>
      <c r="BH41" s="41"/>
      <c r="BI41" s="12"/>
      <c r="BJ41" s="12" t="s">
        <v>688</v>
      </c>
    </row>
    <row r="42" spans="1:62" s="3" customFormat="1" ht="15" customHeight="1" x14ac:dyDescent="0.3">
      <c r="A42" s="603" t="s">
        <v>5031</v>
      </c>
      <c r="B42" s="604"/>
      <c r="C42" s="604"/>
      <c r="D42" s="604"/>
      <c r="E42" s="604"/>
      <c r="F42" s="604"/>
      <c r="G42" s="604"/>
      <c r="H42" s="354"/>
      <c r="I42" s="354"/>
      <c r="J42" s="267"/>
      <c r="K42" s="267"/>
      <c r="L42" s="267"/>
      <c r="M42" s="267"/>
      <c r="BE42" s="14"/>
      <c r="BF42" s="15" t="s">
        <v>5031</v>
      </c>
      <c r="BG42" s="21"/>
      <c r="BH42" s="41"/>
      <c r="BI42" s="12"/>
      <c r="BJ42" s="12"/>
    </row>
    <row r="43" spans="1:62" s="3" customFormat="1" ht="62.4" x14ac:dyDescent="0.3">
      <c r="A43" s="16" t="s">
        <v>169</v>
      </c>
      <c r="B43" s="17" t="s">
        <v>5032</v>
      </c>
      <c r="C43" s="568" t="s">
        <v>5033</v>
      </c>
      <c r="D43" s="568"/>
      <c r="E43" s="568"/>
      <c r="F43" s="16" t="s">
        <v>185</v>
      </c>
      <c r="G43" s="29">
        <v>0.46389999999999998</v>
      </c>
      <c r="H43" s="55">
        <f t="shared" si="0"/>
        <v>228108.17</v>
      </c>
      <c r="I43" s="55">
        <f t="shared" si="1"/>
        <v>105819.38</v>
      </c>
      <c r="J43" s="19">
        <v>126983.26</v>
      </c>
      <c r="K43" s="19">
        <f t="shared" si="2"/>
        <v>228817.96</v>
      </c>
      <c r="L43" s="19">
        <f t="shared" si="3"/>
        <v>106148.65</v>
      </c>
      <c r="M43" s="19">
        <v>127378.38</v>
      </c>
      <c r="BE43" s="14"/>
      <c r="BF43" s="15"/>
      <c r="BG43" s="21" t="s">
        <v>5033</v>
      </c>
      <c r="BH43" s="41"/>
      <c r="BI43" s="12"/>
      <c r="BJ43" s="12"/>
    </row>
    <row r="44" spans="1:62" s="3" customFormat="1" ht="20.399999999999999" x14ac:dyDescent="0.3">
      <c r="A44" s="25"/>
      <c r="B44" s="26" t="s">
        <v>150</v>
      </c>
      <c r="C44" s="600" t="s">
        <v>151</v>
      </c>
      <c r="D44" s="600"/>
      <c r="E44" s="600"/>
      <c r="F44" s="27" t="s">
        <v>46</v>
      </c>
      <c r="G44" s="22" t="s">
        <v>5034</v>
      </c>
      <c r="H44" s="55"/>
      <c r="I44" s="55"/>
      <c r="J44" s="19"/>
      <c r="K44" s="19"/>
      <c r="L44" s="19"/>
      <c r="M44" s="19"/>
      <c r="BE44" s="14"/>
      <c r="BF44" s="15"/>
      <c r="BG44" s="21"/>
      <c r="BH44" s="41"/>
      <c r="BI44" s="12" t="s">
        <v>151</v>
      </c>
      <c r="BJ44" s="12"/>
    </row>
    <row r="45" spans="1:62" s="3" customFormat="1" ht="20.399999999999999" x14ac:dyDescent="0.3">
      <c r="A45" s="25"/>
      <c r="B45" s="26" t="s">
        <v>673</v>
      </c>
      <c r="C45" s="600" t="s">
        <v>674</v>
      </c>
      <c r="D45" s="600"/>
      <c r="E45" s="600"/>
      <c r="F45" s="27" t="s">
        <v>46</v>
      </c>
      <c r="G45" s="22" t="s">
        <v>5035</v>
      </c>
      <c r="H45" s="55"/>
      <c r="I45" s="55"/>
      <c r="J45" s="19"/>
      <c r="K45" s="19"/>
      <c r="L45" s="19"/>
      <c r="M45" s="19"/>
      <c r="BE45" s="14"/>
      <c r="BF45" s="15"/>
      <c r="BG45" s="21"/>
      <c r="BH45" s="41"/>
      <c r="BI45" s="12" t="s">
        <v>674</v>
      </c>
      <c r="BJ45" s="12"/>
    </row>
    <row r="46" spans="1:62" s="3" customFormat="1" ht="20.399999999999999" x14ac:dyDescent="0.3">
      <c r="A46" s="25"/>
      <c r="B46" s="26" t="s">
        <v>676</v>
      </c>
      <c r="C46" s="600" t="s">
        <v>677</v>
      </c>
      <c r="D46" s="600"/>
      <c r="E46" s="600"/>
      <c r="F46" s="27" t="s">
        <v>46</v>
      </c>
      <c r="G46" s="22" t="s">
        <v>5036</v>
      </c>
      <c r="H46" s="55"/>
      <c r="I46" s="55"/>
      <c r="J46" s="19"/>
      <c r="K46" s="19"/>
      <c r="L46" s="19"/>
      <c r="M46" s="19"/>
      <c r="BE46" s="14"/>
      <c r="BF46" s="15"/>
      <c r="BG46" s="21"/>
      <c r="BH46" s="41"/>
      <c r="BI46" s="12" t="s">
        <v>677</v>
      </c>
      <c r="BJ46" s="12"/>
    </row>
    <row r="47" spans="1:62" s="3" customFormat="1" ht="31.8" x14ac:dyDescent="0.3">
      <c r="A47" s="16" t="s">
        <v>172</v>
      </c>
      <c r="B47" s="17" t="s">
        <v>694</v>
      </c>
      <c r="C47" s="568" t="s">
        <v>695</v>
      </c>
      <c r="D47" s="568"/>
      <c r="E47" s="568"/>
      <c r="F47" s="16" t="s">
        <v>185</v>
      </c>
      <c r="G47" s="29">
        <v>0.46389999999999998</v>
      </c>
      <c r="H47" s="55">
        <f t="shared" si="0"/>
        <v>56411.45</v>
      </c>
      <c r="I47" s="55">
        <f t="shared" si="1"/>
        <v>26169.27</v>
      </c>
      <c r="J47" s="19">
        <v>31403.119999999999</v>
      </c>
      <c r="K47" s="19">
        <f t="shared" si="2"/>
        <v>66515.69</v>
      </c>
      <c r="L47" s="19">
        <f t="shared" si="3"/>
        <v>30856.63</v>
      </c>
      <c r="M47" s="19">
        <v>37027.96</v>
      </c>
      <c r="BE47" s="14"/>
      <c r="BF47" s="15"/>
      <c r="BG47" s="21" t="s">
        <v>695</v>
      </c>
      <c r="BH47" s="41"/>
      <c r="BI47" s="12"/>
      <c r="BJ47" s="12"/>
    </row>
    <row r="48" spans="1:62" s="3" customFormat="1" ht="20.399999999999999" x14ac:dyDescent="0.3">
      <c r="A48" s="25"/>
      <c r="B48" s="26" t="s">
        <v>676</v>
      </c>
      <c r="C48" s="600" t="s">
        <v>677</v>
      </c>
      <c r="D48" s="600"/>
      <c r="E48" s="600"/>
      <c r="F48" s="27" t="s">
        <v>46</v>
      </c>
      <c r="G48" s="22" t="s">
        <v>5037</v>
      </c>
      <c r="H48" s="55"/>
      <c r="I48" s="55"/>
      <c r="J48" s="19"/>
      <c r="K48" s="19"/>
      <c r="L48" s="19"/>
      <c r="M48" s="19"/>
      <c r="BE48" s="14"/>
      <c r="BF48" s="15"/>
      <c r="BG48" s="21"/>
      <c r="BH48" s="41"/>
      <c r="BI48" s="12" t="s">
        <v>677</v>
      </c>
      <c r="BJ48" s="12"/>
    </row>
    <row r="49" spans="1:62" s="3" customFormat="1" ht="15" customHeight="1" x14ac:dyDescent="0.3">
      <c r="A49" s="603" t="s">
        <v>5028</v>
      </c>
      <c r="B49" s="604"/>
      <c r="C49" s="604"/>
      <c r="D49" s="604"/>
      <c r="E49" s="604"/>
      <c r="F49" s="604"/>
      <c r="G49" s="604"/>
      <c r="H49" s="354"/>
      <c r="I49" s="354"/>
      <c r="J49" s="267"/>
      <c r="K49" s="267"/>
      <c r="L49" s="267"/>
      <c r="M49" s="267"/>
      <c r="BE49" s="14"/>
      <c r="BF49" s="15" t="s">
        <v>5028</v>
      </c>
      <c r="BG49" s="21"/>
      <c r="BH49" s="41"/>
      <c r="BI49" s="12"/>
      <c r="BJ49" s="12"/>
    </row>
    <row r="50" spans="1:62" s="3" customFormat="1" ht="21.6" x14ac:dyDescent="0.3">
      <c r="A50" s="16" t="s">
        <v>173</v>
      </c>
      <c r="B50" s="17" t="s">
        <v>680</v>
      </c>
      <c r="C50" s="568" t="s">
        <v>681</v>
      </c>
      <c r="D50" s="568"/>
      <c r="E50" s="568"/>
      <c r="F50" s="16" t="s">
        <v>185</v>
      </c>
      <c r="G50" s="29">
        <v>0.51029999999999998</v>
      </c>
      <c r="H50" s="55">
        <f t="shared" si="0"/>
        <v>14448.17</v>
      </c>
      <c r="I50" s="55">
        <f t="shared" si="1"/>
        <v>7372.9</v>
      </c>
      <c r="J50" s="19">
        <v>8847.48</v>
      </c>
      <c r="K50" s="19">
        <f t="shared" si="2"/>
        <v>464905.31</v>
      </c>
      <c r="L50" s="19">
        <f t="shared" si="3"/>
        <v>237241.18</v>
      </c>
      <c r="M50" s="19">
        <v>284689.40999999997</v>
      </c>
      <c r="BE50" s="14"/>
      <c r="BF50" s="15"/>
      <c r="BG50" s="21" t="s">
        <v>681</v>
      </c>
      <c r="BH50" s="41"/>
      <c r="BI50" s="12"/>
      <c r="BJ50" s="12"/>
    </row>
    <row r="51" spans="1:62" s="3" customFormat="1" ht="20.399999999999999" x14ac:dyDescent="0.3">
      <c r="A51" s="36" t="s">
        <v>75</v>
      </c>
      <c r="B51" s="37" t="s">
        <v>682</v>
      </c>
      <c r="C51" s="599" t="s">
        <v>683</v>
      </c>
      <c r="D51" s="599"/>
      <c r="E51" s="599"/>
      <c r="F51" s="38" t="s">
        <v>154</v>
      </c>
      <c r="G51" s="39" t="s">
        <v>33</v>
      </c>
      <c r="H51" s="55"/>
      <c r="I51" s="55"/>
      <c r="J51" s="19"/>
      <c r="K51" s="19"/>
      <c r="L51" s="19"/>
      <c r="M51" s="19"/>
      <c r="BE51" s="14"/>
      <c r="BF51" s="15"/>
      <c r="BG51" s="21"/>
      <c r="BH51" s="41" t="s">
        <v>683</v>
      </c>
      <c r="BI51" s="12"/>
      <c r="BJ51" s="12"/>
    </row>
    <row r="52" spans="1:62" s="3" customFormat="1" ht="21.6" x14ac:dyDescent="0.3">
      <c r="A52" s="25"/>
      <c r="B52" s="26" t="s">
        <v>684</v>
      </c>
      <c r="C52" s="600" t="s">
        <v>685</v>
      </c>
      <c r="D52" s="600"/>
      <c r="E52" s="600"/>
      <c r="F52" s="27" t="s">
        <v>72</v>
      </c>
      <c r="G52" s="22" t="s">
        <v>5029</v>
      </c>
      <c r="H52" s="55"/>
      <c r="I52" s="55"/>
      <c r="J52" s="19"/>
      <c r="K52" s="19"/>
      <c r="L52" s="19"/>
      <c r="M52" s="19"/>
      <c r="BE52" s="14"/>
      <c r="BF52" s="15"/>
      <c r="BG52" s="21"/>
      <c r="BH52" s="41"/>
      <c r="BI52" s="12" t="s">
        <v>685</v>
      </c>
      <c r="BJ52" s="12"/>
    </row>
    <row r="53" spans="1:62" s="3" customFormat="1" ht="21.6" x14ac:dyDescent="0.3">
      <c r="A53" s="25" t="s">
        <v>126</v>
      </c>
      <c r="B53" s="26" t="s">
        <v>687</v>
      </c>
      <c r="C53" s="600" t="s">
        <v>688</v>
      </c>
      <c r="D53" s="600"/>
      <c r="E53" s="600"/>
      <c r="F53" s="27" t="s">
        <v>154</v>
      </c>
      <c r="G53" s="22" t="s">
        <v>5038</v>
      </c>
      <c r="H53" s="55"/>
      <c r="I53" s="55"/>
      <c r="J53" s="19"/>
      <c r="K53" s="19"/>
      <c r="L53" s="19"/>
      <c r="M53" s="19"/>
      <c r="BE53" s="14"/>
      <c r="BF53" s="15"/>
      <c r="BG53" s="21"/>
      <c r="BH53" s="41"/>
      <c r="BI53" s="12"/>
      <c r="BJ53" s="12" t="s">
        <v>688</v>
      </c>
    </row>
    <row r="54" spans="1:62" s="3" customFormat="1" ht="15" customHeight="1" x14ac:dyDescent="0.3">
      <c r="A54" s="603" t="s">
        <v>5039</v>
      </c>
      <c r="B54" s="604"/>
      <c r="C54" s="604"/>
      <c r="D54" s="604"/>
      <c r="E54" s="604"/>
      <c r="F54" s="604"/>
      <c r="G54" s="604"/>
      <c r="H54" s="354"/>
      <c r="I54" s="354"/>
      <c r="J54" s="267"/>
      <c r="K54" s="267"/>
      <c r="L54" s="267"/>
      <c r="M54" s="267"/>
      <c r="BE54" s="14"/>
      <c r="BF54" s="15" t="s">
        <v>5039</v>
      </c>
      <c r="BG54" s="21"/>
      <c r="BH54" s="41"/>
      <c r="BI54" s="12"/>
      <c r="BJ54" s="12"/>
    </row>
    <row r="55" spans="1:62" s="3" customFormat="1" ht="62.4" x14ac:dyDescent="0.3">
      <c r="A55" s="16" t="s">
        <v>176</v>
      </c>
      <c r="B55" s="17" t="s">
        <v>5032</v>
      </c>
      <c r="C55" s="568" t="s">
        <v>5033</v>
      </c>
      <c r="D55" s="568"/>
      <c r="E55" s="568"/>
      <c r="F55" s="16" t="s">
        <v>185</v>
      </c>
      <c r="G55" s="29">
        <v>0.46389999999999998</v>
      </c>
      <c r="H55" s="55">
        <f t="shared" si="0"/>
        <v>228108.17</v>
      </c>
      <c r="I55" s="55">
        <f t="shared" si="1"/>
        <v>105819.38</v>
      </c>
      <c r="J55" s="19">
        <v>126983.26</v>
      </c>
      <c r="K55" s="19">
        <f t="shared" si="2"/>
        <v>228817.96</v>
      </c>
      <c r="L55" s="19">
        <f t="shared" si="3"/>
        <v>106148.65</v>
      </c>
      <c r="M55" s="19">
        <v>127378.38</v>
      </c>
      <c r="BE55" s="14"/>
      <c r="BF55" s="15"/>
      <c r="BG55" s="21" t="s">
        <v>5033</v>
      </c>
      <c r="BH55" s="41"/>
      <c r="BI55" s="12"/>
      <c r="BJ55" s="12"/>
    </row>
    <row r="56" spans="1:62" s="3" customFormat="1" ht="20.399999999999999" x14ac:dyDescent="0.3">
      <c r="A56" s="25"/>
      <c r="B56" s="26" t="s">
        <v>150</v>
      </c>
      <c r="C56" s="600" t="s">
        <v>151</v>
      </c>
      <c r="D56" s="600"/>
      <c r="E56" s="600"/>
      <c r="F56" s="27" t="s">
        <v>46</v>
      </c>
      <c r="G56" s="22" t="s">
        <v>5034</v>
      </c>
      <c r="H56" s="55"/>
      <c r="I56" s="55"/>
      <c r="J56" s="19"/>
      <c r="K56" s="19"/>
      <c r="L56" s="19"/>
      <c r="M56" s="19"/>
      <c r="BE56" s="14"/>
      <c r="BF56" s="15"/>
      <c r="BG56" s="21"/>
      <c r="BH56" s="41"/>
      <c r="BI56" s="12" t="s">
        <v>151</v>
      </c>
      <c r="BJ56" s="12"/>
    </row>
    <row r="57" spans="1:62" s="3" customFormat="1" ht="20.399999999999999" x14ac:dyDescent="0.3">
      <c r="A57" s="25"/>
      <c r="B57" s="26" t="s">
        <v>673</v>
      </c>
      <c r="C57" s="600" t="s">
        <v>674</v>
      </c>
      <c r="D57" s="600"/>
      <c r="E57" s="600"/>
      <c r="F57" s="27" t="s">
        <v>46</v>
      </c>
      <c r="G57" s="22" t="s">
        <v>5035</v>
      </c>
      <c r="H57" s="55"/>
      <c r="I57" s="55"/>
      <c r="J57" s="19"/>
      <c r="K57" s="19"/>
      <c r="L57" s="19"/>
      <c r="M57" s="19"/>
      <c r="BE57" s="14"/>
      <c r="BF57" s="15"/>
      <c r="BG57" s="21"/>
      <c r="BH57" s="41"/>
      <c r="BI57" s="12" t="s">
        <v>674</v>
      </c>
      <c r="BJ57" s="12"/>
    </row>
    <row r="58" spans="1:62" s="3" customFormat="1" ht="20.399999999999999" x14ac:dyDescent="0.3">
      <c r="A58" s="25"/>
      <c r="B58" s="26" t="s">
        <v>676</v>
      </c>
      <c r="C58" s="600" t="s">
        <v>677</v>
      </c>
      <c r="D58" s="600"/>
      <c r="E58" s="600"/>
      <c r="F58" s="27" t="s">
        <v>46</v>
      </c>
      <c r="G58" s="22" t="s">
        <v>5036</v>
      </c>
      <c r="H58" s="55"/>
      <c r="I58" s="55"/>
      <c r="J58" s="19"/>
      <c r="K58" s="19"/>
      <c r="L58" s="19"/>
      <c r="M58" s="19"/>
      <c r="BE58" s="14"/>
      <c r="BF58" s="15"/>
      <c r="BG58" s="21"/>
      <c r="BH58" s="41"/>
      <c r="BI58" s="12" t="s">
        <v>677</v>
      </c>
      <c r="BJ58" s="12"/>
    </row>
    <row r="59" spans="1:62" s="3" customFormat="1" ht="15" customHeight="1" x14ac:dyDescent="0.3">
      <c r="A59" s="603" t="s">
        <v>657</v>
      </c>
      <c r="B59" s="604"/>
      <c r="C59" s="604"/>
      <c r="D59" s="604"/>
      <c r="E59" s="604"/>
      <c r="F59" s="604"/>
      <c r="G59" s="604"/>
      <c r="H59" s="354"/>
      <c r="I59" s="354"/>
      <c r="J59" s="267"/>
      <c r="K59" s="267"/>
      <c r="L59" s="267"/>
      <c r="M59" s="267"/>
      <c r="BE59" s="14"/>
      <c r="BF59" s="15" t="s">
        <v>657</v>
      </c>
      <c r="BG59" s="21"/>
      <c r="BH59" s="41"/>
      <c r="BI59" s="12"/>
      <c r="BJ59" s="12"/>
    </row>
    <row r="60" spans="1:62" s="3" customFormat="1" ht="31.8" x14ac:dyDescent="0.3">
      <c r="A60" s="16" t="s">
        <v>178</v>
      </c>
      <c r="B60" s="17" t="s">
        <v>658</v>
      </c>
      <c r="C60" s="568" t="s">
        <v>659</v>
      </c>
      <c r="D60" s="568"/>
      <c r="E60" s="568"/>
      <c r="F60" s="16" t="s">
        <v>67</v>
      </c>
      <c r="G60" s="30">
        <v>0.19</v>
      </c>
      <c r="H60" s="55">
        <f t="shared" si="0"/>
        <v>2502.79</v>
      </c>
      <c r="I60" s="55">
        <f t="shared" si="1"/>
        <v>475.53</v>
      </c>
      <c r="J60" s="19">
        <v>570.64</v>
      </c>
      <c r="K60" s="19">
        <f t="shared" si="2"/>
        <v>16409.37</v>
      </c>
      <c r="L60" s="19">
        <f t="shared" si="3"/>
        <v>3117.78</v>
      </c>
      <c r="M60" s="19">
        <v>3741.34</v>
      </c>
      <c r="BE60" s="14"/>
      <c r="BF60" s="15"/>
      <c r="BG60" s="21" t="s">
        <v>659</v>
      </c>
      <c r="BH60" s="41"/>
      <c r="BI60" s="12"/>
      <c r="BJ60" s="12"/>
    </row>
    <row r="61" spans="1:62" s="3" customFormat="1" ht="20.399999999999999" x14ac:dyDescent="0.3">
      <c r="A61" s="25"/>
      <c r="B61" s="26" t="s">
        <v>627</v>
      </c>
      <c r="C61" s="600" t="s">
        <v>628</v>
      </c>
      <c r="D61" s="600"/>
      <c r="E61" s="600"/>
      <c r="F61" s="27" t="s">
        <v>67</v>
      </c>
      <c r="G61" s="22" t="s">
        <v>5040</v>
      </c>
      <c r="H61" s="55"/>
      <c r="I61" s="55"/>
      <c r="J61" s="19"/>
      <c r="K61" s="19"/>
      <c r="L61" s="19"/>
      <c r="M61" s="19"/>
      <c r="BE61" s="14"/>
      <c r="BF61" s="15"/>
      <c r="BG61" s="21"/>
      <c r="BH61" s="41"/>
      <c r="BI61" s="12" t="s">
        <v>628</v>
      </c>
      <c r="BJ61" s="12"/>
    </row>
    <row r="62" spans="1:62" s="3" customFormat="1" ht="15" customHeight="1" x14ac:dyDescent="0.3">
      <c r="A62" s="603" t="s">
        <v>5041</v>
      </c>
      <c r="B62" s="604"/>
      <c r="C62" s="604"/>
      <c r="D62" s="604"/>
      <c r="E62" s="604"/>
      <c r="F62" s="604"/>
      <c r="G62" s="604"/>
      <c r="H62" s="354"/>
      <c r="I62" s="354"/>
      <c r="J62" s="267"/>
      <c r="K62" s="267"/>
      <c r="L62" s="267"/>
      <c r="M62" s="267"/>
      <c r="BE62" s="14"/>
      <c r="BF62" s="15" t="s">
        <v>5041</v>
      </c>
      <c r="BG62" s="21"/>
      <c r="BH62" s="41"/>
      <c r="BI62" s="12"/>
      <c r="BJ62" s="12"/>
    </row>
    <row r="63" spans="1:62" s="3" customFormat="1" ht="42" x14ac:dyDescent="0.3">
      <c r="A63" s="16" t="s">
        <v>182</v>
      </c>
      <c r="B63" s="17" t="s">
        <v>625</v>
      </c>
      <c r="C63" s="568" t="s">
        <v>626</v>
      </c>
      <c r="D63" s="568"/>
      <c r="E63" s="568"/>
      <c r="F63" s="16" t="s">
        <v>185</v>
      </c>
      <c r="G63" s="29">
        <v>0.46389999999999998</v>
      </c>
      <c r="H63" s="55">
        <f t="shared" si="0"/>
        <v>185183.68</v>
      </c>
      <c r="I63" s="55">
        <f t="shared" si="1"/>
        <v>85906.71</v>
      </c>
      <c r="J63" s="19">
        <v>103088.05</v>
      </c>
      <c r="K63" s="19">
        <f t="shared" si="2"/>
        <v>430177.34</v>
      </c>
      <c r="L63" s="19">
        <f t="shared" si="3"/>
        <v>199559.27</v>
      </c>
      <c r="M63" s="19">
        <v>239471.12</v>
      </c>
      <c r="BE63" s="14"/>
      <c r="BF63" s="15"/>
      <c r="BG63" s="21" t="s">
        <v>626</v>
      </c>
      <c r="BH63" s="41"/>
      <c r="BI63" s="12"/>
      <c r="BJ63" s="12"/>
    </row>
    <row r="64" spans="1:62" s="3" customFormat="1" ht="20.399999999999999" x14ac:dyDescent="0.3">
      <c r="A64" s="25"/>
      <c r="B64" s="26" t="s">
        <v>627</v>
      </c>
      <c r="C64" s="600" t="s">
        <v>628</v>
      </c>
      <c r="D64" s="600"/>
      <c r="E64" s="600"/>
      <c r="F64" s="27" t="s">
        <v>67</v>
      </c>
      <c r="G64" s="22" t="s">
        <v>5042</v>
      </c>
      <c r="H64" s="55"/>
      <c r="I64" s="55"/>
      <c r="J64" s="19"/>
      <c r="K64" s="19"/>
      <c r="L64" s="19"/>
      <c r="M64" s="19"/>
      <c r="BE64" s="14"/>
      <c r="BF64" s="15"/>
      <c r="BG64" s="21"/>
      <c r="BH64" s="41"/>
      <c r="BI64" s="12" t="s">
        <v>628</v>
      </c>
      <c r="BJ64" s="12"/>
    </row>
    <row r="65" spans="1:62" s="3" customFormat="1" ht="20.399999999999999" x14ac:dyDescent="0.3">
      <c r="A65" s="25"/>
      <c r="B65" s="26" t="s">
        <v>630</v>
      </c>
      <c r="C65" s="600" t="s">
        <v>631</v>
      </c>
      <c r="D65" s="600"/>
      <c r="E65" s="600"/>
      <c r="F65" s="27" t="s">
        <v>46</v>
      </c>
      <c r="G65" s="22" t="s">
        <v>5043</v>
      </c>
      <c r="H65" s="55"/>
      <c r="I65" s="55"/>
      <c r="J65" s="19"/>
      <c r="K65" s="19"/>
      <c r="L65" s="19"/>
      <c r="M65" s="19"/>
      <c r="BE65" s="14"/>
      <c r="BF65" s="15"/>
      <c r="BG65" s="21"/>
      <c r="BH65" s="41"/>
      <c r="BI65" s="12" t="s">
        <v>631</v>
      </c>
      <c r="BJ65" s="12"/>
    </row>
    <row r="66" spans="1:62" s="3" customFormat="1" ht="20.399999999999999" x14ac:dyDescent="0.3">
      <c r="A66" s="25"/>
      <c r="B66" s="26" t="s">
        <v>633</v>
      </c>
      <c r="C66" s="600" t="s">
        <v>634</v>
      </c>
      <c r="D66" s="600"/>
      <c r="E66" s="600"/>
      <c r="F66" s="27" t="s">
        <v>67</v>
      </c>
      <c r="G66" s="22" t="s">
        <v>5044</v>
      </c>
      <c r="H66" s="55"/>
      <c r="I66" s="55"/>
      <c r="J66" s="19"/>
      <c r="K66" s="19"/>
      <c r="L66" s="19"/>
      <c r="M66" s="19"/>
      <c r="BE66" s="14"/>
      <c r="BF66" s="15"/>
      <c r="BG66" s="21"/>
      <c r="BH66" s="41"/>
      <c r="BI66" s="12" t="s">
        <v>634</v>
      </c>
      <c r="BJ66" s="12"/>
    </row>
    <row r="67" spans="1:62" s="3" customFormat="1" ht="20.399999999999999" x14ac:dyDescent="0.3">
      <c r="A67" s="25"/>
      <c r="B67" s="26" t="s">
        <v>636</v>
      </c>
      <c r="C67" s="600" t="s">
        <v>637</v>
      </c>
      <c r="D67" s="600"/>
      <c r="E67" s="600"/>
      <c r="F67" s="27" t="s">
        <v>67</v>
      </c>
      <c r="G67" s="22" t="s">
        <v>5045</v>
      </c>
      <c r="H67" s="55"/>
      <c r="I67" s="55"/>
      <c r="J67" s="19"/>
      <c r="K67" s="19"/>
      <c r="L67" s="19"/>
      <c r="M67" s="19"/>
      <c r="BE67" s="14"/>
      <c r="BF67" s="15"/>
      <c r="BG67" s="21"/>
      <c r="BH67" s="41"/>
      <c r="BI67" s="12" t="s">
        <v>637</v>
      </c>
      <c r="BJ67" s="12"/>
    </row>
    <row r="68" spans="1:62" s="3" customFormat="1" ht="21.6" x14ac:dyDescent="0.3">
      <c r="A68" s="25"/>
      <c r="B68" s="26" t="s">
        <v>639</v>
      </c>
      <c r="C68" s="600" t="s">
        <v>640</v>
      </c>
      <c r="D68" s="600"/>
      <c r="E68" s="600"/>
      <c r="F68" s="27" t="s">
        <v>38</v>
      </c>
      <c r="G68" s="22" t="s">
        <v>5046</v>
      </c>
      <c r="H68" s="55"/>
      <c r="I68" s="55"/>
      <c r="J68" s="19"/>
      <c r="K68" s="19"/>
      <c r="L68" s="19"/>
      <c r="M68" s="19"/>
      <c r="BE68" s="14"/>
      <c r="BF68" s="15"/>
      <c r="BG68" s="21"/>
      <c r="BH68" s="41"/>
      <c r="BI68" s="12" t="s">
        <v>640</v>
      </c>
      <c r="BJ68" s="12"/>
    </row>
    <row r="69" spans="1:62" s="3" customFormat="1" ht="20.399999999999999" x14ac:dyDescent="0.3">
      <c r="A69" s="36" t="s">
        <v>75</v>
      </c>
      <c r="B69" s="37" t="s">
        <v>642</v>
      </c>
      <c r="C69" s="599" t="s">
        <v>643</v>
      </c>
      <c r="D69" s="599"/>
      <c r="E69" s="599"/>
      <c r="F69" s="38" t="s">
        <v>67</v>
      </c>
      <c r="G69" s="39" t="s">
        <v>33</v>
      </c>
      <c r="H69" s="55"/>
      <c r="I69" s="55"/>
      <c r="J69" s="19"/>
      <c r="K69" s="19"/>
      <c r="L69" s="19"/>
      <c r="M69" s="19"/>
      <c r="BE69" s="14"/>
      <c r="BF69" s="15"/>
      <c r="BG69" s="21"/>
      <c r="BH69" s="41" t="s">
        <v>643</v>
      </c>
      <c r="BI69" s="12"/>
      <c r="BJ69" s="12"/>
    </row>
    <row r="70" spans="1:62" s="3" customFormat="1" ht="20.399999999999999" x14ac:dyDescent="0.3">
      <c r="A70" s="25"/>
      <c r="B70" s="26" t="s">
        <v>644</v>
      </c>
      <c r="C70" s="600" t="s">
        <v>645</v>
      </c>
      <c r="D70" s="600"/>
      <c r="E70" s="600"/>
      <c r="F70" s="27" t="s">
        <v>67</v>
      </c>
      <c r="G70" s="22" t="s">
        <v>5047</v>
      </c>
      <c r="H70" s="55"/>
      <c r="I70" s="55"/>
      <c r="J70" s="19"/>
      <c r="K70" s="19"/>
      <c r="L70" s="19"/>
      <c r="M70" s="19"/>
      <c r="BE70" s="14"/>
      <c r="BF70" s="15"/>
      <c r="BG70" s="21"/>
      <c r="BH70" s="41"/>
      <c r="BI70" s="12" t="s">
        <v>645</v>
      </c>
      <c r="BJ70" s="12"/>
    </row>
    <row r="71" spans="1:62" s="3" customFormat="1" ht="21.6" x14ac:dyDescent="0.3">
      <c r="A71" s="25"/>
      <c r="B71" s="26" t="s">
        <v>647</v>
      </c>
      <c r="C71" s="600" t="s">
        <v>648</v>
      </c>
      <c r="D71" s="600"/>
      <c r="E71" s="600"/>
      <c r="F71" s="27" t="s">
        <v>67</v>
      </c>
      <c r="G71" s="22" t="s">
        <v>5047</v>
      </c>
      <c r="H71" s="55"/>
      <c r="I71" s="55"/>
      <c r="J71" s="19"/>
      <c r="K71" s="19"/>
      <c r="L71" s="19"/>
      <c r="M71" s="19"/>
      <c r="BE71" s="14"/>
      <c r="BF71" s="15"/>
      <c r="BG71" s="21"/>
      <c r="BH71" s="41"/>
      <c r="BI71" s="12" t="s">
        <v>648</v>
      </c>
      <c r="BJ71" s="12"/>
    </row>
    <row r="72" spans="1:62" s="3" customFormat="1" ht="21.6" x14ac:dyDescent="0.3">
      <c r="A72" s="25" t="s">
        <v>126</v>
      </c>
      <c r="B72" s="26" t="s">
        <v>662</v>
      </c>
      <c r="C72" s="600" t="s">
        <v>663</v>
      </c>
      <c r="D72" s="600"/>
      <c r="E72" s="600"/>
      <c r="F72" s="27" t="s">
        <v>67</v>
      </c>
      <c r="G72" s="22" t="s">
        <v>5048</v>
      </c>
      <c r="H72" s="55"/>
      <c r="I72" s="55"/>
      <c r="J72" s="19"/>
      <c r="K72" s="19"/>
      <c r="L72" s="19"/>
      <c r="M72" s="19"/>
      <c r="BE72" s="14"/>
      <c r="BF72" s="15"/>
      <c r="BG72" s="21"/>
      <c r="BH72" s="41"/>
      <c r="BI72" s="12"/>
      <c r="BJ72" s="12" t="s">
        <v>663</v>
      </c>
    </row>
    <row r="73" spans="1:62" s="3" customFormat="1" ht="31.8" x14ac:dyDescent="0.3">
      <c r="A73" s="16" t="s">
        <v>188</v>
      </c>
      <c r="B73" s="17" t="s">
        <v>652</v>
      </c>
      <c r="C73" s="568" t="s">
        <v>653</v>
      </c>
      <c r="D73" s="568"/>
      <c r="E73" s="568"/>
      <c r="F73" s="16" t="s">
        <v>185</v>
      </c>
      <c r="G73" s="29">
        <v>0.46389999999999998</v>
      </c>
      <c r="H73" s="55">
        <f t="shared" si="0"/>
        <v>32860.1</v>
      </c>
      <c r="I73" s="55">
        <f t="shared" si="1"/>
        <v>15243.8</v>
      </c>
      <c r="J73" s="19">
        <v>18292.560000000001</v>
      </c>
      <c r="K73" s="19">
        <f t="shared" si="2"/>
        <v>316435.09000000003</v>
      </c>
      <c r="L73" s="19">
        <f t="shared" si="3"/>
        <v>146794.23999999999</v>
      </c>
      <c r="M73" s="19">
        <v>176153.09</v>
      </c>
      <c r="BE73" s="14"/>
      <c r="BF73" s="15"/>
      <c r="BG73" s="21" t="s">
        <v>653</v>
      </c>
      <c r="BH73" s="41"/>
      <c r="BI73" s="12"/>
      <c r="BJ73" s="12"/>
    </row>
    <row r="74" spans="1:62" s="3" customFormat="1" ht="20.399999999999999" x14ac:dyDescent="0.3">
      <c r="A74" s="25"/>
      <c r="B74" s="26" t="s">
        <v>627</v>
      </c>
      <c r="C74" s="600" t="s">
        <v>628</v>
      </c>
      <c r="D74" s="600"/>
      <c r="E74" s="600"/>
      <c r="F74" s="27" t="s">
        <v>67</v>
      </c>
      <c r="G74" s="22" t="s">
        <v>5049</v>
      </c>
      <c r="H74" s="55"/>
      <c r="I74" s="55"/>
      <c r="J74" s="19"/>
      <c r="K74" s="19"/>
      <c r="L74" s="19"/>
      <c r="M74" s="19"/>
      <c r="BE74" s="14"/>
      <c r="BF74" s="15"/>
      <c r="BG74" s="21"/>
      <c r="BH74" s="41"/>
      <c r="BI74" s="12" t="s">
        <v>628</v>
      </c>
      <c r="BJ74" s="12"/>
    </row>
    <row r="75" spans="1:62" s="3" customFormat="1" ht="20.399999999999999" x14ac:dyDescent="0.3">
      <c r="A75" s="25"/>
      <c r="B75" s="26" t="s">
        <v>630</v>
      </c>
      <c r="C75" s="600" t="s">
        <v>631</v>
      </c>
      <c r="D75" s="600"/>
      <c r="E75" s="600"/>
      <c r="F75" s="27" t="s">
        <v>46</v>
      </c>
      <c r="G75" s="22" t="s">
        <v>5050</v>
      </c>
      <c r="H75" s="55"/>
      <c r="I75" s="55"/>
      <c r="J75" s="19"/>
      <c r="K75" s="19"/>
      <c r="L75" s="19"/>
      <c r="M75" s="19"/>
      <c r="BE75" s="14"/>
      <c r="BF75" s="15"/>
      <c r="BG75" s="21"/>
      <c r="BH75" s="41"/>
      <c r="BI75" s="12" t="s">
        <v>631</v>
      </c>
      <c r="BJ75" s="12"/>
    </row>
    <row r="76" spans="1:62" s="3" customFormat="1" ht="20.399999999999999" x14ac:dyDescent="0.3">
      <c r="A76" s="36" t="s">
        <v>75</v>
      </c>
      <c r="B76" s="37" t="s">
        <v>642</v>
      </c>
      <c r="C76" s="599" t="s">
        <v>643</v>
      </c>
      <c r="D76" s="599"/>
      <c r="E76" s="599"/>
      <c r="F76" s="38" t="s">
        <v>67</v>
      </c>
      <c r="G76" s="39" t="s">
        <v>33</v>
      </c>
      <c r="H76" s="55"/>
      <c r="I76" s="55"/>
      <c r="J76" s="19"/>
      <c r="K76" s="19"/>
      <c r="L76" s="19"/>
      <c r="M76" s="19"/>
      <c r="BE76" s="14"/>
      <c r="BF76" s="15"/>
      <c r="BG76" s="21"/>
      <c r="BH76" s="41" t="s">
        <v>643</v>
      </c>
      <c r="BI76" s="12"/>
      <c r="BJ76" s="12"/>
    </row>
    <row r="77" spans="1:62" s="3" customFormat="1" ht="21.6" x14ac:dyDescent="0.3">
      <c r="A77" s="25" t="s">
        <v>126</v>
      </c>
      <c r="B77" s="26" t="s">
        <v>662</v>
      </c>
      <c r="C77" s="600" t="s">
        <v>663</v>
      </c>
      <c r="D77" s="600"/>
      <c r="E77" s="600"/>
      <c r="F77" s="27" t="s">
        <v>67</v>
      </c>
      <c r="G77" s="22" t="s">
        <v>5051</v>
      </c>
      <c r="H77" s="55"/>
      <c r="I77" s="55"/>
      <c r="J77" s="19"/>
      <c r="K77" s="19"/>
      <c r="L77" s="19"/>
      <c r="M77" s="19"/>
      <c r="BE77" s="14"/>
      <c r="BF77" s="15"/>
      <c r="BG77" s="21"/>
      <c r="BH77" s="41"/>
      <c r="BI77" s="12"/>
      <c r="BJ77" s="12" t="s">
        <v>663</v>
      </c>
    </row>
    <row r="78" spans="1:62" s="3" customFormat="1" ht="15" customHeight="1" x14ac:dyDescent="0.3">
      <c r="A78" s="603" t="s">
        <v>657</v>
      </c>
      <c r="B78" s="604"/>
      <c r="C78" s="604"/>
      <c r="D78" s="604"/>
      <c r="E78" s="604"/>
      <c r="F78" s="604"/>
      <c r="G78" s="604"/>
      <c r="H78" s="354"/>
      <c r="I78" s="354"/>
      <c r="J78" s="267"/>
      <c r="K78" s="267"/>
      <c r="L78" s="267"/>
      <c r="M78" s="267"/>
      <c r="BE78" s="14"/>
      <c r="BF78" s="15" t="s">
        <v>657</v>
      </c>
      <c r="BG78" s="21"/>
      <c r="BH78" s="41"/>
      <c r="BI78" s="12"/>
      <c r="BJ78" s="12"/>
    </row>
    <row r="79" spans="1:62" s="3" customFormat="1" ht="31.8" x14ac:dyDescent="0.3">
      <c r="A79" s="16" t="s">
        <v>192</v>
      </c>
      <c r="B79" s="17" t="s">
        <v>658</v>
      </c>
      <c r="C79" s="568" t="s">
        <v>659</v>
      </c>
      <c r="D79" s="568"/>
      <c r="E79" s="568"/>
      <c r="F79" s="16" t="s">
        <v>67</v>
      </c>
      <c r="G79" s="30">
        <v>0.19</v>
      </c>
      <c r="H79" s="55">
        <f t="shared" ref="H79:H142" si="4">I79/G79</f>
        <v>2502.79</v>
      </c>
      <c r="I79" s="55">
        <f t="shared" ref="I79:I142" si="5">J79/1.2</f>
        <v>475.53</v>
      </c>
      <c r="J79" s="19">
        <v>570.64</v>
      </c>
      <c r="K79" s="19">
        <f t="shared" ref="K79:K142" si="6">L79/G79</f>
        <v>16409.37</v>
      </c>
      <c r="L79" s="19">
        <f t="shared" ref="L79:L142" si="7">M79/1.2</f>
        <v>3117.78</v>
      </c>
      <c r="M79" s="19">
        <v>3741.34</v>
      </c>
      <c r="BE79" s="14"/>
      <c r="BF79" s="15"/>
      <c r="BG79" s="21" t="s">
        <v>659</v>
      </c>
      <c r="BH79" s="41"/>
      <c r="BI79" s="12"/>
      <c r="BJ79" s="12"/>
    </row>
    <row r="80" spans="1:62" s="3" customFormat="1" ht="20.399999999999999" x14ac:dyDescent="0.3">
      <c r="A80" s="25"/>
      <c r="B80" s="26" t="s">
        <v>627</v>
      </c>
      <c r="C80" s="600" t="s">
        <v>628</v>
      </c>
      <c r="D80" s="600"/>
      <c r="E80" s="600"/>
      <c r="F80" s="27" t="s">
        <v>67</v>
      </c>
      <c r="G80" s="22" t="s">
        <v>5040</v>
      </c>
      <c r="H80" s="55"/>
      <c r="I80" s="55"/>
      <c r="J80" s="19"/>
      <c r="K80" s="19"/>
      <c r="L80" s="19"/>
      <c r="M80" s="19"/>
      <c r="BE80" s="14"/>
      <c r="BF80" s="15"/>
      <c r="BG80" s="21"/>
      <c r="BH80" s="41"/>
      <c r="BI80" s="12" t="s">
        <v>628</v>
      </c>
      <c r="BJ80" s="12"/>
    </row>
    <row r="81" spans="1:62" s="3" customFormat="1" ht="15" customHeight="1" x14ac:dyDescent="0.3">
      <c r="A81" s="603" t="s">
        <v>5052</v>
      </c>
      <c r="B81" s="604"/>
      <c r="C81" s="604"/>
      <c r="D81" s="604"/>
      <c r="E81" s="604"/>
      <c r="F81" s="604"/>
      <c r="G81" s="604"/>
      <c r="H81" s="354"/>
      <c r="I81" s="354"/>
      <c r="J81" s="267"/>
      <c r="K81" s="267"/>
      <c r="L81" s="267"/>
      <c r="M81" s="267"/>
      <c r="BE81" s="14"/>
      <c r="BF81" s="15" t="s">
        <v>5052</v>
      </c>
      <c r="BG81" s="21"/>
      <c r="BH81" s="41"/>
      <c r="BI81" s="12"/>
      <c r="BJ81" s="12"/>
    </row>
    <row r="82" spans="1:62" s="3" customFormat="1" ht="42" x14ac:dyDescent="0.3">
      <c r="A82" s="16" t="s">
        <v>194</v>
      </c>
      <c r="B82" s="17" t="s">
        <v>625</v>
      </c>
      <c r="C82" s="568" t="s">
        <v>626</v>
      </c>
      <c r="D82" s="568"/>
      <c r="E82" s="568"/>
      <c r="F82" s="16" t="s">
        <v>185</v>
      </c>
      <c r="G82" s="29">
        <v>0.46389999999999998</v>
      </c>
      <c r="H82" s="55">
        <f t="shared" si="4"/>
        <v>185183.68</v>
      </c>
      <c r="I82" s="55">
        <f t="shared" si="5"/>
        <v>85906.71</v>
      </c>
      <c r="J82" s="19">
        <v>103088.05</v>
      </c>
      <c r="K82" s="19">
        <f t="shared" si="6"/>
        <v>499192.11</v>
      </c>
      <c r="L82" s="19">
        <f t="shared" si="7"/>
        <v>231575.22</v>
      </c>
      <c r="M82" s="19">
        <v>277890.26</v>
      </c>
      <c r="BE82" s="14"/>
      <c r="BF82" s="15"/>
      <c r="BG82" s="21" t="s">
        <v>626</v>
      </c>
      <c r="BH82" s="41"/>
      <c r="BI82" s="12"/>
      <c r="BJ82" s="12"/>
    </row>
    <row r="83" spans="1:62" s="3" customFormat="1" ht="20.399999999999999" x14ac:dyDescent="0.3">
      <c r="A83" s="25"/>
      <c r="B83" s="26" t="s">
        <v>627</v>
      </c>
      <c r="C83" s="600" t="s">
        <v>628</v>
      </c>
      <c r="D83" s="600"/>
      <c r="E83" s="600"/>
      <c r="F83" s="27" t="s">
        <v>67</v>
      </c>
      <c r="G83" s="22" t="s">
        <v>5042</v>
      </c>
      <c r="H83" s="55"/>
      <c r="I83" s="55"/>
      <c r="J83" s="19"/>
      <c r="K83" s="19"/>
      <c r="L83" s="19"/>
      <c r="M83" s="19"/>
      <c r="BE83" s="14"/>
      <c r="BF83" s="15"/>
      <c r="BG83" s="21"/>
      <c r="BH83" s="41"/>
      <c r="BI83" s="12" t="s">
        <v>628</v>
      </c>
      <c r="BJ83" s="12"/>
    </row>
    <row r="84" spans="1:62" s="3" customFormat="1" ht="20.399999999999999" x14ac:dyDescent="0.3">
      <c r="A84" s="25"/>
      <c r="B84" s="26" t="s">
        <v>630</v>
      </c>
      <c r="C84" s="600" t="s">
        <v>631</v>
      </c>
      <c r="D84" s="600"/>
      <c r="E84" s="600"/>
      <c r="F84" s="27" t="s">
        <v>46</v>
      </c>
      <c r="G84" s="22" t="s">
        <v>5043</v>
      </c>
      <c r="H84" s="55"/>
      <c r="I84" s="55"/>
      <c r="J84" s="19"/>
      <c r="K84" s="19"/>
      <c r="L84" s="19"/>
      <c r="M84" s="19"/>
      <c r="BE84" s="14"/>
      <c r="BF84" s="15"/>
      <c r="BG84" s="21"/>
      <c r="BH84" s="41"/>
      <c r="BI84" s="12" t="s">
        <v>631</v>
      </c>
      <c r="BJ84" s="12"/>
    </row>
    <row r="85" spans="1:62" s="3" customFormat="1" ht="20.399999999999999" x14ac:dyDescent="0.3">
      <c r="A85" s="25"/>
      <c r="B85" s="26" t="s">
        <v>633</v>
      </c>
      <c r="C85" s="600" t="s">
        <v>634</v>
      </c>
      <c r="D85" s="600"/>
      <c r="E85" s="600"/>
      <c r="F85" s="27" t="s">
        <v>67</v>
      </c>
      <c r="G85" s="22" t="s">
        <v>5044</v>
      </c>
      <c r="H85" s="55"/>
      <c r="I85" s="55"/>
      <c r="J85" s="19"/>
      <c r="K85" s="19"/>
      <c r="L85" s="19"/>
      <c r="M85" s="19"/>
      <c r="BE85" s="14"/>
      <c r="BF85" s="15"/>
      <c r="BG85" s="21"/>
      <c r="BH85" s="41"/>
      <c r="BI85" s="12" t="s">
        <v>634</v>
      </c>
      <c r="BJ85" s="12"/>
    </row>
    <row r="86" spans="1:62" s="3" customFormat="1" ht="20.399999999999999" x14ac:dyDescent="0.3">
      <c r="A86" s="25"/>
      <c r="B86" s="26" t="s">
        <v>636</v>
      </c>
      <c r="C86" s="600" t="s">
        <v>637</v>
      </c>
      <c r="D86" s="600"/>
      <c r="E86" s="600"/>
      <c r="F86" s="27" t="s">
        <v>67</v>
      </c>
      <c r="G86" s="22" t="s">
        <v>5045</v>
      </c>
      <c r="H86" s="55"/>
      <c r="I86" s="55"/>
      <c r="J86" s="19"/>
      <c r="K86" s="19"/>
      <c r="L86" s="19"/>
      <c r="M86" s="19"/>
      <c r="BE86" s="14"/>
      <c r="BF86" s="15"/>
      <c r="BG86" s="21"/>
      <c r="BH86" s="41"/>
      <c r="BI86" s="12" t="s">
        <v>637</v>
      </c>
      <c r="BJ86" s="12"/>
    </row>
    <row r="87" spans="1:62" s="3" customFormat="1" ht="21.6" x14ac:dyDescent="0.3">
      <c r="A87" s="25"/>
      <c r="B87" s="26" t="s">
        <v>639</v>
      </c>
      <c r="C87" s="600" t="s">
        <v>640</v>
      </c>
      <c r="D87" s="600"/>
      <c r="E87" s="600"/>
      <c r="F87" s="27" t="s">
        <v>38</v>
      </c>
      <c r="G87" s="22" t="s">
        <v>5046</v>
      </c>
      <c r="H87" s="55"/>
      <c r="I87" s="55"/>
      <c r="J87" s="19"/>
      <c r="K87" s="19"/>
      <c r="L87" s="19"/>
      <c r="M87" s="19"/>
      <c r="BE87" s="14"/>
      <c r="BF87" s="15"/>
      <c r="BG87" s="21"/>
      <c r="BH87" s="41"/>
      <c r="BI87" s="12" t="s">
        <v>640</v>
      </c>
      <c r="BJ87" s="12"/>
    </row>
    <row r="88" spans="1:62" s="3" customFormat="1" ht="20.399999999999999" x14ac:dyDescent="0.3">
      <c r="A88" s="36" t="s">
        <v>75</v>
      </c>
      <c r="B88" s="37" t="s">
        <v>642</v>
      </c>
      <c r="C88" s="599" t="s">
        <v>643</v>
      </c>
      <c r="D88" s="599"/>
      <c r="E88" s="599"/>
      <c r="F88" s="38" t="s">
        <v>67</v>
      </c>
      <c r="G88" s="39" t="s">
        <v>33</v>
      </c>
      <c r="H88" s="55"/>
      <c r="I88" s="55"/>
      <c r="J88" s="19"/>
      <c r="K88" s="19"/>
      <c r="L88" s="19"/>
      <c r="M88" s="19"/>
      <c r="BE88" s="14"/>
      <c r="BF88" s="15"/>
      <c r="BG88" s="21"/>
      <c r="BH88" s="41" t="s">
        <v>643</v>
      </c>
      <c r="BI88" s="12"/>
      <c r="BJ88" s="12"/>
    </row>
    <row r="89" spans="1:62" s="3" customFormat="1" ht="20.399999999999999" x14ac:dyDescent="0.3">
      <c r="A89" s="25"/>
      <c r="B89" s="26" t="s">
        <v>644</v>
      </c>
      <c r="C89" s="600" t="s">
        <v>645</v>
      </c>
      <c r="D89" s="600"/>
      <c r="E89" s="600"/>
      <c r="F89" s="27" t="s">
        <v>67</v>
      </c>
      <c r="G89" s="22" t="s">
        <v>5047</v>
      </c>
      <c r="H89" s="55"/>
      <c r="I89" s="55"/>
      <c r="J89" s="19"/>
      <c r="K89" s="19"/>
      <c r="L89" s="19"/>
      <c r="M89" s="19"/>
      <c r="BE89" s="14"/>
      <c r="BF89" s="15"/>
      <c r="BG89" s="21"/>
      <c r="BH89" s="41"/>
      <c r="BI89" s="12" t="s">
        <v>645</v>
      </c>
      <c r="BJ89" s="12"/>
    </row>
    <row r="90" spans="1:62" s="3" customFormat="1" ht="21.6" x14ac:dyDescent="0.3">
      <c r="A90" s="25"/>
      <c r="B90" s="26" t="s">
        <v>647</v>
      </c>
      <c r="C90" s="600" t="s">
        <v>648</v>
      </c>
      <c r="D90" s="600"/>
      <c r="E90" s="600"/>
      <c r="F90" s="27" t="s">
        <v>67</v>
      </c>
      <c r="G90" s="22" t="s">
        <v>5047</v>
      </c>
      <c r="H90" s="55"/>
      <c r="I90" s="55"/>
      <c r="J90" s="19"/>
      <c r="K90" s="19"/>
      <c r="L90" s="19"/>
      <c r="M90" s="19"/>
      <c r="BE90" s="14"/>
      <c r="BF90" s="15"/>
      <c r="BG90" s="21"/>
      <c r="BH90" s="41"/>
      <c r="BI90" s="12" t="s">
        <v>648</v>
      </c>
      <c r="BJ90" s="12"/>
    </row>
    <row r="91" spans="1:62" s="3" customFormat="1" ht="21.6" x14ac:dyDescent="0.3">
      <c r="A91" s="25" t="s">
        <v>126</v>
      </c>
      <c r="B91" s="26" t="s">
        <v>649</v>
      </c>
      <c r="C91" s="600" t="s">
        <v>650</v>
      </c>
      <c r="D91" s="600"/>
      <c r="E91" s="600"/>
      <c r="F91" s="27" t="s">
        <v>67</v>
      </c>
      <c r="G91" s="22" t="s">
        <v>5053</v>
      </c>
      <c r="H91" s="55"/>
      <c r="I91" s="55"/>
      <c r="J91" s="19"/>
      <c r="K91" s="19"/>
      <c r="L91" s="19"/>
      <c r="M91" s="19"/>
      <c r="BE91" s="14"/>
      <c r="BF91" s="15"/>
      <c r="BG91" s="21"/>
      <c r="BH91" s="41"/>
      <c r="BI91" s="12"/>
      <c r="BJ91" s="12" t="s">
        <v>650</v>
      </c>
    </row>
    <row r="92" spans="1:62" s="3" customFormat="1" ht="31.8" x14ac:dyDescent="0.3">
      <c r="A92" s="16" t="s">
        <v>197</v>
      </c>
      <c r="B92" s="17" t="s">
        <v>652</v>
      </c>
      <c r="C92" s="568" t="s">
        <v>653</v>
      </c>
      <c r="D92" s="568"/>
      <c r="E92" s="568"/>
      <c r="F92" s="16" t="s">
        <v>185</v>
      </c>
      <c r="G92" s="29">
        <v>0.46389999999999998</v>
      </c>
      <c r="H92" s="55">
        <f t="shared" si="4"/>
        <v>10953.4</v>
      </c>
      <c r="I92" s="55">
        <f t="shared" si="5"/>
        <v>5081.28</v>
      </c>
      <c r="J92" s="19">
        <v>6097.53</v>
      </c>
      <c r="K92" s="19">
        <f t="shared" si="6"/>
        <v>121861.59</v>
      </c>
      <c r="L92" s="19">
        <f t="shared" si="7"/>
        <v>56531.59</v>
      </c>
      <c r="M92" s="19">
        <v>67837.91</v>
      </c>
      <c r="BE92" s="14"/>
      <c r="BF92" s="15"/>
      <c r="BG92" s="21" t="s">
        <v>653</v>
      </c>
      <c r="BH92" s="41"/>
      <c r="BI92" s="12"/>
      <c r="BJ92" s="12"/>
    </row>
    <row r="93" spans="1:62" s="3" customFormat="1" ht="20.399999999999999" x14ac:dyDescent="0.3">
      <c r="A93" s="25"/>
      <c r="B93" s="26" t="s">
        <v>627</v>
      </c>
      <c r="C93" s="600" t="s">
        <v>628</v>
      </c>
      <c r="D93" s="600"/>
      <c r="E93" s="600"/>
      <c r="F93" s="27" t="s">
        <v>67</v>
      </c>
      <c r="G93" s="22" t="s">
        <v>5054</v>
      </c>
      <c r="H93" s="55"/>
      <c r="I93" s="55"/>
      <c r="J93" s="19"/>
      <c r="K93" s="19"/>
      <c r="L93" s="19"/>
      <c r="M93" s="19"/>
      <c r="BE93" s="14"/>
      <c r="BF93" s="15"/>
      <c r="BG93" s="21"/>
      <c r="BH93" s="41"/>
      <c r="BI93" s="12" t="s">
        <v>628</v>
      </c>
      <c r="BJ93" s="12"/>
    </row>
    <row r="94" spans="1:62" s="3" customFormat="1" ht="20.399999999999999" x14ac:dyDescent="0.3">
      <c r="A94" s="25"/>
      <c r="B94" s="26" t="s">
        <v>630</v>
      </c>
      <c r="C94" s="600" t="s">
        <v>631</v>
      </c>
      <c r="D94" s="600"/>
      <c r="E94" s="600"/>
      <c r="F94" s="27" t="s">
        <v>46</v>
      </c>
      <c r="G94" s="22" t="s">
        <v>5055</v>
      </c>
      <c r="H94" s="55"/>
      <c r="I94" s="55"/>
      <c r="J94" s="19"/>
      <c r="K94" s="19"/>
      <c r="L94" s="19"/>
      <c r="M94" s="19"/>
      <c r="BE94" s="14"/>
      <c r="BF94" s="15"/>
      <c r="BG94" s="21"/>
      <c r="BH94" s="41"/>
      <c r="BI94" s="12" t="s">
        <v>631</v>
      </c>
      <c r="BJ94" s="12"/>
    </row>
    <row r="95" spans="1:62" s="3" customFormat="1" ht="20.399999999999999" x14ac:dyDescent="0.3">
      <c r="A95" s="36" t="s">
        <v>75</v>
      </c>
      <c r="B95" s="37" t="s">
        <v>642</v>
      </c>
      <c r="C95" s="599" t="s">
        <v>643</v>
      </c>
      <c r="D95" s="599"/>
      <c r="E95" s="599"/>
      <c r="F95" s="38" t="s">
        <v>67</v>
      </c>
      <c r="G95" s="39" t="s">
        <v>33</v>
      </c>
      <c r="H95" s="55"/>
      <c r="I95" s="55"/>
      <c r="J95" s="19"/>
      <c r="K95" s="19"/>
      <c r="L95" s="19"/>
      <c r="M95" s="19"/>
      <c r="BE95" s="14"/>
      <c r="BF95" s="15"/>
      <c r="BG95" s="21"/>
      <c r="BH95" s="41" t="s">
        <v>643</v>
      </c>
      <c r="BI95" s="12"/>
      <c r="BJ95" s="12"/>
    </row>
    <row r="96" spans="1:62" s="3" customFormat="1" ht="21.6" x14ac:dyDescent="0.3">
      <c r="A96" s="25" t="s">
        <v>126</v>
      </c>
      <c r="B96" s="26" t="s">
        <v>649</v>
      </c>
      <c r="C96" s="600" t="s">
        <v>650</v>
      </c>
      <c r="D96" s="600"/>
      <c r="E96" s="600"/>
      <c r="F96" s="27" t="s">
        <v>67</v>
      </c>
      <c r="G96" s="22" t="s">
        <v>5056</v>
      </c>
      <c r="H96" s="55"/>
      <c r="I96" s="55"/>
      <c r="J96" s="19"/>
      <c r="K96" s="19"/>
      <c r="L96" s="19"/>
      <c r="M96" s="19"/>
      <c r="BE96" s="14"/>
      <c r="BF96" s="15"/>
      <c r="BG96" s="21"/>
      <c r="BH96" s="41"/>
      <c r="BI96" s="12"/>
      <c r="BJ96" s="12" t="s">
        <v>650</v>
      </c>
    </row>
    <row r="97" spans="1:62" s="3" customFormat="1" ht="15" customHeight="1" x14ac:dyDescent="0.3">
      <c r="A97" s="603" t="s">
        <v>5057</v>
      </c>
      <c r="B97" s="604"/>
      <c r="C97" s="604"/>
      <c r="D97" s="604"/>
      <c r="E97" s="604"/>
      <c r="F97" s="604"/>
      <c r="G97" s="604"/>
      <c r="H97" s="354"/>
      <c r="I97" s="354"/>
      <c r="J97" s="267"/>
      <c r="K97" s="267"/>
      <c r="L97" s="267"/>
      <c r="M97" s="267"/>
      <c r="BE97" s="14"/>
      <c r="BF97" s="15" t="s">
        <v>5057</v>
      </c>
      <c r="BG97" s="21"/>
      <c r="BH97" s="41"/>
      <c r="BI97" s="12"/>
      <c r="BJ97" s="12"/>
    </row>
    <row r="98" spans="1:62" s="3" customFormat="1" ht="21.6" x14ac:dyDescent="0.3">
      <c r="A98" s="16" t="s">
        <v>215</v>
      </c>
      <c r="B98" s="17" t="s">
        <v>701</v>
      </c>
      <c r="C98" s="568" t="s">
        <v>702</v>
      </c>
      <c r="D98" s="568"/>
      <c r="E98" s="568"/>
      <c r="F98" s="16" t="s">
        <v>64</v>
      </c>
      <c r="G98" s="30">
        <v>1.52</v>
      </c>
      <c r="H98" s="55">
        <f t="shared" si="4"/>
        <v>113634.83</v>
      </c>
      <c r="I98" s="55">
        <f t="shared" si="5"/>
        <v>172724.94</v>
      </c>
      <c r="J98" s="19">
        <v>207269.93</v>
      </c>
      <c r="K98" s="19">
        <f t="shared" si="6"/>
        <v>102526.32</v>
      </c>
      <c r="L98" s="19">
        <f t="shared" si="7"/>
        <v>155840</v>
      </c>
      <c r="M98" s="19">
        <v>187008</v>
      </c>
      <c r="BE98" s="14"/>
      <c r="BF98" s="15"/>
      <c r="BG98" s="21" t="s">
        <v>702</v>
      </c>
      <c r="BH98" s="41"/>
      <c r="BI98" s="12"/>
      <c r="BJ98" s="12"/>
    </row>
    <row r="99" spans="1:62" s="3" customFormat="1" ht="20.399999999999999" x14ac:dyDescent="0.3">
      <c r="A99" s="25"/>
      <c r="B99" s="26" t="s">
        <v>73</v>
      </c>
      <c r="C99" s="600" t="s">
        <v>74</v>
      </c>
      <c r="D99" s="600"/>
      <c r="E99" s="600"/>
      <c r="F99" s="27" t="s">
        <v>67</v>
      </c>
      <c r="G99" s="22" t="s">
        <v>5058</v>
      </c>
      <c r="H99" s="55"/>
      <c r="I99" s="55"/>
      <c r="J99" s="19"/>
      <c r="K99" s="19"/>
      <c r="L99" s="19"/>
      <c r="M99" s="19"/>
      <c r="BE99" s="14"/>
      <c r="BF99" s="15"/>
      <c r="BG99" s="21"/>
      <c r="BH99" s="41"/>
      <c r="BI99" s="12" t="s">
        <v>74</v>
      </c>
      <c r="BJ99" s="12"/>
    </row>
    <row r="100" spans="1:62" s="3" customFormat="1" ht="21.6" x14ac:dyDescent="0.3">
      <c r="A100" s="25"/>
      <c r="B100" s="26" t="s">
        <v>104</v>
      </c>
      <c r="C100" s="600" t="s">
        <v>105</v>
      </c>
      <c r="D100" s="600"/>
      <c r="E100" s="600"/>
      <c r="F100" s="27" t="s">
        <v>46</v>
      </c>
      <c r="G100" s="22" t="s">
        <v>5059</v>
      </c>
      <c r="H100" s="55"/>
      <c r="I100" s="55"/>
      <c r="J100" s="19"/>
      <c r="K100" s="19"/>
      <c r="L100" s="19"/>
      <c r="M100" s="19"/>
      <c r="BE100" s="14"/>
      <c r="BF100" s="15"/>
      <c r="BG100" s="21"/>
      <c r="BH100" s="41"/>
      <c r="BI100" s="12" t="s">
        <v>105</v>
      </c>
      <c r="BJ100" s="12"/>
    </row>
    <row r="101" spans="1:62" s="3" customFormat="1" ht="20.399999999999999" x14ac:dyDescent="0.3">
      <c r="A101" s="25"/>
      <c r="B101" s="26" t="s">
        <v>705</v>
      </c>
      <c r="C101" s="600" t="s">
        <v>706</v>
      </c>
      <c r="D101" s="600"/>
      <c r="E101" s="600"/>
      <c r="F101" s="27" t="s">
        <v>46</v>
      </c>
      <c r="G101" s="22" t="s">
        <v>5060</v>
      </c>
      <c r="H101" s="55"/>
      <c r="I101" s="55"/>
      <c r="J101" s="19"/>
      <c r="K101" s="19"/>
      <c r="L101" s="19"/>
      <c r="M101" s="19"/>
      <c r="BE101" s="14"/>
      <c r="BF101" s="15"/>
      <c r="BG101" s="21"/>
      <c r="BH101" s="41"/>
      <c r="BI101" s="12" t="s">
        <v>706</v>
      </c>
      <c r="BJ101" s="12"/>
    </row>
    <row r="102" spans="1:62" s="3" customFormat="1" ht="31.8" x14ac:dyDescent="0.3">
      <c r="A102" s="25"/>
      <c r="B102" s="26" t="s">
        <v>708</v>
      </c>
      <c r="C102" s="600" t="s">
        <v>709</v>
      </c>
      <c r="D102" s="600"/>
      <c r="E102" s="600"/>
      <c r="F102" s="27" t="s">
        <v>46</v>
      </c>
      <c r="G102" s="22" t="s">
        <v>5061</v>
      </c>
      <c r="H102" s="55"/>
      <c r="I102" s="55"/>
      <c r="J102" s="19"/>
      <c r="K102" s="19"/>
      <c r="L102" s="19"/>
      <c r="M102" s="19"/>
      <c r="BE102" s="14"/>
      <c r="BF102" s="15"/>
      <c r="BG102" s="21"/>
      <c r="BH102" s="41"/>
      <c r="BI102" s="12" t="s">
        <v>709</v>
      </c>
      <c r="BJ102" s="12"/>
    </row>
    <row r="103" spans="1:62" s="3" customFormat="1" ht="20.399999999999999" x14ac:dyDescent="0.3">
      <c r="A103" s="36" t="s">
        <v>139</v>
      </c>
      <c r="B103" s="37" t="s">
        <v>711</v>
      </c>
      <c r="C103" s="599" t="s">
        <v>712</v>
      </c>
      <c r="D103" s="599"/>
      <c r="E103" s="599"/>
      <c r="F103" s="38" t="s">
        <v>112</v>
      </c>
      <c r="G103" s="39" t="s">
        <v>5062</v>
      </c>
      <c r="H103" s="55"/>
      <c r="I103" s="55"/>
      <c r="J103" s="19"/>
      <c r="K103" s="19"/>
      <c r="L103" s="19"/>
      <c r="M103" s="19"/>
      <c r="BE103" s="14"/>
      <c r="BF103" s="15"/>
      <c r="BG103" s="21"/>
      <c r="BH103" s="41" t="s">
        <v>712</v>
      </c>
      <c r="BI103" s="12"/>
      <c r="BJ103" s="12"/>
    </row>
    <row r="104" spans="1:62" s="3" customFormat="1" ht="21.6" x14ac:dyDescent="0.3">
      <c r="A104" s="25" t="s">
        <v>126</v>
      </c>
      <c r="B104" s="26" t="s">
        <v>714</v>
      </c>
      <c r="C104" s="600" t="s">
        <v>715</v>
      </c>
      <c r="D104" s="600"/>
      <c r="E104" s="600"/>
      <c r="F104" s="27" t="s">
        <v>38</v>
      </c>
      <c r="G104" s="22" t="s">
        <v>5062</v>
      </c>
      <c r="H104" s="55"/>
      <c r="I104" s="55"/>
      <c r="J104" s="19"/>
      <c r="K104" s="19"/>
      <c r="L104" s="19"/>
      <c r="M104" s="19"/>
      <c r="BE104" s="14"/>
      <c r="BF104" s="15"/>
      <c r="BG104" s="21"/>
      <c r="BH104" s="41"/>
      <c r="BI104" s="12"/>
      <c r="BJ104" s="12" t="s">
        <v>715</v>
      </c>
    </row>
    <row r="105" spans="1:62" s="3" customFormat="1" ht="15" customHeight="1" x14ac:dyDescent="0.3">
      <c r="A105" s="603" t="s">
        <v>5063</v>
      </c>
      <c r="B105" s="604"/>
      <c r="C105" s="604"/>
      <c r="D105" s="604"/>
      <c r="E105" s="604"/>
      <c r="F105" s="604"/>
      <c r="G105" s="604"/>
      <c r="H105" s="354"/>
      <c r="I105" s="354"/>
      <c r="J105" s="267"/>
      <c r="K105" s="267"/>
      <c r="L105" s="267"/>
      <c r="M105" s="267"/>
      <c r="BE105" s="14"/>
      <c r="BF105" s="15" t="s">
        <v>5063</v>
      </c>
      <c r="BG105" s="21"/>
      <c r="BH105" s="41"/>
      <c r="BI105" s="12"/>
      <c r="BJ105" s="12"/>
    </row>
    <row r="106" spans="1:62" s="3" customFormat="1" ht="15" customHeight="1" x14ac:dyDescent="0.3">
      <c r="A106" s="603" t="s">
        <v>5064</v>
      </c>
      <c r="B106" s="604"/>
      <c r="C106" s="604"/>
      <c r="D106" s="604"/>
      <c r="E106" s="604"/>
      <c r="F106" s="604"/>
      <c r="G106" s="604"/>
      <c r="H106" s="354"/>
      <c r="I106" s="354"/>
      <c r="J106" s="267"/>
      <c r="K106" s="267"/>
      <c r="L106" s="267"/>
      <c r="M106" s="267"/>
      <c r="BE106" s="14"/>
      <c r="BF106" s="15" t="s">
        <v>5064</v>
      </c>
      <c r="BG106" s="21"/>
      <c r="BH106" s="41"/>
      <c r="BI106" s="12"/>
      <c r="BJ106" s="12"/>
    </row>
    <row r="107" spans="1:62" s="3" customFormat="1" ht="21.6" x14ac:dyDescent="0.3">
      <c r="A107" s="16" t="s">
        <v>218</v>
      </c>
      <c r="B107" s="17" t="s">
        <v>4784</v>
      </c>
      <c r="C107" s="568" t="s">
        <v>4785</v>
      </c>
      <c r="D107" s="568"/>
      <c r="E107" s="568"/>
      <c r="F107" s="16" t="s">
        <v>122</v>
      </c>
      <c r="G107" s="29">
        <v>6.9800000000000001E-2</v>
      </c>
      <c r="H107" s="55">
        <f t="shared" si="4"/>
        <v>18199</v>
      </c>
      <c r="I107" s="55">
        <f t="shared" si="5"/>
        <v>1270.29</v>
      </c>
      <c r="J107" s="19">
        <v>1524.35</v>
      </c>
      <c r="K107" s="19">
        <f t="shared" si="6"/>
        <v>0</v>
      </c>
      <c r="L107" s="19">
        <f t="shared" si="7"/>
        <v>0</v>
      </c>
      <c r="M107" s="19">
        <v>0</v>
      </c>
      <c r="BE107" s="14"/>
      <c r="BF107" s="15"/>
      <c r="BG107" s="21" t="s">
        <v>4785</v>
      </c>
      <c r="BH107" s="41"/>
      <c r="BI107" s="12"/>
      <c r="BJ107" s="12"/>
    </row>
    <row r="108" spans="1:62" s="3" customFormat="1" ht="15" customHeight="1" x14ac:dyDescent="0.3">
      <c r="A108" s="603" t="s">
        <v>5039</v>
      </c>
      <c r="B108" s="604"/>
      <c r="C108" s="604"/>
      <c r="D108" s="604"/>
      <c r="E108" s="604"/>
      <c r="F108" s="604"/>
      <c r="G108" s="604"/>
      <c r="H108" s="354"/>
      <c r="I108" s="354"/>
      <c r="J108" s="267"/>
      <c r="K108" s="267"/>
      <c r="L108" s="267"/>
      <c r="M108" s="267"/>
      <c r="BE108" s="14"/>
      <c r="BF108" s="15" t="s">
        <v>5039</v>
      </c>
      <c r="BG108" s="21"/>
      <c r="BH108" s="41"/>
      <c r="BI108" s="12"/>
      <c r="BJ108" s="12"/>
    </row>
    <row r="109" spans="1:62" s="3" customFormat="1" ht="62.4" x14ac:dyDescent="0.3">
      <c r="A109" s="16" t="s">
        <v>221</v>
      </c>
      <c r="B109" s="17" t="s">
        <v>5032</v>
      </c>
      <c r="C109" s="568" t="s">
        <v>5033</v>
      </c>
      <c r="D109" s="568"/>
      <c r="E109" s="568"/>
      <c r="F109" s="16" t="s">
        <v>185</v>
      </c>
      <c r="G109" s="29">
        <v>3.49E-2</v>
      </c>
      <c r="H109" s="55">
        <f t="shared" si="4"/>
        <v>228108.31</v>
      </c>
      <c r="I109" s="55">
        <f t="shared" si="5"/>
        <v>7960.98</v>
      </c>
      <c r="J109" s="19">
        <v>9553.17</v>
      </c>
      <c r="K109" s="19">
        <f t="shared" si="6"/>
        <v>228817.77</v>
      </c>
      <c r="L109" s="19">
        <f t="shared" si="7"/>
        <v>7985.74</v>
      </c>
      <c r="M109" s="19">
        <v>9582.89</v>
      </c>
      <c r="BE109" s="14"/>
      <c r="BF109" s="15"/>
      <c r="BG109" s="21" t="s">
        <v>5033</v>
      </c>
      <c r="BH109" s="41"/>
      <c r="BI109" s="12"/>
      <c r="BJ109" s="12"/>
    </row>
    <row r="110" spans="1:62" s="3" customFormat="1" ht="20.399999999999999" x14ac:dyDescent="0.3">
      <c r="A110" s="25"/>
      <c r="B110" s="26" t="s">
        <v>150</v>
      </c>
      <c r="C110" s="600" t="s">
        <v>151</v>
      </c>
      <c r="D110" s="600"/>
      <c r="E110" s="600"/>
      <c r="F110" s="27" t="s">
        <v>46</v>
      </c>
      <c r="G110" s="22" t="s">
        <v>5065</v>
      </c>
      <c r="H110" s="55"/>
      <c r="I110" s="55"/>
      <c r="J110" s="19"/>
      <c r="K110" s="19"/>
      <c r="L110" s="19"/>
      <c r="M110" s="19"/>
      <c r="BE110" s="14"/>
      <c r="BF110" s="15"/>
      <c r="BG110" s="21"/>
      <c r="BH110" s="41"/>
      <c r="BI110" s="12" t="s">
        <v>151</v>
      </c>
      <c r="BJ110" s="12"/>
    </row>
    <row r="111" spans="1:62" s="3" customFormat="1" ht="20.399999999999999" x14ac:dyDescent="0.3">
      <c r="A111" s="25"/>
      <c r="B111" s="26" t="s">
        <v>673</v>
      </c>
      <c r="C111" s="600" t="s">
        <v>674</v>
      </c>
      <c r="D111" s="600"/>
      <c r="E111" s="600"/>
      <c r="F111" s="27" t="s">
        <v>46</v>
      </c>
      <c r="G111" s="22" t="s">
        <v>5066</v>
      </c>
      <c r="H111" s="55"/>
      <c r="I111" s="55"/>
      <c r="J111" s="19"/>
      <c r="K111" s="19"/>
      <c r="L111" s="19"/>
      <c r="M111" s="19"/>
      <c r="BE111" s="14"/>
      <c r="BF111" s="15"/>
      <c r="BG111" s="21"/>
      <c r="BH111" s="41"/>
      <c r="BI111" s="12" t="s">
        <v>674</v>
      </c>
      <c r="BJ111" s="12"/>
    </row>
    <row r="112" spans="1:62" s="3" customFormat="1" ht="20.399999999999999" x14ac:dyDescent="0.3">
      <c r="A112" s="25"/>
      <c r="B112" s="26" t="s">
        <v>676</v>
      </c>
      <c r="C112" s="600" t="s">
        <v>677</v>
      </c>
      <c r="D112" s="600"/>
      <c r="E112" s="600"/>
      <c r="F112" s="27" t="s">
        <v>46</v>
      </c>
      <c r="G112" s="22" t="s">
        <v>5067</v>
      </c>
      <c r="H112" s="55"/>
      <c r="I112" s="55"/>
      <c r="J112" s="19"/>
      <c r="K112" s="19"/>
      <c r="L112" s="19"/>
      <c r="M112" s="19"/>
      <c r="BE112" s="14"/>
      <c r="BF112" s="15"/>
      <c r="BG112" s="21"/>
      <c r="BH112" s="41"/>
      <c r="BI112" s="12" t="s">
        <v>677</v>
      </c>
      <c r="BJ112" s="12"/>
    </row>
    <row r="113" spans="1:62" s="3" customFormat="1" ht="15" customHeight="1" x14ac:dyDescent="0.3">
      <c r="A113" s="603" t="s">
        <v>657</v>
      </c>
      <c r="B113" s="604"/>
      <c r="C113" s="604"/>
      <c r="D113" s="604"/>
      <c r="E113" s="604"/>
      <c r="F113" s="604"/>
      <c r="G113" s="604"/>
      <c r="H113" s="354"/>
      <c r="I113" s="354"/>
      <c r="J113" s="267"/>
      <c r="K113" s="267"/>
      <c r="L113" s="267"/>
      <c r="M113" s="267"/>
      <c r="BE113" s="14"/>
      <c r="BF113" s="15" t="s">
        <v>657</v>
      </c>
      <c r="BG113" s="21"/>
      <c r="BH113" s="41"/>
      <c r="BI113" s="12"/>
      <c r="BJ113" s="12"/>
    </row>
    <row r="114" spans="1:62" s="3" customFormat="1" ht="31.8" x14ac:dyDescent="0.3">
      <c r="A114" s="16" t="s">
        <v>223</v>
      </c>
      <c r="B114" s="17" t="s">
        <v>658</v>
      </c>
      <c r="C114" s="568" t="s">
        <v>659</v>
      </c>
      <c r="D114" s="568"/>
      <c r="E114" s="568"/>
      <c r="F114" s="16" t="s">
        <v>67</v>
      </c>
      <c r="G114" s="30">
        <v>0.01</v>
      </c>
      <c r="H114" s="55">
        <f t="shared" si="4"/>
        <v>2504</v>
      </c>
      <c r="I114" s="55">
        <f t="shared" si="5"/>
        <v>25.04</v>
      </c>
      <c r="J114" s="19">
        <v>30.05</v>
      </c>
      <c r="K114" s="19">
        <f t="shared" si="6"/>
        <v>16409</v>
      </c>
      <c r="L114" s="19">
        <f t="shared" si="7"/>
        <v>164.09</v>
      </c>
      <c r="M114" s="19">
        <v>196.91</v>
      </c>
      <c r="BE114" s="14"/>
      <c r="BF114" s="15"/>
      <c r="BG114" s="21" t="s">
        <v>659</v>
      </c>
      <c r="BH114" s="41"/>
      <c r="BI114" s="12"/>
      <c r="BJ114" s="12"/>
    </row>
    <row r="115" spans="1:62" s="3" customFormat="1" ht="20.399999999999999" x14ac:dyDescent="0.3">
      <c r="A115" s="25"/>
      <c r="B115" s="26" t="s">
        <v>627</v>
      </c>
      <c r="C115" s="600" t="s">
        <v>628</v>
      </c>
      <c r="D115" s="600"/>
      <c r="E115" s="600"/>
      <c r="F115" s="27" t="s">
        <v>67</v>
      </c>
      <c r="G115" s="22" t="s">
        <v>5068</v>
      </c>
      <c r="H115" s="55"/>
      <c r="I115" s="55"/>
      <c r="J115" s="19"/>
      <c r="K115" s="19"/>
      <c r="L115" s="19"/>
      <c r="M115" s="19"/>
      <c r="BE115" s="14"/>
      <c r="BF115" s="15"/>
      <c r="BG115" s="21"/>
      <c r="BH115" s="41"/>
      <c r="BI115" s="12" t="s">
        <v>628</v>
      </c>
      <c r="BJ115" s="12"/>
    </row>
    <row r="116" spans="1:62" s="3" customFormat="1" ht="15" customHeight="1" x14ac:dyDescent="0.3">
      <c r="A116" s="603" t="s">
        <v>5052</v>
      </c>
      <c r="B116" s="604"/>
      <c r="C116" s="604"/>
      <c r="D116" s="604"/>
      <c r="E116" s="604"/>
      <c r="F116" s="604"/>
      <c r="G116" s="604"/>
      <c r="H116" s="354"/>
      <c r="I116" s="354"/>
      <c r="J116" s="267"/>
      <c r="K116" s="267"/>
      <c r="L116" s="267"/>
      <c r="M116" s="267"/>
      <c r="BE116" s="14"/>
      <c r="BF116" s="15" t="s">
        <v>5052</v>
      </c>
      <c r="BG116" s="21"/>
      <c r="BH116" s="41"/>
      <c r="BI116" s="12"/>
      <c r="BJ116" s="12"/>
    </row>
    <row r="117" spans="1:62" s="3" customFormat="1" ht="42" x14ac:dyDescent="0.3">
      <c r="A117" s="16" t="s">
        <v>226</v>
      </c>
      <c r="B117" s="17" t="s">
        <v>5069</v>
      </c>
      <c r="C117" s="568" t="s">
        <v>5070</v>
      </c>
      <c r="D117" s="568"/>
      <c r="E117" s="568"/>
      <c r="F117" s="16" t="s">
        <v>185</v>
      </c>
      <c r="G117" s="29">
        <v>3.49E-2</v>
      </c>
      <c r="H117" s="55">
        <f t="shared" si="4"/>
        <v>102935.82</v>
      </c>
      <c r="I117" s="55">
        <f t="shared" si="5"/>
        <v>3592.46</v>
      </c>
      <c r="J117" s="19">
        <v>4310.95</v>
      </c>
      <c r="K117" s="19">
        <f t="shared" si="6"/>
        <v>490248.42</v>
      </c>
      <c r="L117" s="19">
        <f t="shared" si="7"/>
        <v>17109.669999999998</v>
      </c>
      <c r="M117" s="19">
        <v>20531.599999999999</v>
      </c>
      <c r="BE117" s="14"/>
      <c r="BF117" s="15"/>
      <c r="BG117" s="21" t="s">
        <v>5070</v>
      </c>
      <c r="BH117" s="41"/>
      <c r="BI117" s="12"/>
      <c r="BJ117" s="12"/>
    </row>
    <row r="118" spans="1:62" s="3" customFormat="1" ht="20.399999999999999" x14ac:dyDescent="0.3">
      <c r="A118" s="36" t="s">
        <v>139</v>
      </c>
      <c r="B118" s="37" t="s">
        <v>5071</v>
      </c>
      <c r="C118" s="599" t="s">
        <v>327</v>
      </c>
      <c r="D118" s="599"/>
      <c r="E118" s="599"/>
      <c r="F118" s="38" t="s">
        <v>67</v>
      </c>
      <c r="G118" s="39" t="s">
        <v>5072</v>
      </c>
      <c r="H118" s="55"/>
      <c r="I118" s="55"/>
      <c r="J118" s="19"/>
      <c r="K118" s="19"/>
      <c r="L118" s="19"/>
      <c r="M118" s="19"/>
      <c r="BE118" s="14"/>
      <c r="BF118" s="15"/>
      <c r="BG118" s="21"/>
      <c r="BH118" s="41" t="s">
        <v>327</v>
      </c>
      <c r="BI118" s="12"/>
      <c r="BJ118" s="12"/>
    </row>
    <row r="119" spans="1:62" s="3" customFormat="1" ht="20.399999999999999" x14ac:dyDescent="0.3">
      <c r="A119" s="25"/>
      <c r="B119" s="26" t="s">
        <v>150</v>
      </c>
      <c r="C119" s="600" t="s">
        <v>151</v>
      </c>
      <c r="D119" s="600"/>
      <c r="E119" s="600"/>
      <c r="F119" s="27" t="s">
        <v>46</v>
      </c>
      <c r="G119" s="22" t="s">
        <v>5073</v>
      </c>
      <c r="H119" s="55"/>
      <c r="I119" s="55"/>
      <c r="J119" s="19"/>
      <c r="K119" s="19"/>
      <c r="L119" s="19"/>
      <c r="M119" s="19"/>
      <c r="BE119" s="14"/>
      <c r="BF119" s="15"/>
      <c r="BG119" s="21"/>
      <c r="BH119" s="41"/>
      <c r="BI119" s="12" t="s">
        <v>151</v>
      </c>
      <c r="BJ119" s="12"/>
    </row>
    <row r="120" spans="1:62" s="3" customFormat="1" ht="20.399999999999999" x14ac:dyDescent="0.3">
      <c r="A120" s="36" t="s">
        <v>75</v>
      </c>
      <c r="B120" s="37" t="s">
        <v>642</v>
      </c>
      <c r="C120" s="599" t="s">
        <v>643</v>
      </c>
      <c r="D120" s="599"/>
      <c r="E120" s="599"/>
      <c r="F120" s="38" t="s">
        <v>67</v>
      </c>
      <c r="G120" s="39" t="s">
        <v>33</v>
      </c>
      <c r="H120" s="55"/>
      <c r="I120" s="55"/>
      <c r="J120" s="19"/>
      <c r="K120" s="19"/>
      <c r="L120" s="19"/>
      <c r="M120" s="19"/>
      <c r="BE120" s="14"/>
      <c r="BF120" s="15"/>
      <c r="BG120" s="21"/>
      <c r="BH120" s="41" t="s">
        <v>643</v>
      </c>
      <c r="BI120" s="12"/>
      <c r="BJ120" s="12"/>
    </row>
    <row r="121" spans="1:62" s="3" customFormat="1" ht="21.6" x14ac:dyDescent="0.3">
      <c r="A121" s="25" t="s">
        <v>126</v>
      </c>
      <c r="B121" s="26" t="s">
        <v>649</v>
      </c>
      <c r="C121" s="600" t="s">
        <v>650</v>
      </c>
      <c r="D121" s="600"/>
      <c r="E121" s="600"/>
      <c r="F121" s="27" t="s">
        <v>67</v>
      </c>
      <c r="G121" s="22" t="s">
        <v>5074</v>
      </c>
      <c r="H121" s="55"/>
      <c r="I121" s="55"/>
      <c r="J121" s="19"/>
      <c r="K121" s="19"/>
      <c r="L121" s="19"/>
      <c r="M121" s="19"/>
      <c r="BE121" s="14"/>
      <c r="BF121" s="15"/>
      <c r="BG121" s="21"/>
      <c r="BH121" s="41"/>
      <c r="BI121" s="12"/>
      <c r="BJ121" s="12" t="s">
        <v>650</v>
      </c>
    </row>
    <row r="122" spans="1:62" s="3" customFormat="1" ht="31.8" x14ac:dyDescent="0.3">
      <c r="A122" s="16" t="s">
        <v>229</v>
      </c>
      <c r="B122" s="17" t="s">
        <v>5075</v>
      </c>
      <c r="C122" s="568" t="s">
        <v>5076</v>
      </c>
      <c r="D122" s="568"/>
      <c r="E122" s="568"/>
      <c r="F122" s="16" t="s">
        <v>185</v>
      </c>
      <c r="G122" s="29">
        <v>3.49E-2</v>
      </c>
      <c r="H122" s="55">
        <f t="shared" si="4"/>
        <v>9020.6299999999992</v>
      </c>
      <c r="I122" s="55">
        <f t="shared" si="5"/>
        <v>314.82</v>
      </c>
      <c r="J122" s="19">
        <v>377.78</v>
      </c>
      <c r="K122" s="19">
        <f t="shared" si="6"/>
        <v>121801.43</v>
      </c>
      <c r="L122" s="19">
        <f t="shared" si="7"/>
        <v>4250.87</v>
      </c>
      <c r="M122" s="19">
        <v>5101.04</v>
      </c>
      <c r="BE122" s="14"/>
      <c r="BF122" s="15"/>
      <c r="BG122" s="21" t="s">
        <v>5076</v>
      </c>
      <c r="BH122" s="41"/>
      <c r="BI122" s="12"/>
      <c r="BJ122" s="12"/>
    </row>
    <row r="123" spans="1:62" s="3" customFormat="1" ht="20.399999999999999" x14ac:dyDescent="0.3">
      <c r="A123" s="36" t="s">
        <v>75</v>
      </c>
      <c r="B123" s="37" t="s">
        <v>642</v>
      </c>
      <c r="C123" s="599" t="s">
        <v>643</v>
      </c>
      <c r="D123" s="599"/>
      <c r="E123" s="599"/>
      <c r="F123" s="38" t="s">
        <v>67</v>
      </c>
      <c r="G123" s="39" t="s">
        <v>33</v>
      </c>
      <c r="H123" s="55"/>
      <c r="I123" s="55"/>
      <c r="J123" s="19"/>
      <c r="K123" s="19"/>
      <c r="L123" s="19"/>
      <c r="M123" s="19"/>
      <c r="BE123" s="14"/>
      <c r="BF123" s="15"/>
      <c r="BG123" s="21"/>
      <c r="BH123" s="41" t="s">
        <v>643</v>
      </c>
      <c r="BI123" s="12"/>
      <c r="BJ123" s="12"/>
    </row>
    <row r="124" spans="1:62" s="3" customFormat="1" ht="21.6" x14ac:dyDescent="0.3">
      <c r="A124" s="25" t="s">
        <v>126</v>
      </c>
      <c r="B124" s="26" t="s">
        <v>649</v>
      </c>
      <c r="C124" s="600" t="s">
        <v>650</v>
      </c>
      <c r="D124" s="600"/>
      <c r="E124" s="600"/>
      <c r="F124" s="27" t="s">
        <v>67</v>
      </c>
      <c r="G124" s="22" t="s">
        <v>5077</v>
      </c>
      <c r="H124" s="55"/>
      <c r="I124" s="55"/>
      <c r="J124" s="19"/>
      <c r="K124" s="19"/>
      <c r="L124" s="19"/>
      <c r="M124" s="19"/>
      <c r="BE124" s="14"/>
      <c r="BF124" s="15"/>
      <c r="BG124" s="21"/>
      <c r="BH124" s="41"/>
      <c r="BI124" s="12"/>
      <c r="BJ124" s="12" t="s">
        <v>650</v>
      </c>
    </row>
    <row r="125" spans="1:62" s="3" customFormat="1" ht="15" customHeight="1" x14ac:dyDescent="0.3">
      <c r="A125" s="603" t="s">
        <v>5078</v>
      </c>
      <c r="B125" s="604"/>
      <c r="C125" s="604"/>
      <c r="D125" s="604"/>
      <c r="E125" s="604"/>
      <c r="F125" s="604"/>
      <c r="G125" s="604"/>
      <c r="H125" s="354"/>
      <c r="I125" s="354"/>
      <c r="J125" s="267"/>
      <c r="K125" s="267"/>
      <c r="L125" s="267"/>
      <c r="M125" s="267"/>
      <c r="BE125" s="14"/>
      <c r="BF125" s="15" t="s">
        <v>5078</v>
      </c>
      <c r="BG125" s="21"/>
      <c r="BH125" s="41"/>
      <c r="BI125" s="12"/>
      <c r="BJ125" s="12"/>
    </row>
    <row r="126" spans="1:62" s="3" customFormat="1" ht="21.6" x14ac:dyDescent="0.3">
      <c r="A126" s="16" t="s">
        <v>231</v>
      </c>
      <c r="B126" s="17" t="s">
        <v>701</v>
      </c>
      <c r="C126" s="568" t="s">
        <v>702</v>
      </c>
      <c r="D126" s="568"/>
      <c r="E126" s="568"/>
      <c r="F126" s="16" t="s">
        <v>64</v>
      </c>
      <c r="G126" s="30">
        <v>0.37</v>
      </c>
      <c r="H126" s="55">
        <f t="shared" si="4"/>
        <v>113634.84</v>
      </c>
      <c r="I126" s="55">
        <f t="shared" si="5"/>
        <v>42044.89</v>
      </c>
      <c r="J126" s="19">
        <v>50453.87</v>
      </c>
      <c r="K126" s="19">
        <f t="shared" si="6"/>
        <v>60745.16</v>
      </c>
      <c r="L126" s="19">
        <f t="shared" si="7"/>
        <v>22475.71</v>
      </c>
      <c r="M126" s="19">
        <v>26970.85</v>
      </c>
      <c r="BE126" s="14"/>
      <c r="BF126" s="15"/>
      <c r="BG126" s="21" t="s">
        <v>702</v>
      </c>
      <c r="BH126" s="41"/>
      <c r="BI126" s="12"/>
      <c r="BJ126" s="12"/>
    </row>
    <row r="127" spans="1:62" s="3" customFormat="1" ht="20.399999999999999" x14ac:dyDescent="0.3">
      <c r="A127" s="25"/>
      <c r="B127" s="26" t="s">
        <v>73</v>
      </c>
      <c r="C127" s="600" t="s">
        <v>74</v>
      </c>
      <c r="D127" s="600"/>
      <c r="E127" s="600"/>
      <c r="F127" s="27" t="s">
        <v>67</v>
      </c>
      <c r="G127" s="22" t="s">
        <v>5079</v>
      </c>
      <c r="H127" s="55"/>
      <c r="I127" s="55"/>
      <c r="J127" s="19"/>
      <c r="K127" s="19"/>
      <c r="L127" s="19"/>
      <c r="M127" s="19"/>
      <c r="BE127" s="14"/>
      <c r="BF127" s="15"/>
      <c r="BG127" s="21"/>
      <c r="BH127" s="41"/>
      <c r="BI127" s="12" t="s">
        <v>74</v>
      </c>
      <c r="BJ127" s="12"/>
    </row>
    <row r="128" spans="1:62" s="3" customFormat="1" ht="21.6" x14ac:dyDescent="0.3">
      <c r="A128" s="25"/>
      <c r="B128" s="26" t="s">
        <v>104</v>
      </c>
      <c r="C128" s="600" t="s">
        <v>105</v>
      </c>
      <c r="D128" s="600"/>
      <c r="E128" s="600"/>
      <c r="F128" s="27" t="s">
        <v>46</v>
      </c>
      <c r="G128" s="22" t="s">
        <v>5080</v>
      </c>
      <c r="H128" s="55"/>
      <c r="I128" s="55"/>
      <c r="J128" s="19"/>
      <c r="K128" s="19"/>
      <c r="L128" s="19"/>
      <c r="M128" s="19"/>
      <c r="BE128" s="14"/>
      <c r="BF128" s="15"/>
      <c r="BG128" s="21"/>
      <c r="BH128" s="41"/>
      <c r="BI128" s="12" t="s">
        <v>105</v>
      </c>
      <c r="BJ128" s="12"/>
    </row>
    <row r="129" spans="1:62" s="3" customFormat="1" ht="20.399999999999999" x14ac:dyDescent="0.3">
      <c r="A129" s="25"/>
      <c r="B129" s="26" t="s">
        <v>705</v>
      </c>
      <c r="C129" s="600" t="s">
        <v>706</v>
      </c>
      <c r="D129" s="600"/>
      <c r="E129" s="600"/>
      <c r="F129" s="27" t="s">
        <v>46</v>
      </c>
      <c r="G129" s="22" t="s">
        <v>5081</v>
      </c>
      <c r="H129" s="55"/>
      <c r="I129" s="55"/>
      <c r="J129" s="19"/>
      <c r="K129" s="19"/>
      <c r="L129" s="19"/>
      <c r="M129" s="19"/>
      <c r="BE129" s="14"/>
      <c r="BF129" s="15"/>
      <c r="BG129" s="21"/>
      <c r="BH129" s="41"/>
      <c r="BI129" s="12" t="s">
        <v>706</v>
      </c>
      <c r="BJ129" s="12"/>
    </row>
    <row r="130" spans="1:62" s="3" customFormat="1" ht="31.8" x14ac:dyDescent="0.3">
      <c r="A130" s="25"/>
      <c r="B130" s="26" t="s">
        <v>708</v>
      </c>
      <c r="C130" s="600" t="s">
        <v>709</v>
      </c>
      <c r="D130" s="600"/>
      <c r="E130" s="600"/>
      <c r="F130" s="27" t="s">
        <v>46</v>
      </c>
      <c r="G130" s="22" t="s">
        <v>5082</v>
      </c>
      <c r="H130" s="55"/>
      <c r="I130" s="55"/>
      <c r="J130" s="19"/>
      <c r="K130" s="19"/>
      <c r="L130" s="19"/>
      <c r="M130" s="19"/>
      <c r="BE130" s="14"/>
      <c r="BF130" s="15"/>
      <c r="BG130" s="21"/>
      <c r="BH130" s="41"/>
      <c r="BI130" s="12" t="s">
        <v>709</v>
      </c>
      <c r="BJ130" s="12"/>
    </row>
    <row r="131" spans="1:62" s="3" customFormat="1" ht="20.399999999999999" x14ac:dyDescent="0.3">
      <c r="A131" s="36" t="s">
        <v>139</v>
      </c>
      <c r="B131" s="37" t="s">
        <v>711</v>
      </c>
      <c r="C131" s="599" t="s">
        <v>712</v>
      </c>
      <c r="D131" s="599"/>
      <c r="E131" s="599"/>
      <c r="F131" s="38" t="s">
        <v>112</v>
      </c>
      <c r="G131" s="39" t="s">
        <v>5083</v>
      </c>
      <c r="H131" s="55"/>
      <c r="I131" s="55"/>
      <c r="J131" s="19"/>
      <c r="K131" s="19"/>
      <c r="L131" s="19"/>
      <c r="M131" s="19"/>
      <c r="BE131" s="14"/>
      <c r="BF131" s="15"/>
      <c r="BG131" s="21"/>
      <c r="BH131" s="41" t="s">
        <v>712</v>
      </c>
      <c r="BI131" s="12"/>
      <c r="BJ131" s="12"/>
    </row>
    <row r="132" spans="1:62" s="3" customFormat="1" ht="21.6" x14ac:dyDescent="0.3">
      <c r="A132" s="25" t="s">
        <v>126</v>
      </c>
      <c r="B132" s="26" t="s">
        <v>5084</v>
      </c>
      <c r="C132" s="600" t="s">
        <v>5085</v>
      </c>
      <c r="D132" s="600"/>
      <c r="E132" s="600"/>
      <c r="F132" s="27" t="s">
        <v>38</v>
      </c>
      <c r="G132" s="22" t="s">
        <v>5083</v>
      </c>
      <c r="H132" s="55"/>
      <c r="I132" s="55"/>
      <c r="J132" s="19"/>
      <c r="K132" s="19"/>
      <c r="L132" s="19"/>
      <c r="M132" s="19"/>
      <c r="BE132" s="14"/>
      <c r="BF132" s="15"/>
      <c r="BG132" s="21"/>
      <c r="BH132" s="41"/>
      <c r="BI132" s="12"/>
      <c r="BJ132" s="12" t="s">
        <v>5085</v>
      </c>
    </row>
    <row r="133" spans="1:62" s="3" customFormat="1" ht="15" customHeight="1" x14ac:dyDescent="0.3">
      <c r="A133" s="603" t="s">
        <v>5086</v>
      </c>
      <c r="B133" s="604"/>
      <c r="C133" s="604"/>
      <c r="D133" s="604"/>
      <c r="E133" s="604"/>
      <c r="F133" s="604"/>
      <c r="G133" s="604"/>
      <c r="H133" s="354"/>
      <c r="I133" s="354"/>
      <c r="J133" s="267"/>
      <c r="K133" s="267"/>
      <c r="L133" s="267"/>
      <c r="M133" s="267"/>
      <c r="BE133" s="14"/>
      <c r="BF133" s="15" t="s">
        <v>5086</v>
      </c>
      <c r="BG133" s="21"/>
      <c r="BH133" s="41"/>
      <c r="BI133" s="12"/>
      <c r="BJ133" s="12"/>
    </row>
    <row r="134" spans="1:62" s="3" customFormat="1" ht="15" customHeight="1" x14ac:dyDescent="0.3">
      <c r="A134" s="603" t="s">
        <v>5064</v>
      </c>
      <c r="B134" s="604"/>
      <c r="C134" s="604"/>
      <c r="D134" s="604"/>
      <c r="E134" s="604"/>
      <c r="F134" s="604"/>
      <c r="G134" s="604"/>
      <c r="H134" s="354"/>
      <c r="I134" s="354"/>
      <c r="J134" s="267"/>
      <c r="K134" s="267"/>
      <c r="L134" s="267"/>
      <c r="M134" s="267"/>
      <c r="BE134" s="14"/>
      <c r="BF134" s="15" t="s">
        <v>5064</v>
      </c>
      <c r="BG134" s="21"/>
      <c r="BH134" s="41"/>
      <c r="BI134" s="12"/>
      <c r="BJ134" s="12"/>
    </row>
    <row r="135" spans="1:62" s="3" customFormat="1" ht="21.6" x14ac:dyDescent="0.3">
      <c r="A135" s="16" t="s">
        <v>233</v>
      </c>
      <c r="B135" s="17" t="s">
        <v>4784</v>
      </c>
      <c r="C135" s="568" t="s">
        <v>4785</v>
      </c>
      <c r="D135" s="568"/>
      <c r="E135" s="568"/>
      <c r="F135" s="16" t="s">
        <v>122</v>
      </c>
      <c r="G135" s="29">
        <v>0.1236</v>
      </c>
      <c r="H135" s="55">
        <f t="shared" si="4"/>
        <v>18199.11</v>
      </c>
      <c r="I135" s="55">
        <f t="shared" si="5"/>
        <v>2249.41</v>
      </c>
      <c r="J135" s="19">
        <v>2699.29</v>
      </c>
      <c r="K135" s="19">
        <f t="shared" si="6"/>
        <v>0</v>
      </c>
      <c r="L135" s="19">
        <f t="shared" si="7"/>
        <v>0</v>
      </c>
      <c r="M135" s="19">
        <v>0</v>
      </c>
      <c r="BE135" s="14"/>
      <c r="BF135" s="15"/>
      <c r="BG135" s="21" t="s">
        <v>4785</v>
      </c>
      <c r="BH135" s="41"/>
      <c r="BI135" s="12"/>
      <c r="BJ135" s="12"/>
    </row>
    <row r="136" spans="1:62" s="3" customFormat="1" ht="15" customHeight="1" x14ac:dyDescent="0.3">
      <c r="A136" s="603" t="s">
        <v>5087</v>
      </c>
      <c r="B136" s="604"/>
      <c r="C136" s="604"/>
      <c r="D136" s="604"/>
      <c r="E136" s="604"/>
      <c r="F136" s="604"/>
      <c r="G136" s="604"/>
      <c r="H136" s="354"/>
      <c r="I136" s="354"/>
      <c r="J136" s="267"/>
      <c r="K136" s="267"/>
      <c r="L136" s="267"/>
      <c r="M136" s="267"/>
      <c r="BE136" s="14"/>
      <c r="BF136" s="15" t="s">
        <v>5087</v>
      </c>
      <c r="BG136" s="21"/>
      <c r="BH136" s="41"/>
      <c r="BI136" s="12"/>
      <c r="BJ136" s="12"/>
    </row>
    <row r="137" spans="1:62" s="3" customFormat="1" ht="62.4" x14ac:dyDescent="0.3">
      <c r="A137" s="16" t="s">
        <v>239</v>
      </c>
      <c r="B137" s="17" t="s">
        <v>5032</v>
      </c>
      <c r="C137" s="568" t="s">
        <v>5033</v>
      </c>
      <c r="D137" s="568"/>
      <c r="E137" s="568"/>
      <c r="F137" s="16" t="s">
        <v>185</v>
      </c>
      <c r="G137" s="29">
        <v>6.1800000000000001E-2</v>
      </c>
      <c r="H137" s="55">
        <f t="shared" si="4"/>
        <v>228108.09</v>
      </c>
      <c r="I137" s="55">
        <f t="shared" si="5"/>
        <v>14097.08</v>
      </c>
      <c r="J137" s="19">
        <v>16916.490000000002</v>
      </c>
      <c r="K137" s="19">
        <f t="shared" si="6"/>
        <v>228817.96</v>
      </c>
      <c r="L137" s="19">
        <f t="shared" si="7"/>
        <v>14140.95</v>
      </c>
      <c r="M137" s="19">
        <v>16969.14</v>
      </c>
      <c r="BE137" s="14"/>
      <c r="BF137" s="15"/>
      <c r="BG137" s="21" t="s">
        <v>5033</v>
      </c>
      <c r="BH137" s="41"/>
      <c r="BI137" s="12"/>
      <c r="BJ137" s="12"/>
    </row>
    <row r="138" spans="1:62" s="3" customFormat="1" ht="20.399999999999999" x14ac:dyDescent="0.3">
      <c r="A138" s="25"/>
      <c r="B138" s="26" t="s">
        <v>150</v>
      </c>
      <c r="C138" s="600" t="s">
        <v>151</v>
      </c>
      <c r="D138" s="600"/>
      <c r="E138" s="600"/>
      <c r="F138" s="27" t="s">
        <v>46</v>
      </c>
      <c r="G138" s="22" t="s">
        <v>5088</v>
      </c>
      <c r="H138" s="55"/>
      <c r="I138" s="55"/>
      <c r="J138" s="19"/>
      <c r="K138" s="19"/>
      <c r="L138" s="19"/>
      <c r="M138" s="19"/>
      <c r="BE138" s="14"/>
      <c r="BF138" s="15"/>
      <c r="BG138" s="21"/>
      <c r="BH138" s="41"/>
      <c r="BI138" s="12" t="s">
        <v>151</v>
      </c>
      <c r="BJ138" s="12"/>
    </row>
    <row r="139" spans="1:62" s="3" customFormat="1" ht="20.399999999999999" x14ac:dyDescent="0.3">
      <c r="A139" s="25"/>
      <c r="B139" s="26" t="s">
        <v>673</v>
      </c>
      <c r="C139" s="600" t="s">
        <v>674</v>
      </c>
      <c r="D139" s="600"/>
      <c r="E139" s="600"/>
      <c r="F139" s="27" t="s">
        <v>46</v>
      </c>
      <c r="G139" s="22" t="s">
        <v>5089</v>
      </c>
      <c r="H139" s="55"/>
      <c r="I139" s="55"/>
      <c r="J139" s="19"/>
      <c r="K139" s="19"/>
      <c r="L139" s="19"/>
      <c r="M139" s="19"/>
      <c r="BE139" s="14"/>
      <c r="BF139" s="15"/>
      <c r="BG139" s="21"/>
      <c r="BH139" s="41"/>
      <c r="BI139" s="12" t="s">
        <v>674</v>
      </c>
      <c r="BJ139" s="12"/>
    </row>
    <row r="140" spans="1:62" s="3" customFormat="1" ht="20.399999999999999" x14ac:dyDescent="0.3">
      <c r="A140" s="25"/>
      <c r="B140" s="26" t="s">
        <v>676</v>
      </c>
      <c r="C140" s="600" t="s">
        <v>677</v>
      </c>
      <c r="D140" s="600"/>
      <c r="E140" s="600"/>
      <c r="F140" s="27" t="s">
        <v>46</v>
      </c>
      <c r="G140" s="22" t="s">
        <v>5090</v>
      </c>
      <c r="H140" s="55"/>
      <c r="I140" s="55"/>
      <c r="J140" s="19"/>
      <c r="K140" s="19"/>
      <c r="L140" s="19"/>
      <c r="M140" s="19"/>
      <c r="BE140" s="14"/>
      <c r="BF140" s="15"/>
      <c r="BG140" s="21"/>
      <c r="BH140" s="41"/>
      <c r="BI140" s="12" t="s">
        <v>677</v>
      </c>
      <c r="BJ140" s="12"/>
    </row>
    <row r="141" spans="1:62" s="3" customFormat="1" ht="15" customHeight="1" x14ac:dyDescent="0.3">
      <c r="A141" s="603" t="s">
        <v>657</v>
      </c>
      <c r="B141" s="604"/>
      <c r="C141" s="604"/>
      <c r="D141" s="604"/>
      <c r="E141" s="604"/>
      <c r="F141" s="604"/>
      <c r="G141" s="604"/>
      <c r="H141" s="354"/>
      <c r="I141" s="354"/>
      <c r="J141" s="267"/>
      <c r="K141" s="267"/>
      <c r="L141" s="267"/>
      <c r="M141" s="267"/>
      <c r="BE141" s="14"/>
      <c r="BF141" s="15" t="s">
        <v>657</v>
      </c>
      <c r="BG141" s="21"/>
      <c r="BH141" s="41"/>
      <c r="BI141" s="12"/>
      <c r="BJ141" s="12"/>
    </row>
    <row r="142" spans="1:62" s="3" customFormat="1" ht="31.8" x14ac:dyDescent="0.3">
      <c r="A142" s="16" t="s">
        <v>240</v>
      </c>
      <c r="B142" s="17" t="s">
        <v>658</v>
      </c>
      <c r="C142" s="568" t="s">
        <v>659</v>
      </c>
      <c r="D142" s="568"/>
      <c r="E142" s="568"/>
      <c r="F142" s="16" t="s">
        <v>67</v>
      </c>
      <c r="G142" s="30">
        <v>0.03</v>
      </c>
      <c r="H142" s="55">
        <f t="shared" si="4"/>
        <v>2503.33</v>
      </c>
      <c r="I142" s="55">
        <f t="shared" si="5"/>
        <v>75.099999999999994</v>
      </c>
      <c r="J142" s="19">
        <v>90.12</v>
      </c>
      <c r="K142" s="19">
        <f t="shared" si="6"/>
        <v>16409.330000000002</v>
      </c>
      <c r="L142" s="19">
        <f t="shared" si="7"/>
        <v>492.28</v>
      </c>
      <c r="M142" s="19">
        <v>590.74</v>
      </c>
      <c r="BE142" s="14"/>
      <c r="BF142" s="15"/>
      <c r="BG142" s="21" t="s">
        <v>659</v>
      </c>
      <c r="BH142" s="41"/>
      <c r="BI142" s="12"/>
      <c r="BJ142" s="12"/>
    </row>
    <row r="143" spans="1:62" s="3" customFormat="1" ht="20.399999999999999" x14ac:dyDescent="0.3">
      <c r="A143" s="25"/>
      <c r="B143" s="26" t="s">
        <v>627</v>
      </c>
      <c r="C143" s="600" t="s">
        <v>628</v>
      </c>
      <c r="D143" s="600"/>
      <c r="E143" s="600"/>
      <c r="F143" s="27" t="s">
        <v>67</v>
      </c>
      <c r="G143" s="22" t="s">
        <v>5091</v>
      </c>
      <c r="H143" s="55"/>
      <c r="I143" s="55"/>
      <c r="J143" s="19"/>
      <c r="K143" s="19"/>
      <c r="L143" s="19"/>
      <c r="M143" s="19"/>
      <c r="BE143" s="14"/>
      <c r="BF143" s="15"/>
      <c r="BG143" s="21"/>
      <c r="BH143" s="41"/>
      <c r="BI143" s="12" t="s">
        <v>628</v>
      </c>
      <c r="BJ143" s="12"/>
    </row>
    <row r="144" spans="1:62" s="3" customFormat="1" ht="15" customHeight="1" x14ac:dyDescent="0.3">
      <c r="A144" s="603" t="s">
        <v>5052</v>
      </c>
      <c r="B144" s="604"/>
      <c r="C144" s="604"/>
      <c r="D144" s="604"/>
      <c r="E144" s="604"/>
      <c r="F144" s="604"/>
      <c r="G144" s="604"/>
      <c r="H144" s="354"/>
      <c r="I144" s="354"/>
      <c r="J144" s="267"/>
      <c r="K144" s="267"/>
      <c r="L144" s="267"/>
      <c r="M144" s="267"/>
      <c r="BE144" s="14"/>
      <c r="BF144" s="15" t="s">
        <v>5052</v>
      </c>
      <c r="BG144" s="21"/>
      <c r="BH144" s="41"/>
      <c r="BI144" s="12"/>
      <c r="BJ144" s="12"/>
    </row>
    <row r="145" spans="1:62" s="3" customFormat="1" ht="42" x14ac:dyDescent="0.3">
      <c r="A145" s="16" t="s">
        <v>242</v>
      </c>
      <c r="B145" s="17" t="s">
        <v>625</v>
      </c>
      <c r="C145" s="568" t="s">
        <v>626</v>
      </c>
      <c r="D145" s="568"/>
      <c r="E145" s="568"/>
      <c r="F145" s="16" t="s">
        <v>185</v>
      </c>
      <c r="G145" s="29">
        <v>6.1800000000000001E-2</v>
      </c>
      <c r="H145" s="55">
        <f t="shared" ref="H145:H170" si="8">I145/G145</f>
        <v>185184.14</v>
      </c>
      <c r="I145" s="55">
        <f t="shared" ref="I145:I170" si="9">J145/1.2</f>
        <v>11444.38</v>
      </c>
      <c r="J145" s="19">
        <v>13733.25</v>
      </c>
      <c r="K145" s="19">
        <f t="shared" ref="K145:K170" si="10">L145/G145</f>
        <v>499192.23</v>
      </c>
      <c r="L145" s="19">
        <f t="shared" ref="L145:L170" si="11">M145/1.2</f>
        <v>30850.080000000002</v>
      </c>
      <c r="M145" s="19">
        <v>37020.089999999997</v>
      </c>
      <c r="BE145" s="14"/>
      <c r="BF145" s="15"/>
      <c r="BG145" s="21" t="s">
        <v>626</v>
      </c>
      <c r="BH145" s="41"/>
      <c r="BI145" s="12"/>
      <c r="BJ145" s="12"/>
    </row>
    <row r="146" spans="1:62" s="3" customFormat="1" ht="20.399999999999999" x14ac:dyDescent="0.3">
      <c r="A146" s="25"/>
      <c r="B146" s="26" t="s">
        <v>627</v>
      </c>
      <c r="C146" s="600" t="s">
        <v>628</v>
      </c>
      <c r="D146" s="600"/>
      <c r="E146" s="600"/>
      <c r="F146" s="27" t="s">
        <v>67</v>
      </c>
      <c r="G146" s="22" t="s">
        <v>5092</v>
      </c>
      <c r="H146" s="55"/>
      <c r="I146" s="55"/>
      <c r="J146" s="19"/>
      <c r="K146" s="19"/>
      <c r="L146" s="19"/>
      <c r="M146" s="19"/>
      <c r="BE146" s="14"/>
      <c r="BF146" s="15"/>
      <c r="BG146" s="21"/>
      <c r="BH146" s="41"/>
      <c r="BI146" s="12" t="s">
        <v>628</v>
      </c>
      <c r="BJ146" s="12"/>
    </row>
    <row r="147" spans="1:62" s="3" customFormat="1" ht="20.399999999999999" x14ac:dyDescent="0.3">
      <c r="A147" s="25"/>
      <c r="B147" s="26" t="s">
        <v>630</v>
      </c>
      <c r="C147" s="600" t="s">
        <v>631</v>
      </c>
      <c r="D147" s="600"/>
      <c r="E147" s="600"/>
      <c r="F147" s="27" t="s">
        <v>46</v>
      </c>
      <c r="G147" s="22" t="s">
        <v>5093</v>
      </c>
      <c r="H147" s="55"/>
      <c r="I147" s="55"/>
      <c r="J147" s="19"/>
      <c r="K147" s="19"/>
      <c r="L147" s="19"/>
      <c r="M147" s="19"/>
      <c r="BE147" s="14"/>
      <c r="BF147" s="15"/>
      <c r="BG147" s="21"/>
      <c r="BH147" s="41"/>
      <c r="BI147" s="12" t="s">
        <v>631</v>
      </c>
      <c r="BJ147" s="12"/>
    </row>
    <row r="148" spans="1:62" s="3" customFormat="1" ht="20.399999999999999" x14ac:dyDescent="0.3">
      <c r="A148" s="25"/>
      <c r="B148" s="26" t="s">
        <v>633</v>
      </c>
      <c r="C148" s="600" t="s">
        <v>634</v>
      </c>
      <c r="D148" s="600"/>
      <c r="E148" s="600"/>
      <c r="F148" s="27" t="s">
        <v>67</v>
      </c>
      <c r="G148" s="22" t="s">
        <v>5094</v>
      </c>
      <c r="H148" s="55"/>
      <c r="I148" s="55"/>
      <c r="J148" s="19"/>
      <c r="K148" s="19"/>
      <c r="L148" s="19"/>
      <c r="M148" s="19"/>
      <c r="BE148" s="14"/>
      <c r="BF148" s="15"/>
      <c r="BG148" s="21"/>
      <c r="BH148" s="41"/>
      <c r="BI148" s="12" t="s">
        <v>634</v>
      </c>
      <c r="BJ148" s="12"/>
    </row>
    <row r="149" spans="1:62" s="3" customFormat="1" ht="20.399999999999999" x14ac:dyDescent="0.3">
      <c r="A149" s="25"/>
      <c r="B149" s="26" t="s">
        <v>636</v>
      </c>
      <c r="C149" s="600" t="s">
        <v>637</v>
      </c>
      <c r="D149" s="600"/>
      <c r="E149" s="600"/>
      <c r="F149" s="27" t="s">
        <v>67</v>
      </c>
      <c r="G149" s="22" t="s">
        <v>5095</v>
      </c>
      <c r="H149" s="55"/>
      <c r="I149" s="55"/>
      <c r="J149" s="19"/>
      <c r="K149" s="19"/>
      <c r="L149" s="19"/>
      <c r="M149" s="19"/>
      <c r="BE149" s="14"/>
      <c r="BF149" s="15"/>
      <c r="BG149" s="21"/>
      <c r="BH149" s="41"/>
      <c r="BI149" s="12" t="s">
        <v>637</v>
      </c>
      <c r="BJ149" s="12"/>
    </row>
    <row r="150" spans="1:62" s="3" customFormat="1" ht="21.6" x14ac:dyDescent="0.3">
      <c r="A150" s="25"/>
      <c r="B150" s="26" t="s">
        <v>639</v>
      </c>
      <c r="C150" s="600" t="s">
        <v>640</v>
      </c>
      <c r="D150" s="600"/>
      <c r="E150" s="600"/>
      <c r="F150" s="27" t="s">
        <v>38</v>
      </c>
      <c r="G150" s="22" t="s">
        <v>5096</v>
      </c>
      <c r="H150" s="55"/>
      <c r="I150" s="55"/>
      <c r="J150" s="19"/>
      <c r="K150" s="19"/>
      <c r="L150" s="19"/>
      <c r="M150" s="19"/>
      <c r="BE150" s="14"/>
      <c r="BF150" s="15"/>
      <c r="BG150" s="21"/>
      <c r="BH150" s="41"/>
      <c r="BI150" s="12" t="s">
        <v>640</v>
      </c>
      <c r="BJ150" s="12"/>
    </row>
    <row r="151" spans="1:62" s="3" customFormat="1" ht="20.399999999999999" x14ac:dyDescent="0.3">
      <c r="A151" s="36" t="s">
        <v>75</v>
      </c>
      <c r="B151" s="37" t="s">
        <v>642</v>
      </c>
      <c r="C151" s="599" t="s">
        <v>643</v>
      </c>
      <c r="D151" s="599"/>
      <c r="E151" s="599"/>
      <c r="F151" s="38" t="s">
        <v>67</v>
      </c>
      <c r="G151" s="39" t="s">
        <v>33</v>
      </c>
      <c r="H151" s="55"/>
      <c r="I151" s="55"/>
      <c r="J151" s="19"/>
      <c r="K151" s="19"/>
      <c r="L151" s="19"/>
      <c r="M151" s="19"/>
      <c r="BE151" s="14"/>
      <c r="BF151" s="15"/>
      <c r="BG151" s="21"/>
      <c r="BH151" s="41" t="s">
        <v>643</v>
      </c>
      <c r="BI151" s="12"/>
      <c r="BJ151" s="12"/>
    </row>
    <row r="152" spans="1:62" s="3" customFormat="1" ht="20.399999999999999" x14ac:dyDescent="0.3">
      <c r="A152" s="25"/>
      <c r="B152" s="26" t="s">
        <v>644</v>
      </c>
      <c r="C152" s="600" t="s">
        <v>645</v>
      </c>
      <c r="D152" s="600"/>
      <c r="E152" s="600"/>
      <c r="F152" s="27" t="s">
        <v>67</v>
      </c>
      <c r="G152" s="22" t="s">
        <v>5097</v>
      </c>
      <c r="H152" s="55"/>
      <c r="I152" s="55"/>
      <c r="J152" s="19"/>
      <c r="K152" s="19"/>
      <c r="L152" s="19"/>
      <c r="M152" s="19"/>
      <c r="BE152" s="14"/>
      <c r="BF152" s="15"/>
      <c r="BG152" s="21"/>
      <c r="BH152" s="41"/>
      <c r="BI152" s="12" t="s">
        <v>645</v>
      </c>
      <c r="BJ152" s="12"/>
    </row>
    <row r="153" spans="1:62" s="3" customFormat="1" ht="21.6" x14ac:dyDescent="0.3">
      <c r="A153" s="25"/>
      <c r="B153" s="26" t="s">
        <v>647</v>
      </c>
      <c r="C153" s="600" t="s">
        <v>648</v>
      </c>
      <c r="D153" s="600"/>
      <c r="E153" s="600"/>
      <c r="F153" s="27" t="s">
        <v>67</v>
      </c>
      <c r="G153" s="22" t="s">
        <v>5097</v>
      </c>
      <c r="H153" s="55"/>
      <c r="I153" s="55"/>
      <c r="J153" s="19"/>
      <c r="K153" s="19"/>
      <c r="L153" s="19"/>
      <c r="M153" s="19"/>
      <c r="BE153" s="14"/>
      <c r="BF153" s="15"/>
      <c r="BG153" s="21"/>
      <c r="BH153" s="41"/>
      <c r="BI153" s="12" t="s">
        <v>648</v>
      </c>
      <c r="BJ153" s="12"/>
    </row>
    <row r="154" spans="1:62" s="3" customFormat="1" ht="21.6" x14ac:dyDescent="0.3">
      <c r="A154" s="25" t="s">
        <v>126</v>
      </c>
      <c r="B154" s="26" t="s">
        <v>649</v>
      </c>
      <c r="C154" s="600" t="s">
        <v>650</v>
      </c>
      <c r="D154" s="600"/>
      <c r="E154" s="600"/>
      <c r="F154" s="27" t="s">
        <v>67</v>
      </c>
      <c r="G154" s="22" t="s">
        <v>5098</v>
      </c>
      <c r="H154" s="55"/>
      <c r="I154" s="55"/>
      <c r="J154" s="19"/>
      <c r="K154" s="19"/>
      <c r="L154" s="19"/>
      <c r="M154" s="19"/>
      <c r="BE154" s="14"/>
      <c r="BF154" s="15"/>
      <c r="BG154" s="21"/>
      <c r="BH154" s="41"/>
      <c r="BI154" s="12"/>
      <c r="BJ154" s="12" t="s">
        <v>650</v>
      </c>
    </row>
    <row r="155" spans="1:62" s="3" customFormat="1" ht="31.8" x14ac:dyDescent="0.3">
      <c r="A155" s="16" t="s">
        <v>243</v>
      </c>
      <c r="B155" s="17" t="s">
        <v>652</v>
      </c>
      <c r="C155" s="568" t="s">
        <v>653</v>
      </c>
      <c r="D155" s="568"/>
      <c r="E155" s="568"/>
      <c r="F155" s="16" t="s">
        <v>185</v>
      </c>
      <c r="G155" s="29">
        <v>6.1800000000000001E-2</v>
      </c>
      <c r="H155" s="55">
        <f t="shared" si="8"/>
        <v>10953.24</v>
      </c>
      <c r="I155" s="55">
        <f t="shared" si="9"/>
        <v>676.91</v>
      </c>
      <c r="J155" s="19">
        <v>812.29</v>
      </c>
      <c r="K155" s="19">
        <f t="shared" si="10"/>
        <v>121861.65</v>
      </c>
      <c r="L155" s="19">
        <f t="shared" si="11"/>
        <v>7531.05</v>
      </c>
      <c r="M155" s="19">
        <v>9037.26</v>
      </c>
      <c r="BE155" s="14"/>
      <c r="BF155" s="15"/>
      <c r="BG155" s="21" t="s">
        <v>653</v>
      </c>
      <c r="BH155" s="41"/>
      <c r="BI155" s="12"/>
      <c r="BJ155" s="12"/>
    </row>
    <row r="156" spans="1:62" s="3" customFormat="1" ht="20.399999999999999" x14ac:dyDescent="0.3">
      <c r="A156" s="25"/>
      <c r="B156" s="26" t="s">
        <v>627</v>
      </c>
      <c r="C156" s="600" t="s">
        <v>628</v>
      </c>
      <c r="D156" s="600"/>
      <c r="E156" s="600"/>
      <c r="F156" s="27" t="s">
        <v>67</v>
      </c>
      <c r="G156" s="22" t="s">
        <v>5099</v>
      </c>
      <c r="H156" s="55"/>
      <c r="I156" s="55"/>
      <c r="J156" s="19"/>
      <c r="K156" s="19"/>
      <c r="L156" s="19"/>
      <c r="M156" s="19"/>
      <c r="BE156" s="14"/>
      <c r="BF156" s="15"/>
      <c r="BG156" s="21"/>
      <c r="BH156" s="41"/>
      <c r="BI156" s="12" t="s">
        <v>628</v>
      </c>
      <c r="BJ156" s="12"/>
    </row>
    <row r="157" spans="1:62" s="3" customFormat="1" ht="20.399999999999999" x14ac:dyDescent="0.3">
      <c r="A157" s="25"/>
      <c r="B157" s="26" t="s">
        <v>630</v>
      </c>
      <c r="C157" s="600" t="s">
        <v>631</v>
      </c>
      <c r="D157" s="600"/>
      <c r="E157" s="600"/>
      <c r="F157" s="27" t="s">
        <v>46</v>
      </c>
      <c r="G157" s="22" t="s">
        <v>5100</v>
      </c>
      <c r="H157" s="55"/>
      <c r="I157" s="55"/>
      <c r="J157" s="19"/>
      <c r="K157" s="19"/>
      <c r="L157" s="19"/>
      <c r="M157" s="19"/>
      <c r="BE157" s="14"/>
      <c r="BF157" s="15"/>
      <c r="BG157" s="21"/>
      <c r="BH157" s="41"/>
      <c r="BI157" s="12" t="s">
        <v>631</v>
      </c>
      <c r="BJ157" s="12"/>
    </row>
    <row r="158" spans="1:62" s="3" customFormat="1" ht="20.399999999999999" x14ac:dyDescent="0.3">
      <c r="A158" s="36" t="s">
        <v>75</v>
      </c>
      <c r="B158" s="37" t="s">
        <v>642</v>
      </c>
      <c r="C158" s="599" t="s">
        <v>643</v>
      </c>
      <c r="D158" s="599"/>
      <c r="E158" s="599"/>
      <c r="F158" s="38" t="s">
        <v>67</v>
      </c>
      <c r="G158" s="39" t="s">
        <v>33</v>
      </c>
      <c r="H158" s="55"/>
      <c r="I158" s="55"/>
      <c r="J158" s="19"/>
      <c r="K158" s="19"/>
      <c r="L158" s="19"/>
      <c r="M158" s="19"/>
      <c r="BE158" s="14"/>
      <c r="BF158" s="15"/>
      <c r="BG158" s="21"/>
      <c r="BH158" s="41" t="s">
        <v>643</v>
      </c>
      <c r="BI158" s="12"/>
      <c r="BJ158" s="12"/>
    </row>
    <row r="159" spans="1:62" s="3" customFormat="1" ht="21.6" x14ac:dyDescent="0.3">
      <c r="A159" s="25" t="s">
        <v>126</v>
      </c>
      <c r="B159" s="26" t="s">
        <v>649</v>
      </c>
      <c r="C159" s="600" t="s">
        <v>650</v>
      </c>
      <c r="D159" s="600"/>
      <c r="E159" s="600"/>
      <c r="F159" s="27" t="s">
        <v>67</v>
      </c>
      <c r="G159" s="22" t="s">
        <v>5101</v>
      </c>
      <c r="H159" s="55"/>
      <c r="I159" s="55"/>
      <c r="J159" s="19"/>
      <c r="K159" s="19"/>
      <c r="L159" s="19"/>
      <c r="M159" s="19"/>
      <c r="BE159" s="14"/>
      <c r="BF159" s="15"/>
      <c r="BG159" s="21"/>
      <c r="BH159" s="41"/>
      <c r="BI159" s="12"/>
      <c r="BJ159" s="12" t="s">
        <v>650</v>
      </c>
    </row>
    <row r="160" spans="1:62" s="3" customFormat="1" ht="15" customHeight="1" x14ac:dyDescent="0.3">
      <c r="A160" s="601" t="s">
        <v>5102</v>
      </c>
      <c r="B160" s="602"/>
      <c r="C160" s="602"/>
      <c r="D160" s="602"/>
      <c r="E160" s="602"/>
      <c r="F160" s="602"/>
      <c r="G160" s="602"/>
      <c r="H160" s="101"/>
      <c r="I160" s="101"/>
      <c r="J160" s="102"/>
      <c r="K160" s="102"/>
      <c r="L160" s="102"/>
      <c r="M160" s="102"/>
      <c r="BE160" s="14" t="s">
        <v>5102</v>
      </c>
      <c r="BF160" s="15"/>
      <c r="BG160" s="21"/>
      <c r="BH160" s="41"/>
      <c r="BI160" s="12"/>
      <c r="BJ160" s="12"/>
    </row>
    <row r="161" spans="1:62" s="3" customFormat="1" ht="15" customHeight="1" x14ac:dyDescent="0.3">
      <c r="A161" s="603" t="s">
        <v>5103</v>
      </c>
      <c r="B161" s="604"/>
      <c r="C161" s="604"/>
      <c r="D161" s="604"/>
      <c r="E161" s="604"/>
      <c r="F161" s="604"/>
      <c r="G161" s="604"/>
      <c r="H161" s="354"/>
      <c r="I161" s="354"/>
      <c r="J161" s="267"/>
      <c r="K161" s="267"/>
      <c r="L161" s="267"/>
      <c r="M161" s="267"/>
      <c r="BE161" s="14"/>
      <c r="BF161" s="15" t="s">
        <v>5103</v>
      </c>
      <c r="BG161" s="21"/>
      <c r="BH161" s="41"/>
      <c r="BI161" s="12"/>
      <c r="BJ161" s="12"/>
    </row>
    <row r="162" spans="1:62" s="3" customFormat="1" ht="42" x14ac:dyDescent="0.3">
      <c r="A162" s="16" t="s">
        <v>527</v>
      </c>
      <c r="B162" s="17" t="s">
        <v>796</v>
      </c>
      <c r="C162" s="568" t="s">
        <v>797</v>
      </c>
      <c r="D162" s="568"/>
      <c r="E162" s="568"/>
      <c r="F162" s="16" t="s">
        <v>325</v>
      </c>
      <c r="G162" s="18">
        <v>20.498000000000001</v>
      </c>
      <c r="H162" s="55">
        <f t="shared" si="8"/>
        <v>43196.06</v>
      </c>
      <c r="I162" s="55">
        <f t="shared" si="9"/>
        <v>885432.82</v>
      </c>
      <c r="J162" s="19">
        <v>1062519.3799999999</v>
      </c>
      <c r="K162" s="19">
        <f t="shared" si="10"/>
        <v>20849.580000000002</v>
      </c>
      <c r="L162" s="19">
        <f t="shared" si="11"/>
        <v>427374.66</v>
      </c>
      <c r="M162" s="19">
        <v>512849.59</v>
      </c>
      <c r="BE162" s="14"/>
      <c r="BF162" s="15"/>
      <c r="BG162" s="21" t="s">
        <v>797</v>
      </c>
      <c r="BH162" s="41"/>
      <c r="BI162" s="12"/>
      <c r="BJ162" s="12"/>
    </row>
    <row r="163" spans="1:62" s="3" customFormat="1" ht="20.399999999999999" x14ac:dyDescent="0.3">
      <c r="A163" s="25"/>
      <c r="B163" s="26" t="s">
        <v>798</v>
      </c>
      <c r="C163" s="600" t="s">
        <v>783</v>
      </c>
      <c r="D163" s="600"/>
      <c r="E163" s="600"/>
      <c r="F163" s="27" t="s">
        <v>46</v>
      </c>
      <c r="G163" s="22" t="s">
        <v>5104</v>
      </c>
      <c r="H163" s="55"/>
      <c r="I163" s="55"/>
      <c r="J163" s="19"/>
      <c r="K163" s="19"/>
      <c r="L163" s="19"/>
      <c r="M163" s="19"/>
      <c r="BE163" s="14"/>
      <c r="BF163" s="15"/>
      <c r="BG163" s="21"/>
      <c r="BH163" s="41"/>
      <c r="BI163" s="12" t="s">
        <v>783</v>
      </c>
      <c r="BJ163" s="12"/>
    </row>
    <row r="164" spans="1:62" s="3" customFormat="1" ht="15" customHeight="1" x14ac:dyDescent="0.3">
      <c r="A164" s="603" t="s">
        <v>5105</v>
      </c>
      <c r="B164" s="604"/>
      <c r="C164" s="604"/>
      <c r="D164" s="604"/>
      <c r="E164" s="604"/>
      <c r="F164" s="604"/>
      <c r="G164" s="604"/>
      <c r="H164" s="354"/>
      <c r="I164" s="354"/>
      <c r="J164" s="267"/>
      <c r="K164" s="267"/>
      <c r="L164" s="267"/>
      <c r="M164" s="267"/>
      <c r="BE164" s="14"/>
      <c r="BF164" s="15" t="s">
        <v>5105</v>
      </c>
      <c r="BG164" s="21"/>
      <c r="BH164" s="41"/>
      <c r="BI164" s="12"/>
      <c r="BJ164" s="12"/>
    </row>
    <row r="165" spans="1:62" s="3" customFormat="1" ht="21.6" x14ac:dyDescent="0.3">
      <c r="A165" s="16" t="s">
        <v>529</v>
      </c>
      <c r="B165" s="17" t="s">
        <v>800</v>
      </c>
      <c r="C165" s="568" t="s">
        <v>801</v>
      </c>
      <c r="D165" s="568"/>
      <c r="E165" s="568"/>
      <c r="F165" s="16" t="s">
        <v>325</v>
      </c>
      <c r="G165" s="18">
        <v>20.498000000000001</v>
      </c>
      <c r="H165" s="55">
        <f t="shared" si="8"/>
        <v>13557.21</v>
      </c>
      <c r="I165" s="55">
        <f t="shared" si="9"/>
        <v>277895.71000000002</v>
      </c>
      <c r="J165" s="19">
        <v>333474.84999999998</v>
      </c>
      <c r="K165" s="19">
        <f t="shared" si="10"/>
        <v>3248.39</v>
      </c>
      <c r="L165" s="19">
        <f t="shared" si="11"/>
        <v>66585.56</v>
      </c>
      <c r="M165" s="19">
        <v>79902.67</v>
      </c>
      <c r="BE165" s="14"/>
      <c r="BF165" s="15"/>
      <c r="BG165" s="21" t="s">
        <v>801</v>
      </c>
      <c r="BH165" s="41"/>
      <c r="BI165" s="12"/>
      <c r="BJ165" s="12"/>
    </row>
    <row r="166" spans="1:62" s="3" customFormat="1" ht="20.399999999999999" x14ac:dyDescent="0.3">
      <c r="A166" s="25"/>
      <c r="B166" s="26" t="s">
        <v>150</v>
      </c>
      <c r="C166" s="600" t="s">
        <v>151</v>
      </c>
      <c r="D166" s="600"/>
      <c r="E166" s="600"/>
      <c r="F166" s="27" t="s">
        <v>46</v>
      </c>
      <c r="G166" s="22" t="s">
        <v>5106</v>
      </c>
      <c r="H166" s="55"/>
      <c r="I166" s="55"/>
      <c r="J166" s="19"/>
      <c r="K166" s="19"/>
      <c r="L166" s="19"/>
      <c r="M166" s="19"/>
      <c r="BE166" s="14"/>
      <c r="BF166" s="15"/>
      <c r="BG166" s="21"/>
      <c r="BH166" s="41"/>
      <c r="BI166" s="12" t="s">
        <v>151</v>
      </c>
      <c r="BJ166" s="12"/>
    </row>
    <row r="167" spans="1:62" s="3" customFormat="1" ht="20.399999999999999" x14ac:dyDescent="0.3">
      <c r="A167" s="36" t="s">
        <v>139</v>
      </c>
      <c r="B167" s="37" t="s">
        <v>785</v>
      </c>
      <c r="C167" s="599" t="s">
        <v>803</v>
      </c>
      <c r="D167" s="599"/>
      <c r="E167" s="599"/>
      <c r="F167" s="38" t="s">
        <v>72</v>
      </c>
      <c r="G167" s="39" t="s">
        <v>5107</v>
      </c>
      <c r="H167" s="55"/>
      <c r="I167" s="55"/>
      <c r="J167" s="19"/>
      <c r="K167" s="19"/>
      <c r="L167" s="19"/>
      <c r="M167" s="19"/>
      <c r="BE167" s="14"/>
      <c r="BF167" s="15"/>
      <c r="BG167" s="21"/>
      <c r="BH167" s="41" t="s">
        <v>803</v>
      </c>
      <c r="BI167" s="12"/>
      <c r="BJ167" s="12"/>
    </row>
    <row r="168" spans="1:62" s="3" customFormat="1" ht="20.399999999999999" x14ac:dyDescent="0.3">
      <c r="A168" s="25" t="s">
        <v>126</v>
      </c>
      <c r="B168" s="26" t="s">
        <v>792</v>
      </c>
      <c r="C168" s="600" t="s">
        <v>793</v>
      </c>
      <c r="D168" s="600"/>
      <c r="E168" s="600"/>
      <c r="F168" s="27" t="s">
        <v>72</v>
      </c>
      <c r="G168" s="22" t="s">
        <v>5107</v>
      </c>
      <c r="H168" s="55"/>
      <c r="I168" s="55"/>
      <c r="J168" s="19"/>
      <c r="K168" s="19"/>
      <c r="L168" s="19"/>
      <c r="M168" s="19"/>
      <c r="BE168" s="14"/>
      <c r="BF168" s="15"/>
      <c r="BG168" s="21"/>
      <c r="BH168" s="41"/>
      <c r="BI168" s="12"/>
      <c r="BJ168" s="12" t="s">
        <v>793</v>
      </c>
    </row>
    <row r="169" spans="1:62" s="3" customFormat="1" ht="15" customHeight="1" x14ac:dyDescent="0.3">
      <c r="A169" s="603" t="s">
        <v>5108</v>
      </c>
      <c r="B169" s="604"/>
      <c r="C169" s="604"/>
      <c r="D169" s="604"/>
      <c r="E169" s="604"/>
      <c r="F169" s="604"/>
      <c r="G169" s="604"/>
      <c r="H169" s="354"/>
      <c r="I169" s="354"/>
      <c r="J169" s="267"/>
      <c r="K169" s="267"/>
      <c r="L169" s="267"/>
      <c r="M169" s="267"/>
      <c r="BE169" s="14"/>
      <c r="BF169" s="15" t="s">
        <v>5108</v>
      </c>
      <c r="BG169" s="21"/>
      <c r="BH169" s="41"/>
      <c r="BI169" s="12"/>
      <c r="BJ169" s="12"/>
    </row>
    <row r="170" spans="1:62" s="3" customFormat="1" ht="31.8" x14ac:dyDescent="0.3">
      <c r="A170" s="16" t="s">
        <v>535</v>
      </c>
      <c r="B170" s="17" t="s">
        <v>5109</v>
      </c>
      <c r="C170" s="568" t="s">
        <v>5110</v>
      </c>
      <c r="D170" s="568"/>
      <c r="E170" s="568"/>
      <c r="F170" s="16" t="s">
        <v>325</v>
      </c>
      <c r="G170" s="18">
        <v>1.504</v>
      </c>
      <c r="H170" s="55">
        <f t="shared" si="8"/>
        <v>30015.08</v>
      </c>
      <c r="I170" s="55">
        <f t="shared" si="9"/>
        <v>45142.68</v>
      </c>
      <c r="J170" s="19">
        <v>54171.22</v>
      </c>
      <c r="K170" s="19">
        <f t="shared" si="10"/>
        <v>20702.580000000002</v>
      </c>
      <c r="L170" s="19">
        <f t="shared" si="11"/>
        <v>31136.68</v>
      </c>
      <c r="M170" s="19">
        <v>37364.019999999997</v>
      </c>
      <c r="BE170" s="14"/>
      <c r="BF170" s="15"/>
      <c r="BG170" s="21" t="s">
        <v>5110</v>
      </c>
      <c r="BH170" s="41"/>
      <c r="BI170" s="12"/>
      <c r="BJ170" s="12"/>
    </row>
    <row r="171" spans="1:62" s="3" customFormat="1" ht="20.399999999999999" x14ac:dyDescent="0.3">
      <c r="A171" s="36" t="s">
        <v>139</v>
      </c>
      <c r="B171" s="37" t="s">
        <v>782</v>
      </c>
      <c r="C171" s="599" t="s">
        <v>783</v>
      </c>
      <c r="D171" s="599"/>
      <c r="E171" s="599"/>
      <c r="F171" s="38" t="s">
        <v>46</v>
      </c>
      <c r="G171" s="39" t="s">
        <v>5111</v>
      </c>
      <c r="H171" s="55"/>
      <c r="I171" s="55"/>
      <c r="J171" s="19"/>
      <c r="K171" s="19"/>
      <c r="L171" s="19"/>
      <c r="M171" s="19"/>
      <c r="BE171" s="14"/>
      <c r="BF171" s="15"/>
      <c r="BG171" s="21"/>
      <c r="BH171" s="41" t="s">
        <v>783</v>
      </c>
      <c r="BI171" s="12"/>
      <c r="BJ171" s="12"/>
    </row>
    <row r="172" spans="1:62" s="3" customFormat="1" ht="20.399999999999999" x14ac:dyDescent="0.3">
      <c r="A172" s="36" t="s">
        <v>139</v>
      </c>
      <c r="B172" s="37" t="s">
        <v>785</v>
      </c>
      <c r="C172" s="599" t="s">
        <v>786</v>
      </c>
      <c r="D172" s="599"/>
      <c r="E172" s="599"/>
      <c r="F172" s="38" t="s">
        <v>72</v>
      </c>
      <c r="G172" s="39" t="s">
        <v>5112</v>
      </c>
      <c r="H172" s="55"/>
      <c r="I172" s="55"/>
      <c r="J172" s="19"/>
      <c r="K172" s="19"/>
      <c r="L172" s="19"/>
      <c r="M172" s="19"/>
      <c r="BE172" s="14"/>
      <c r="BF172" s="15"/>
      <c r="BG172" s="21"/>
      <c r="BH172" s="41" t="s">
        <v>786</v>
      </c>
      <c r="BI172" s="12"/>
      <c r="BJ172" s="12"/>
    </row>
    <row r="173" spans="1:62" s="3" customFormat="1" ht="20.399999999999999" x14ac:dyDescent="0.3">
      <c r="A173" s="25" t="s">
        <v>126</v>
      </c>
      <c r="B173" s="26" t="s">
        <v>791</v>
      </c>
      <c r="C173" s="600" t="s">
        <v>783</v>
      </c>
      <c r="D173" s="600"/>
      <c r="E173" s="600"/>
      <c r="F173" s="27" t="s">
        <v>46</v>
      </c>
      <c r="G173" s="22" t="s">
        <v>5111</v>
      </c>
      <c r="H173" s="55"/>
      <c r="I173" s="55"/>
      <c r="J173" s="19"/>
      <c r="K173" s="19"/>
      <c r="L173" s="19"/>
      <c r="M173" s="19"/>
      <c r="BE173" s="14"/>
      <c r="BF173" s="15"/>
      <c r="BG173" s="21"/>
      <c r="BH173" s="41"/>
      <c r="BI173" s="12"/>
      <c r="BJ173" s="12" t="s">
        <v>783</v>
      </c>
    </row>
    <row r="174" spans="1:62" s="3" customFormat="1" ht="20.399999999999999" x14ac:dyDescent="0.3">
      <c r="A174" s="25" t="s">
        <v>126</v>
      </c>
      <c r="B174" s="26" t="s">
        <v>792</v>
      </c>
      <c r="C174" s="600" t="s">
        <v>793</v>
      </c>
      <c r="D174" s="600"/>
      <c r="E174" s="600"/>
      <c r="F174" s="27" t="s">
        <v>72</v>
      </c>
      <c r="G174" s="22" t="s">
        <v>5112</v>
      </c>
      <c r="H174" s="55"/>
      <c r="I174" s="55"/>
      <c r="J174" s="19"/>
      <c r="K174" s="19"/>
      <c r="L174" s="19"/>
      <c r="M174" s="19"/>
      <c r="BE174" s="14"/>
      <c r="BF174" s="15"/>
      <c r="BG174" s="21"/>
      <c r="BH174" s="41"/>
      <c r="BI174" s="12"/>
      <c r="BJ174" s="12" t="s">
        <v>793</v>
      </c>
    </row>
    <row r="175" spans="1:62" s="287" customFormat="1" ht="20.25" customHeight="1" x14ac:dyDescent="0.3">
      <c r="A175" s="578" t="s">
        <v>57</v>
      </c>
      <c r="B175" s="579"/>
      <c r="C175" s="579"/>
      <c r="D175" s="579"/>
      <c r="E175" s="579"/>
      <c r="F175" s="579"/>
      <c r="G175" s="579"/>
      <c r="H175" s="312"/>
      <c r="I175" s="296">
        <f>SUM(I14:I174)</f>
        <v>2369854.0699999998</v>
      </c>
      <c r="J175" s="297">
        <f>SUM(J14:J174)</f>
        <v>2843824.88</v>
      </c>
      <c r="K175" s="296"/>
      <c r="L175" s="298">
        <f>SUM(L14:L174)</f>
        <v>2953927.91</v>
      </c>
      <c r="M175" s="299">
        <f>SUM(M14:M174)</f>
        <v>3544713.49</v>
      </c>
    </row>
    <row r="176" spans="1:62" s="289" customFormat="1" ht="20.25" customHeight="1" thickBot="1" x14ac:dyDescent="0.35">
      <c r="A176" s="571" t="s">
        <v>5737</v>
      </c>
      <c r="B176" s="572"/>
      <c r="C176" s="572"/>
      <c r="D176" s="572"/>
      <c r="E176" s="572"/>
      <c r="F176" s="572"/>
      <c r="G176" s="572"/>
      <c r="H176" s="288"/>
      <c r="I176" s="581">
        <f>I175+L175</f>
        <v>5323781.9800000004</v>
      </c>
      <c r="J176" s="582"/>
      <c r="K176" s="582"/>
      <c r="L176" s="582"/>
      <c r="M176" s="583"/>
    </row>
    <row r="177" spans="1:13" s="289" customFormat="1" ht="20.25" customHeight="1" thickBot="1" x14ac:dyDescent="0.35">
      <c r="A177" s="571" t="s">
        <v>5738</v>
      </c>
      <c r="B177" s="572"/>
      <c r="C177" s="572"/>
      <c r="D177" s="572"/>
      <c r="E177" s="572"/>
      <c r="F177" s="572"/>
      <c r="G177" s="572"/>
      <c r="H177" s="288"/>
      <c r="I177" s="573">
        <f>J175+M175</f>
        <v>6388538.3700000001</v>
      </c>
      <c r="J177" s="574"/>
      <c r="K177" s="574"/>
      <c r="L177" s="574"/>
      <c r="M177" s="575"/>
    </row>
    <row r="178" spans="1:13" ht="11.25" customHeight="1" x14ac:dyDescent="0.2">
      <c r="H178" s="361"/>
      <c r="I178" s="361"/>
      <c r="J178" s="361"/>
      <c r="K178" s="361"/>
      <c r="L178" s="361"/>
      <c r="M178" s="361"/>
    </row>
  </sheetData>
  <autoFilter ref="A10:M177" xr:uid="{00000000-0001-0000-2300-000000000000}">
    <filterColumn colId="2" showButton="0"/>
    <filterColumn colId="3" showButton="0"/>
  </autoFilter>
  <mergeCells count="176">
    <mergeCell ref="I176:M176"/>
    <mergeCell ref="A177:G177"/>
    <mergeCell ref="I177:M177"/>
    <mergeCell ref="A2:M2"/>
    <mergeCell ref="A3:M3"/>
    <mergeCell ref="A5:M5"/>
    <mergeCell ref="C9:E9"/>
    <mergeCell ref="C10:E10"/>
    <mergeCell ref="C14:E14"/>
    <mergeCell ref="A6:M6"/>
    <mergeCell ref="C7:G7"/>
    <mergeCell ref="A13:G13"/>
    <mergeCell ref="A12:G12"/>
    <mergeCell ref="A11:G11"/>
    <mergeCell ref="A26:G26"/>
    <mergeCell ref="A25:G25"/>
    <mergeCell ref="C22:E22"/>
    <mergeCell ref="C24:E24"/>
    <mergeCell ref="C15:E15"/>
    <mergeCell ref="C16:E16"/>
    <mergeCell ref="C17:E17"/>
    <mergeCell ref="C19:E19"/>
    <mergeCell ref="A23:G23"/>
    <mergeCell ref="A21:G21"/>
    <mergeCell ref="A20:G20"/>
    <mergeCell ref="A18:G18"/>
    <mergeCell ref="C36:E36"/>
    <mergeCell ref="C38:E38"/>
    <mergeCell ref="C39:E39"/>
    <mergeCell ref="C31:E31"/>
    <mergeCell ref="C32:E32"/>
    <mergeCell ref="C27:E27"/>
    <mergeCell ref="C29:E29"/>
    <mergeCell ref="A34:G34"/>
    <mergeCell ref="A33:G33"/>
    <mergeCell ref="A30:G30"/>
    <mergeCell ref="A28:G28"/>
    <mergeCell ref="C50:E50"/>
    <mergeCell ref="C51:E51"/>
    <mergeCell ref="C52:E52"/>
    <mergeCell ref="C53:E53"/>
    <mergeCell ref="C45:E45"/>
    <mergeCell ref="C46:E46"/>
    <mergeCell ref="C47:E47"/>
    <mergeCell ref="C48:E48"/>
    <mergeCell ref="C40:E40"/>
    <mergeCell ref="C41:E41"/>
    <mergeCell ref="C43:E43"/>
    <mergeCell ref="C44:E44"/>
    <mergeCell ref="C60:E60"/>
    <mergeCell ref="C61:E61"/>
    <mergeCell ref="C63:E63"/>
    <mergeCell ref="C64:E64"/>
    <mergeCell ref="C55:E55"/>
    <mergeCell ref="C56:E56"/>
    <mergeCell ref="C57:E57"/>
    <mergeCell ref="C58:E58"/>
    <mergeCell ref="A62:G62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80:E80"/>
    <mergeCell ref="C82:E82"/>
    <mergeCell ref="C83:E83"/>
    <mergeCell ref="C84:E84"/>
    <mergeCell ref="C75:E75"/>
    <mergeCell ref="C76:E76"/>
    <mergeCell ref="C77:E77"/>
    <mergeCell ref="C79:E79"/>
    <mergeCell ref="A81:G81"/>
    <mergeCell ref="A78:G78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100:E100"/>
    <mergeCell ref="C101:E101"/>
    <mergeCell ref="C102:E102"/>
    <mergeCell ref="C103:E103"/>
    <mergeCell ref="C104:E104"/>
    <mergeCell ref="C95:E95"/>
    <mergeCell ref="C96:E96"/>
    <mergeCell ref="C98:E98"/>
    <mergeCell ref="C99:E99"/>
    <mergeCell ref="A97:G97"/>
    <mergeCell ref="C115:E115"/>
    <mergeCell ref="C117:E117"/>
    <mergeCell ref="C118:E118"/>
    <mergeCell ref="C119:E119"/>
    <mergeCell ref="C110:E110"/>
    <mergeCell ref="C111:E111"/>
    <mergeCell ref="C112:E112"/>
    <mergeCell ref="C114:E114"/>
    <mergeCell ref="C107:E107"/>
    <mergeCell ref="C109:E109"/>
    <mergeCell ref="C130:E130"/>
    <mergeCell ref="C131:E131"/>
    <mergeCell ref="C132:E132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45:E145"/>
    <mergeCell ref="C146:E146"/>
    <mergeCell ref="C147:E147"/>
    <mergeCell ref="C148:E148"/>
    <mergeCell ref="C149:E149"/>
    <mergeCell ref="C140:E140"/>
    <mergeCell ref="C142:E142"/>
    <mergeCell ref="C143:E143"/>
    <mergeCell ref="C135:E135"/>
    <mergeCell ref="C137:E137"/>
    <mergeCell ref="C138:E138"/>
    <mergeCell ref="C139:E139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71:E171"/>
    <mergeCell ref="C172:E172"/>
    <mergeCell ref="C173:E173"/>
    <mergeCell ref="C174:E174"/>
    <mergeCell ref="C165:E165"/>
    <mergeCell ref="C166:E166"/>
    <mergeCell ref="C167:E167"/>
    <mergeCell ref="C168:E168"/>
    <mergeCell ref="C162:E162"/>
    <mergeCell ref="C163:E163"/>
    <mergeCell ref="A175:G175"/>
    <mergeCell ref="A176:G176"/>
    <mergeCell ref="A59:G59"/>
    <mergeCell ref="A54:G54"/>
    <mergeCell ref="A49:G49"/>
    <mergeCell ref="A42:G42"/>
    <mergeCell ref="A37:G37"/>
    <mergeCell ref="A35:G35"/>
    <mergeCell ref="A169:G169"/>
    <mergeCell ref="A164:G164"/>
    <mergeCell ref="A161:G161"/>
    <mergeCell ref="A160:G160"/>
    <mergeCell ref="A144:G144"/>
    <mergeCell ref="A141:G141"/>
    <mergeCell ref="A136:G136"/>
    <mergeCell ref="A134:G134"/>
    <mergeCell ref="A133:G133"/>
    <mergeCell ref="A125:G125"/>
    <mergeCell ref="A116:G116"/>
    <mergeCell ref="A113:G113"/>
    <mergeCell ref="A108:G108"/>
    <mergeCell ref="A106:G106"/>
    <mergeCell ref="A105:G105"/>
    <mergeCell ref="C170:E170"/>
  </mergeCells>
  <printOptions horizontalCentered="1"/>
  <pageMargins left="0.39370077848434498" right="0.39370077848434498" top="0.35433071851730302" bottom="0.31496062874794001" header="0.118110239505768" footer="0.118110239505768"/>
  <pageSetup paperSize="9" scale="81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7AC93-6927-464A-BBF5-1442FCBEC013}">
  <sheetPr codeName="Лист11">
    <tabColor theme="4" tint="0.59999389629810485"/>
    <pageSetUpPr fitToPage="1"/>
  </sheetPr>
  <dimension ref="A1:BL332"/>
  <sheetViews>
    <sheetView topLeftCell="A329" workbookViewId="0">
      <selection activeCell="A330" sqref="A330:XFD332"/>
    </sheetView>
  </sheetViews>
  <sheetFormatPr defaultColWidth="9.109375" defaultRowHeight="11.25" customHeight="1" x14ac:dyDescent="0.2"/>
  <cols>
    <col min="1" max="1" width="9" style="417" customWidth="1"/>
    <col min="2" max="2" width="20.109375" style="417" customWidth="1"/>
    <col min="3" max="3" width="16.109375" style="417" customWidth="1"/>
    <col min="4" max="4" width="16" style="417" customWidth="1"/>
    <col min="5" max="5" width="20.5546875" style="417" customWidth="1"/>
    <col min="6" max="7" width="10.6640625" style="417" customWidth="1"/>
    <col min="8" max="8" width="19" style="364" customWidth="1"/>
    <col min="9" max="13" width="27.44140625" style="364" customWidth="1"/>
    <col min="14" max="15" width="10.6640625" style="417" customWidth="1"/>
    <col min="16" max="45" width="172.5546875" style="418" hidden="1" customWidth="1"/>
    <col min="46" max="55" width="109.33203125" style="418" hidden="1" customWidth="1"/>
    <col min="56" max="57" width="172.5546875" style="418" hidden="1" customWidth="1"/>
    <col min="58" max="61" width="34.109375" style="418" hidden="1" customWidth="1"/>
    <col min="62" max="64" width="127.5546875" style="418" hidden="1" customWidth="1"/>
    <col min="65" max="16384" width="9.109375" style="417"/>
  </cols>
  <sheetData>
    <row r="1" spans="1:58" s="365" customFormat="1" ht="14.4" x14ac:dyDescent="0.3">
      <c r="A1" s="362" t="s">
        <v>5573</v>
      </c>
      <c r="B1" s="363"/>
      <c r="C1" s="363"/>
      <c r="D1" s="363"/>
      <c r="E1" s="363"/>
      <c r="F1" s="363"/>
      <c r="G1" s="363"/>
      <c r="H1" s="364"/>
      <c r="I1" s="364"/>
      <c r="J1" s="364"/>
      <c r="K1" s="364"/>
      <c r="L1" s="364"/>
      <c r="M1" s="364"/>
    </row>
    <row r="2" spans="1:58" s="365" customFormat="1" ht="31.5" customHeight="1" x14ac:dyDescent="0.3">
      <c r="A2" s="624" t="s">
        <v>0</v>
      </c>
      <c r="B2" s="624"/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P2" s="366" t="s">
        <v>0</v>
      </c>
      <c r="Q2" s="366" t="s">
        <v>1</v>
      </c>
      <c r="R2" s="366" t="s">
        <v>1</v>
      </c>
      <c r="S2" s="366" t="s">
        <v>1</v>
      </c>
      <c r="T2" s="366" t="s">
        <v>1</v>
      </c>
      <c r="U2" s="366" t="s">
        <v>1</v>
      </c>
      <c r="V2" s="366" t="s">
        <v>1</v>
      </c>
      <c r="W2" s="366" t="s">
        <v>1</v>
      </c>
      <c r="X2" s="366" t="s">
        <v>1</v>
      </c>
      <c r="Y2" s="366" t="s">
        <v>1</v>
      </c>
      <c r="Z2" s="366" t="s">
        <v>1</v>
      </c>
      <c r="AA2" s="366" t="s">
        <v>1</v>
      </c>
      <c r="AB2" s="366" t="s">
        <v>1</v>
      </c>
      <c r="AC2" s="366" t="s">
        <v>1</v>
      </c>
      <c r="AD2" s="366" t="s">
        <v>1</v>
      </c>
    </row>
    <row r="3" spans="1:58" s="365" customFormat="1" ht="14.4" x14ac:dyDescent="0.3">
      <c r="A3" s="625" t="s">
        <v>2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</row>
    <row r="4" spans="1:58" s="365" customFormat="1" ht="14.4" x14ac:dyDescent="0.3">
      <c r="A4" s="367"/>
      <c r="B4" s="367"/>
      <c r="C4" s="367"/>
      <c r="D4" s="367"/>
      <c r="E4" s="367"/>
      <c r="F4" s="367"/>
      <c r="G4" s="367"/>
      <c r="H4" s="368"/>
      <c r="I4" s="368"/>
      <c r="J4" s="368"/>
      <c r="K4" s="368"/>
      <c r="L4" s="368"/>
      <c r="M4" s="364"/>
    </row>
    <row r="5" spans="1:58" s="365" customFormat="1" ht="14.4" x14ac:dyDescent="0.3">
      <c r="A5" s="626" t="s">
        <v>4737</v>
      </c>
      <c r="B5" s="626"/>
      <c r="C5" s="626"/>
      <c r="D5" s="626"/>
      <c r="E5" s="626"/>
      <c r="F5" s="626"/>
      <c r="G5" s="626"/>
      <c r="H5" s="626"/>
      <c r="I5" s="626"/>
      <c r="J5" s="626"/>
      <c r="K5" s="626"/>
      <c r="L5" s="626"/>
      <c r="M5" s="626"/>
      <c r="AE5" s="366" t="s">
        <v>4737</v>
      </c>
      <c r="AF5" s="366" t="s">
        <v>1</v>
      </c>
      <c r="AG5" s="366" t="s">
        <v>1</v>
      </c>
      <c r="AH5" s="366" t="s">
        <v>1</v>
      </c>
      <c r="AI5" s="366" t="s">
        <v>1</v>
      </c>
      <c r="AJ5" s="366" t="s">
        <v>1</v>
      </c>
      <c r="AK5" s="366" t="s">
        <v>1</v>
      </c>
      <c r="AL5" s="366" t="s">
        <v>1</v>
      </c>
      <c r="AM5" s="366" t="s">
        <v>1</v>
      </c>
      <c r="AN5" s="366" t="s">
        <v>1</v>
      </c>
      <c r="AO5" s="366" t="s">
        <v>1</v>
      </c>
      <c r="AP5" s="366" t="s">
        <v>1</v>
      </c>
      <c r="AQ5" s="366" t="s">
        <v>1</v>
      </c>
      <c r="AR5" s="366" t="s">
        <v>1</v>
      </c>
      <c r="AS5" s="366" t="s">
        <v>1</v>
      </c>
    </row>
    <row r="6" spans="1:58" s="365" customFormat="1" ht="15.75" customHeight="1" x14ac:dyDescent="0.3">
      <c r="A6" s="625" t="s">
        <v>4</v>
      </c>
      <c r="B6" s="625"/>
      <c r="C6" s="625"/>
      <c r="D6" s="625"/>
      <c r="E6" s="625"/>
      <c r="F6" s="625"/>
      <c r="G6" s="625"/>
      <c r="H6" s="625"/>
      <c r="I6" s="625"/>
      <c r="J6" s="625"/>
      <c r="K6" s="625"/>
      <c r="L6" s="625"/>
      <c r="M6" s="625"/>
    </row>
    <row r="7" spans="1:58" s="365" customFormat="1" ht="14.4" x14ac:dyDescent="0.3">
      <c r="A7" s="363"/>
      <c r="B7" s="369" t="s">
        <v>5</v>
      </c>
      <c r="C7" s="627" t="s">
        <v>4738</v>
      </c>
      <c r="D7" s="627"/>
      <c r="E7" s="627"/>
      <c r="F7" s="627"/>
      <c r="G7" s="627"/>
      <c r="H7" s="370"/>
      <c r="I7" s="370"/>
      <c r="J7" s="371"/>
      <c r="K7" s="371"/>
      <c r="L7" s="371"/>
      <c r="M7" s="371"/>
    </row>
    <row r="8" spans="1:58" s="365" customFormat="1" ht="15" thickBot="1" x14ac:dyDescent="0.35">
      <c r="A8" s="363"/>
      <c r="B8" s="369"/>
      <c r="C8" s="372"/>
      <c r="D8" s="372"/>
      <c r="E8" s="372"/>
      <c r="F8" s="373"/>
      <c r="G8" s="372"/>
      <c r="H8" s="370"/>
      <c r="I8" s="370"/>
      <c r="J8" s="371"/>
      <c r="K8" s="371"/>
      <c r="L8" s="371"/>
      <c r="M8" s="371"/>
    </row>
    <row r="9" spans="1:58" s="365" customFormat="1" ht="52.5" customHeight="1" x14ac:dyDescent="0.3">
      <c r="A9" s="374" t="s">
        <v>7</v>
      </c>
      <c r="B9" s="375" t="s">
        <v>8</v>
      </c>
      <c r="C9" s="621" t="s">
        <v>9</v>
      </c>
      <c r="D9" s="622"/>
      <c r="E9" s="623"/>
      <c r="F9" s="376" t="s">
        <v>10</v>
      </c>
      <c r="G9" s="375" t="s">
        <v>11</v>
      </c>
      <c r="H9" s="377" t="s">
        <v>5733</v>
      </c>
      <c r="I9" s="377" t="s">
        <v>5739</v>
      </c>
      <c r="J9" s="378" t="s">
        <v>5735</v>
      </c>
      <c r="K9" s="377" t="s">
        <v>5734</v>
      </c>
      <c r="L9" s="379" t="s">
        <v>5740</v>
      </c>
      <c r="M9" s="380" t="s">
        <v>5736</v>
      </c>
    </row>
    <row r="10" spans="1:58" s="365" customFormat="1" ht="15" thickBot="1" x14ac:dyDescent="0.35">
      <c r="A10" s="381">
        <v>1</v>
      </c>
      <c r="B10" s="382">
        <v>2</v>
      </c>
      <c r="C10" s="629">
        <v>3</v>
      </c>
      <c r="D10" s="629"/>
      <c r="E10" s="629"/>
      <c r="F10" s="383">
        <v>4</v>
      </c>
      <c r="G10" s="382">
        <v>5</v>
      </c>
      <c r="H10" s="382">
        <v>6</v>
      </c>
      <c r="I10" s="384" t="s">
        <v>47</v>
      </c>
      <c r="J10" s="383" t="s">
        <v>52</v>
      </c>
      <c r="K10" s="383" t="s">
        <v>55</v>
      </c>
      <c r="L10" s="385" t="s">
        <v>56</v>
      </c>
      <c r="M10" s="386" t="s">
        <v>162</v>
      </c>
    </row>
    <row r="11" spans="1:58" s="365" customFormat="1" ht="15" customHeight="1" x14ac:dyDescent="0.3">
      <c r="A11" s="630" t="s">
        <v>4739</v>
      </c>
      <c r="B11" s="631"/>
      <c r="C11" s="631"/>
      <c r="D11" s="631"/>
      <c r="E11" s="631"/>
      <c r="F11" s="631"/>
      <c r="G11" s="631"/>
      <c r="H11" s="387"/>
      <c r="I11" s="387"/>
      <c r="J11" s="387"/>
      <c r="K11" s="387"/>
      <c r="L11" s="387"/>
      <c r="M11" s="388"/>
      <c r="BD11" s="389" t="s">
        <v>4739</v>
      </c>
    </row>
    <row r="12" spans="1:58" s="365" customFormat="1" ht="15" customHeight="1" x14ac:dyDescent="0.3">
      <c r="A12" s="636" t="s">
        <v>4740</v>
      </c>
      <c r="B12" s="637"/>
      <c r="C12" s="637"/>
      <c r="D12" s="637"/>
      <c r="E12" s="637"/>
      <c r="F12" s="637"/>
      <c r="G12" s="637"/>
      <c r="H12" s="390"/>
      <c r="I12" s="390"/>
      <c r="J12" s="390"/>
      <c r="K12" s="390"/>
      <c r="L12" s="390"/>
      <c r="M12" s="391"/>
      <c r="BD12" s="389"/>
      <c r="BE12" s="392" t="s">
        <v>4740</v>
      </c>
    </row>
    <row r="13" spans="1:58" s="365" customFormat="1" ht="42" x14ac:dyDescent="0.3">
      <c r="A13" s="393" t="s">
        <v>15</v>
      </c>
      <c r="B13" s="394" t="s">
        <v>4741</v>
      </c>
      <c r="C13" s="628" t="s">
        <v>4742</v>
      </c>
      <c r="D13" s="628"/>
      <c r="E13" s="628"/>
      <c r="F13" s="393" t="s">
        <v>43</v>
      </c>
      <c r="G13" s="395">
        <v>0.34870000000000001</v>
      </c>
      <c r="H13" s="396">
        <f>I13/G13</f>
        <v>73118.58</v>
      </c>
      <c r="I13" s="396">
        <f>J13/1.2</f>
        <v>25496.45</v>
      </c>
      <c r="J13" s="397">
        <v>30595.74</v>
      </c>
      <c r="K13" s="397">
        <f>L13/G13</f>
        <v>0</v>
      </c>
      <c r="L13" s="397">
        <f>M13/1.2</f>
        <v>0</v>
      </c>
      <c r="M13" s="397">
        <v>0</v>
      </c>
      <c r="BD13" s="389"/>
      <c r="BE13" s="392"/>
      <c r="BF13" s="398" t="s">
        <v>4742</v>
      </c>
    </row>
    <row r="14" spans="1:58" s="365" customFormat="1" ht="15" customHeight="1" x14ac:dyDescent="0.3">
      <c r="A14" s="636" t="s">
        <v>4743</v>
      </c>
      <c r="B14" s="637"/>
      <c r="C14" s="637"/>
      <c r="D14" s="637"/>
      <c r="E14" s="637"/>
      <c r="F14" s="637"/>
      <c r="G14" s="637"/>
      <c r="H14" s="396" t="e">
        <f t="shared" ref="H14:H77" si="0">I14/G14</f>
        <v>#DIV/0!</v>
      </c>
      <c r="I14" s="396">
        <f t="shared" ref="I14:I77" si="1">J14/1.2</f>
        <v>0</v>
      </c>
      <c r="J14" s="397">
        <v>0</v>
      </c>
      <c r="K14" s="397" t="e">
        <f t="shared" ref="K14:K77" si="2">L14/G14</f>
        <v>#DIV/0!</v>
      </c>
      <c r="L14" s="397">
        <f t="shared" ref="L14:L77" si="3">M14/1.2</f>
        <v>0</v>
      </c>
      <c r="M14" s="397">
        <v>0</v>
      </c>
      <c r="BD14" s="389"/>
      <c r="BE14" s="392" t="s">
        <v>4743</v>
      </c>
      <c r="BF14" s="398"/>
    </row>
    <row r="15" spans="1:58" s="365" customFormat="1" ht="31.8" x14ac:dyDescent="0.3">
      <c r="A15" s="393" t="s">
        <v>20</v>
      </c>
      <c r="B15" s="394" t="s">
        <v>1728</v>
      </c>
      <c r="C15" s="628" t="s">
        <v>1729</v>
      </c>
      <c r="D15" s="628"/>
      <c r="E15" s="628"/>
      <c r="F15" s="393" t="s">
        <v>122</v>
      </c>
      <c r="G15" s="399">
        <v>0.108</v>
      </c>
      <c r="H15" s="396">
        <f t="shared" si="0"/>
        <v>163253.51999999999</v>
      </c>
      <c r="I15" s="396">
        <f t="shared" si="1"/>
        <v>17631.38</v>
      </c>
      <c r="J15" s="397">
        <v>21157.66</v>
      </c>
      <c r="K15" s="397">
        <f t="shared" si="2"/>
        <v>0</v>
      </c>
      <c r="L15" s="397">
        <f t="shared" si="3"/>
        <v>0</v>
      </c>
      <c r="M15" s="397">
        <v>0</v>
      </c>
      <c r="BD15" s="389"/>
      <c r="BE15" s="392"/>
      <c r="BF15" s="398" t="s">
        <v>1729</v>
      </c>
    </row>
    <row r="16" spans="1:58" s="365" customFormat="1" ht="15" customHeight="1" x14ac:dyDescent="0.3">
      <c r="A16" s="636" t="s">
        <v>4744</v>
      </c>
      <c r="B16" s="637"/>
      <c r="C16" s="637"/>
      <c r="D16" s="637"/>
      <c r="E16" s="637"/>
      <c r="F16" s="637"/>
      <c r="G16" s="637"/>
      <c r="H16" s="396" t="e">
        <f t="shared" si="0"/>
        <v>#DIV/0!</v>
      </c>
      <c r="I16" s="396">
        <f t="shared" si="1"/>
        <v>0</v>
      </c>
      <c r="J16" s="397">
        <v>0</v>
      </c>
      <c r="K16" s="397" t="e">
        <f t="shared" si="2"/>
        <v>#DIV/0!</v>
      </c>
      <c r="L16" s="397">
        <f t="shared" si="3"/>
        <v>0</v>
      </c>
      <c r="M16" s="397">
        <v>0</v>
      </c>
      <c r="BD16" s="389"/>
      <c r="BE16" s="392" t="s">
        <v>4744</v>
      </c>
      <c r="BF16" s="398"/>
    </row>
    <row r="17" spans="1:61" s="365" customFormat="1" ht="21.6" x14ac:dyDescent="0.3">
      <c r="A17" s="393" t="s">
        <v>22</v>
      </c>
      <c r="B17" s="394" t="s">
        <v>4350</v>
      </c>
      <c r="C17" s="628" t="s">
        <v>4351</v>
      </c>
      <c r="D17" s="628"/>
      <c r="E17" s="628"/>
      <c r="F17" s="393" t="s">
        <v>46</v>
      </c>
      <c r="G17" s="400">
        <v>27.2</v>
      </c>
      <c r="H17" s="396">
        <f t="shared" si="0"/>
        <v>1053.9000000000001</v>
      </c>
      <c r="I17" s="396">
        <f t="shared" si="1"/>
        <v>28666.19</v>
      </c>
      <c r="J17" s="397">
        <v>34399.43</v>
      </c>
      <c r="K17" s="397">
        <f t="shared" si="2"/>
        <v>680.23</v>
      </c>
      <c r="L17" s="397">
        <f t="shared" si="3"/>
        <v>18502.13</v>
      </c>
      <c r="M17" s="397">
        <v>22202.55</v>
      </c>
      <c r="BD17" s="389"/>
      <c r="BE17" s="392"/>
      <c r="BF17" s="398" t="s">
        <v>4351</v>
      </c>
    </row>
    <row r="18" spans="1:61" s="365" customFormat="1" ht="20.399999999999999" x14ac:dyDescent="0.3">
      <c r="A18" s="401"/>
      <c r="B18" s="402" t="s">
        <v>150</v>
      </c>
      <c r="C18" s="634" t="s">
        <v>151</v>
      </c>
      <c r="D18" s="634"/>
      <c r="E18" s="634"/>
      <c r="F18" s="403" t="s">
        <v>46</v>
      </c>
      <c r="G18" s="404" t="s">
        <v>4745</v>
      </c>
      <c r="H18" s="396" t="e">
        <f t="shared" si="0"/>
        <v>#VALUE!</v>
      </c>
      <c r="I18" s="396">
        <f t="shared" si="1"/>
        <v>0</v>
      </c>
      <c r="J18" s="397">
        <v>0</v>
      </c>
      <c r="K18" s="397" t="e">
        <f t="shared" si="2"/>
        <v>#VALUE!</v>
      </c>
      <c r="L18" s="397">
        <f t="shared" si="3"/>
        <v>0</v>
      </c>
      <c r="M18" s="397">
        <v>0</v>
      </c>
      <c r="BD18" s="389"/>
      <c r="BE18" s="392"/>
      <c r="BF18" s="398"/>
      <c r="BG18" s="405" t="s">
        <v>151</v>
      </c>
    </row>
    <row r="19" spans="1:61" s="365" customFormat="1" ht="20.399999999999999" x14ac:dyDescent="0.3">
      <c r="A19" s="406" t="s">
        <v>139</v>
      </c>
      <c r="B19" s="407" t="s">
        <v>763</v>
      </c>
      <c r="C19" s="635" t="s">
        <v>764</v>
      </c>
      <c r="D19" s="635"/>
      <c r="E19" s="635"/>
      <c r="F19" s="408" t="s">
        <v>46</v>
      </c>
      <c r="G19" s="409" t="s">
        <v>4746</v>
      </c>
      <c r="H19" s="396" t="e">
        <f t="shared" si="0"/>
        <v>#VALUE!</v>
      </c>
      <c r="I19" s="396">
        <f t="shared" si="1"/>
        <v>0</v>
      </c>
      <c r="J19" s="397">
        <v>0</v>
      </c>
      <c r="K19" s="397" t="e">
        <f t="shared" si="2"/>
        <v>#VALUE!</v>
      </c>
      <c r="L19" s="397">
        <f t="shared" si="3"/>
        <v>0</v>
      </c>
      <c r="M19" s="397">
        <v>0</v>
      </c>
      <c r="BD19" s="389"/>
      <c r="BE19" s="392"/>
      <c r="BF19" s="398"/>
      <c r="BG19" s="405"/>
      <c r="BH19" s="410" t="s">
        <v>764</v>
      </c>
    </row>
    <row r="20" spans="1:61" s="365" customFormat="1" ht="21.6" x14ac:dyDescent="0.3">
      <c r="A20" s="401" t="s">
        <v>126</v>
      </c>
      <c r="B20" s="402" t="s">
        <v>201</v>
      </c>
      <c r="C20" s="634" t="s">
        <v>79</v>
      </c>
      <c r="D20" s="634"/>
      <c r="E20" s="634"/>
      <c r="F20" s="403" t="s">
        <v>46</v>
      </c>
      <c r="G20" s="404" t="s">
        <v>4746</v>
      </c>
      <c r="H20" s="396" t="e">
        <f t="shared" si="0"/>
        <v>#VALUE!</v>
      </c>
      <c r="I20" s="396">
        <f t="shared" si="1"/>
        <v>0</v>
      </c>
      <c r="J20" s="397">
        <v>0</v>
      </c>
      <c r="K20" s="397" t="e">
        <f t="shared" si="2"/>
        <v>#VALUE!</v>
      </c>
      <c r="L20" s="397">
        <f t="shared" si="3"/>
        <v>0</v>
      </c>
      <c r="M20" s="397">
        <v>0</v>
      </c>
      <c r="BD20" s="389"/>
      <c r="BE20" s="392"/>
      <c r="BF20" s="398"/>
      <c r="BG20" s="405"/>
      <c r="BH20" s="410"/>
      <c r="BI20" s="405" t="s">
        <v>79</v>
      </c>
    </row>
    <row r="21" spans="1:61" s="365" customFormat="1" ht="15" customHeight="1" x14ac:dyDescent="0.3">
      <c r="A21" s="636" t="s">
        <v>4747</v>
      </c>
      <c r="B21" s="637"/>
      <c r="C21" s="637"/>
      <c r="D21" s="637"/>
      <c r="E21" s="637"/>
      <c r="F21" s="637"/>
      <c r="G21" s="637"/>
      <c r="H21" s="396" t="e">
        <f t="shared" si="0"/>
        <v>#DIV/0!</v>
      </c>
      <c r="I21" s="396">
        <f t="shared" si="1"/>
        <v>0</v>
      </c>
      <c r="J21" s="397">
        <v>0</v>
      </c>
      <c r="K21" s="397" t="e">
        <f t="shared" si="2"/>
        <v>#DIV/0!</v>
      </c>
      <c r="L21" s="397">
        <f t="shared" si="3"/>
        <v>0</v>
      </c>
      <c r="M21" s="397">
        <v>0</v>
      </c>
      <c r="BD21" s="389"/>
      <c r="BE21" s="392" t="s">
        <v>4747</v>
      </c>
      <c r="BF21" s="398"/>
      <c r="BG21" s="405"/>
      <c r="BH21" s="410"/>
      <c r="BI21" s="405"/>
    </row>
    <row r="22" spans="1:61" s="365" customFormat="1" ht="21.6" x14ac:dyDescent="0.3">
      <c r="A22" s="393" t="s">
        <v>27</v>
      </c>
      <c r="B22" s="394" t="s">
        <v>4748</v>
      </c>
      <c r="C22" s="628" t="s">
        <v>4749</v>
      </c>
      <c r="D22" s="628"/>
      <c r="E22" s="628"/>
      <c r="F22" s="393" t="s">
        <v>4750</v>
      </c>
      <c r="G22" s="399">
        <v>0.82299999999999995</v>
      </c>
      <c r="H22" s="396">
        <f t="shared" si="0"/>
        <v>60759.02</v>
      </c>
      <c r="I22" s="396">
        <f t="shared" si="1"/>
        <v>50004.67</v>
      </c>
      <c r="J22" s="397">
        <v>60005.599999999999</v>
      </c>
      <c r="K22" s="397">
        <f t="shared" si="2"/>
        <v>39.159999999999997</v>
      </c>
      <c r="L22" s="397">
        <f t="shared" si="3"/>
        <v>32.229999999999997</v>
      </c>
      <c r="M22" s="397">
        <v>38.67</v>
      </c>
      <c r="BD22" s="389"/>
      <c r="BE22" s="392"/>
      <c r="BF22" s="398" t="s">
        <v>4749</v>
      </c>
      <c r="BG22" s="405"/>
      <c r="BH22" s="410"/>
      <c r="BI22" s="405"/>
    </row>
    <row r="23" spans="1:61" s="365" customFormat="1" ht="21.6" x14ac:dyDescent="0.3">
      <c r="A23" s="401"/>
      <c r="B23" s="402" t="s">
        <v>603</v>
      </c>
      <c r="C23" s="634" t="s">
        <v>604</v>
      </c>
      <c r="D23" s="634"/>
      <c r="E23" s="634"/>
      <c r="F23" s="403" t="s">
        <v>605</v>
      </c>
      <c r="G23" s="404" t="s">
        <v>4751</v>
      </c>
      <c r="H23" s="396" t="e">
        <f t="shared" si="0"/>
        <v>#VALUE!</v>
      </c>
      <c r="I23" s="396">
        <f t="shared" si="1"/>
        <v>0</v>
      </c>
      <c r="J23" s="397">
        <v>0</v>
      </c>
      <c r="K23" s="397" t="e">
        <f t="shared" si="2"/>
        <v>#VALUE!</v>
      </c>
      <c r="L23" s="397">
        <f t="shared" si="3"/>
        <v>0</v>
      </c>
      <c r="M23" s="397">
        <v>0</v>
      </c>
      <c r="BD23" s="389"/>
      <c r="BE23" s="392"/>
      <c r="BF23" s="398"/>
      <c r="BG23" s="405" t="s">
        <v>604</v>
      </c>
      <c r="BH23" s="410"/>
      <c r="BI23" s="405"/>
    </row>
    <row r="24" spans="1:61" s="365" customFormat="1" ht="30.6" x14ac:dyDescent="0.3">
      <c r="A24" s="393" t="s">
        <v>35</v>
      </c>
      <c r="B24" s="394" t="s">
        <v>4752</v>
      </c>
      <c r="C24" s="628" t="s">
        <v>4753</v>
      </c>
      <c r="D24" s="628"/>
      <c r="E24" s="628"/>
      <c r="F24" s="393" t="s">
        <v>1045</v>
      </c>
      <c r="G24" s="411">
        <v>0.83945999999999998</v>
      </c>
      <c r="H24" s="396">
        <f t="shared" si="0"/>
        <v>0</v>
      </c>
      <c r="I24" s="396">
        <f t="shared" si="1"/>
        <v>0</v>
      </c>
      <c r="J24" s="397">
        <v>0</v>
      </c>
      <c r="K24" s="397">
        <f t="shared" si="2"/>
        <v>72120.789999999994</v>
      </c>
      <c r="L24" s="397">
        <f t="shared" si="3"/>
        <v>60542.52</v>
      </c>
      <c r="M24" s="397">
        <v>72651.02</v>
      </c>
      <c r="BD24" s="389"/>
      <c r="BE24" s="392"/>
      <c r="BF24" s="398" t="s">
        <v>4753</v>
      </c>
      <c r="BG24" s="405"/>
      <c r="BH24" s="410"/>
      <c r="BI24" s="405"/>
    </row>
    <row r="25" spans="1:61" s="365" customFormat="1" ht="15" customHeight="1" x14ac:dyDescent="0.3">
      <c r="A25" s="636" t="s">
        <v>4754</v>
      </c>
      <c r="B25" s="637"/>
      <c r="C25" s="637"/>
      <c r="D25" s="637"/>
      <c r="E25" s="637"/>
      <c r="F25" s="637"/>
      <c r="G25" s="637"/>
      <c r="H25" s="396" t="e">
        <f t="shared" si="0"/>
        <v>#DIV/0!</v>
      </c>
      <c r="I25" s="396">
        <f t="shared" si="1"/>
        <v>0</v>
      </c>
      <c r="J25" s="397">
        <v>0</v>
      </c>
      <c r="K25" s="397" t="e">
        <f t="shared" si="2"/>
        <v>#DIV/0!</v>
      </c>
      <c r="L25" s="397">
        <f t="shared" si="3"/>
        <v>0</v>
      </c>
      <c r="M25" s="397">
        <v>0</v>
      </c>
      <c r="BD25" s="389"/>
      <c r="BE25" s="392" t="s">
        <v>4754</v>
      </c>
      <c r="BF25" s="398"/>
      <c r="BG25" s="405"/>
      <c r="BH25" s="410"/>
      <c r="BI25" s="405"/>
    </row>
    <row r="26" spans="1:61" s="365" customFormat="1" ht="21.6" x14ac:dyDescent="0.3">
      <c r="A26" s="393" t="s">
        <v>40</v>
      </c>
      <c r="B26" s="394" t="s">
        <v>4748</v>
      </c>
      <c r="C26" s="628" t="s">
        <v>4749</v>
      </c>
      <c r="D26" s="628"/>
      <c r="E26" s="628"/>
      <c r="F26" s="393" t="s">
        <v>4750</v>
      </c>
      <c r="G26" s="412">
        <v>0.47</v>
      </c>
      <c r="H26" s="396">
        <f t="shared" si="0"/>
        <v>60759.02</v>
      </c>
      <c r="I26" s="396">
        <f t="shared" si="1"/>
        <v>28556.74</v>
      </c>
      <c r="J26" s="397">
        <v>34268.089999999997</v>
      </c>
      <c r="K26" s="397">
        <f t="shared" si="2"/>
        <v>39.17</v>
      </c>
      <c r="L26" s="397">
        <f t="shared" si="3"/>
        <v>18.41</v>
      </c>
      <c r="M26" s="397">
        <v>22.09</v>
      </c>
      <c r="BD26" s="389"/>
      <c r="BE26" s="392"/>
      <c r="BF26" s="398" t="s">
        <v>4749</v>
      </c>
      <c r="BG26" s="405"/>
      <c r="BH26" s="410"/>
      <c r="BI26" s="405"/>
    </row>
    <row r="27" spans="1:61" s="365" customFormat="1" ht="21.6" x14ac:dyDescent="0.3">
      <c r="A27" s="401"/>
      <c r="B27" s="402" t="s">
        <v>603</v>
      </c>
      <c r="C27" s="634" t="s">
        <v>604</v>
      </c>
      <c r="D27" s="634"/>
      <c r="E27" s="634"/>
      <c r="F27" s="403" t="s">
        <v>605</v>
      </c>
      <c r="G27" s="404" t="s">
        <v>4755</v>
      </c>
      <c r="H27" s="396" t="e">
        <f t="shared" si="0"/>
        <v>#VALUE!</v>
      </c>
      <c r="I27" s="396">
        <f t="shared" si="1"/>
        <v>0</v>
      </c>
      <c r="J27" s="397">
        <v>0</v>
      </c>
      <c r="K27" s="397" t="e">
        <f t="shared" si="2"/>
        <v>#VALUE!</v>
      </c>
      <c r="L27" s="397">
        <f t="shared" si="3"/>
        <v>0</v>
      </c>
      <c r="M27" s="397">
        <v>0</v>
      </c>
      <c r="BD27" s="389"/>
      <c r="BE27" s="392"/>
      <c r="BF27" s="398"/>
      <c r="BG27" s="405" t="s">
        <v>604</v>
      </c>
      <c r="BH27" s="410"/>
      <c r="BI27" s="405"/>
    </row>
    <row r="28" spans="1:61" s="365" customFormat="1" ht="30.6" x14ac:dyDescent="0.3">
      <c r="A28" s="393" t="s">
        <v>47</v>
      </c>
      <c r="B28" s="394" t="s">
        <v>4756</v>
      </c>
      <c r="C28" s="628" t="s">
        <v>4757</v>
      </c>
      <c r="D28" s="628"/>
      <c r="E28" s="628"/>
      <c r="F28" s="393" t="s">
        <v>1045</v>
      </c>
      <c r="G28" s="395">
        <v>0.47939999999999999</v>
      </c>
      <c r="H28" s="396">
        <f t="shared" si="0"/>
        <v>0</v>
      </c>
      <c r="I28" s="396">
        <f t="shared" si="1"/>
        <v>0</v>
      </c>
      <c r="J28" s="397">
        <v>0</v>
      </c>
      <c r="K28" s="397">
        <f t="shared" si="2"/>
        <v>84711.39</v>
      </c>
      <c r="L28" s="397">
        <f t="shared" si="3"/>
        <v>40610.639999999999</v>
      </c>
      <c r="M28" s="397">
        <v>48732.77</v>
      </c>
      <c r="BD28" s="389"/>
      <c r="BE28" s="392"/>
      <c r="BF28" s="398" t="s">
        <v>4757</v>
      </c>
      <c r="BG28" s="405"/>
      <c r="BH28" s="410"/>
      <c r="BI28" s="405"/>
    </row>
    <row r="29" spans="1:61" s="365" customFormat="1" ht="15" customHeight="1" x14ac:dyDescent="0.3">
      <c r="A29" s="636" t="s">
        <v>4758</v>
      </c>
      <c r="B29" s="637"/>
      <c r="C29" s="637"/>
      <c r="D29" s="637"/>
      <c r="E29" s="637"/>
      <c r="F29" s="637"/>
      <c r="G29" s="637"/>
      <c r="H29" s="396" t="e">
        <f t="shared" si="0"/>
        <v>#DIV/0!</v>
      </c>
      <c r="I29" s="396">
        <f t="shared" si="1"/>
        <v>0</v>
      </c>
      <c r="J29" s="397">
        <v>0</v>
      </c>
      <c r="K29" s="397" t="e">
        <f t="shared" si="2"/>
        <v>#DIV/0!</v>
      </c>
      <c r="L29" s="397">
        <f t="shared" si="3"/>
        <v>0</v>
      </c>
      <c r="M29" s="397">
        <v>0</v>
      </c>
      <c r="BD29" s="389"/>
      <c r="BE29" s="392" t="s">
        <v>4758</v>
      </c>
      <c r="BF29" s="398"/>
      <c r="BG29" s="405"/>
      <c r="BH29" s="410"/>
      <c r="BI29" s="405"/>
    </row>
    <row r="30" spans="1:61" s="365" customFormat="1" ht="21.6" x14ac:dyDescent="0.3">
      <c r="A30" s="393" t="s">
        <v>52</v>
      </c>
      <c r="B30" s="394" t="s">
        <v>593</v>
      </c>
      <c r="C30" s="628" t="s">
        <v>594</v>
      </c>
      <c r="D30" s="628"/>
      <c r="E30" s="628"/>
      <c r="F30" s="393" t="s">
        <v>64</v>
      </c>
      <c r="G30" s="412">
        <v>21.56</v>
      </c>
      <c r="H30" s="396">
        <f t="shared" si="0"/>
        <v>14264.06</v>
      </c>
      <c r="I30" s="396">
        <f t="shared" si="1"/>
        <v>307533.13</v>
      </c>
      <c r="J30" s="397">
        <v>369039.76</v>
      </c>
      <c r="K30" s="397">
        <f t="shared" si="2"/>
        <v>747.98</v>
      </c>
      <c r="L30" s="397">
        <f t="shared" si="3"/>
        <v>16126.47</v>
      </c>
      <c r="M30" s="397">
        <v>19351.759999999998</v>
      </c>
      <c r="BD30" s="389"/>
      <c r="BE30" s="392"/>
      <c r="BF30" s="398" t="s">
        <v>594</v>
      </c>
      <c r="BG30" s="405"/>
      <c r="BH30" s="410"/>
      <c r="BI30" s="405"/>
    </row>
    <row r="31" spans="1:61" s="365" customFormat="1" ht="20.399999999999999" x14ac:dyDescent="0.3">
      <c r="A31" s="401"/>
      <c r="B31" s="402" t="s">
        <v>595</v>
      </c>
      <c r="C31" s="634" t="s">
        <v>596</v>
      </c>
      <c r="D31" s="634"/>
      <c r="E31" s="634"/>
      <c r="F31" s="403" t="s">
        <v>402</v>
      </c>
      <c r="G31" s="404" t="s">
        <v>4759</v>
      </c>
      <c r="H31" s="396" t="e">
        <f t="shared" si="0"/>
        <v>#VALUE!</v>
      </c>
      <c r="I31" s="396">
        <f t="shared" si="1"/>
        <v>0</v>
      </c>
      <c r="J31" s="397">
        <v>0</v>
      </c>
      <c r="K31" s="397" t="e">
        <f t="shared" si="2"/>
        <v>#VALUE!</v>
      </c>
      <c r="L31" s="397">
        <f t="shared" si="3"/>
        <v>0</v>
      </c>
      <c r="M31" s="397">
        <v>0</v>
      </c>
      <c r="BD31" s="389"/>
      <c r="BE31" s="392"/>
      <c r="BF31" s="398"/>
      <c r="BG31" s="405" t="s">
        <v>596</v>
      </c>
      <c r="BH31" s="410"/>
      <c r="BI31" s="405"/>
    </row>
    <row r="32" spans="1:61" s="365" customFormat="1" ht="21.6" x14ac:dyDescent="0.3">
      <c r="A32" s="401"/>
      <c r="B32" s="402" t="s">
        <v>597</v>
      </c>
      <c r="C32" s="634" t="s">
        <v>598</v>
      </c>
      <c r="D32" s="634"/>
      <c r="E32" s="634"/>
      <c r="F32" s="403" t="s">
        <v>67</v>
      </c>
      <c r="G32" s="404" t="s">
        <v>4760</v>
      </c>
      <c r="H32" s="396" t="e">
        <f t="shared" si="0"/>
        <v>#VALUE!</v>
      </c>
      <c r="I32" s="396">
        <f t="shared" si="1"/>
        <v>0</v>
      </c>
      <c r="J32" s="397">
        <v>0</v>
      </c>
      <c r="K32" s="397" t="e">
        <f t="shared" si="2"/>
        <v>#VALUE!</v>
      </c>
      <c r="L32" s="397">
        <f t="shared" si="3"/>
        <v>0</v>
      </c>
      <c r="M32" s="397">
        <v>0</v>
      </c>
      <c r="BD32" s="389"/>
      <c r="BE32" s="392"/>
      <c r="BF32" s="398"/>
      <c r="BG32" s="405" t="s">
        <v>598</v>
      </c>
      <c r="BH32" s="410"/>
      <c r="BI32" s="405"/>
    </row>
    <row r="33" spans="1:61" s="365" customFormat="1" ht="21.6" x14ac:dyDescent="0.3">
      <c r="A33" s="401"/>
      <c r="B33" s="402" t="s">
        <v>599</v>
      </c>
      <c r="C33" s="634" t="s">
        <v>600</v>
      </c>
      <c r="D33" s="634"/>
      <c r="E33" s="634"/>
      <c r="F33" s="403" t="s">
        <v>67</v>
      </c>
      <c r="G33" s="404" t="s">
        <v>4761</v>
      </c>
      <c r="H33" s="396" t="e">
        <f t="shared" si="0"/>
        <v>#VALUE!</v>
      </c>
      <c r="I33" s="396">
        <f t="shared" si="1"/>
        <v>0</v>
      </c>
      <c r="J33" s="397">
        <v>0</v>
      </c>
      <c r="K33" s="397" t="e">
        <f t="shared" si="2"/>
        <v>#VALUE!</v>
      </c>
      <c r="L33" s="397">
        <f t="shared" si="3"/>
        <v>0</v>
      </c>
      <c r="M33" s="397">
        <v>0</v>
      </c>
      <c r="BD33" s="389"/>
      <c r="BE33" s="392"/>
      <c r="BF33" s="398"/>
      <c r="BG33" s="405" t="s">
        <v>600</v>
      </c>
      <c r="BH33" s="410"/>
      <c r="BI33" s="405"/>
    </row>
    <row r="34" spans="1:61" s="365" customFormat="1" ht="20.399999999999999" x14ac:dyDescent="0.3">
      <c r="A34" s="401"/>
      <c r="B34" s="402" t="s">
        <v>601</v>
      </c>
      <c r="C34" s="634" t="s">
        <v>602</v>
      </c>
      <c r="D34" s="634"/>
      <c r="E34" s="634"/>
      <c r="F34" s="403" t="s">
        <v>72</v>
      </c>
      <c r="G34" s="404" t="s">
        <v>4762</v>
      </c>
      <c r="H34" s="396" t="e">
        <f t="shared" si="0"/>
        <v>#VALUE!</v>
      </c>
      <c r="I34" s="396">
        <f t="shared" si="1"/>
        <v>0</v>
      </c>
      <c r="J34" s="397">
        <v>0</v>
      </c>
      <c r="K34" s="397" t="e">
        <f t="shared" si="2"/>
        <v>#VALUE!</v>
      </c>
      <c r="L34" s="397">
        <f t="shared" si="3"/>
        <v>0</v>
      </c>
      <c r="M34" s="397">
        <v>0</v>
      </c>
      <c r="BD34" s="389"/>
      <c r="BE34" s="392"/>
      <c r="BF34" s="398"/>
      <c r="BG34" s="405" t="s">
        <v>602</v>
      </c>
      <c r="BH34" s="410"/>
      <c r="BI34" s="405"/>
    </row>
    <row r="35" spans="1:61" s="365" customFormat="1" ht="20.399999999999999" x14ac:dyDescent="0.3">
      <c r="A35" s="401"/>
      <c r="B35" s="402" t="s">
        <v>86</v>
      </c>
      <c r="C35" s="634" t="s">
        <v>87</v>
      </c>
      <c r="D35" s="634"/>
      <c r="E35" s="634"/>
      <c r="F35" s="403" t="s">
        <v>67</v>
      </c>
      <c r="G35" s="404" t="s">
        <v>4763</v>
      </c>
      <c r="H35" s="396" t="e">
        <f t="shared" si="0"/>
        <v>#VALUE!</v>
      </c>
      <c r="I35" s="396">
        <f t="shared" si="1"/>
        <v>0</v>
      </c>
      <c r="J35" s="397">
        <v>0</v>
      </c>
      <c r="K35" s="397" t="e">
        <f t="shared" si="2"/>
        <v>#VALUE!</v>
      </c>
      <c r="L35" s="397">
        <f t="shared" si="3"/>
        <v>0</v>
      </c>
      <c r="M35" s="397">
        <v>0</v>
      </c>
      <c r="BD35" s="389"/>
      <c r="BE35" s="392"/>
      <c r="BF35" s="398"/>
      <c r="BG35" s="405" t="s">
        <v>87</v>
      </c>
      <c r="BH35" s="410"/>
      <c r="BI35" s="405"/>
    </row>
    <row r="36" spans="1:61" s="365" customFormat="1" ht="21.6" x14ac:dyDescent="0.3">
      <c r="A36" s="401"/>
      <c r="B36" s="402" t="s">
        <v>603</v>
      </c>
      <c r="C36" s="634" t="s">
        <v>604</v>
      </c>
      <c r="D36" s="634"/>
      <c r="E36" s="634"/>
      <c r="F36" s="403" t="s">
        <v>605</v>
      </c>
      <c r="G36" s="404" t="s">
        <v>4764</v>
      </c>
      <c r="H36" s="396" t="e">
        <f t="shared" si="0"/>
        <v>#VALUE!</v>
      </c>
      <c r="I36" s="396">
        <f t="shared" si="1"/>
        <v>0</v>
      </c>
      <c r="J36" s="397">
        <v>0</v>
      </c>
      <c r="K36" s="397" t="e">
        <f t="shared" si="2"/>
        <v>#VALUE!</v>
      </c>
      <c r="L36" s="397">
        <f t="shared" si="3"/>
        <v>0</v>
      </c>
      <c r="M36" s="397">
        <v>0</v>
      </c>
      <c r="BD36" s="389"/>
      <c r="BE36" s="392"/>
      <c r="BF36" s="398"/>
      <c r="BG36" s="405" t="s">
        <v>604</v>
      </c>
      <c r="BH36" s="410"/>
      <c r="BI36" s="405"/>
    </row>
    <row r="37" spans="1:61" s="365" customFormat="1" ht="20.399999999999999" x14ac:dyDescent="0.3">
      <c r="A37" s="393" t="s">
        <v>55</v>
      </c>
      <c r="B37" s="394" t="s">
        <v>4765</v>
      </c>
      <c r="C37" s="628" t="s">
        <v>4766</v>
      </c>
      <c r="D37" s="628"/>
      <c r="E37" s="628"/>
      <c r="F37" s="393" t="s">
        <v>112</v>
      </c>
      <c r="G37" s="412">
        <v>2199.12</v>
      </c>
      <c r="H37" s="396">
        <f t="shared" si="0"/>
        <v>0</v>
      </c>
      <c r="I37" s="396">
        <f t="shared" si="1"/>
        <v>0</v>
      </c>
      <c r="J37" s="397">
        <v>0</v>
      </c>
      <c r="K37" s="397">
        <f t="shared" si="2"/>
        <v>143.71</v>
      </c>
      <c r="L37" s="397">
        <f t="shared" si="3"/>
        <v>316040.88</v>
      </c>
      <c r="M37" s="397">
        <v>379249.06</v>
      </c>
      <c r="BD37" s="389"/>
      <c r="BE37" s="392"/>
      <c r="BF37" s="398" t="s">
        <v>4766</v>
      </c>
      <c r="BG37" s="405"/>
      <c r="BH37" s="410"/>
      <c r="BI37" s="405"/>
    </row>
    <row r="38" spans="1:61" s="365" customFormat="1" ht="15" customHeight="1" x14ac:dyDescent="0.3">
      <c r="A38" s="636" t="s">
        <v>4767</v>
      </c>
      <c r="B38" s="637"/>
      <c r="C38" s="637"/>
      <c r="D38" s="637"/>
      <c r="E38" s="637"/>
      <c r="F38" s="637"/>
      <c r="G38" s="637"/>
      <c r="H38" s="396" t="e">
        <f t="shared" si="0"/>
        <v>#DIV/0!</v>
      </c>
      <c r="I38" s="396">
        <f t="shared" si="1"/>
        <v>0</v>
      </c>
      <c r="J38" s="397">
        <v>0</v>
      </c>
      <c r="K38" s="397" t="e">
        <f t="shared" si="2"/>
        <v>#DIV/0!</v>
      </c>
      <c r="L38" s="397">
        <f t="shared" si="3"/>
        <v>0</v>
      </c>
      <c r="M38" s="397">
        <v>0</v>
      </c>
      <c r="BD38" s="389"/>
      <c r="BE38" s="392" t="s">
        <v>4767</v>
      </c>
      <c r="BF38" s="398"/>
      <c r="BG38" s="405"/>
      <c r="BH38" s="410"/>
      <c r="BI38" s="405"/>
    </row>
    <row r="39" spans="1:61" s="365" customFormat="1" ht="21.6" x14ac:dyDescent="0.3">
      <c r="A39" s="393" t="s">
        <v>56</v>
      </c>
      <c r="B39" s="394" t="s">
        <v>593</v>
      </c>
      <c r="C39" s="628" t="s">
        <v>594</v>
      </c>
      <c r="D39" s="628"/>
      <c r="E39" s="628"/>
      <c r="F39" s="393" t="s">
        <v>64</v>
      </c>
      <c r="G39" s="412">
        <v>0.36</v>
      </c>
      <c r="H39" s="396">
        <f t="shared" si="0"/>
        <v>14264.03</v>
      </c>
      <c r="I39" s="396">
        <f t="shared" si="1"/>
        <v>5135.05</v>
      </c>
      <c r="J39" s="397">
        <v>6162.06</v>
      </c>
      <c r="K39" s="397">
        <f t="shared" si="2"/>
        <v>747.97</v>
      </c>
      <c r="L39" s="397">
        <f t="shared" si="3"/>
        <v>269.27</v>
      </c>
      <c r="M39" s="397">
        <v>323.12</v>
      </c>
      <c r="BD39" s="389"/>
      <c r="BE39" s="392"/>
      <c r="BF39" s="398" t="s">
        <v>594</v>
      </c>
      <c r="BG39" s="405"/>
      <c r="BH39" s="410"/>
      <c r="BI39" s="405"/>
    </row>
    <row r="40" spans="1:61" s="365" customFormat="1" ht="20.399999999999999" x14ac:dyDescent="0.3">
      <c r="A40" s="401"/>
      <c r="B40" s="402" t="s">
        <v>595</v>
      </c>
      <c r="C40" s="634" t="s">
        <v>596</v>
      </c>
      <c r="D40" s="634"/>
      <c r="E40" s="634"/>
      <c r="F40" s="403" t="s">
        <v>402</v>
      </c>
      <c r="G40" s="404" t="s">
        <v>4768</v>
      </c>
      <c r="H40" s="396" t="e">
        <f t="shared" si="0"/>
        <v>#VALUE!</v>
      </c>
      <c r="I40" s="396">
        <f t="shared" si="1"/>
        <v>0</v>
      </c>
      <c r="J40" s="397">
        <v>0</v>
      </c>
      <c r="K40" s="397" t="e">
        <f t="shared" si="2"/>
        <v>#VALUE!</v>
      </c>
      <c r="L40" s="397">
        <f t="shared" si="3"/>
        <v>0</v>
      </c>
      <c r="M40" s="397">
        <v>0</v>
      </c>
      <c r="BD40" s="389"/>
      <c r="BE40" s="392"/>
      <c r="BF40" s="398"/>
      <c r="BG40" s="405" t="s">
        <v>596</v>
      </c>
      <c r="BH40" s="410"/>
      <c r="BI40" s="405"/>
    </row>
    <row r="41" spans="1:61" s="365" customFormat="1" ht="21.6" x14ac:dyDescent="0.3">
      <c r="A41" s="401"/>
      <c r="B41" s="402" t="s">
        <v>597</v>
      </c>
      <c r="C41" s="634" t="s">
        <v>598</v>
      </c>
      <c r="D41" s="634"/>
      <c r="E41" s="634"/>
      <c r="F41" s="403" t="s">
        <v>67</v>
      </c>
      <c r="G41" s="404" t="s">
        <v>4769</v>
      </c>
      <c r="H41" s="396" t="e">
        <f t="shared" si="0"/>
        <v>#VALUE!</v>
      </c>
      <c r="I41" s="396">
        <f t="shared" si="1"/>
        <v>0</v>
      </c>
      <c r="J41" s="397">
        <v>0</v>
      </c>
      <c r="K41" s="397" t="e">
        <f t="shared" si="2"/>
        <v>#VALUE!</v>
      </c>
      <c r="L41" s="397">
        <f t="shared" si="3"/>
        <v>0</v>
      </c>
      <c r="M41" s="397">
        <v>0</v>
      </c>
      <c r="BD41" s="389"/>
      <c r="BE41" s="392"/>
      <c r="BF41" s="398"/>
      <c r="BG41" s="405" t="s">
        <v>598</v>
      </c>
      <c r="BH41" s="410"/>
      <c r="BI41" s="405"/>
    </row>
    <row r="42" spans="1:61" s="365" customFormat="1" ht="21.6" x14ac:dyDescent="0.3">
      <c r="A42" s="401"/>
      <c r="B42" s="402" t="s">
        <v>599</v>
      </c>
      <c r="C42" s="634" t="s">
        <v>600</v>
      </c>
      <c r="D42" s="634"/>
      <c r="E42" s="634"/>
      <c r="F42" s="403" t="s">
        <v>67</v>
      </c>
      <c r="G42" s="404" t="s">
        <v>4770</v>
      </c>
      <c r="H42" s="396" t="e">
        <f t="shared" si="0"/>
        <v>#VALUE!</v>
      </c>
      <c r="I42" s="396">
        <f t="shared" si="1"/>
        <v>0</v>
      </c>
      <c r="J42" s="397">
        <v>0</v>
      </c>
      <c r="K42" s="397" t="e">
        <f t="shared" si="2"/>
        <v>#VALUE!</v>
      </c>
      <c r="L42" s="397">
        <f t="shared" si="3"/>
        <v>0</v>
      </c>
      <c r="M42" s="397">
        <v>0</v>
      </c>
      <c r="BD42" s="389"/>
      <c r="BE42" s="392"/>
      <c r="BF42" s="398"/>
      <c r="BG42" s="405" t="s">
        <v>600</v>
      </c>
      <c r="BH42" s="410"/>
      <c r="BI42" s="405"/>
    </row>
    <row r="43" spans="1:61" s="365" customFormat="1" ht="20.399999999999999" x14ac:dyDescent="0.3">
      <c r="A43" s="401"/>
      <c r="B43" s="402" t="s">
        <v>601</v>
      </c>
      <c r="C43" s="634" t="s">
        <v>602</v>
      </c>
      <c r="D43" s="634"/>
      <c r="E43" s="634"/>
      <c r="F43" s="403" t="s">
        <v>72</v>
      </c>
      <c r="G43" s="404" t="s">
        <v>4771</v>
      </c>
      <c r="H43" s="396" t="e">
        <f t="shared" si="0"/>
        <v>#VALUE!</v>
      </c>
      <c r="I43" s="396">
        <f t="shared" si="1"/>
        <v>0</v>
      </c>
      <c r="J43" s="397">
        <v>0</v>
      </c>
      <c r="K43" s="397" t="e">
        <f t="shared" si="2"/>
        <v>#VALUE!</v>
      </c>
      <c r="L43" s="397">
        <f t="shared" si="3"/>
        <v>0</v>
      </c>
      <c r="M43" s="397">
        <v>0</v>
      </c>
      <c r="BD43" s="389"/>
      <c r="BE43" s="392"/>
      <c r="BF43" s="398"/>
      <c r="BG43" s="405" t="s">
        <v>602</v>
      </c>
      <c r="BH43" s="410"/>
      <c r="BI43" s="405"/>
    </row>
    <row r="44" spans="1:61" s="365" customFormat="1" ht="20.399999999999999" x14ac:dyDescent="0.3">
      <c r="A44" s="401"/>
      <c r="B44" s="402" t="s">
        <v>86</v>
      </c>
      <c r="C44" s="634" t="s">
        <v>87</v>
      </c>
      <c r="D44" s="634"/>
      <c r="E44" s="634"/>
      <c r="F44" s="403" t="s">
        <v>67</v>
      </c>
      <c r="G44" s="404" t="s">
        <v>4772</v>
      </c>
      <c r="H44" s="396" t="e">
        <f t="shared" si="0"/>
        <v>#VALUE!</v>
      </c>
      <c r="I44" s="396">
        <f t="shared" si="1"/>
        <v>0</v>
      </c>
      <c r="J44" s="397">
        <v>0</v>
      </c>
      <c r="K44" s="397" t="e">
        <f t="shared" si="2"/>
        <v>#VALUE!</v>
      </c>
      <c r="L44" s="397">
        <f t="shared" si="3"/>
        <v>0</v>
      </c>
      <c r="M44" s="397">
        <v>0</v>
      </c>
      <c r="BD44" s="389"/>
      <c r="BE44" s="392"/>
      <c r="BF44" s="398"/>
      <c r="BG44" s="405" t="s">
        <v>87</v>
      </c>
      <c r="BH44" s="410"/>
      <c r="BI44" s="405"/>
    </row>
    <row r="45" spans="1:61" s="365" customFormat="1" ht="21.6" x14ac:dyDescent="0.3">
      <c r="A45" s="401"/>
      <c r="B45" s="402" t="s">
        <v>603</v>
      </c>
      <c r="C45" s="634" t="s">
        <v>604</v>
      </c>
      <c r="D45" s="634"/>
      <c r="E45" s="634"/>
      <c r="F45" s="403" t="s">
        <v>605</v>
      </c>
      <c r="G45" s="404" t="s">
        <v>4773</v>
      </c>
      <c r="H45" s="396" t="e">
        <f t="shared" si="0"/>
        <v>#VALUE!</v>
      </c>
      <c r="I45" s="396">
        <f t="shared" si="1"/>
        <v>0</v>
      </c>
      <c r="J45" s="397">
        <v>0</v>
      </c>
      <c r="K45" s="397" t="e">
        <f t="shared" si="2"/>
        <v>#VALUE!</v>
      </c>
      <c r="L45" s="397">
        <f t="shared" si="3"/>
        <v>0</v>
      </c>
      <c r="M45" s="397">
        <v>0</v>
      </c>
      <c r="BD45" s="389"/>
      <c r="BE45" s="392"/>
      <c r="BF45" s="398"/>
      <c r="BG45" s="405" t="s">
        <v>604</v>
      </c>
      <c r="BH45" s="410"/>
      <c r="BI45" s="405"/>
    </row>
    <row r="46" spans="1:61" s="365" customFormat="1" ht="20.399999999999999" x14ac:dyDescent="0.3">
      <c r="A46" s="393" t="s">
        <v>162</v>
      </c>
      <c r="B46" s="394" t="s">
        <v>4774</v>
      </c>
      <c r="C46" s="628" t="s">
        <v>4775</v>
      </c>
      <c r="D46" s="628"/>
      <c r="E46" s="628"/>
      <c r="F46" s="393" t="s">
        <v>3902</v>
      </c>
      <c r="G46" s="411">
        <v>3.6720000000000003E-2</v>
      </c>
      <c r="H46" s="396">
        <f t="shared" si="0"/>
        <v>0</v>
      </c>
      <c r="I46" s="396">
        <f t="shared" si="1"/>
        <v>0</v>
      </c>
      <c r="J46" s="397">
        <v>0</v>
      </c>
      <c r="K46" s="397">
        <f t="shared" si="2"/>
        <v>199885.08</v>
      </c>
      <c r="L46" s="397">
        <f t="shared" si="3"/>
        <v>7339.78</v>
      </c>
      <c r="M46" s="397">
        <v>8807.73</v>
      </c>
      <c r="BD46" s="389"/>
      <c r="BE46" s="392"/>
      <c r="BF46" s="398" t="s">
        <v>4775</v>
      </c>
      <c r="BG46" s="405"/>
      <c r="BH46" s="410"/>
      <c r="BI46" s="405"/>
    </row>
    <row r="47" spans="1:61" s="365" customFormat="1" ht="15" customHeight="1" x14ac:dyDescent="0.3">
      <c r="A47" s="636" t="s">
        <v>4776</v>
      </c>
      <c r="B47" s="637"/>
      <c r="C47" s="637"/>
      <c r="D47" s="637"/>
      <c r="E47" s="637"/>
      <c r="F47" s="637"/>
      <c r="G47" s="637"/>
      <c r="H47" s="396" t="e">
        <f t="shared" si="0"/>
        <v>#DIV/0!</v>
      </c>
      <c r="I47" s="396">
        <f t="shared" si="1"/>
        <v>0</v>
      </c>
      <c r="J47" s="397">
        <v>0</v>
      </c>
      <c r="K47" s="397" t="e">
        <f t="shared" si="2"/>
        <v>#DIV/0!</v>
      </c>
      <c r="L47" s="397">
        <f t="shared" si="3"/>
        <v>0</v>
      </c>
      <c r="M47" s="397">
        <v>0</v>
      </c>
      <c r="BD47" s="389"/>
      <c r="BE47" s="392" t="s">
        <v>4776</v>
      </c>
      <c r="BF47" s="398"/>
      <c r="BG47" s="405"/>
      <c r="BH47" s="410"/>
      <c r="BI47" s="405"/>
    </row>
    <row r="48" spans="1:61" s="365" customFormat="1" ht="21.6" x14ac:dyDescent="0.3">
      <c r="A48" s="393" t="s">
        <v>165</v>
      </c>
      <c r="B48" s="394" t="s">
        <v>1941</v>
      </c>
      <c r="C48" s="628" t="s">
        <v>1942</v>
      </c>
      <c r="D48" s="628"/>
      <c r="E48" s="628"/>
      <c r="F48" s="393" t="s">
        <v>64</v>
      </c>
      <c r="G48" s="412">
        <v>0.99</v>
      </c>
      <c r="H48" s="396">
        <f t="shared" si="0"/>
        <v>12536.18</v>
      </c>
      <c r="I48" s="396">
        <f t="shared" si="1"/>
        <v>12410.82</v>
      </c>
      <c r="J48" s="397">
        <v>14892.98</v>
      </c>
      <c r="K48" s="397">
        <f t="shared" si="2"/>
        <v>379.58</v>
      </c>
      <c r="L48" s="397">
        <f t="shared" si="3"/>
        <v>375.78</v>
      </c>
      <c r="M48" s="397">
        <v>450.94</v>
      </c>
      <c r="BD48" s="389"/>
      <c r="BE48" s="392"/>
      <c r="BF48" s="398" t="s">
        <v>1942</v>
      </c>
      <c r="BG48" s="405"/>
      <c r="BH48" s="410"/>
      <c r="BI48" s="405"/>
    </row>
    <row r="49" spans="1:61" s="365" customFormat="1" ht="20.399999999999999" x14ac:dyDescent="0.3">
      <c r="A49" s="401"/>
      <c r="B49" s="402" t="s">
        <v>595</v>
      </c>
      <c r="C49" s="634" t="s">
        <v>596</v>
      </c>
      <c r="D49" s="634"/>
      <c r="E49" s="634"/>
      <c r="F49" s="403" t="s">
        <v>402</v>
      </c>
      <c r="G49" s="404" t="s">
        <v>4777</v>
      </c>
      <c r="H49" s="396" t="e">
        <f t="shared" si="0"/>
        <v>#VALUE!</v>
      </c>
      <c r="I49" s="396">
        <f t="shared" si="1"/>
        <v>0</v>
      </c>
      <c r="J49" s="397">
        <v>0</v>
      </c>
      <c r="K49" s="397" t="e">
        <f t="shared" si="2"/>
        <v>#VALUE!</v>
      </c>
      <c r="L49" s="397">
        <f t="shared" si="3"/>
        <v>0</v>
      </c>
      <c r="M49" s="397">
        <v>0</v>
      </c>
      <c r="BD49" s="389"/>
      <c r="BE49" s="392"/>
      <c r="BF49" s="398"/>
      <c r="BG49" s="405" t="s">
        <v>596</v>
      </c>
      <c r="BH49" s="410"/>
      <c r="BI49" s="405"/>
    </row>
    <row r="50" spans="1:61" s="365" customFormat="1" ht="21.6" x14ac:dyDescent="0.3">
      <c r="A50" s="401"/>
      <c r="B50" s="402" t="s">
        <v>1762</v>
      </c>
      <c r="C50" s="634" t="s">
        <v>1763</v>
      </c>
      <c r="D50" s="634"/>
      <c r="E50" s="634"/>
      <c r="F50" s="403" t="s">
        <v>67</v>
      </c>
      <c r="G50" s="404" t="s">
        <v>4778</v>
      </c>
      <c r="H50" s="396" t="e">
        <f t="shared" si="0"/>
        <v>#VALUE!</v>
      </c>
      <c r="I50" s="396">
        <f t="shared" si="1"/>
        <v>0</v>
      </c>
      <c r="J50" s="397">
        <v>0</v>
      </c>
      <c r="K50" s="397" t="e">
        <f t="shared" si="2"/>
        <v>#VALUE!</v>
      </c>
      <c r="L50" s="397">
        <f t="shared" si="3"/>
        <v>0</v>
      </c>
      <c r="M50" s="397">
        <v>0</v>
      </c>
      <c r="BD50" s="389"/>
      <c r="BE50" s="392"/>
      <c r="BF50" s="398"/>
      <c r="BG50" s="405" t="s">
        <v>1763</v>
      </c>
      <c r="BH50" s="410"/>
      <c r="BI50" s="405"/>
    </row>
    <row r="51" spans="1:61" s="365" customFormat="1" ht="20.399999999999999" x14ac:dyDescent="0.3">
      <c r="A51" s="401"/>
      <c r="B51" s="402" t="s">
        <v>86</v>
      </c>
      <c r="C51" s="634" t="s">
        <v>87</v>
      </c>
      <c r="D51" s="634"/>
      <c r="E51" s="634"/>
      <c r="F51" s="403" t="s">
        <v>67</v>
      </c>
      <c r="G51" s="404" t="s">
        <v>4779</v>
      </c>
      <c r="H51" s="396" t="e">
        <f t="shared" si="0"/>
        <v>#VALUE!</v>
      </c>
      <c r="I51" s="396">
        <f t="shared" si="1"/>
        <v>0</v>
      </c>
      <c r="J51" s="397">
        <v>0</v>
      </c>
      <c r="K51" s="397" t="e">
        <f t="shared" si="2"/>
        <v>#VALUE!</v>
      </c>
      <c r="L51" s="397">
        <f t="shared" si="3"/>
        <v>0</v>
      </c>
      <c r="M51" s="397">
        <v>0</v>
      </c>
      <c r="BD51" s="389"/>
      <c r="BE51" s="392"/>
      <c r="BF51" s="398"/>
      <c r="BG51" s="405" t="s">
        <v>87</v>
      </c>
      <c r="BH51" s="410"/>
      <c r="BI51" s="405"/>
    </row>
    <row r="52" spans="1:61" s="365" customFormat="1" ht="21.6" x14ac:dyDescent="0.3">
      <c r="A52" s="401"/>
      <c r="B52" s="402" t="s">
        <v>603</v>
      </c>
      <c r="C52" s="634" t="s">
        <v>604</v>
      </c>
      <c r="D52" s="634"/>
      <c r="E52" s="634"/>
      <c r="F52" s="403" t="s">
        <v>605</v>
      </c>
      <c r="G52" s="404" t="s">
        <v>4780</v>
      </c>
      <c r="H52" s="396" t="e">
        <f t="shared" si="0"/>
        <v>#VALUE!</v>
      </c>
      <c r="I52" s="396">
        <f t="shared" si="1"/>
        <v>0</v>
      </c>
      <c r="J52" s="397">
        <v>0</v>
      </c>
      <c r="K52" s="397" t="e">
        <f t="shared" si="2"/>
        <v>#VALUE!</v>
      </c>
      <c r="L52" s="397">
        <f t="shared" si="3"/>
        <v>0</v>
      </c>
      <c r="M52" s="397">
        <v>0</v>
      </c>
      <c r="BD52" s="389"/>
      <c r="BE52" s="392"/>
      <c r="BF52" s="398"/>
      <c r="BG52" s="405" t="s">
        <v>604</v>
      </c>
      <c r="BH52" s="410"/>
      <c r="BI52" s="405"/>
    </row>
    <row r="53" spans="1:61" s="365" customFormat="1" ht="21.6" x14ac:dyDescent="0.3">
      <c r="A53" s="393" t="s">
        <v>166</v>
      </c>
      <c r="B53" s="394" t="s">
        <v>4781</v>
      </c>
      <c r="C53" s="628" t="s">
        <v>4782</v>
      </c>
      <c r="D53" s="628"/>
      <c r="E53" s="628"/>
      <c r="F53" s="393" t="s">
        <v>112</v>
      </c>
      <c r="G53" s="412">
        <v>100.98</v>
      </c>
      <c r="H53" s="396">
        <f t="shared" si="0"/>
        <v>0</v>
      </c>
      <c r="I53" s="396">
        <f t="shared" si="1"/>
        <v>0</v>
      </c>
      <c r="J53" s="397">
        <v>0</v>
      </c>
      <c r="K53" s="397">
        <f t="shared" si="2"/>
        <v>402.23</v>
      </c>
      <c r="L53" s="397">
        <f t="shared" si="3"/>
        <v>40617.269999999997</v>
      </c>
      <c r="M53" s="397">
        <v>48740.72</v>
      </c>
      <c r="BD53" s="389"/>
      <c r="BE53" s="392"/>
      <c r="BF53" s="398" t="s">
        <v>4782</v>
      </c>
      <c r="BG53" s="405"/>
      <c r="BH53" s="410"/>
      <c r="BI53" s="405"/>
    </row>
    <row r="54" spans="1:61" s="365" customFormat="1" ht="15" customHeight="1" x14ac:dyDescent="0.3">
      <c r="A54" s="636" t="s">
        <v>4783</v>
      </c>
      <c r="B54" s="637"/>
      <c r="C54" s="637"/>
      <c r="D54" s="637"/>
      <c r="E54" s="637"/>
      <c r="F54" s="637"/>
      <c r="G54" s="637"/>
      <c r="H54" s="396" t="e">
        <f t="shared" si="0"/>
        <v>#DIV/0!</v>
      </c>
      <c r="I54" s="396">
        <f t="shared" si="1"/>
        <v>0</v>
      </c>
      <c r="J54" s="397">
        <v>0</v>
      </c>
      <c r="K54" s="397" t="e">
        <f t="shared" si="2"/>
        <v>#DIV/0!</v>
      </c>
      <c r="L54" s="397">
        <f t="shared" si="3"/>
        <v>0</v>
      </c>
      <c r="M54" s="397">
        <v>0</v>
      </c>
      <c r="BD54" s="389"/>
      <c r="BE54" s="392" t="s">
        <v>4783</v>
      </c>
      <c r="BF54" s="398"/>
      <c r="BG54" s="405"/>
      <c r="BH54" s="410"/>
      <c r="BI54" s="405"/>
    </row>
    <row r="55" spans="1:61" s="365" customFormat="1" ht="42" x14ac:dyDescent="0.3">
      <c r="A55" s="393" t="s">
        <v>169</v>
      </c>
      <c r="B55" s="394" t="s">
        <v>253</v>
      </c>
      <c r="C55" s="628" t="s">
        <v>254</v>
      </c>
      <c r="D55" s="628"/>
      <c r="E55" s="628"/>
      <c r="F55" s="393" t="s">
        <v>43</v>
      </c>
      <c r="G55" s="395">
        <v>3.15E-2</v>
      </c>
      <c r="H55" s="396">
        <f t="shared" si="0"/>
        <v>12933.33</v>
      </c>
      <c r="I55" s="396">
        <f t="shared" si="1"/>
        <v>407.4</v>
      </c>
      <c r="J55" s="397">
        <v>488.88</v>
      </c>
      <c r="K55" s="397">
        <f t="shared" si="2"/>
        <v>0</v>
      </c>
      <c r="L55" s="397">
        <f t="shared" si="3"/>
        <v>0</v>
      </c>
      <c r="M55" s="397">
        <v>0</v>
      </c>
      <c r="BD55" s="389"/>
      <c r="BE55" s="392"/>
      <c r="BF55" s="398" t="s">
        <v>254</v>
      </c>
      <c r="BG55" s="405"/>
      <c r="BH55" s="410"/>
      <c r="BI55" s="405"/>
    </row>
    <row r="56" spans="1:61" s="365" customFormat="1" ht="21.6" x14ac:dyDescent="0.3">
      <c r="A56" s="393" t="s">
        <v>172</v>
      </c>
      <c r="B56" s="394" t="s">
        <v>201</v>
      </c>
      <c r="C56" s="628" t="s">
        <v>79</v>
      </c>
      <c r="D56" s="628"/>
      <c r="E56" s="628"/>
      <c r="F56" s="393" t="s">
        <v>46</v>
      </c>
      <c r="G56" s="412">
        <v>34.65</v>
      </c>
      <c r="H56" s="396">
        <f t="shared" si="0"/>
        <v>0</v>
      </c>
      <c r="I56" s="396">
        <f t="shared" si="1"/>
        <v>0</v>
      </c>
      <c r="J56" s="397">
        <v>0</v>
      </c>
      <c r="K56" s="397">
        <f t="shared" si="2"/>
        <v>614.92999999999995</v>
      </c>
      <c r="L56" s="397">
        <f t="shared" si="3"/>
        <v>21307.3</v>
      </c>
      <c r="M56" s="397">
        <v>25568.76</v>
      </c>
      <c r="BD56" s="389"/>
      <c r="BE56" s="392"/>
      <c r="BF56" s="398" t="s">
        <v>79</v>
      </c>
      <c r="BG56" s="405"/>
      <c r="BH56" s="410"/>
      <c r="BI56" s="405"/>
    </row>
    <row r="57" spans="1:61" s="365" customFormat="1" ht="21.6" x14ac:dyDescent="0.3">
      <c r="A57" s="393" t="s">
        <v>173</v>
      </c>
      <c r="B57" s="394" t="s">
        <v>4784</v>
      </c>
      <c r="C57" s="628" t="s">
        <v>4785</v>
      </c>
      <c r="D57" s="628"/>
      <c r="E57" s="628"/>
      <c r="F57" s="393" t="s">
        <v>122</v>
      </c>
      <c r="G57" s="399">
        <v>0.315</v>
      </c>
      <c r="H57" s="396">
        <f t="shared" si="0"/>
        <v>18199.240000000002</v>
      </c>
      <c r="I57" s="396">
        <f t="shared" si="1"/>
        <v>5732.76</v>
      </c>
      <c r="J57" s="397">
        <v>6879.31</v>
      </c>
      <c r="K57" s="397">
        <f t="shared" si="2"/>
        <v>0</v>
      </c>
      <c r="L57" s="397">
        <f t="shared" si="3"/>
        <v>0</v>
      </c>
      <c r="M57" s="397">
        <v>0</v>
      </c>
      <c r="BD57" s="389"/>
      <c r="BE57" s="392"/>
      <c r="BF57" s="398" t="s">
        <v>4785</v>
      </c>
      <c r="BG57" s="405"/>
      <c r="BH57" s="410"/>
      <c r="BI57" s="405"/>
    </row>
    <row r="58" spans="1:61" s="365" customFormat="1" ht="15" customHeight="1" x14ac:dyDescent="0.3">
      <c r="A58" s="636" t="s">
        <v>4786</v>
      </c>
      <c r="B58" s="637"/>
      <c r="C58" s="637"/>
      <c r="D58" s="637"/>
      <c r="E58" s="637"/>
      <c r="F58" s="637"/>
      <c r="G58" s="637"/>
      <c r="H58" s="396" t="e">
        <f t="shared" si="0"/>
        <v>#DIV/0!</v>
      </c>
      <c r="I58" s="396">
        <f t="shared" si="1"/>
        <v>0</v>
      </c>
      <c r="J58" s="397">
        <v>0</v>
      </c>
      <c r="K58" s="397" t="e">
        <f t="shared" si="2"/>
        <v>#DIV/0!</v>
      </c>
      <c r="L58" s="397">
        <f t="shared" si="3"/>
        <v>0</v>
      </c>
      <c r="M58" s="397">
        <v>0</v>
      </c>
      <c r="BD58" s="389"/>
      <c r="BE58" s="392" t="s">
        <v>4786</v>
      </c>
      <c r="BF58" s="398"/>
      <c r="BG58" s="405"/>
      <c r="BH58" s="410"/>
      <c r="BI58" s="405"/>
    </row>
    <row r="59" spans="1:61" s="365" customFormat="1" ht="42" x14ac:dyDescent="0.3">
      <c r="A59" s="393" t="s">
        <v>176</v>
      </c>
      <c r="B59" s="394" t="s">
        <v>253</v>
      </c>
      <c r="C59" s="628" t="s">
        <v>254</v>
      </c>
      <c r="D59" s="628"/>
      <c r="E59" s="628"/>
      <c r="F59" s="393" t="s">
        <v>43</v>
      </c>
      <c r="G59" s="395">
        <v>0.29959999999999998</v>
      </c>
      <c r="H59" s="396">
        <f t="shared" si="0"/>
        <v>12933.14</v>
      </c>
      <c r="I59" s="396">
        <f t="shared" si="1"/>
        <v>3874.77</v>
      </c>
      <c r="J59" s="397">
        <v>4649.72</v>
      </c>
      <c r="K59" s="397">
        <f t="shared" si="2"/>
        <v>0</v>
      </c>
      <c r="L59" s="397">
        <f t="shared" si="3"/>
        <v>0</v>
      </c>
      <c r="M59" s="397">
        <v>0</v>
      </c>
      <c r="BD59" s="389"/>
      <c r="BE59" s="392"/>
      <c r="BF59" s="398" t="s">
        <v>254</v>
      </c>
      <c r="BG59" s="405"/>
      <c r="BH59" s="410"/>
      <c r="BI59" s="405"/>
    </row>
    <row r="60" spans="1:61" s="365" customFormat="1" ht="21.6" x14ac:dyDescent="0.3">
      <c r="A60" s="393" t="s">
        <v>178</v>
      </c>
      <c r="B60" s="394" t="s">
        <v>4784</v>
      </c>
      <c r="C60" s="628" t="s">
        <v>4785</v>
      </c>
      <c r="D60" s="628"/>
      <c r="E60" s="628"/>
      <c r="F60" s="393" t="s">
        <v>122</v>
      </c>
      <c r="G60" s="399">
        <v>2.996</v>
      </c>
      <c r="H60" s="396">
        <f t="shared" si="0"/>
        <v>18199.2</v>
      </c>
      <c r="I60" s="396">
        <f t="shared" si="1"/>
        <v>54524.79</v>
      </c>
      <c r="J60" s="397">
        <v>65429.75</v>
      </c>
      <c r="K60" s="397">
        <f t="shared" si="2"/>
        <v>0</v>
      </c>
      <c r="L60" s="397">
        <f t="shared" si="3"/>
        <v>0</v>
      </c>
      <c r="M60" s="397">
        <v>0</v>
      </c>
      <c r="BD60" s="389"/>
      <c r="BE60" s="392"/>
      <c r="BF60" s="398" t="s">
        <v>4785</v>
      </c>
      <c r="BG60" s="405"/>
      <c r="BH60" s="410"/>
      <c r="BI60" s="405"/>
    </row>
    <row r="61" spans="1:61" s="365" customFormat="1" ht="15" customHeight="1" x14ac:dyDescent="0.3">
      <c r="A61" s="636" t="s">
        <v>4787</v>
      </c>
      <c r="B61" s="637"/>
      <c r="C61" s="637"/>
      <c r="D61" s="637"/>
      <c r="E61" s="637"/>
      <c r="F61" s="637"/>
      <c r="G61" s="637"/>
      <c r="H61" s="396" t="e">
        <f t="shared" si="0"/>
        <v>#DIV/0!</v>
      </c>
      <c r="I61" s="396">
        <f t="shared" si="1"/>
        <v>0</v>
      </c>
      <c r="J61" s="397">
        <v>0</v>
      </c>
      <c r="K61" s="397" t="e">
        <f t="shared" si="2"/>
        <v>#DIV/0!</v>
      </c>
      <c r="L61" s="397">
        <f t="shared" si="3"/>
        <v>0</v>
      </c>
      <c r="M61" s="397">
        <v>0</v>
      </c>
      <c r="BD61" s="389"/>
      <c r="BE61" s="392" t="s">
        <v>4787</v>
      </c>
      <c r="BF61" s="398"/>
      <c r="BG61" s="405"/>
      <c r="BH61" s="410"/>
      <c r="BI61" s="405"/>
    </row>
    <row r="62" spans="1:61" s="365" customFormat="1" ht="42" x14ac:dyDescent="0.3">
      <c r="A62" s="393" t="s">
        <v>182</v>
      </c>
      <c r="B62" s="394" t="s">
        <v>4788</v>
      </c>
      <c r="C62" s="628" t="s">
        <v>4789</v>
      </c>
      <c r="D62" s="628"/>
      <c r="E62" s="628"/>
      <c r="F62" s="393" t="s">
        <v>43</v>
      </c>
      <c r="G62" s="395">
        <v>5.9900000000000002E-2</v>
      </c>
      <c r="H62" s="396">
        <f t="shared" si="0"/>
        <v>102915.36</v>
      </c>
      <c r="I62" s="396">
        <f t="shared" si="1"/>
        <v>6164.63</v>
      </c>
      <c r="J62" s="397">
        <v>7397.56</v>
      </c>
      <c r="K62" s="397">
        <f t="shared" si="2"/>
        <v>44.57</v>
      </c>
      <c r="L62" s="397">
        <f t="shared" si="3"/>
        <v>2.67</v>
      </c>
      <c r="M62" s="397">
        <v>3.2</v>
      </c>
      <c r="BD62" s="389"/>
      <c r="BE62" s="392"/>
      <c r="BF62" s="398" t="s">
        <v>4789</v>
      </c>
      <c r="BG62" s="405"/>
      <c r="BH62" s="410"/>
      <c r="BI62" s="405"/>
    </row>
    <row r="63" spans="1:61" s="365" customFormat="1" ht="20.399999999999999" x14ac:dyDescent="0.3">
      <c r="A63" s="401"/>
      <c r="B63" s="402" t="s">
        <v>44</v>
      </c>
      <c r="C63" s="634" t="s">
        <v>45</v>
      </c>
      <c r="D63" s="634"/>
      <c r="E63" s="634"/>
      <c r="F63" s="403" t="s">
        <v>46</v>
      </c>
      <c r="G63" s="404" t="s">
        <v>4790</v>
      </c>
      <c r="H63" s="396" t="e">
        <f t="shared" si="0"/>
        <v>#VALUE!</v>
      </c>
      <c r="I63" s="396">
        <f t="shared" si="1"/>
        <v>0</v>
      </c>
      <c r="J63" s="397">
        <v>0</v>
      </c>
      <c r="K63" s="397" t="e">
        <f t="shared" si="2"/>
        <v>#VALUE!</v>
      </c>
      <c r="L63" s="397">
        <f t="shared" si="3"/>
        <v>0</v>
      </c>
      <c r="M63" s="397">
        <v>0</v>
      </c>
      <c r="BD63" s="389"/>
      <c r="BE63" s="392"/>
      <c r="BF63" s="398"/>
      <c r="BG63" s="405" t="s">
        <v>45</v>
      </c>
      <c r="BH63" s="410"/>
      <c r="BI63" s="405"/>
    </row>
    <row r="64" spans="1:61" s="365" customFormat="1" ht="42" x14ac:dyDescent="0.3">
      <c r="A64" s="393" t="s">
        <v>188</v>
      </c>
      <c r="B64" s="394" t="s">
        <v>48</v>
      </c>
      <c r="C64" s="628" t="s">
        <v>49</v>
      </c>
      <c r="D64" s="628"/>
      <c r="E64" s="628"/>
      <c r="F64" s="393" t="s">
        <v>50</v>
      </c>
      <c r="G64" s="400">
        <v>119.8</v>
      </c>
      <c r="H64" s="396">
        <f t="shared" si="0"/>
        <v>693.07</v>
      </c>
      <c r="I64" s="396">
        <f t="shared" si="1"/>
        <v>83029.78</v>
      </c>
      <c r="J64" s="397">
        <v>99635.74</v>
      </c>
      <c r="K64" s="397">
        <f t="shared" si="2"/>
        <v>0</v>
      </c>
      <c r="L64" s="397">
        <f t="shared" si="3"/>
        <v>0</v>
      </c>
      <c r="M64" s="397">
        <v>0</v>
      </c>
      <c r="BD64" s="389"/>
      <c r="BE64" s="392"/>
      <c r="BF64" s="398" t="s">
        <v>49</v>
      </c>
      <c r="BG64" s="405"/>
      <c r="BH64" s="410"/>
      <c r="BI64" s="405"/>
    </row>
    <row r="65" spans="1:61" s="365" customFormat="1" ht="15" customHeight="1" x14ac:dyDescent="0.3">
      <c r="A65" s="636" t="s">
        <v>4791</v>
      </c>
      <c r="B65" s="637"/>
      <c r="C65" s="637"/>
      <c r="D65" s="637"/>
      <c r="E65" s="637"/>
      <c r="F65" s="637"/>
      <c r="G65" s="637"/>
      <c r="H65" s="396" t="e">
        <f t="shared" si="0"/>
        <v>#DIV/0!</v>
      </c>
      <c r="I65" s="396">
        <f t="shared" si="1"/>
        <v>0</v>
      </c>
      <c r="J65" s="397">
        <v>0</v>
      </c>
      <c r="K65" s="397" t="e">
        <f t="shared" si="2"/>
        <v>#DIV/0!</v>
      </c>
      <c r="L65" s="397">
        <f t="shared" si="3"/>
        <v>0</v>
      </c>
      <c r="M65" s="397">
        <v>0</v>
      </c>
      <c r="BD65" s="389"/>
      <c r="BE65" s="392" t="s">
        <v>4791</v>
      </c>
      <c r="BF65" s="398"/>
      <c r="BG65" s="405"/>
      <c r="BH65" s="410"/>
      <c r="BI65" s="405"/>
    </row>
    <row r="66" spans="1:61" s="365" customFormat="1" ht="21.6" x14ac:dyDescent="0.3">
      <c r="A66" s="393" t="s">
        <v>192</v>
      </c>
      <c r="B66" s="394" t="s">
        <v>1652</v>
      </c>
      <c r="C66" s="628" t="s">
        <v>1653</v>
      </c>
      <c r="D66" s="628"/>
      <c r="E66" s="628"/>
      <c r="F66" s="393" t="s">
        <v>64</v>
      </c>
      <c r="G66" s="400">
        <v>15.8</v>
      </c>
      <c r="H66" s="396">
        <f t="shared" si="0"/>
        <v>509.77</v>
      </c>
      <c r="I66" s="396">
        <f t="shared" si="1"/>
        <v>8054.29</v>
      </c>
      <c r="J66" s="397">
        <v>9665.15</v>
      </c>
      <c r="K66" s="397">
        <f t="shared" si="2"/>
        <v>0.82</v>
      </c>
      <c r="L66" s="397">
        <f t="shared" si="3"/>
        <v>12.96</v>
      </c>
      <c r="M66" s="397">
        <v>15.55</v>
      </c>
      <c r="BD66" s="389"/>
      <c r="BE66" s="392"/>
      <c r="BF66" s="398" t="s">
        <v>1653</v>
      </c>
      <c r="BG66" s="405"/>
      <c r="BH66" s="410"/>
      <c r="BI66" s="405"/>
    </row>
    <row r="67" spans="1:61" s="365" customFormat="1" ht="21.6" x14ac:dyDescent="0.3">
      <c r="A67" s="401"/>
      <c r="B67" s="402" t="s">
        <v>603</v>
      </c>
      <c r="C67" s="634" t="s">
        <v>604</v>
      </c>
      <c r="D67" s="634"/>
      <c r="E67" s="634"/>
      <c r="F67" s="403" t="s">
        <v>605</v>
      </c>
      <c r="G67" s="404" t="s">
        <v>4792</v>
      </c>
      <c r="H67" s="396" t="e">
        <f t="shared" si="0"/>
        <v>#VALUE!</v>
      </c>
      <c r="I67" s="396">
        <f t="shared" si="1"/>
        <v>0</v>
      </c>
      <c r="J67" s="397">
        <v>0</v>
      </c>
      <c r="K67" s="397" t="e">
        <f t="shared" si="2"/>
        <v>#VALUE!</v>
      </c>
      <c r="L67" s="397">
        <f t="shared" si="3"/>
        <v>0</v>
      </c>
      <c r="M67" s="397">
        <v>0</v>
      </c>
      <c r="BD67" s="389"/>
      <c r="BE67" s="392"/>
      <c r="BF67" s="398"/>
      <c r="BG67" s="405" t="s">
        <v>604</v>
      </c>
      <c r="BH67" s="410"/>
      <c r="BI67" s="405"/>
    </row>
    <row r="68" spans="1:61" s="365" customFormat="1" ht="21.6" x14ac:dyDescent="0.3">
      <c r="A68" s="393" t="s">
        <v>194</v>
      </c>
      <c r="B68" s="394" t="s">
        <v>4793</v>
      </c>
      <c r="C68" s="628" t="s">
        <v>4794</v>
      </c>
      <c r="D68" s="628"/>
      <c r="E68" s="628"/>
      <c r="F68" s="393" t="s">
        <v>64</v>
      </c>
      <c r="G68" s="400">
        <v>15.8</v>
      </c>
      <c r="H68" s="396">
        <f t="shared" si="0"/>
        <v>0</v>
      </c>
      <c r="I68" s="396">
        <f t="shared" si="1"/>
        <v>0</v>
      </c>
      <c r="J68" s="397">
        <v>0</v>
      </c>
      <c r="K68" s="397">
        <f t="shared" si="2"/>
        <v>1107.06</v>
      </c>
      <c r="L68" s="397">
        <f t="shared" si="3"/>
        <v>17491.509999999998</v>
      </c>
      <c r="M68" s="397">
        <v>20989.81</v>
      </c>
      <c r="BD68" s="389"/>
      <c r="BE68" s="392"/>
      <c r="BF68" s="398" t="s">
        <v>4794</v>
      </c>
      <c r="BG68" s="405"/>
      <c r="BH68" s="410"/>
      <c r="BI68" s="405"/>
    </row>
    <row r="69" spans="1:61" s="365" customFormat="1" ht="15" customHeight="1" x14ac:dyDescent="0.3">
      <c r="A69" s="630" t="s">
        <v>4795</v>
      </c>
      <c r="B69" s="631"/>
      <c r="C69" s="631"/>
      <c r="D69" s="631"/>
      <c r="E69" s="631"/>
      <c r="F69" s="631"/>
      <c r="G69" s="631"/>
      <c r="H69" s="396" t="e">
        <f t="shared" si="0"/>
        <v>#DIV/0!</v>
      </c>
      <c r="I69" s="396">
        <f t="shared" si="1"/>
        <v>0</v>
      </c>
      <c r="J69" s="397">
        <v>0</v>
      </c>
      <c r="K69" s="397" t="e">
        <f t="shared" si="2"/>
        <v>#DIV/0!</v>
      </c>
      <c r="L69" s="397">
        <f t="shared" si="3"/>
        <v>0</v>
      </c>
      <c r="M69" s="397">
        <v>0</v>
      </c>
      <c r="BD69" s="389" t="s">
        <v>4795</v>
      </c>
      <c r="BE69" s="392"/>
      <c r="BF69" s="398"/>
      <c r="BG69" s="405"/>
      <c r="BH69" s="410"/>
      <c r="BI69" s="405"/>
    </row>
    <row r="70" spans="1:61" s="365" customFormat="1" ht="15" customHeight="1" x14ac:dyDescent="0.3">
      <c r="A70" s="636" t="s">
        <v>4740</v>
      </c>
      <c r="B70" s="637"/>
      <c r="C70" s="637"/>
      <c r="D70" s="637"/>
      <c r="E70" s="637"/>
      <c r="F70" s="637"/>
      <c r="G70" s="637"/>
      <c r="H70" s="396" t="e">
        <f t="shared" si="0"/>
        <v>#DIV/0!</v>
      </c>
      <c r="I70" s="396">
        <f t="shared" si="1"/>
        <v>0</v>
      </c>
      <c r="J70" s="397">
        <v>0</v>
      </c>
      <c r="K70" s="397" t="e">
        <f t="shared" si="2"/>
        <v>#DIV/0!</v>
      </c>
      <c r="L70" s="397">
        <f t="shared" si="3"/>
        <v>0</v>
      </c>
      <c r="M70" s="397">
        <v>0</v>
      </c>
      <c r="BD70" s="389"/>
      <c r="BE70" s="392" t="s">
        <v>4740</v>
      </c>
      <c r="BF70" s="398"/>
      <c r="BG70" s="405"/>
      <c r="BH70" s="410"/>
      <c r="BI70" s="405"/>
    </row>
    <row r="71" spans="1:61" s="365" customFormat="1" ht="42" x14ac:dyDescent="0.3">
      <c r="A71" s="393" t="s">
        <v>197</v>
      </c>
      <c r="B71" s="394" t="s">
        <v>4741</v>
      </c>
      <c r="C71" s="628" t="s">
        <v>4742</v>
      </c>
      <c r="D71" s="628"/>
      <c r="E71" s="628"/>
      <c r="F71" s="393" t="s">
        <v>43</v>
      </c>
      <c r="G71" s="395">
        <v>6.25E-2</v>
      </c>
      <c r="H71" s="396">
        <f t="shared" si="0"/>
        <v>73118.559999999998</v>
      </c>
      <c r="I71" s="396">
        <f t="shared" si="1"/>
        <v>4569.91</v>
      </c>
      <c r="J71" s="397">
        <v>5483.89</v>
      </c>
      <c r="K71" s="397">
        <f t="shared" si="2"/>
        <v>0</v>
      </c>
      <c r="L71" s="397">
        <f t="shared" si="3"/>
        <v>0</v>
      </c>
      <c r="M71" s="397">
        <v>0</v>
      </c>
      <c r="BD71" s="389"/>
      <c r="BE71" s="392"/>
      <c r="BF71" s="398" t="s">
        <v>4742</v>
      </c>
      <c r="BG71" s="405"/>
      <c r="BH71" s="410"/>
      <c r="BI71" s="405"/>
    </row>
    <row r="72" spans="1:61" s="365" customFormat="1" ht="15" customHeight="1" x14ac:dyDescent="0.3">
      <c r="A72" s="636" t="s">
        <v>4743</v>
      </c>
      <c r="B72" s="637"/>
      <c r="C72" s="637"/>
      <c r="D72" s="637"/>
      <c r="E72" s="637"/>
      <c r="F72" s="637"/>
      <c r="G72" s="637"/>
      <c r="H72" s="396" t="e">
        <f t="shared" si="0"/>
        <v>#DIV/0!</v>
      </c>
      <c r="I72" s="396">
        <f t="shared" si="1"/>
        <v>0</v>
      </c>
      <c r="J72" s="397">
        <v>0</v>
      </c>
      <c r="K72" s="397" t="e">
        <f t="shared" si="2"/>
        <v>#DIV/0!</v>
      </c>
      <c r="L72" s="397">
        <f t="shared" si="3"/>
        <v>0</v>
      </c>
      <c r="M72" s="397">
        <v>0</v>
      </c>
      <c r="BD72" s="389"/>
      <c r="BE72" s="392" t="s">
        <v>4743</v>
      </c>
      <c r="BF72" s="398"/>
      <c r="BG72" s="405"/>
      <c r="BH72" s="410"/>
      <c r="BI72" s="405"/>
    </row>
    <row r="73" spans="1:61" s="365" customFormat="1" ht="31.8" x14ac:dyDescent="0.3">
      <c r="A73" s="393" t="s">
        <v>215</v>
      </c>
      <c r="B73" s="394" t="s">
        <v>1728</v>
      </c>
      <c r="C73" s="628" t="s">
        <v>1729</v>
      </c>
      <c r="D73" s="628"/>
      <c r="E73" s="628"/>
      <c r="F73" s="393" t="s">
        <v>122</v>
      </c>
      <c r="G73" s="399">
        <v>1.9E-2</v>
      </c>
      <c r="H73" s="396">
        <f t="shared" si="0"/>
        <v>163254.21</v>
      </c>
      <c r="I73" s="396">
        <f t="shared" si="1"/>
        <v>3101.83</v>
      </c>
      <c r="J73" s="397">
        <v>3722.19</v>
      </c>
      <c r="K73" s="397">
        <f t="shared" si="2"/>
        <v>0</v>
      </c>
      <c r="L73" s="397">
        <f t="shared" si="3"/>
        <v>0</v>
      </c>
      <c r="M73" s="397">
        <v>0</v>
      </c>
      <c r="BD73" s="389"/>
      <c r="BE73" s="392"/>
      <c r="BF73" s="398" t="s">
        <v>1729</v>
      </c>
      <c r="BG73" s="405"/>
      <c r="BH73" s="410"/>
      <c r="BI73" s="405"/>
    </row>
    <row r="74" spans="1:61" s="365" customFormat="1" ht="15" customHeight="1" x14ac:dyDescent="0.3">
      <c r="A74" s="636" t="s">
        <v>4744</v>
      </c>
      <c r="B74" s="637"/>
      <c r="C74" s="637"/>
      <c r="D74" s="637"/>
      <c r="E74" s="637"/>
      <c r="F74" s="637"/>
      <c r="G74" s="637"/>
      <c r="H74" s="396" t="e">
        <f t="shared" si="0"/>
        <v>#DIV/0!</v>
      </c>
      <c r="I74" s="396">
        <f t="shared" si="1"/>
        <v>0</v>
      </c>
      <c r="J74" s="397">
        <v>0</v>
      </c>
      <c r="K74" s="397" t="e">
        <f t="shared" si="2"/>
        <v>#DIV/0!</v>
      </c>
      <c r="L74" s="397">
        <f t="shared" si="3"/>
        <v>0</v>
      </c>
      <c r="M74" s="397">
        <v>0</v>
      </c>
      <c r="BD74" s="389"/>
      <c r="BE74" s="392" t="s">
        <v>4744</v>
      </c>
      <c r="BF74" s="398"/>
      <c r="BG74" s="405"/>
      <c r="BH74" s="410"/>
      <c r="BI74" s="405"/>
    </row>
    <row r="75" spans="1:61" s="365" customFormat="1" ht="21.6" x14ac:dyDescent="0.3">
      <c r="A75" s="393" t="s">
        <v>218</v>
      </c>
      <c r="B75" s="394" t="s">
        <v>1597</v>
      </c>
      <c r="C75" s="628" t="s">
        <v>1598</v>
      </c>
      <c r="D75" s="628"/>
      <c r="E75" s="628"/>
      <c r="F75" s="393" t="s">
        <v>99</v>
      </c>
      <c r="G75" s="412">
        <v>0.36</v>
      </c>
      <c r="H75" s="396">
        <f t="shared" si="0"/>
        <v>12752.44</v>
      </c>
      <c r="I75" s="396">
        <f t="shared" si="1"/>
        <v>4590.88</v>
      </c>
      <c r="J75" s="397">
        <v>5509.06</v>
      </c>
      <c r="K75" s="397">
        <f t="shared" si="2"/>
        <v>6764.22</v>
      </c>
      <c r="L75" s="397">
        <f t="shared" si="3"/>
        <v>2435.12</v>
      </c>
      <c r="M75" s="397">
        <v>2922.14</v>
      </c>
      <c r="BD75" s="389"/>
      <c r="BE75" s="392"/>
      <c r="BF75" s="398" t="s">
        <v>1598</v>
      </c>
      <c r="BG75" s="405"/>
      <c r="BH75" s="410"/>
      <c r="BI75" s="405"/>
    </row>
    <row r="76" spans="1:61" s="365" customFormat="1" ht="20.399999999999999" x14ac:dyDescent="0.3">
      <c r="A76" s="406" t="s">
        <v>139</v>
      </c>
      <c r="B76" s="407" t="s">
        <v>763</v>
      </c>
      <c r="C76" s="635" t="s">
        <v>764</v>
      </c>
      <c r="D76" s="635"/>
      <c r="E76" s="635"/>
      <c r="F76" s="408" t="s">
        <v>46</v>
      </c>
      <c r="G76" s="409" t="s">
        <v>4796</v>
      </c>
      <c r="H76" s="396" t="e">
        <f t="shared" si="0"/>
        <v>#VALUE!</v>
      </c>
      <c r="I76" s="396">
        <f t="shared" si="1"/>
        <v>0</v>
      </c>
      <c r="J76" s="397">
        <v>0</v>
      </c>
      <c r="K76" s="397" t="e">
        <f t="shared" si="2"/>
        <v>#VALUE!</v>
      </c>
      <c r="L76" s="397">
        <f t="shared" si="3"/>
        <v>0</v>
      </c>
      <c r="M76" s="397">
        <v>0</v>
      </c>
      <c r="BD76" s="389"/>
      <c r="BE76" s="392"/>
      <c r="BF76" s="398"/>
      <c r="BG76" s="405"/>
      <c r="BH76" s="410" t="s">
        <v>764</v>
      </c>
      <c r="BI76" s="405"/>
    </row>
    <row r="77" spans="1:61" s="365" customFormat="1" ht="21.6" x14ac:dyDescent="0.3">
      <c r="A77" s="401" t="s">
        <v>126</v>
      </c>
      <c r="B77" s="402" t="s">
        <v>201</v>
      </c>
      <c r="C77" s="634" t="s">
        <v>79</v>
      </c>
      <c r="D77" s="634"/>
      <c r="E77" s="634"/>
      <c r="F77" s="403" t="s">
        <v>46</v>
      </c>
      <c r="G77" s="404" t="s">
        <v>4796</v>
      </c>
      <c r="H77" s="396" t="e">
        <f t="shared" si="0"/>
        <v>#VALUE!</v>
      </c>
      <c r="I77" s="396">
        <f t="shared" si="1"/>
        <v>0</v>
      </c>
      <c r="J77" s="397">
        <v>0</v>
      </c>
      <c r="K77" s="397" t="e">
        <f t="shared" si="2"/>
        <v>#VALUE!</v>
      </c>
      <c r="L77" s="397">
        <f t="shared" si="3"/>
        <v>0</v>
      </c>
      <c r="M77" s="397">
        <v>0</v>
      </c>
      <c r="BD77" s="389"/>
      <c r="BE77" s="392"/>
      <c r="BF77" s="398"/>
      <c r="BG77" s="405"/>
      <c r="BH77" s="410"/>
      <c r="BI77" s="405" t="s">
        <v>79</v>
      </c>
    </row>
    <row r="78" spans="1:61" s="365" customFormat="1" ht="15" customHeight="1" x14ac:dyDescent="0.3">
      <c r="A78" s="636" t="s">
        <v>4797</v>
      </c>
      <c r="B78" s="637"/>
      <c r="C78" s="637"/>
      <c r="D78" s="637"/>
      <c r="E78" s="637"/>
      <c r="F78" s="637"/>
      <c r="G78" s="637"/>
      <c r="H78" s="396" t="e">
        <f t="shared" ref="H78:H141" si="4">I78/G78</f>
        <v>#DIV/0!</v>
      </c>
      <c r="I78" s="396">
        <f t="shared" ref="I78:I141" si="5">J78/1.2</f>
        <v>0</v>
      </c>
      <c r="J78" s="397">
        <v>0</v>
      </c>
      <c r="K78" s="397" t="e">
        <f t="shared" ref="K78:K141" si="6">L78/G78</f>
        <v>#DIV/0!</v>
      </c>
      <c r="L78" s="397">
        <f t="shared" ref="L78:L141" si="7">M78/1.2</f>
        <v>0</v>
      </c>
      <c r="M78" s="397">
        <v>0</v>
      </c>
      <c r="BD78" s="389"/>
      <c r="BE78" s="392" t="s">
        <v>4797</v>
      </c>
      <c r="BF78" s="398"/>
      <c r="BG78" s="405"/>
      <c r="BH78" s="410"/>
      <c r="BI78" s="405"/>
    </row>
    <row r="79" spans="1:61" s="365" customFormat="1" ht="31.8" x14ac:dyDescent="0.3">
      <c r="A79" s="393" t="s">
        <v>221</v>
      </c>
      <c r="B79" s="394" t="s">
        <v>3336</v>
      </c>
      <c r="C79" s="628" t="s">
        <v>3337</v>
      </c>
      <c r="D79" s="628"/>
      <c r="E79" s="628"/>
      <c r="F79" s="393" t="s">
        <v>64</v>
      </c>
      <c r="G79" s="412">
        <v>2.21</v>
      </c>
      <c r="H79" s="396">
        <f t="shared" si="4"/>
        <v>6180.01</v>
      </c>
      <c r="I79" s="396">
        <f t="shared" si="5"/>
        <v>13657.83</v>
      </c>
      <c r="J79" s="397">
        <v>16389.400000000001</v>
      </c>
      <c r="K79" s="397">
        <f t="shared" si="6"/>
        <v>10.15</v>
      </c>
      <c r="L79" s="397">
        <f t="shared" si="7"/>
        <v>22.43</v>
      </c>
      <c r="M79" s="397">
        <v>26.91</v>
      </c>
      <c r="BD79" s="389"/>
      <c r="BE79" s="392"/>
      <c r="BF79" s="398" t="s">
        <v>3337</v>
      </c>
      <c r="BG79" s="405"/>
      <c r="BH79" s="410"/>
      <c r="BI79" s="405"/>
    </row>
    <row r="80" spans="1:61" s="365" customFormat="1" ht="21.6" x14ac:dyDescent="0.3">
      <c r="A80" s="401"/>
      <c r="B80" s="402" t="s">
        <v>603</v>
      </c>
      <c r="C80" s="634" t="s">
        <v>604</v>
      </c>
      <c r="D80" s="634"/>
      <c r="E80" s="634"/>
      <c r="F80" s="403" t="s">
        <v>605</v>
      </c>
      <c r="G80" s="404" t="s">
        <v>4798</v>
      </c>
      <c r="H80" s="396" t="e">
        <f t="shared" si="4"/>
        <v>#VALUE!</v>
      </c>
      <c r="I80" s="396">
        <f t="shared" si="5"/>
        <v>0</v>
      </c>
      <c r="J80" s="397">
        <v>0</v>
      </c>
      <c r="K80" s="397" t="e">
        <f t="shared" si="6"/>
        <v>#VALUE!</v>
      </c>
      <c r="L80" s="397">
        <f t="shared" si="7"/>
        <v>0</v>
      </c>
      <c r="M80" s="397">
        <v>0</v>
      </c>
      <c r="BD80" s="389"/>
      <c r="BE80" s="392"/>
      <c r="BF80" s="398"/>
      <c r="BG80" s="405" t="s">
        <v>604</v>
      </c>
      <c r="BH80" s="410"/>
      <c r="BI80" s="405"/>
    </row>
    <row r="81" spans="1:61" s="365" customFormat="1" ht="52.2" x14ac:dyDescent="0.3">
      <c r="A81" s="393" t="s">
        <v>223</v>
      </c>
      <c r="B81" s="394" t="s">
        <v>4799</v>
      </c>
      <c r="C81" s="628" t="s">
        <v>4800</v>
      </c>
      <c r="D81" s="628"/>
      <c r="E81" s="628"/>
      <c r="F81" s="393" t="s">
        <v>112</v>
      </c>
      <c r="G81" s="412">
        <v>225.42</v>
      </c>
      <c r="H81" s="396">
        <f t="shared" si="4"/>
        <v>0</v>
      </c>
      <c r="I81" s="396">
        <f t="shared" si="5"/>
        <v>0</v>
      </c>
      <c r="J81" s="397">
        <v>0</v>
      </c>
      <c r="K81" s="397">
        <f t="shared" si="6"/>
        <v>2349.2199999999998</v>
      </c>
      <c r="L81" s="397">
        <f t="shared" si="7"/>
        <v>529560.39</v>
      </c>
      <c r="M81" s="397">
        <v>635472.47</v>
      </c>
      <c r="BD81" s="389"/>
      <c r="BE81" s="392"/>
      <c r="BF81" s="398" t="s">
        <v>4800</v>
      </c>
      <c r="BG81" s="405"/>
      <c r="BH81" s="410"/>
      <c r="BI81" s="405"/>
    </row>
    <row r="82" spans="1:61" s="365" customFormat="1" ht="15" customHeight="1" x14ac:dyDescent="0.3">
      <c r="A82" s="636" t="s">
        <v>4801</v>
      </c>
      <c r="B82" s="637"/>
      <c r="C82" s="637"/>
      <c r="D82" s="637"/>
      <c r="E82" s="637"/>
      <c r="F82" s="637"/>
      <c r="G82" s="637"/>
      <c r="H82" s="396" t="e">
        <f t="shared" si="4"/>
        <v>#DIV/0!</v>
      </c>
      <c r="I82" s="396">
        <f t="shared" si="5"/>
        <v>0</v>
      </c>
      <c r="J82" s="397">
        <v>0</v>
      </c>
      <c r="K82" s="397" t="e">
        <f t="shared" si="6"/>
        <v>#DIV/0!</v>
      </c>
      <c r="L82" s="397">
        <f t="shared" si="7"/>
        <v>0</v>
      </c>
      <c r="M82" s="397">
        <v>0</v>
      </c>
      <c r="BD82" s="389"/>
      <c r="BE82" s="392" t="s">
        <v>4801</v>
      </c>
      <c r="BF82" s="398"/>
      <c r="BG82" s="405"/>
      <c r="BH82" s="410"/>
      <c r="BI82" s="405"/>
    </row>
    <row r="83" spans="1:61" s="365" customFormat="1" ht="31.8" x14ac:dyDescent="0.3">
      <c r="A83" s="393" t="s">
        <v>226</v>
      </c>
      <c r="B83" s="394" t="s">
        <v>4802</v>
      </c>
      <c r="C83" s="628" t="s">
        <v>4803</v>
      </c>
      <c r="D83" s="628"/>
      <c r="E83" s="628"/>
      <c r="F83" s="393" t="s">
        <v>4804</v>
      </c>
      <c r="G83" s="412">
        <v>0.06</v>
      </c>
      <c r="H83" s="396">
        <f t="shared" si="4"/>
        <v>25593</v>
      </c>
      <c r="I83" s="396">
        <f t="shared" si="5"/>
        <v>1535.58</v>
      </c>
      <c r="J83" s="397">
        <v>1842.69</v>
      </c>
      <c r="K83" s="397">
        <f t="shared" si="6"/>
        <v>171</v>
      </c>
      <c r="L83" s="397">
        <f t="shared" si="7"/>
        <v>10.26</v>
      </c>
      <c r="M83" s="397">
        <v>12.31</v>
      </c>
      <c r="BD83" s="389"/>
      <c r="BE83" s="392"/>
      <c r="BF83" s="398" t="s">
        <v>4803</v>
      </c>
      <c r="BG83" s="405"/>
      <c r="BH83" s="410"/>
      <c r="BI83" s="405"/>
    </row>
    <row r="84" spans="1:61" s="365" customFormat="1" ht="20.399999999999999" x14ac:dyDescent="0.3">
      <c r="A84" s="401"/>
      <c r="B84" s="402" t="s">
        <v>4498</v>
      </c>
      <c r="C84" s="634" t="s">
        <v>4499</v>
      </c>
      <c r="D84" s="634"/>
      <c r="E84" s="634"/>
      <c r="F84" s="403" t="s">
        <v>72</v>
      </c>
      <c r="G84" s="404" t="s">
        <v>4805</v>
      </c>
      <c r="H84" s="396" t="e">
        <f t="shared" si="4"/>
        <v>#VALUE!</v>
      </c>
      <c r="I84" s="396">
        <f t="shared" si="5"/>
        <v>0</v>
      </c>
      <c r="J84" s="397">
        <v>0</v>
      </c>
      <c r="K84" s="397" t="e">
        <f t="shared" si="6"/>
        <v>#VALUE!</v>
      </c>
      <c r="L84" s="397">
        <f t="shared" si="7"/>
        <v>0</v>
      </c>
      <c r="M84" s="397">
        <v>0</v>
      </c>
      <c r="BD84" s="389"/>
      <c r="BE84" s="392"/>
      <c r="BF84" s="398"/>
      <c r="BG84" s="405" t="s">
        <v>4499</v>
      </c>
      <c r="BH84" s="410"/>
      <c r="BI84" s="405"/>
    </row>
    <row r="85" spans="1:61" s="365" customFormat="1" ht="31.8" x14ac:dyDescent="0.3">
      <c r="A85" s="401"/>
      <c r="B85" s="402" t="s">
        <v>1699</v>
      </c>
      <c r="C85" s="634" t="s">
        <v>1700</v>
      </c>
      <c r="D85" s="634"/>
      <c r="E85" s="634"/>
      <c r="F85" s="403" t="s">
        <v>72</v>
      </c>
      <c r="G85" s="404" t="s">
        <v>4806</v>
      </c>
      <c r="H85" s="396" t="e">
        <f t="shared" si="4"/>
        <v>#VALUE!</v>
      </c>
      <c r="I85" s="396">
        <f t="shared" si="5"/>
        <v>0</v>
      </c>
      <c r="J85" s="397">
        <v>0</v>
      </c>
      <c r="K85" s="397" t="e">
        <f t="shared" si="6"/>
        <v>#VALUE!</v>
      </c>
      <c r="L85" s="397">
        <f t="shared" si="7"/>
        <v>0</v>
      </c>
      <c r="M85" s="397">
        <v>0</v>
      </c>
      <c r="BD85" s="389"/>
      <c r="BE85" s="392"/>
      <c r="BF85" s="398"/>
      <c r="BG85" s="405" t="s">
        <v>1700</v>
      </c>
      <c r="BH85" s="410"/>
      <c r="BI85" s="405"/>
    </row>
    <row r="86" spans="1:61" s="365" customFormat="1" ht="20.399999999999999" x14ac:dyDescent="0.3">
      <c r="A86" s="401"/>
      <c r="B86" s="402" t="s">
        <v>4807</v>
      </c>
      <c r="C86" s="634" t="s">
        <v>4808</v>
      </c>
      <c r="D86" s="634"/>
      <c r="E86" s="634"/>
      <c r="F86" s="403" t="s">
        <v>67</v>
      </c>
      <c r="G86" s="404" t="s">
        <v>4805</v>
      </c>
      <c r="H86" s="396" t="e">
        <f t="shared" si="4"/>
        <v>#VALUE!</v>
      </c>
      <c r="I86" s="396">
        <f t="shared" si="5"/>
        <v>0</v>
      </c>
      <c r="J86" s="397">
        <v>0</v>
      </c>
      <c r="K86" s="397" t="e">
        <f t="shared" si="6"/>
        <v>#VALUE!</v>
      </c>
      <c r="L86" s="397">
        <f t="shared" si="7"/>
        <v>0</v>
      </c>
      <c r="M86" s="397">
        <v>0</v>
      </c>
      <c r="BD86" s="389"/>
      <c r="BE86" s="392"/>
      <c r="BF86" s="398"/>
      <c r="BG86" s="405" t="s">
        <v>4808</v>
      </c>
      <c r="BH86" s="410"/>
      <c r="BI86" s="405"/>
    </row>
    <row r="87" spans="1:61" s="365" customFormat="1" ht="21.6" x14ac:dyDescent="0.3">
      <c r="A87" s="401"/>
      <c r="B87" s="402" t="s">
        <v>603</v>
      </c>
      <c r="C87" s="634" t="s">
        <v>604</v>
      </c>
      <c r="D87" s="634"/>
      <c r="E87" s="634"/>
      <c r="F87" s="403" t="s">
        <v>605</v>
      </c>
      <c r="G87" s="404" t="s">
        <v>4809</v>
      </c>
      <c r="H87" s="396" t="e">
        <f t="shared" si="4"/>
        <v>#VALUE!</v>
      </c>
      <c r="I87" s="396">
        <f t="shared" si="5"/>
        <v>0</v>
      </c>
      <c r="J87" s="397">
        <v>0</v>
      </c>
      <c r="K87" s="397" t="e">
        <f t="shared" si="6"/>
        <v>#VALUE!</v>
      </c>
      <c r="L87" s="397">
        <f t="shared" si="7"/>
        <v>0</v>
      </c>
      <c r="M87" s="397">
        <v>0</v>
      </c>
      <c r="BD87" s="389"/>
      <c r="BE87" s="392"/>
      <c r="BF87" s="398"/>
      <c r="BG87" s="405" t="s">
        <v>604</v>
      </c>
      <c r="BH87" s="410"/>
      <c r="BI87" s="405"/>
    </row>
    <row r="88" spans="1:61" s="365" customFormat="1" ht="30.6" x14ac:dyDescent="0.3">
      <c r="A88" s="393" t="s">
        <v>229</v>
      </c>
      <c r="B88" s="394" t="s">
        <v>4752</v>
      </c>
      <c r="C88" s="628" t="s">
        <v>4753</v>
      </c>
      <c r="D88" s="628"/>
      <c r="E88" s="628"/>
      <c r="F88" s="393" t="s">
        <v>1045</v>
      </c>
      <c r="G88" s="411">
        <v>6.1199999999999996E-3</v>
      </c>
      <c r="H88" s="396">
        <f t="shared" si="4"/>
        <v>0</v>
      </c>
      <c r="I88" s="396">
        <f t="shared" si="5"/>
        <v>0</v>
      </c>
      <c r="J88" s="397">
        <v>0</v>
      </c>
      <c r="K88" s="397">
        <f t="shared" si="6"/>
        <v>72120.92</v>
      </c>
      <c r="L88" s="397">
        <f t="shared" si="7"/>
        <v>441.38</v>
      </c>
      <c r="M88" s="397">
        <v>529.65</v>
      </c>
      <c r="BD88" s="389"/>
      <c r="BE88" s="392"/>
      <c r="BF88" s="398" t="s">
        <v>4753</v>
      </c>
      <c r="BG88" s="405"/>
      <c r="BH88" s="410"/>
      <c r="BI88" s="405"/>
    </row>
    <row r="89" spans="1:61" s="365" customFormat="1" ht="15" customHeight="1" x14ac:dyDescent="0.3">
      <c r="A89" s="636" t="s">
        <v>4810</v>
      </c>
      <c r="B89" s="637"/>
      <c r="C89" s="637"/>
      <c r="D89" s="637"/>
      <c r="E89" s="637"/>
      <c r="F89" s="637"/>
      <c r="G89" s="637"/>
      <c r="H89" s="396" t="e">
        <f t="shared" si="4"/>
        <v>#DIV/0!</v>
      </c>
      <c r="I89" s="396">
        <f t="shared" si="5"/>
        <v>0</v>
      </c>
      <c r="J89" s="397">
        <v>0</v>
      </c>
      <c r="K89" s="397" t="e">
        <f t="shared" si="6"/>
        <v>#DIV/0!</v>
      </c>
      <c r="L89" s="397">
        <f t="shared" si="7"/>
        <v>0</v>
      </c>
      <c r="M89" s="397">
        <v>0</v>
      </c>
      <c r="BD89" s="389"/>
      <c r="BE89" s="392" t="s">
        <v>4810</v>
      </c>
      <c r="BF89" s="398"/>
      <c r="BG89" s="405"/>
      <c r="BH89" s="410"/>
      <c r="BI89" s="405"/>
    </row>
    <row r="90" spans="1:61" s="365" customFormat="1" ht="31.8" x14ac:dyDescent="0.3">
      <c r="A90" s="393" t="s">
        <v>231</v>
      </c>
      <c r="B90" s="394" t="s">
        <v>4802</v>
      </c>
      <c r="C90" s="628" t="s">
        <v>4803</v>
      </c>
      <c r="D90" s="628"/>
      <c r="E90" s="628"/>
      <c r="F90" s="393" t="s">
        <v>4804</v>
      </c>
      <c r="G90" s="412">
        <v>1.26</v>
      </c>
      <c r="H90" s="396">
        <f t="shared" si="4"/>
        <v>25592.93</v>
      </c>
      <c r="I90" s="396">
        <f t="shared" si="5"/>
        <v>32247.09</v>
      </c>
      <c r="J90" s="397">
        <v>38696.51</v>
      </c>
      <c r="K90" s="397">
        <f t="shared" si="6"/>
        <v>170.98</v>
      </c>
      <c r="L90" s="397">
        <f t="shared" si="7"/>
        <v>215.43</v>
      </c>
      <c r="M90" s="397">
        <v>258.52</v>
      </c>
      <c r="BD90" s="389"/>
      <c r="BE90" s="392"/>
      <c r="BF90" s="398" t="s">
        <v>4803</v>
      </c>
      <c r="BG90" s="405"/>
      <c r="BH90" s="410"/>
      <c r="BI90" s="405"/>
    </row>
    <row r="91" spans="1:61" s="365" customFormat="1" ht="20.399999999999999" x14ac:dyDescent="0.3">
      <c r="A91" s="401"/>
      <c r="B91" s="402" t="s">
        <v>4498</v>
      </c>
      <c r="C91" s="634" t="s">
        <v>4499</v>
      </c>
      <c r="D91" s="634"/>
      <c r="E91" s="634"/>
      <c r="F91" s="403" t="s">
        <v>72</v>
      </c>
      <c r="G91" s="404" t="s">
        <v>4811</v>
      </c>
      <c r="H91" s="396" t="e">
        <f t="shared" si="4"/>
        <v>#VALUE!</v>
      </c>
      <c r="I91" s="396">
        <f t="shared" si="5"/>
        <v>0</v>
      </c>
      <c r="J91" s="397">
        <v>0</v>
      </c>
      <c r="K91" s="397" t="e">
        <f t="shared" si="6"/>
        <v>#VALUE!</v>
      </c>
      <c r="L91" s="397">
        <f t="shared" si="7"/>
        <v>0</v>
      </c>
      <c r="M91" s="397">
        <v>0</v>
      </c>
      <c r="BD91" s="389"/>
      <c r="BE91" s="392"/>
      <c r="BF91" s="398"/>
      <c r="BG91" s="405" t="s">
        <v>4499</v>
      </c>
      <c r="BH91" s="410"/>
      <c r="BI91" s="405"/>
    </row>
    <row r="92" spans="1:61" s="365" customFormat="1" ht="31.8" x14ac:dyDescent="0.3">
      <c r="A92" s="401"/>
      <c r="B92" s="402" t="s">
        <v>1699</v>
      </c>
      <c r="C92" s="634" t="s">
        <v>1700</v>
      </c>
      <c r="D92" s="634"/>
      <c r="E92" s="634"/>
      <c r="F92" s="403" t="s">
        <v>72</v>
      </c>
      <c r="G92" s="404" t="s">
        <v>4812</v>
      </c>
      <c r="H92" s="396" t="e">
        <f t="shared" si="4"/>
        <v>#VALUE!</v>
      </c>
      <c r="I92" s="396">
        <f t="shared" si="5"/>
        <v>0</v>
      </c>
      <c r="J92" s="397">
        <v>0</v>
      </c>
      <c r="K92" s="397" t="e">
        <f t="shared" si="6"/>
        <v>#VALUE!</v>
      </c>
      <c r="L92" s="397">
        <f t="shared" si="7"/>
        <v>0</v>
      </c>
      <c r="M92" s="397">
        <v>0</v>
      </c>
      <c r="BD92" s="389"/>
      <c r="BE92" s="392"/>
      <c r="BF92" s="398"/>
      <c r="BG92" s="405" t="s">
        <v>1700</v>
      </c>
      <c r="BH92" s="410"/>
      <c r="BI92" s="405"/>
    </row>
    <row r="93" spans="1:61" s="365" customFormat="1" ht="20.399999999999999" x14ac:dyDescent="0.3">
      <c r="A93" s="401"/>
      <c r="B93" s="402" t="s">
        <v>4807</v>
      </c>
      <c r="C93" s="634" t="s">
        <v>4808</v>
      </c>
      <c r="D93" s="634"/>
      <c r="E93" s="634"/>
      <c r="F93" s="403" t="s">
        <v>67</v>
      </c>
      <c r="G93" s="404" t="s">
        <v>4811</v>
      </c>
      <c r="H93" s="396" t="e">
        <f t="shared" si="4"/>
        <v>#VALUE!</v>
      </c>
      <c r="I93" s="396">
        <f t="shared" si="5"/>
        <v>0</v>
      </c>
      <c r="J93" s="397">
        <v>0</v>
      </c>
      <c r="K93" s="397" t="e">
        <f t="shared" si="6"/>
        <v>#VALUE!</v>
      </c>
      <c r="L93" s="397">
        <f t="shared" si="7"/>
        <v>0</v>
      </c>
      <c r="M93" s="397">
        <v>0</v>
      </c>
      <c r="BD93" s="389"/>
      <c r="BE93" s="392"/>
      <c r="BF93" s="398"/>
      <c r="BG93" s="405" t="s">
        <v>4808</v>
      </c>
      <c r="BH93" s="410"/>
      <c r="BI93" s="405"/>
    </row>
    <row r="94" spans="1:61" s="365" customFormat="1" ht="21.6" x14ac:dyDescent="0.3">
      <c r="A94" s="401"/>
      <c r="B94" s="402" t="s">
        <v>603</v>
      </c>
      <c r="C94" s="634" t="s">
        <v>604</v>
      </c>
      <c r="D94" s="634"/>
      <c r="E94" s="634"/>
      <c r="F94" s="403" t="s">
        <v>605</v>
      </c>
      <c r="G94" s="404" t="s">
        <v>4813</v>
      </c>
      <c r="H94" s="396" t="e">
        <f t="shared" si="4"/>
        <v>#VALUE!</v>
      </c>
      <c r="I94" s="396">
        <f t="shared" si="5"/>
        <v>0</v>
      </c>
      <c r="J94" s="397">
        <v>0</v>
      </c>
      <c r="K94" s="397" t="e">
        <f t="shared" si="6"/>
        <v>#VALUE!</v>
      </c>
      <c r="L94" s="397">
        <f t="shared" si="7"/>
        <v>0</v>
      </c>
      <c r="M94" s="397">
        <v>0</v>
      </c>
      <c r="BD94" s="389"/>
      <c r="BE94" s="392"/>
      <c r="BF94" s="398"/>
      <c r="BG94" s="405" t="s">
        <v>604</v>
      </c>
      <c r="BH94" s="410"/>
      <c r="BI94" s="405"/>
    </row>
    <row r="95" spans="1:61" s="365" customFormat="1" ht="30.6" x14ac:dyDescent="0.3">
      <c r="A95" s="393" t="s">
        <v>233</v>
      </c>
      <c r="B95" s="394" t="s">
        <v>4756</v>
      </c>
      <c r="C95" s="628" t="s">
        <v>4757</v>
      </c>
      <c r="D95" s="628"/>
      <c r="E95" s="628"/>
      <c r="F95" s="393" t="s">
        <v>1045</v>
      </c>
      <c r="G95" s="411">
        <v>0.12852</v>
      </c>
      <c r="H95" s="396">
        <f t="shared" si="4"/>
        <v>0</v>
      </c>
      <c r="I95" s="396">
        <f t="shared" si="5"/>
        <v>0</v>
      </c>
      <c r="J95" s="397">
        <v>0</v>
      </c>
      <c r="K95" s="397">
        <f t="shared" si="6"/>
        <v>84711.41</v>
      </c>
      <c r="L95" s="397">
        <f t="shared" si="7"/>
        <v>10887.11</v>
      </c>
      <c r="M95" s="397">
        <v>13064.53</v>
      </c>
      <c r="BD95" s="389"/>
      <c r="BE95" s="392"/>
      <c r="BF95" s="398" t="s">
        <v>4757</v>
      </c>
      <c r="BG95" s="405"/>
      <c r="BH95" s="410"/>
      <c r="BI95" s="405"/>
    </row>
    <row r="96" spans="1:61" s="365" customFormat="1" ht="15" customHeight="1" x14ac:dyDescent="0.3">
      <c r="A96" s="636" t="s">
        <v>4814</v>
      </c>
      <c r="B96" s="637"/>
      <c r="C96" s="637"/>
      <c r="D96" s="637"/>
      <c r="E96" s="637"/>
      <c r="F96" s="637"/>
      <c r="G96" s="637"/>
      <c r="H96" s="396" t="e">
        <f t="shared" si="4"/>
        <v>#DIV/0!</v>
      </c>
      <c r="I96" s="396">
        <f t="shared" si="5"/>
        <v>0</v>
      </c>
      <c r="J96" s="397">
        <v>0</v>
      </c>
      <c r="K96" s="397" t="e">
        <f t="shared" si="6"/>
        <v>#DIV/0!</v>
      </c>
      <c r="L96" s="397">
        <f t="shared" si="7"/>
        <v>0</v>
      </c>
      <c r="M96" s="397">
        <v>0</v>
      </c>
      <c r="BD96" s="389"/>
      <c r="BE96" s="392" t="s">
        <v>4814</v>
      </c>
      <c r="BF96" s="398"/>
      <c r="BG96" s="405"/>
      <c r="BH96" s="410"/>
      <c r="BI96" s="405"/>
    </row>
    <row r="97" spans="1:61" s="365" customFormat="1" ht="21.6" x14ac:dyDescent="0.3">
      <c r="A97" s="393" t="s">
        <v>239</v>
      </c>
      <c r="B97" s="394" t="s">
        <v>1941</v>
      </c>
      <c r="C97" s="628" t="s">
        <v>1942</v>
      </c>
      <c r="D97" s="628"/>
      <c r="E97" s="628"/>
      <c r="F97" s="393" t="s">
        <v>64</v>
      </c>
      <c r="G97" s="412">
        <v>0.09</v>
      </c>
      <c r="H97" s="396">
        <f t="shared" si="4"/>
        <v>12536.11</v>
      </c>
      <c r="I97" s="396">
        <f t="shared" si="5"/>
        <v>1128.25</v>
      </c>
      <c r="J97" s="397">
        <v>1353.9</v>
      </c>
      <c r="K97" s="397">
        <f t="shared" si="6"/>
        <v>379.56</v>
      </c>
      <c r="L97" s="397">
        <f t="shared" si="7"/>
        <v>34.159999999999997</v>
      </c>
      <c r="M97" s="397">
        <v>40.99</v>
      </c>
      <c r="BD97" s="389"/>
      <c r="BE97" s="392"/>
      <c r="BF97" s="398" t="s">
        <v>1942</v>
      </c>
      <c r="BG97" s="405"/>
      <c r="BH97" s="410"/>
      <c r="BI97" s="405"/>
    </row>
    <row r="98" spans="1:61" s="365" customFormat="1" ht="20.399999999999999" x14ac:dyDescent="0.3">
      <c r="A98" s="401"/>
      <c r="B98" s="402" t="s">
        <v>595</v>
      </c>
      <c r="C98" s="634" t="s">
        <v>596</v>
      </c>
      <c r="D98" s="634"/>
      <c r="E98" s="634"/>
      <c r="F98" s="403" t="s">
        <v>402</v>
      </c>
      <c r="G98" s="404" t="s">
        <v>3674</v>
      </c>
      <c r="H98" s="396" t="e">
        <f t="shared" si="4"/>
        <v>#VALUE!</v>
      </c>
      <c r="I98" s="396">
        <f t="shared" si="5"/>
        <v>0</v>
      </c>
      <c r="J98" s="397">
        <v>0</v>
      </c>
      <c r="K98" s="397" t="e">
        <f t="shared" si="6"/>
        <v>#VALUE!</v>
      </c>
      <c r="L98" s="397">
        <f t="shared" si="7"/>
        <v>0</v>
      </c>
      <c r="M98" s="397">
        <v>0</v>
      </c>
      <c r="BD98" s="389"/>
      <c r="BE98" s="392"/>
      <c r="BF98" s="398"/>
      <c r="BG98" s="405" t="s">
        <v>596</v>
      </c>
      <c r="BH98" s="410"/>
      <c r="BI98" s="405"/>
    </row>
    <row r="99" spans="1:61" s="365" customFormat="1" ht="21.6" x14ac:dyDescent="0.3">
      <c r="A99" s="401"/>
      <c r="B99" s="402" t="s">
        <v>1762</v>
      </c>
      <c r="C99" s="634" t="s">
        <v>1763</v>
      </c>
      <c r="D99" s="634"/>
      <c r="E99" s="634"/>
      <c r="F99" s="403" t="s">
        <v>67</v>
      </c>
      <c r="G99" s="404" t="s">
        <v>4815</v>
      </c>
      <c r="H99" s="396" t="e">
        <f t="shared" si="4"/>
        <v>#VALUE!</v>
      </c>
      <c r="I99" s="396">
        <f t="shared" si="5"/>
        <v>0</v>
      </c>
      <c r="J99" s="397">
        <v>0</v>
      </c>
      <c r="K99" s="397" t="e">
        <f t="shared" si="6"/>
        <v>#VALUE!</v>
      </c>
      <c r="L99" s="397">
        <f t="shared" si="7"/>
        <v>0</v>
      </c>
      <c r="M99" s="397">
        <v>0</v>
      </c>
      <c r="BD99" s="389"/>
      <c r="BE99" s="392"/>
      <c r="BF99" s="398"/>
      <c r="BG99" s="405" t="s">
        <v>1763</v>
      </c>
      <c r="BH99" s="410"/>
      <c r="BI99" s="405"/>
    </row>
    <row r="100" spans="1:61" s="365" customFormat="1" ht="20.399999999999999" x14ac:dyDescent="0.3">
      <c r="A100" s="401"/>
      <c r="B100" s="402" t="s">
        <v>86</v>
      </c>
      <c r="C100" s="634" t="s">
        <v>87</v>
      </c>
      <c r="D100" s="634"/>
      <c r="E100" s="634"/>
      <c r="F100" s="403" t="s">
        <v>67</v>
      </c>
      <c r="G100" s="404" t="s">
        <v>3678</v>
      </c>
      <c r="H100" s="396" t="e">
        <f t="shared" si="4"/>
        <v>#VALUE!</v>
      </c>
      <c r="I100" s="396">
        <f t="shared" si="5"/>
        <v>0</v>
      </c>
      <c r="J100" s="397">
        <v>0</v>
      </c>
      <c r="K100" s="397" t="e">
        <f t="shared" si="6"/>
        <v>#VALUE!</v>
      </c>
      <c r="L100" s="397">
        <f t="shared" si="7"/>
        <v>0</v>
      </c>
      <c r="M100" s="397">
        <v>0</v>
      </c>
      <c r="BD100" s="389"/>
      <c r="BE100" s="392"/>
      <c r="BF100" s="398"/>
      <c r="BG100" s="405" t="s">
        <v>87</v>
      </c>
      <c r="BH100" s="410"/>
      <c r="BI100" s="405"/>
    </row>
    <row r="101" spans="1:61" s="365" customFormat="1" ht="21.6" x14ac:dyDescent="0.3">
      <c r="A101" s="401"/>
      <c r="B101" s="402" t="s">
        <v>603</v>
      </c>
      <c r="C101" s="634" t="s">
        <v>604</v>
      </c>
      <c r="D101" s="634"/>
      <c r="E101" s="634"/>
      <c r="F101" s="403" t="s">
        <v>605</v>
      </c>
      <c r="G101" s="404" t="s">
        <v>4816</v>
      </c>
      <c r="H101" s="396" t="e">
        <f t="shared" si="4"/>
        <v>#VALUE!</v>
      </c>
      <c r="I101" s="396">
        <f t="shared" si="5"/>
        <v>0</v>
      </c>
      <c r="J101" s="397">
        <v>0</v>
      </c>
      <c r="K101" s="397" t="e">
        <f t="shared" si="6"/>
        <v>#VALUE!</v>
      </c>
      <c r="L101" s="397">
        <f t="shared" si="7"/>
        <v>0</v>
      </c>
      <c r="M101" s="397">
        <v>0</v>
      </c>
      <c r="BD101" s="389"/>
      <c r="BE101" s="392"/>
      <c r="BF101" s="398"/>
      <c r="BG101" s="405" t="s">
        <v>604</v>
      </c>
      <c r="BH101" s="410"/>
      <c r="BI101" s="405"/>
    </row>
    <row r="102" spans="1:61" s="365" customFormat="1" ht="21.6" x14ac:dyDescent="0.3">
      <c r="A102" s="393" t="s">
        <v>240</v>
      </c>
      <c r="B102" s="394" t="s">
        <v>4781</v>
      </c>
      <c r="C102" s="628" t="s">
        <v>4782</v>
      </c>
      <c r="D102" s="628"/>
      <c r="E102" s="628"/>
      <c r="F102" s="393" t="s">
        <v>112</v>
      </c>
      <c r="G102" s="412">
        <v>9.18</v>
      </c>
      <c r="H102" s="396">
        <f t="shared" si="4"/>
        <v>0</v>
      </c>
      <c r="I102" s="396">
        <f t="shared" si="5"/>
        <v>0</v>
      </c>
      <c r="J102" s="397">
        <v>0</v>
      </c>
      <c r="K102" s="397">
        <f t="shared" si="6"/>
        <v>402.23</v>
      </c>
      <c r="L102" s="397">
        <f t="shared" si="7"/>
        <v>3692.48</v>
      </c>
      <c r="M102" s="397">
        <v>4430.9799999999996</v>
      </c>
      <c r="BD102" s="389"/>
      <c r="BE102" s="392"/>
      <c r="BF102" s="398" t="s">
        <v>4782</v>
      </c>
      <c r="BG102" s="405"/>
      <c r="BH102" s="410"/>
      <c r="BI102" s="405"/>
    </row>
    <row r="103" spans="1:61" s="365" customFormat="1" ht="15" customHeight="1" x14ac:dyDescent="0.3">
      <c r="A103" s="636" t="s">
        <v>4817</v>
      </c>
      <c r="B103" s="637"/>
      <c r="C103" s="637"/>
      <c r="D103" s="637"/>
      <c r="E103" s="637"/>
      <c r="F103" s="637"/>
      <c r="G103" s="637"/>
      <c r="H103" s="396" t="e">
        <f t="shared" si="4"/>
        <v>#DIV/0!</v>
      </c>
      <c r="I103" s="396">
        <f t="shared" si="5"/>
        <v>0</v>
      </c>
      <c r="J103" s="397">
        <v>0</v>
      </c>
      <c r="K103" s="397" t="e">
        <f t="shared" si="6"/>
        <v>#DIV/0!</v>
      </c>
      <c r="L103" s="397">
        <f t="shared" si="7"/>
        <v>0</v>
      </c>
      <c r="M103" s="397">
        <v>0</v>
      </c>
      <c r="BD103" s="389"/>
      <c r="BE103" s="392" t="s">
        <v>4817</v>
      </c>
      <c r="BF103" s="398"/>
      <c r="BG103" s="405"/>
      <c r="BH103" s="410"/>
      <c r="BI103" s="405"/>
    </row>
    <row r="104" spans="1:61" s="365" customFormat="1" ht="21.6" x14ac:dyDescent="0.3">
      <c r="A104" s="393" t="s">
        <v>242</v>
      </c>
      <c r="B104" s="394" t="s">
        <v>1941</v>
      </c>
      <c r="C104" s="628" t="s">
        <v>1942</v>
      </c>
      <c r="D104" s="628"/>
      <c r="E104" s="628"/>
      <c r="F104" s="393" t="s">
        <v>64</v>
      </c>
      <c r="G104" s="412">
        <v>0.03</v>
      </c>
      <c r="H104" s="396">
        <f t="shared" si="4"/>
        <v>12536</v>
      </c>
      <c r="I104" s="396">
        <f t="shared" si="5"/>
        <v>376.08</v>
      </c>
      <c r="J104" s="397">
        <v>451.29</v>
      </c>
      <c r="K104" s="397">
        <f t="shared" si="6"/>
        <v>379.33</v>
      </c>
      <c r="L104" s="397">
        <f t="shared" si="7"/>
        <v>11.38</v>
      </c>
      <c r="M104" s="397">
        <v>13.66</v>
      </c>
      <c r="BD104" s="389"/>
      <c r="BE104" s="392"/>
      <c r="BF104" s="398" t="s">
        <v>1942</v>
      </c>
      <c r="BG104" s="405"/>
      <c r="BH104" s="410"/>
      <c r="BI104" s="405"/>
    </row>
    <row r="105" spans="1:61" s="365" customFormat="1" ht="20.399999999999999" x14ac:dyDescent="0.3">
      <c r="A105" s="401"/>
      <c r="B105" s="402" t="s">
        <v>595</v>
      </c>
      <c r="C105" s="634" t="s">
        <v>596</v>
      </c>
      <c r="D105" s="634"/>
      <c r="E105" s="634"/>
      <c r="F105" s="403" t="s">
        <v>402</v>
      </c>
      <c r="G105" s="404" t="s">
        <v>4818</v>
      </c>
      <c r="H105" s="396" t="e">
        <f t="shared" si="4"/>
        <v>#VALUE!</v>
      </c>
      <c r="I105" s="396">
        <f t="shared" si="5"/>
        <v>0</v>
      </c>
      <c r="J105" s="397">
        <v>0</v>
      </c>
      <c r="K105" s="397" t="e">
        <f t="shared" si="6"/>
        <v>#VALUE!</v>
      </c>
      <c r="L105" s="397">
        <f t="shared" si="7"/>
        <v>0</v>
      </c>
      <c r="M105" s="397">
        <v>0</v>
      </c>
      <c r="BD105" s="389"/>
      <c r="BE105" s="392"/>
      <c r="BF105" s="398"/>
      <c r="BG105" s="405" t="s">
        <v>596</v>
      </c>
      <c r="BH105" s="410"/>
      <c r="BI105" s="405"/>
    </row>
    <row r="106" spans="1:61" s="365" customFormat="1" ht="21.6" x14ac:dyDescent="0.3">
      <c r="A106" s="401"/>
      <c r="B106" s="402" t="s">
        <v>1762</v>
      </c>
      <c r="C106" s="634" t="s">
        <v>1763</v>
      </c>
      <c r="D106" s="634"/>
      <c r="E106" s="634"/>
      <c r="F106" s="403" t="s">
        <v>67</v>
      </c>
      <c r="G106" s="404" t="s">
        <v>4819</v>
      </c>
      <c r="H106" s="396" t="e">
        <f t="shared" si="4"/>
        <v>#VALUE!</v>
      </c>
      <c r="I106" s="396">
        <f t="shared" si="5"/>
        <v>0</v>
      </c>
      <c r="J106" s="397">
        <v>0</v>
      </c>
      <c r="K106" s="397" t="e">
        <f t="shared" si="6"/>
        <v>#VALUE!</v>
      </c>
      <c r="L106" s="397">
        <f t="shared" si="7"/>
        <v>0</v>
      </c>
      <c r="M106" s="397">
        <v>0</v>
      </c>
      <c r="BD106" s="389"/>
      <c r="BE106" s="392"/>
      <c r="BF106" s="398"/>
      <c r="BG106" s="405" t="s">
        <v>1763</v>
      </c>
      <c r="BH106" s="410"/>
      <c r="BI106" s="405"/>
    </row>
    <row r="107" spans="1:61" s="365" customFormat="1" ht="20.399999999999999" x14ac:dyDescent="0.3">
      <c r="A107" s="401"/>
      <c r="B107" s="402" t="s">
        <v>86</v>
      </c>
      <c r="C107" s="634" t="s">
        <v>87</v>
      </c>
      <c r="D107" s="634"/>
      <c r="E107" s="634"/>
      <c r="F107" s="403" t="s">
        <v>67</v>
      </c>
      <c r="G107" s="404" t="s">
        <v>4820</v>
      </c>
      <c r="H107" s="396" t="e">
        <f t="shared" si="4"/>
        <v>#VALUE!</v>
      </c>
      <c r="I107" s="396">
        <f t="shared" si="5"/>
        <v>0</v>
      </c>
      <c r="J107" s="397">
        <v>0</v>
      </c>
      <c r="K107" s="397" t="e">
        <f t="shared" si="6"/>
        <v>#VALUE!</v>
      </c>
      <c r="L107" s="397">
        <f t="shared" si="7"/>
        <v>0</v>
      </c>
      <c r="M107" s="397">
        <v>0</v>
      </c>
      <c r="BD107" s="389"/>
      <c r="BE107" s="392"/>
      <c r="BF107" s="398"/>
      <c r="BG107" s="405" t="s">
        <v>87</v>
      </c>
      <c r="BH107" s="410"/>
      <c r="BI107" s="405"/>
    </row>
    <row r="108" spans="1:61" s="365" customFormat="1" ht="21.6" x14ac:dyDescent="0.3">
      <c r="A108" s="401"/>
      <c r="B108" s="402" t="s">
        <v>603</v>
      </c>
      <c r="C108" s="634" t="s">
        <v>604</v>
      </c>
      <c r="D108" s="634"/>
      <c r="E108" s="634"/>
      <c r="F108" s="403" t="s">
        <v>605</v>
      </c>
      <c r="G108" s="404" t="s">
        <v>4821</v>
      </c>
      <c r="H108" s="396" t="e">
        <f t="shared" si="4"/>
        <v>#VALUE!</v>
      </c>
      <c r="I108" s="396">
        <f t="shared" si="5"/>
        <v>0</v>
      </c>
      <c r="J108" s="397">
        <v>0</v>
      </c>
      <c r="K108" s="397" t="e">
        <f t="shared" si="6"/>
        <v>#VALUE!</v>
      </c>
      <c r="L108" s="397">
        <f t="shared" si="7"/>
        <v>0</v>
      </c>
      <c r="M108" s="397">
        <v>0</v>
      </c>
      <c r="BD108" s="389"/>
      <c r="BE108" s="392"/>
      <c r="BF108" s="398"/>
      <c r="BG108" s="405" t="s">
        <v>604</v>
      </c>
      <c r="BH108" s="410"/>
      <c r="BI108" s="405"/>
    </row>
    <row r="109" spans="1:61" s="365" customFormat="1" ht="20.399999999999999" x14ac:dyDescent="0.3">
      <c r="A109" s="393" t="s">
        <v>243</v>
      </c>
      <c r="B109" s="394" t="s">
        <v>4774</v>
      </c>
      <c r="C109" s="628" t="s">
        <v>4775</v>
      </c>
      <c r="D109" s="628"/>
      <c r="E109" s="628"/>
      <c r="F109" s="393" t="s">
        <v>3902</v>
      </c>
      <c r="G109" s="411">
        <v>3.0599999999999998E-3</v>
      </c>
      <c r="H109" s="396">
        <f t="shared" si="4"/>
        <v>0</v>
      </c>
      <c r="I109" s="396">
        <f t="shared" si="5"/>
        <v>0</v>
      </c>
      <c r="J109" s="397">
        <v>0</v>
      </c>
      <c r="K109" s="397">
        <f t="shared" si="6"/>
        <v>199885.62</v>
      </c>
      <c r="L109" s="397">
        <f t="shared" si="7"/>
        <v>611.65</v>
      </c>
      <c r="M109" s="397">
        <v>733.98</v>
      </c>
      <c r="BD109" s="389"/>
      <c r="BE109" s="392"/>
      <c r="BF109" s="398" t="s">
        <v>4775</v>
      </c>
      <c r="BG109" s="405"/>
      <c r="BH109" s="410"/>
      <c r="BI109" s="405"/>
    </row>
    <row r="110" spans="1:61" s="365" customFormat="1" ht="15" customHeight="1" x14ac:dyDescent="0.3">
      <c r="A110" s="636" t="s">
        <v>4822</v>
      </c>
      <c r="B110" s="637"/>
      <c r="C110" s="637"/>
      <c r="D110" s="637"/>
      <c r="E110" s="637"/>
      <c r="F110" s="637"/>
      <c r="G110" s="637"/>
      <c r="H110" s="396" t="e">
        <f t="shared" si="4"/>
        <v>#DIV/0!</v>
      </c>
      <c r="I110" s="396">
        <f t="shared" si="5"/>
        <v>0</v>
      </c>
      <c r="J110" s="397">
        <v>0</v>
      </c>
      <c r="K110" s="397" t="e">
        <f t="shared" si="6"/>
        <v>#DIV/0!</v>
      </c>
      <c r="L110" s="397">
        <f t="shared" si="7"/>
        <v>0</v>
      </c>
      <c r="M110" s="397">
        <v>0</v>
      </c>
      <c r="BD110" s="389"/>
      <c r="BE110" s="392" t="s">
        <v>4822</v>
      </c>
      <c r="BF110" s="398"/>
      <c r="BG110" s="405"/>
      <c r="BH110" s="410"/>
      <c r="BI110" s="405"/>
    </row>
    <row r="111" spans="1:61" s="365" customFormat="1" ht="21.6" x14ac:dyDescent="0.3">
      <c r="A111" s="393" t="s">
        <v>527</v>
      </c>
      <c r="B111" s="394" t="s">
        <v>1941</v>
      </c>
      <c r="C111" s="628" t="s">
        <v>1942</v>
      </c>
      <c r="D111" s="628"/>
      <c r="E111" s="628"/>
      <c r="F111" s="393" t="s">
        <v>64</v>
      </c>
      <c r="G111" s="412">
        <v>3.16</v>
      </c>
      <c r="H111" s="396">
        <f t="shared" si="4"/>
        <v>12536.18</v>
      </c>
      <c r="I111" s="396">
        <f t="shared" si="5"/>
        <v>39614.33</v>
      </c>
      <c r="J111" s="397">
        <v>47537.19</v>
      </c>
      <c r="K111" s="397">
        <f t="shared" si="6"/>
        <v>379.58</v>
      </c>
      <c r="L111" s="397">
        <f t="shared" si="7"/>
        <v>1199.47</v>
      </c>
      <c r="M111" s="397">
        <v>1439.36</v>
      </c>
      <c r="BD111" s="389"/>
      <c r="BE111" s="392"/>
      <c r="BF111" s="398" t="s">
        <v>1942</v>
      </c>
      <c r="BG111" s="405"/>
      <c r="BH111" s="410"/>
      <c r="BI111" s="405"/>
    </row>
    <row r="112" spans="1:61" s="365" customFormat="1" ht="20.399999999999999" x14ac:dyDescent="0.3">
      <c r="A112" s="401"/>
      <c r="B112" s="402" t="s">
        <v>595</v>
      </c>
      <c r="C112" s="634" t="s">
        <v>596</v>
      </c>
      <c r="D112" s="634"/>
      <c r="E112" s="634"/>
      <c r="F112" s="403" t="s">
        <v>402</v>
      </c>
      <c r="G112" s="404" t="s">
        <v>4823</v>
      </c>
      <c r="H112" s="396" t="e">
        <f t="shared" si="4"/>
        <v>#VALUE!</v>
      </c>
      <c r="I112" s="396">
        <f t="shared" si="5"/>
        <v>0</v>
      </c>
      <c r="J112" s="397">
        <v>0</v>
      </c>
      <c r="K112" s="397" t="e">
        <f t="shared" si="6"/>
        <v>#VALUE!</v>
      </c>
      <c r="L112" s="397">
        <f t="shared" si="7"/>
        <v>0</v>
      </c>
      <c r="M112" s="397">
        <v>0</v>
      </c>
      <c r="BD112" s="389"/>
      <c r="BE112" s="392"/>
      <c r="BF112" s="398"/>
      <c r="BG112" s="405" t="s">
        <v>596</v>
      </c>
      <c r="BH112" s="410"/>
      <c r="BI112" s="405"/>
    </row>
    <row r="113" spans="1:61" s="365" customFormat="1" ht="21.6" x14ac:dyDescent="0.3">
      <c r="A113" s="401"/>
      <c r="B113" s="402" t="s">
        <v>1762</v>
      </c>
      <c r="C113" s="634" t="s">
        <v>1763</v>
      </c>
      <c r="D113" s="634"/>
      <c r="E113" s="634"/>
      <c r="F113" s="403" t="s">
        <v>67</v>
      </c>
      <c r="G113" s="404" t="s">
        <v>4824</v>
      </c>
      <c r="H113" s="396" t="e">
        <f t="shared" si="4"/>
        <v>#VALUE!</v>
      </c>
      <c r="I113" s="396">
        <f t="shared" si="5"/>
        <v>0</v>
      </c>
      <c r="J113" s="397">
        <v>0</v>
      </c>
      <c r="K113" s="397" t="e">
        <f t="shared" si="6"/>
        <v>#VALUE!</v>
      </c>
      <c r="L113" s="397">
        <f t="shared" si="7"/>
        <v>0</v>
      </c>
      <c r="M113" s="397">
        <v>0</v>
      </c>
      <c r="BD113" s="389"/>
      <c r="BE113" s="392"/>
      <c r="BF113" s="398"/>
      <c r="BG113" s="405" t="s">
        <v>1763</v>
      </c>
      <c r="BH113" s="410"/>
      <c r="BI113" s="405"/>
    </row>
    <row r="114" spans="1:61" s="365" customFormat="1" ht="20.399999999999999" x14ac:dyDescent="0.3">
      <c r="A114" s="401"/>
      <c r="B114" s="402" t="s">
        <v>86</v>
      </c>
      <c r="C114" s="634" t="s">
        <v>87</v>
      </c>
      <c r="D114" s="634"/>
      <c r="E114" s="634"/>
      <c r="F114" s="403" t="s">
        <v>67</v>
      </c>
      <c r="G114" s="404" t="s">
        <v>4825</v>
      </c>
      <c r="H114" s="396" t="e">
        <f t="shared" si="4"/>
        <v>#VALUE!</v>
      </c>
      <c r="I114" s="396">
        <f t="shared" si="5"/>
        <v>0</v>
      </c>
      <c r="J114" s="397">
        <v>0</v>
      </c>
      <c r="K114" s="397" t="e">
        <f t="shared" si="6"/>
        <v>#VALUE!</v>
      </c>
      <c r="L114" s="397">
        <f t="shared" si="7"/>
        <v>0</v>
      </c>
      <c r="M114" s="397">
        <v>0</v>
      </c>
      <c r="BD114" s="389"/>
      <c r="BE114" s="392"/>
      <c r="BF114" s="398"/>
      <c r="BG114" s="405" t="s">
        <v>87</v>
      </c>
      <c r="BH114" s="410"/>
      <c r="BI114" s="405"/>
    </row>
    <row r="115" spans="1:61" s="365" customFormat="1" ht="21.6" x14ac:dyDescent="0.3">
      <c r="A115" s="401"/>
      <c r="B115" s="402" t="s">
        <v>603</v>
      </c>
      <c r="C115" s="634" t="s">
        <v>604</v>
      </c>
      <c r="D115" s="634"/>
      <c r="E115" s="634"/>
      <c r="F115" s="403" t="s">
        <v>605</v>
      </c>
      <c r="G115" s="404" t="s">
        <v>4826</v>
      </c>
      <c r="H115" s="396" t="e">
        <f t="shared" si="4"/>
        <v>#VALUE!</v>
      </c>
      <c r="I115" s="396">
        <f t="shared" si="5"/>
        <v>0</v>
      </c>
      <c r="J115" s="397">
        <v>0</v>
      </c>
      <c r="K115" s="397" t="e">
        <f t="shared" si="6"/>
        <v>#VALUE!</v>
      </c>
      <c r="L115" s="397">
        <f t="shared" si="7"/>
        <v>0</v>
      </c>
      <c r="M115" s="397">
        <v>0</v>
      </c>
      <c r="BD115" s="389"/>
      <c r="BE115" s="392"/>
      <c r="BF115" s="398"/>
      <c r="BG115" s="405" t="s">
        <v>604</v>
      </c>
      <c r="BH115" s="410"/>
      <c r="BI115" s="405"/>
    </row>
    <row r="116" spans="1:61" s="365" customFormat="1" ht="20.399999999999999" x14ac:dyDescent="0.3">
      <c r="A116" s="393" t="s">
        <v>529</v>
      </c>
      <c r="B116" s="394" t="s">
        <v>4765</v>
      </c>
      <c r="C116" s="628" t="s">
        <v>4766</v>
      </c>
      <c r="D116" s="628"/>
      <c r="E116" s="628"/>
      <c r="F116" s="393" t="s">
        <v>112</v>
      </c>
      <c r="G116" s="412">
        <v>322.32</v>
      </c>
      <c r="H116" s="396">
        <f t="shared" si="4"/>
        <v>0</v>
      </c>
      <c r="I116" s="396">
        <f t="shared" si="5"/>
        <v>0</v>
      </c>
      <c r="J116" s="397">
        <v>0</v>
      </c>
      <c r="K116" s="397">
        <f t="shared" si="6"/>
        <v>143.71</v>
      </c>
      <c r="L116" s="397">
        <f t="shared" si="7"/>
        <v>46321.39</v>
      </c>
      <c r="M116" s="397">
        <v>55585.67</v>
      </c>
      <c r="BD116" s="389"/>
      <c r="BE116" s="392"/>
      <c r="BF116" s="398" t="s">
        <v>4766</v>
      </c>
      <c r="BG116" s="405"/>
      <c r="BH116" s="410"/>
      <c r="BI116" s="405"/>
    </row>
    <row r="117" spans="1:61" s="365" customFormat="1" ht="15" customHeight="1" x14ac:dyDescent="0.3">
      <c r="A117" s="636" t="s">
        <v>4783</v>
      </c>
      <c r="B117" s="637"/>
      <c r="C117" s="637"/>
      <c r="D117" s="637"/>
      <c r="E117" s="637"/>
      <c r="F117" s="637"/>
      <c r="G117" s="637"/>
      <c r="H117" s="396" t="e">
        <f t="shared" si="4"/>
        <v>#DIV/0!</v>
      </c>
      <c r="I117" s="396">
        <f t="shared" si="5"/>
        <v>0</v>
      </c>
      <c r="J117" s="397">
        <v>0</v>
      </c>
      <c r="K117" s="397" t="e">
        <f t="shared" si="6"/>
        <v>#DIV/0!</v>
      </c>
      <c r="L117" s="397">
        <f t="shared" si="7"/>
        <v>0</v>
      </c>
      <c r="M117" s="397">
        <v>0</v>
      </c>
      <c r="BD117" s="389"/>
      <c r="BE117" s="392" t="s">
        <v>4783</v>
      </c>
      <c r="BF117" s="398"/>
      <c r="BG117" s="405"/>
      <c r="BH117" s="410"/>
      <c r="BI117" s="405"/>
    </row>
    <row r="118" spans="1:61" s="365" customFormat="1" ht="42" x14ac:dyDescent="0.3">
      <c r="A118" s="393" t="s">
        <v>535</v>
      </c>
      <c r="B118" s="394" t="s">
        <v>253</v>
      </c>
      <c r="C118" s="628" t="s">
        <v>254</v>
      </c>
      <c r="D118" s="628"/>
      <c r="E118" s="628"/>
      <c r="F118" s="393" t="s">
        <v>43</v>
      </c>
      <c r="G118" s="395">
        <v>5.5999999999999999E-3</v>
      </c>
      <c r="H118" s="396">
        <f t="shared" si="4"/>
        <v>12933.93</v>
      </c>
      <c r="I118" s="396">
        <f t="shared" si="5"/>
        <v>72.430000000000007</v>
      </c>
      <c r="J118" s="397">
        <v>86.92</v>
      </c>
      <c r="K118" s="397">
        <f t="shared" si="6"/>
        <v>0</v>
      </c>
      <c r="L118" s="397">
        <f t="shared" si="7"/>
        <v>0</v>
      </c>
      <c r="M118" s="397">
        <v>0</v>
      </c>
      <c r="BD118" s="389"/>
      <c r="BE118" s="392"/>
      <c r="BF118" s="398" t="s">
        <v>254</v>
      </c>
      <c r="BG118" s="405"/>
      <c r="BH118" s="410"/>
      <c r="BI118" s="405"/>
    </row>
    <row r="119" spans="1:61" s="365" customFormat="1" ht="21.6" x14ac:dyDescent="0.3">
      <c r="A119" s="393" t="s">
        <v>538</v>
      </c>
      <c r="B119" s="394" t="s">
        <v>201</v>
      </c>
      <c r="C119" s="628" t="s">
        <v>79</v>
      </c>
      <c r="D119" s="628"/>
      <c r="E119" s="628"/>
      <c r="F119" s="393" t="s">
        <v>46</v>
      </c>
      <c r="G119" s="412">
        <v>6.16</v>
      </c>
      <c r="H119" s="396">
        <f t="shared" si="4"/>
        <v>0</v>
      </c>
      <c r="I119" s="396">
        <f t="shared" si="5"/>
        <v>0</v>
      </c>
      <c r="J119" s="397">
        <v>0</v>
      </c>
      <c r="K119" s="397">
        <f t="shared" si="6"/>
        <v>614.92999999999995</v>
      </c>
      <c r="L119" s="397">
        <f t="shared" si="7"/>
        <v>3787.96</v>
      </c>
      <c r="M119" s="397">
        <v>4545.55</v>
      </c>
      <c r="BD119" s="389"/>
      <c r="BE119" s="392"/>
      <c r="BF119" s="398" t="s">
        <v>79</v>
      </c>
      <c r="BG119" s="405"/>
      <c r="BH119" s="410"/>
      <c r="BI119" s="405"/>
    </row>
    <row r="120" spans="1:61" s="365" customFormat="1" ht="21.6" x14ac:dyDescent="0.3">
      <c r="A120" s="393" t="s">
        <v>543</v>
      </c>
      <c r="B120" s="394" t="s">
        <v>4784</v>
      </c>
      <c r="C120" s="628" t="s">
        <v>4785</v>
      </c>
      <c r="D120" s="628"/>
      <c r="E120" s="628"/>
      <c r="F120" s="393" t="s">
        <v>122</v>
      </c>
      <c r="G120" s="399">
        <v>5.6000000000000001E-2</v>
      </c>
      <c r="H120" s="396">
        <f t="shared" si="4"/>
        <v>18199.11</v>
      </c>
      <c r="I120" s="396">
        <f t="shared" si="5"/>
        <v>1019.15</v>
      </c>
      <c r="J120" s="397">
        <v>1222.98</v>
      </c>
      <c r="K120" s="397">
        <f t="shared" si="6"/>
        <v>0</v>
      </c>
      <c r="L120" s="397">
        <f t="shared" si="7"/>
        <v>0</v>
      </c>
      <c r="M120" s="397">
        <v>0</v>
      </c>
      <c r="BD120" s="389"/>
      <c r="BE120" s="392"/>
      <c r="BF120" s="398" t="s">
        <v>4785</v>
      </c>
      <c r="BG120" s="405"/>
      <c r="BH120" s="410"/>
      <c r="BI120" s="405"/>
    </row>
    <row r="121" spans="1:61" s="365" customFormat="1" ht="15" customHeight="1" x14ac:dyDescent="0.3">
      <c r="A121" s="636" t="s">
        <v>4786</v>
      </c>
      <c r="B121" s="637"/>
      <c r="C121" s="637"/>
      <c r="D121" s="637"/>
      <c r="E121" s="637"/>
      <c r="F121" s="637"/>
      <c r="G121" s="637"/>
      <c r="H121" s="396" t="e">
        <f t="shared" si="4"/>
        <v>#DIV/0!</v>
      </c>
      <c r="I121" s="396">
        <f t="shared" si="5"/>
        <v>0</v>
      </c>
      <c r="J121" s="397">
        <v>0</v>
      </c>
      <c r="K121" s="397" t="e">
        <f t="shared" si="6"/>
        <v>#DIV/0!</v>
      </c>
      <c r="L121" s="397">
        <f t="shared" si="7"/>
        <v>0</v>
      </c>
      <c r="M121" s="397">
        <v>0</v>
      </c>
      <c r="BD121" s="389"/>
      <c r="BE121" s="392" t="s">
        <v>4786</v>
      </c>
      <c r="BF121" s="398"/>
      <c r="BG121" s="405"/>
      <c r="BH121" s="410"/>
      <c r="BI121" s="405"/>
    </row>
    <row r="122" spans="1:61" s="365" customFormat="1" ht="42" x14ac:dyDescent="0.3">
      <c r="A122" s="393" t="s">
        <v>545</v>
      </c>
      <c r="B122" s="394" t="s">
        <v>253</v>
      </c>
      <c r="C122" s="628" t="s">
        <v>254</v>
      </c>
      <c r="D122" s="628"/>
      <c r="E122" s="628"/>
      <c r="F122" s="393" t="s">
        <v>43</v>
      </c>
      <c r="G122" s="395">
        <v>5.3199999999999997E-2</v>
      </c>
      <c r="H122" s="396">
        <f t="shared" si="4"/>
        <v>12932.89</v>
      </c>
      <c r="I122" s="396">
        <f t="shared" si="5"/>
        <v>688.03</v>
      </c>
      <c r="J122" s="397">
        <v>825.64</v>
      </c>
      <c r="K122" s="397">
        <f t="shared" si="6"/>
        <v>0</v>
      </c>
      <c r="L122" s="397">
        <f t="shared" si="7"/>
        <v>0</v>
      </c>
      <c r="M122" s="397">
        <v>0</v>
      </c>
      <c r="BD122" s="389"/>
      <c r="BE122" s="392"/>
      <c r="BF122" s="398" t="s">
        <v>254</v>
      </c>
      <c r="BG122" s="405"/>
      <c r="BH122" s="410"/>
      <c r="BI122" s="405"/>
    </row>
    <row r="123" spans="1:61" s="365" customFormat="1" ht="21.6" x14ac:dyDescent="0.3">
      <c r="A123" s="393" t="s">
        <v>566</v>
      </c>
      <c r="B123" s="394" t="s">
        <v>4784</v>
      </c>
      <c r="C123" s="628" t="s">
        <v>4785</v>
      </c>
      <c r="D123" s="628"/>
      <c r="E123" s="628"/>
      <c r="F123" s="393" t="s">
        <v>122</v>
      </c>
      <c r="G123" s="399">
        <v>0.53200000000000003</v>
      </c>
      <c r="H123" s="396">
        <f t="shared" si="4"/>
        <v>18199.21</v>
      </c>
      <c r="I123" s="396">
        <f t="shared" si="5"/>
        <v>9681.98</v>
      </c>
      <c r="J123" s="397">
        <v>11618.37</v>
      </c>
      <c r="K123" s="397">
        <f t="shared" si="6"/>
        <v>0</v>
      </c>
      <c r="L123" s="397">
        <f t="shared" si="7"/>
        <v>0</v>
      </c>
      <c r="M123" s="397">
        <v>0</v>
      </c>
      <c r="BD123" s="389"/>
      <c r="BE123" s="392"/>
      <c r="BF123" s="398" t="s">
        <v>4785</v>
      </c>
      <c r="BG123" s="405"/>
      <c r="BH123" s="410"/>
      <c r="BI123" s="405"/>
    </row>
    <row r="124" spans="1:61" s="365" customFormat="1" ht="15" customHeight="1" x14ac:dyDescent="0.3">
      <c r="A124" s="636" t="s">
        <v>4787</v>
      </c>
      <c r="B124" s="637"/>
      <c r="C124" s="637"/>
      <c r="D124" s="637"/>
      <c r="E124" s="637"/>
      <c r="F124" s="637"/>
      <c r="G124" s="637"/>
      <c r="H124" s="396" t="e">
        <f t="shared" si="4"/>
        <v>#DIV/0!</v>
      </c>
      <c r="I124" s="396">
        <f t="shared" si="5"/>
        <v>0</v>
      </c>
      <c r="J124" s="397">
        <v>0</v>
      </c>
      <c r="K124" s="397" t="e">
        <f t="shared" si="6"/>
        <v>#DIV/0!</v>
      </c>
      <c r="L124" s="397">
        <f t="shared" si="7"/>
        <v>0</v>
      </c>
      <c r="M124" s="397">
        <v>0</v>
      </c>
      <c r="BD124" s="389"/>
      <c r="BE124" s="392" t="s">
        <v>4787</v>
      </c>
      <c r="BF124" s="398"/>
      <c r="BG124" s="405"/>
      <c r="BH124" s="410"/>
      <c r="BI124" s="405"/>
    </row>
    <row r="125" spans="1:61" s="365" customFormat="1" ht="42" x14ac:dyDescent="0.3">
      <c r="A125" s="393" t="s">
        <v>580</v>
      </c>
      <c r="B125" s="394" t="s">
        <v>4788</v>
      </c>
      <c r="C125" s="628" t="s">
        <v>4789</v>
      </c>
      <c r="D125" s="628"/>
      <c r="E125" s="628"/>
      <c r="F125" s="393" t="s">
        <v>43</v>
      </c>
      <c r="G125" s="395">
        <v>1.12E-2</v>
      </c>
      <c r="H125" s="396">
        <f t="shared" si="4"/>
        <v>102913.39</v>
      </c>
      <c r="I125" s="396">
        <f t="shared" si="5"/>
        <v>1152.6300000000001</v>
      </c>
      <c r="J125" s="397">
        <v>1383.16</v>
      </c>
      <c r="K125" s="397">
        <f t="shared" si="6"/>
        <v>44.64</v>
      </c>
      <c r="L125" s="397">
        <f t="shared" si="7"/>
        <v>0.5</v>
      </c>
      <c r="M125" s="397">
        <v>0.6</v>
      </c>
      <c r="BD125" s="389"/>
      <c r="BE125" s="392"/>
      <c r="BF125" s="398" t="s">
        <v>4789</v>
      </c>
      <c r="BG125" s="405"/>
      <c r="BH125" s="410"/>
      <c r="BI125" s="405"/>
    </row>
    <row r="126" spans="1:61" s="365" customFormat="1" ht="20.399999999999999" x14ac:dyDescent="0.3">
      <c r="A126" s="401"/>
      <c r="B126" s="402" t="s">
        <v>44</v>
      </c>
      <c r="C126" s="634" t="s">
        <v>45</v>
      </c>
      <c r="D126" s="634"/>
      <c r="E126" s="634"/>
      <c r="F126" s="403" t="s">
        <v>46</v>
      </c>
      <c r="G126" s="404" t="s">
        <v>4827</v>
      </c>
      <c r="H126" s="396" t="e">
        <f t="shared" si="4"/>
        <v>#VALUE!</v>
      </c>
      <c r="I126" s="396">
        <f t="shared" si="5"/>
        <v>0</v>
      </c>
      <c r="J126" s="397">
        <v>0</v>
      </c>
      <c r="K126" s="397" t="e">
        <f t="shared" si="6"/>
        <v>#VALUE!</v>
      </c>
      <c r="L126" s="397">
        <f t="shared" si="7"/>
        <v>0</v>
      </c>
      <c r="M126" s="397">
        <v>0</v>
      </c>
      <c r="BD126" s="389"/>
      <c r="BE126" s="392"/>
      <c r="BF126" s="398"/>
      <c r="BG126" s="405" t="s">
        <v>45</v>
      </c>
      <c r="BH126" s="410"/>
      <c r="BI126" s="405"/>
    </row>
    <row r="127" spans="1:61" s="365" customFormat="1" ht="42" x14ac:dyDescent="0.3">
      <c r="A127" s="393" t="s">
        <v>581</v>
      </c>
      <c r="B127" s="394" t="s">
        <v>48</v>
      </c>
      <c r="C127" s="628" t="s">
        <v>49</v>
      </c>
      <c r="D127" s="628"/>
      <c r="E127" s="628"/>
      <c r="F127" s="393" t="s">
        <v>50</v>
      </c>
      <c r="G127" s="400">
        <v>22.4</v>
      </c>
      <c r="H127" s="396">
        <f t="shared" si="4"/>
        <v>693.07</v>
      </c>
      <c r="I127" s="396">
        <f t="shared" si="5"/>
        <v>15524.77</v>
      </c>
      <c r="J127" s="397">
        <v>18629.72</v>
      </c>
      <c r="K127" s="397">
        <f t="shared" si="6"/>
        <v>0</v>
      </c>
      <c r="L127" s="397">
        <f t="shared" si="7"/>
        <v>0</v>
      </c>
      <c r="M127" s="397">
        <v>0</v>
      </c>
      <c r="BD127" s="389"/>
      <c r="BE127" s="392"/>
      <c r="BF127" s="398" t="s">
        <v>49</v>
      </c>
      <c r="BG127" s="405"/>
      <c r="BH127" s="410"/>
      <c r="BI127" s="405"/>
    </row>
    <row r="128" spans="1:61" s="365" customFormat="1" ht="15" customHeight="1" x14ac:dyDescent="0.3">
      <c r="A128" s="636" t="s">
        <v>4828</v>
      </c>
      <c r="B128" s="637"/>
      <c r="C128" s="637"/>
      <c r="D128" s="637"/>
      <c r="E128" s="637"/>
      <c r="F128" s="637"/>
      <c r="G128" s="637"/>
      <c r="H128" s="396" t="e">
        <f t="shared" si="4"/>
        <v>#DIV/0!</v>
      </c>
      <c r="I128" s="396">
        <f t="shared" si="5"/>
        <v>0</v>
      </c>
      <c r="J128" s="397">
        <v>0</v>
      </c>
      <c r="K128" s="397" t="e">
        <f t="shared" si="6"/>
        <v>#DIV/0!</v>
      </c>
      <c r="L128" s="397">
        <f t="shared" si="7"/>
        <v>0</v>
      </c>
      <c r="M128" s="397">
        <v>0</v>
      </c>
      <c r="BD128" s="389"/>
      <c r="BE128" s="392" t="s">
        <v>4828</v>
      </c>
      <c r="BF128" s="398"/>
      <c r="BG128" s="405"/>
      <c r="BH128" s="410"/>
      <c r="BI128" s="405"/>
    </row>
    <row r="129" spans="1:61" s="365" customFormat="1" ht="31.8" x14ac:dyDescent="0.3">
      <c r="A129" s="393" t="s">
        <v>2133</v>
      </c>
      <c r="B129" s="394" t="s">
        <v>3722</v>
      </c>
      <c r="C129" s="628" t="s">
        <v>3723</v>
      </c>
      <c r="D129" s="628"/>
      <c r="E129" s="628"/>
      <c r="F129" s="393" t="s">
        <v>64</v>
      </c>
      <c r="G129" s="412">
        <v>1.51</v>
      </c>
      <c r="H129" s="396">
        <f t="shared" si="4"/>
        <v>17394.240000000002</v>
      </c>
      <c r="I129" s="396">
        <f t="shared" si="5"/>
        <v>26265.3</v>
      </c>
      <c r="J129" s="397">
        <v>31518.36</v>
      </c>
      <c r="K129" s="397">
        <f t="shared" si="6"/>
        <v>355.69</v>
      </c>
      <c r="L129" s="397">
        <f t="shared" si="7"/>
        <v>537.09</v>
      </c>
      <c r="M129" s="397">
        <v>644.51</v>
      </c>
      <c r="BD129" s="389"/>
      <c r="BE129" s="392"/>
      <c r="BF129" s="398" t="s">
        <v>3723</v>
      </c>
      <c r="BG129" s="405"/>
      <c r="BH129" s="410"/>
      <c r="BI129" s="405"/>
    </row>
    <row r="130" spans="1:61" s="365" customFormat="1" ht="20.399999999999999" x14ac:dyDescent="0.3">
      <c r="A130" s="401"/>
      <c r="B130" s="402" t="s">
        <v>595</v>
      </c>
      <c r="C130" s="634" t="s">
        <v>596</v>
      </c>
      <c r="D130" s="634"/>
      <c r="E130" s="634"/>
      <c r="F130" s="403" t="s">
        <v>402</v>
      </c>
      <c r="G130" s="404" t="s">
        <v>4829</v>
      </c>
      <c r="H130" s="396" t="e">
        <f t="shared" si="4"/>
        <v>#VALUE!</v>
      </c>
      <c r="I130" s="396">
        <f t="shared" si="5"/>
        <v>0</v>
      </c>
      <c r="J130" s="397">
        <v>0</v>
      </c>
      <c r="K130" s="397" t="e">
        <f t="shared" si="6"/>
        <v>#VALUE!</v>
      </c>
      <c r="L130" s="397">
        <f t="shared" si="7"/>
        <v>0</v>
      </c>
      <c r="M130" s="397">
        <v>0</v>
      </c>
      <c r="BD130" s="389"/>
      <c r="BE130" s="392"/>
      <c r="BF130" s="398"/>
      <c r="BG130" s="405" t="s">
        <v>596</v>
      </c>
      <c r="BH130" s="410"/>
      <c r="BI130" s="405"/>
    </row>
    <row r="131" spans="1:61" s="365" customFormat="1" ht="20.399999999999999" x14ac:dyDescent="0.3">
      <c r="A131" s="401"/>
      <c r="B131" s="402" t="s">
        <v>1960</v>
      </c>
      <c r="C131" s="634" t="s">
        <v>1961</v>
      </c>
      <c r="D131" s="634"/>
      <c r="E131" s="634"/>
      <c r="F131" s="403" t="s">
        <v>67</v>
      </c>
      <c r="G131" s="404" t="s">
        <v>4830</v>
      </c>
      <c r="H131" s="396" t="e">
        <f t="shared" si="4"/>
        <v>#VALUE!</v>
      </c>
      <c r="I131" s="396">
        <f t="shared" si="5"/>
        <v>0</v>
      </c>
      <c r="J131" s="397">
        <v>0</v>
      </c>
      <c r="K131" s="397" t="e">
        <f t="shared" si="6"/>
        <v>#VALUE!</v>
      </c>
      <c r="L131" s="397">
        <f t="shared" si="7"/>
        <v>0</v>
      </c>
      <c r="M131" s="397">
        <v>0</v>
      </c>
      <c r="BD131" s="389"/>
      <c r="BE131" s="392"/>
      <c r="BF131" s="398"/>
      <c r="BG131" s="405" t="s">
        <v>1961</v>
      </c>
      <c r="BH131" s="410"/>
      <c r="BI131" s="405"/>
    </row>
    <row r="132" spans="1:61" s="365" customFormat="1" ht="21.6" x14ac:dyDescent="0.3">
      <c r="A132" s="401"/>
      <c r="B132" s="402" t="s">
        <v>1762</v>
      </c>
      <c r="C132" s="634" t="s">
        <v>1763</v>
      </c>
      <c r="D132" s="634"/>
      <c r="E132" s="634"/>
      <c r="F132" s="403" t="s">
        <v>67</v>
      </c>
      <c r="G132" s="404" t="s">
        <v>4831</v>
      </c>
      <c r="H132" s="396" t="e">
        <f t="shared" si="4"/>
        <v>#VALUE!</v>
      </c>
      <c r="I132" s="396">
        <f t="shared" si="5"/>
        <v>0</v>
      </c>
      <c r="J132" s="397">
        <v>0</v>
      </c>
      <c r="K132" s="397" t="e">
        <f t="shared" si="6"/>
        <v>#VALUE!</v>
      </c>
      <c r="L132" s="397">
        <f t="shared" si="7"/>
        <v>0</v>
      </c>
      <c r="M132" s="397">
        <v>0</v>
      </c>
      <c r="BD132" s="389"/>
      <c r="BE132" s="392"/>
      <c r="BF132" s="398"/>
      <c r="BG132" s="405" t="s">
        <v>1763</v>
      </c>
      <c r="BH132" s="410"/>
      <c r="BI132" s="405"/>
    </row>
    <row r="133" spans="1:61" s="365" customFormat="1" ht="20.399999999999999" x14ac:dyDescent="0.3">
      <c r="A133" s="401"/>
      <c r="B133" s="402" t="s">
        <v>86</v>
      </c>
      <c r="C133" s="634" t="s">
        <v>87</v>
      </c>
      <c r="D133" s="634"/>
      <c r="E133" s="634"/>
      <c r="F133" s="403" t="s">
        <v>67</v>
      </c>
      <c r="G133" s="404" t="s">
        <v>4832</v>
      </c>
      <c r="H133" s="396" t="e">
        <f t="shared" si="4"/>
        <v>#VALUE!</v>
      </c>
      <c r="I133" s="396">
        <f t="shared" si="5"/>
        <v>0</v>
      </c>
      <c r="J133" s="397">
        <v>0</v>
      </c>
      <c r="K133" s="397" t="e">
        <f t="shared" si="6"/>
        <v>#VALUE!</v>
      </c>
      <c r="L133" s="397">
        <f t="shared" si="7"/>
        <v>0</v>
      </c>
      <c r="M133" s="397">
        <v>0</v>
      </c>
      <c r="BD133" s="389"/>
      <c r="BE133" s="392"/>
      <c r="BF133" s="398"/>
      <c r="BG133" s="405" t="s">
        <v>87</v>
      </c>
      <c r="BH133" s="410"/>
      <c r="BI133" s="405"/>
    </row>
    <row r="134" spans="1:61" s="365" customFormat="1" ht="21.6" x14ac:dyDescent="0.3">
      <c r="A134" s="401"/>
      <c r="B134" s="402" t="s">
        <v>603</v>
      </c>
      <c r="C134" s="634" t="s">
        <v>604</v>
      </c>
      <c r="D134" s="634"/>
      <c r="E134" s="634"/>
      <c r="F134" s="403" t="s">
        <v>605</v>
      </c>
      <c r="G134" s="404" t="s">
        <v>4833</v>
      </c>
      <c r="H134" s="396" t="e">
        <f t="shared" si="4"/>
        <v>#VALUE!</v>
      </c>
      <c r="I134" s="396">
        <f t="shared" si="5"/>
        <v>0</v>
      </c>
      <c r="J134" s="397">
        <v>0</v>
      </c>
      <c r="K134" s="397" t="e">
        <f t="shared" si="6"/>
        <v>#VALUE!</v>
      </c>
      <c r="L134" s="397">
        <f t="shared" si="7"/>
        <v>0</v>
      </c>
      <c r="M134" s="397">
        <v>0</v>
      </c>
      <c r="BD134" s="389"/>
      <c r="BE134" s="392"/>
      <c r="BF134" s="398"/>
      <c r="BG134" s="405" t="s">
        <v>604</v>
      </c>
      <c r="BH134" s="410"/>
      <c r="BI134" s="405"/>
    </row>
    <row r="135" spans="1:61" s="365" customFormat="1" ht="30.6" x14ac:dyDescent="0.3">
      <c r="A135" s="393" t="s">
        <v>2134</v>
      </c>
      <c r="B135" s="394" t="s">
        <v>4752</v>
      </c>
      <c r="C135" s="628" t="s">
        <v>4753</v>
      </c>
      <c r="D135" s="628"/>
      <c r="E135" s="628"/>
      <c r="F135" s="393" t="s">
        <v>1045</v>
      </c>
      <c r="G135" s="411">
        <v>0.15401999999999999</v>
      </c>
      <c r="H135" s="396">
        <f t="shared" si="4"/>
        <v>0</v>
      </c>
      <c r="I135" s="396">
        <f t="shared" si="5"/>
        <v>0</v>
      </c>
      <c r="J135" s="397">
        <v>0</v>
      </c>
      <c r="K135" s="397">
        <f t="shared" si="6"/>
        <v>72120.759999999995</v>
      </c>
      <c r="L135" s="397">
        <f t="shared" si="7"/>
        <v>11108.04</v>
      </c>
      <c r="M135" s="397">
        <v>13329.65</v>
      </c>
      <c r="BD135" s="389"/>
      <c r="BE135" s="392"/>
      <c r="BF135" s="398" t="s">
        <v>4753</v>
      </c>
      <c r="BG135" s="405"/>
      <c r="BH135" s="410"/>
      <c r="BI135" s="405"/>
    </row>
    <row r="136" spans="1:61" s="365" customFormat="1" ht="15" customHeight="1" x14ac:dyDescent="0.3">
      <c r="A136" s="636" t="s">
        <v>4834</v>
      </c>
      <c r="B136" s="637"/>
      <c r="C136" s="637"/>
      <c r="D136" s="637"/>
      <c r="E136" s="637"/>
      <c r="F136" s="637"/>
      <c r="G136" s="637"/>
      <c r="H136" s="396" t="e">
        <f t="shared" si="4"/>
        <v>#DIV/0!</v>
      </c>
      <c r="I136" s="396">
        <f t="shared" si="5"/>
        <v>0</v>
      </c>
      <c r="J136" s="397">
        <v>0</v>
      </c>
      <c r="K136" s="397" t="e">
        <f t="shared" si="6"/>
        <v>#DIV/0!</v>
      </c>
      <c r="L136" s="397">
        <f t="shared" si="7"/>
        <v>0</v>
      </c>
      <c r="M136" s="397">
        <v>0</v>
      </c>
      <c r="BD136" s="389"/>
      <c r="BE136" s="392" t="s">
        <v>4834</v>
      </c>
      <c r="BF136" s="398"/>
      <c r="BG136" s="405"/>
      <c r="BH136" s="410"/>
      <c r="BI136" s="405"/>
    </row>
    <row r="137" spans="1:61" s="365" customFormat="1" ht="31.8" x14ac:dyDescent="0.3">
      <c r="A137" s="393" t="s">
        <v>2135</v>
      </c>
      <c r="B137" s="394" t="s">
        <v>3722</v>
      </c>
      <c r="C137" s="628" t="s">
        <v>3723</v>
      </c>
      <c r="D137" s="628"/>
      <c r="E137" s="628"/>
      <c r="F137" s="393" t="s">
        <v>64</v>
      </c>
      <c r="G137" s="400">
        <v>1.4</v>
      </c>
      <c r="H137" s="396">
        <f t="shared" si="4"/>
        <v>17394.25</v>
      </c>
      <c r="I137" s="396">
        <f t="shared" si="5"/>
        <v>24351.95</v>
      </c>
      <c r="J137" s="397">
        <v>29222.34</v>
      </c>
      <c r="K137" s="397">
        <f t="shared" si="6"/>
        <v>355.69</v>
      </c>
      <c r="L137" s="397">
        <f t="shared" si="7"/>
        <v>497.97</v>
      </c>
      <c r="M137" s="397">
        <v>597.55999999999995</v>
      </c>
      <c r="BD137" s="389"/>
      <c r="BE137" s="392"/>
      <c r="BF137" s="398" t="s">
        <v>3723</v>
      </c>
      <c r="BG137" s="405"/>
      <c r="BH137" s="410"/>
      <c r="BI137" s="405"/>
    </row>
    <row r="138" spans="1:61" s="365" customFormat="1" ht="20.399999999999999" x14ac:dyDescent="0.3">
      <c r="A138" s="401"/>
      <c r="B138" s="402" t="s">
        <v>595</v>
      </c>
      <c r="C138" s="634" t="s">
        <v>596</v>
      </c>
      <c r="D138" s="634"/>
      <c r="E138" s="634"/>
      <c r="F138" s="403" t="s">
        <v>402</v>
      </c>
      <c r="G138" s="404" t="s">
        <v>4835</v>
      </c>
      <c r="H138" s="396" t="e">
        <f t="shared" si="4"/>
        <v>#VALUE!</v>
      </c>
      <c r="I138" s="396">
        <f t="shared" si="5"/>
        <v>0</v>
      </c>
      <c r="J138" s="397">
        <v>0</v>
      </c>
      <c r="K138" s="397" t="e">
        <f t="shared" si="6"/>
        <v>#VALUE!</v>
      </c>
      <c r="L138" s="397">
        <f t="shared" si="7"/>
        <v>0</v>
      </c>
      <c r="M138" s="397">
        <v>0</v>
      </c>
      <c r="BD138" s="389"/>
      <c r="BE138" s="392"/>
      <c r="BF138" s="398"/>
      <c r="BG138" s="405" t="s">
        <v>596</v>
      </c>
      <c r="BH138" s="410"/>
      <c r="BI138" s="405"/>
    </row>
    <row r="139" spans="1:61" s="365" customFormat="1" ht="20.399999999999999" x14ac:dyDescent="0.3">
      <c r="A139" s="401"/>
      <c r="B139" s="402" t="s">
        <v>1960</v>
      </c>
      <c r="C139" s="634" t="s">
        <v>1961</v>
      </c>
      <c r="D139" s="634"/>
      <c r="E139" s="634"/>
      <c r="F139" s="403" t="s">
        <v>67</v>
      </c>
      <c r="G139" s="404" t="s">
        <v>4836</v>
      </c>
      <c r="H139" s="396" t="e">
        <f t="shared" si="4"/>
        <v>#VALUE!</v>
      </c>
      <c r="I139" s="396">
        <f t="shared" si="5"/>
        <v>0</v>
      </c>
      <c r="J139" s="397">
        <v>0</v>
      </c>
      <c r="K139" s="397" t="e">
        <f t="shared" si="6"/>
        <v>#VALUE!</v>
      </c>
      <c r="L139" s="397">
        <f t="shared" si="7"/>
        <v>0</v>
      </c>
      <c r="M139" s="397">
        <v>0</v>
      </c>
      <c r="BD139" s="389"/>
      <c r="BE139" s="392"/>
      <c r="BF139" s="398"/>
      <c r="BG139" s="405" t="s">
        <v>1961</v>
      </c>
      <c r="BH139" s="410"/>
      <c r="BI139" s="405"/>
    </row>
    <row r="140" spans="1:61" s="365" customFormat="1" ht="21.6" x14ac:dyDescent="0.3">
      <c r="A140" s="401"/>
      <c r="B140" s="402" t="s">
        <v>1762</v>
      </c>
      <c r="C140" s="634" t="s">
        <v>1763</v>
      </c>
      <c r="D140" s="634"/>
      <c r="E140" s="634"/>
      <c r="F140" s="403" t="s">
        <v>67</v>
      </c>
      <c r="G140" s="404" t="s">
        <v>4837</v>
      </c>
      <c r="H140" s="396" t="e">
        <f t="shared" si="4"/>
        <v>#VALUE!</v>
      </c>
      <c r="I140" s="396">
        <f t="shared" si="5"/>
        <v>0</v>
      </c>
      <c r="J140" s="397">
        <v>0</v>
      </c>
      <c r="K140" s="397" t="e">
        <f t="shared" si="6"/>
        <v>#VALUE!</v>
      </c>
      <c r="L140" s="397">
        <f t="shared" si="7"/>
        <v>0</v>
      </c>
      <c r="M140" s="397">
        <v>0</v>
      </c>
      <c r="BD140" s="389"/>
      <c r="BE140" s="392"/>
      <c r="BF140" s="398"/>
      <c r="BG140" s="405" t="s">
        <v>1763</v>
      </c>
      <c r="BH140" s="410"/>
      <c r="BI140" s="405"/>
    </row>
    <row r="141" spans="1:61" s="365" customFormat="1" ht="20.399999999999999" x14ac:dyDescent="0.3">
      <c r="A141" s="401"/>
      <c r="B141" s="402" t="s">
        <v>86</v>
      </c>
      <c r="C141" s="634" t="s">
        <v>87</v>
      </c>
      <c r="D141" s="634"/>
      <c r="E141" s="634"/>
      <c r="F141" s="403" t="s">
        <v>67</v>
      </c>
      <c r="G141" s="404" t="s">
        <v>4838</v>
      </c>
      <c r="H141" s="396" t="e">
        <f t="shared" si="4"/>
        <v>#VALUE!</v>
      </c>
      <c r="I141" s="396">
        <f t="shared" si="5"/>
        <v>0</v>
      </c>
      <c r="J141" s="397">
        <v>0</v>
      </c>
      <c r="K141" s="397" t="e">
        <f t="shared" si="6"/>
        <v>#VALUE!</v>
      </c>
      <c r="L141" s="397">
        <f t="shared" si="7"/>
        <v>0</v>
      </c>
      <c r="M141" s="397">
        <v>0</v>
      </c>
      <c r="BD141" s="389"/>
      <c r="BE141" s="392"/>
      <c r="BF141" s="398"/>
      <c r="BG141" s="405" t="s">
        <v>87</v>
      </c>
      <c r="BH141" s="410"/>
      <c r="BI141" s="405"/>
    </row>
    <row r="142" spans="1:61" s="365" customFormat="1" ht="21.6" x14ac:dyDescent="0.3">
      <c r="A142" s="401"/>
      <c r="B142" s="402" t="s">
        <v>603</v>
      </c>
      <c r="C142" s="634" t="s">
        <v>604</v>
      </c>
      <c r="D142" s="634"/>
      <c r="E142" s="634"/>
      <c r="F142" s="403" t="s">
        <v>605</v>
      </c>
      <c r="G142" s="404" t="s">
        <v>4839</v>
      </c>
      <c r="H142" s="396" t="e">
        <f t="shared" ref="H142:H205" si="8">I142/G142</f>
        <v>#VALUE!</v>
      </c>
      <c r="I142" s="396">
        <f t="shared" ref="I142:I205" si="9">J142/1.2</f>
        <v>0</v>
      </c>
      <c r="J142" s="397">
        <v>0</v>
      </c>
      <c r="K142" s="397" t="e">
        <f t="shared" ref="K142:K205" si="10">L142/G142</f>
        <v>#VALUE!</v>
      </c>
      <c r="L142" s="397">
        <f t="shared" ref="L142:L205" si="11">M142/1.2</f>
        <v>0</v>
      </c>
      <c r="M142" s="397">
        <v>0</v>
      </c>
      <c r="BD142" s="389"/>
      <c r="BE142" s="392"/>
      <c r="BF142" s="398"/>
      <c r="BG142" s="405" t="s">
        <v>604</v>
      </c>
      <c r="BH142" s="410"/>
      <c r="BI142" s="405"/>
    </row>
    <row r="143" spans="1:61" s="365" customFormat="1" ht="30.6" x14ac:dyDescent="0.3">
      <c r="A143" s="393" t="s">
        <v>2140</v>
      </c>
      <c r="B143" s="394" t="s">
        <v>4756</v>
      </c>
      <c r="C143" s="628" t="s">
        <v>4757</v>
      </c>
      <c r="D143" s="628"/>
      <c r="E143" s="628"/>
      <c r="F143" s="393" t="s">
        <v>1045</v>
      </c>
      <c r="G143" s="395">
        <v>0.14280000000000001</v>
      </c>
      <c r="H143" s="396">
        <f t="shared" si="8"/>
        <v>0</v>
      </c>
      <c r="I143" s="396">
        <f t="shared" si="9"/>
        <v>0</v>
      </c>
      <c r="J143" s="397">
        <v>0</v>
      </c>
      <c r="K143" s="397">
        <f t="shared" si="10"/>
        <v>84711.34</v>
      </c>
      <c r="L143" s="397">
        <f t="shared" si="11"/>
        <v>12096.78</v>
      </c>
      <c r="M143" s="397">
        <v>14516.14</v>
      </c>
      <c r="BD143" s="389"/>
      <c r="BE143" s="392"/>
      <c r="BF143" s="398" t="s">
        <v>4757</v>
      </c>
      <c r="BG143" s="405"/>
      <c r="BH143" s="410"/>
      <c r="BI143" s="405"/>
    </row>
    <row r="144" spans="1:61" s="365" customFormat="1" ht="15" customHeight="1" x14ac:dyDescent="0.3">
      <c r="A144" s="636" t="s">
        <v>4840</v>
      </c>
      <c r="B144" s="637"/>
      <c r="C144" s="637"/>
      <c r="D144" s="637"/>
      <c r="E144" s="637"/>
      <c r="F144" s="637"/>
      <c r="G144" s="637"/>
      <c r="H144" s="396" t="e">
        <f t="shared" si="8"/>
        <v>#DIV/0!</v>
      </c>
      <c r="I144" s="396">
        <f t="shared" si="9"/>
        <v>0</v>
      </c>
      <c r="J144" s="397">
        <v>0</v>
      </c>
      <c r="K144" s="397" t="e">
        <f t="shared" si="10"/>
        <v>#DIV/0!</v>
      </c>
      <c r="L144" s="397">
        <f t="shared" si="11"/>
        <v>0</v>
      </c>
      <c r="M144" s="397">
        <v>0</v>
      </c>
      <c r="BD144" s="389"/>
      <c r="BE144" s="392" t="s">
        <v>4840</v>
      </c>
      <c r="BF144" s="398"/>
      <c r="BG144" s="405"/>
      <c r="BH144" s="410"/>
      <c r="BI144" s="405"/>
    </row>
    <row r="145" spans="1:61" s="365" customFormat="1" ht="31.8" x14ac:dyDescent="0.3">
      <c r="A145" s="393" t="s">
        <v>2165</v>
      </c>
      <c r="B145" s="394" t="s">
        <v>3722</v>
      </c>
      <c r="C145" s="628" t="s">
        <v>3723</v>
      </c>
      <c r="D145" s="628"/>
      <c r="E145" s="628"/>
      <c r="F145" s="393" t="s">
        <v>64</v>
      </c>
      <c r="G145" s="412">
        <v>1.1200000000000001</v>
      </c>
      <c r="H145" s="396">
        <f t="shared" si="8"/>
        <v>17394.259999999998</v>
      </c>
      <c r="I145" s="396">
        <f t="shared" si="9"/>
        <v>19481.57</v>
      </c>
      <c r="J145" s="397">
        <v>23377.88</v>
      </c>
      <c r="K145" s="397">
        <f t="shared" si="10"/>
        <v>355.7</v>
      </c>
      <c r="L145" s="397">
        <f t="shared" si="11"/>
        <v>398.38</v>
      </c>
      <c r="M145" s="397">
        <v>478.06</v>
      </c>
      <c r="BD145" s="389"/>
      <c r="BE145" s="392"/>
      <c r="BF145" s="398" t="s">
        <v>3723</v>
      </c>
      <c r="BG145" s="405"/>
      <c r="BH145" s="410"/>
      <c r="BI145" s="405"/>
    </row>
    <row r="146" spans="1:61" s="365" customFormat="1" ht="20.399999999999999" x14ac:dyDescent="0.3">
      <c r="A146" s="401"/>
      <c r="B146" s="402" t="s">
        <v>595</v>
      </c>
      <c r="C146" s="634" t="s">
        <v>596</v>
      </c>
      <c r="D146" s="634"/>
      <c r="E146" s="634"/>
      <c r="F146" s="403" t="s">
        <v>402</v>
      </c>
      <c r="G146" s="404" t="s">
        <v>4841</v>
      </c>
      <c r="H146" s="396" t="e">
        <f t="shared" si="8"/>
        <v>#VALUE!</v>
      </c>
      <c r="I146" s="396">
        <f t="shared" si="9"/>
        <v>0</v>
      </c>
      <c r="J146" s="397">
        <v>0</v>
      </c>
      <c r="K146" s="397" t="e">
        <f t="shared" si="10"/>
        <v>#VALUE!</v>
      </c>
      <c r="L146" s="397">
        <f t="shared" si="11"/>
        <v>0</v>
      </c>
      <c r="M146" s="397">
        <v>0</v>
      </c>
      <c r="BD146" s="389"/>
      <c r="BE146" s="392"/>
      <c r="BF146" s="398"/>
      <c r="BG146" s="405" t="s">
        <v>596</v>
      </c>
      <c r="BH146" s="410"/>
      <c r="BI146" s="405"/>
    </row>
    <row r="147" spans="1:61" s="365" customFormat="1" ht="20.399999999999999" x14ac:dyDescent="0.3">
      <c r="A147" s="401"/>
      <c r="B147" s="402" t="s">
        <v>1960</v>
      </c>
      <c r="C147" s="634" t="s">
        <v>1961</v>
      </c>
      <c r="D147" s="634"/>
      <c r="E147" s="634"/>
      <c r="F147" s="403" t="s">
        <v>67</v>
      </c>
      <c r="G147" s="404" t="s">
        <v>4842</v>
      </c>
      <c r="H147" s="396" t="e">
        <f t="shared" si="8"/>
        <v>#VALUE!</v>
      </c>
      <c r="I147" s="396">
        <f t="shared" si="9"/>
        <v>0</v>
      </c>
      <c r="J147" s="397">
        <v>0</v>
      </c>
      <c r="K147" s="397" t="e">
        <f t="shared" si="10"/>
        <v>#VALUE!</v>
      </c>
      <c r="L147" s="397">
        <f t="shared" si="11"/>
        <v>0</v>
      </c>
      <c r="M147" s="397">
        <v>0</v>
      </c>
      <c r="BD147" s="389"/>
      <c r="BE147" s="392"/>
      <c r="BF147" s="398"/>
      <c r="BG147" s="405" t="s">
        <v>1961</v>
      </c>
      <c r="BH147" s="410"/>
      <c r="BI147" s="405"/>
    </row>
    <row r="148" spans="1:61" s="365" customFormat="1" ht="21.6" x14ac:dyDescent="0.3">
      <c r="A148" s="401"/>
      <c r="B148" s="402" t="s">
        <v>1762</v>
      </c>
      <c r="C148" s="634" t="s">
        <v>1763</v>
      </c>
      <c r="D148" s="634"/>
      <c r="E148" s="634"/>
      <c r="F148" s="403" t="s">
        <v>67</v>
      </c>
      <c r="G148" s="404" t="s">
        <v>4843</v>
      </c>
      <c r="H148" s="396" t="e">
        <f t="shared" si="8"/>
        <v>#VALUE!</v>
      </c>
      <c r="I148" s="396">
        <f t="shared" si="9"/>
        <v>0</v>
      </c>
      <c r="J148" s="397">
        <v>0</v>
      </c>
      <c r="K148" s="397" t="e">
        <f t="shared" si="10"/>
        <v>#VALUE!</v>
      </c>
      <c r="L148" s="397">
        <f t="shared" si="11"/>
        <v>0</v>
      </c>
      <c r="M148" s="397">
        <v>0</v>
      </c>
      <c r="BD148" s="389"/>
      <c r="BE148" s="392"/>
      <c r="BF148" s="398"/>
      <c r="BG148" s="405" t="s">
        <v>1763</v>
      </c>
      <c r="BH148" s="410"/>
      <c r="BI148" s="405"/>
    </row>
    <row r="149" spans="1:61" s="365" customFormat="1" ht="20.399999999999999" x14ac:dyDescent="0.3">
      <c r="A149" s="401"/>
      <c r="B149" s="402" t="s">
        <v>86</v>
      </c>
      <c r="C149" s="634" t="s">
        <v>87</v>
      </c>
      <c r="D149" s="634"/>
      <c r="E149" s="634"/>
      <c r="F149" s="403" t="s">
        <v>67</v>
      </c>
      <c r="G149" s="404" t="s">
        <v>4844</v>
      </c>
      <c r="H149" s="396" t="e">
        <f t="shared" si="8"/>
        <v>#VALUE!</v>
      </c>
      <c r="I149" s="396">
        <f t="shared" si="9"/>
        <v>0</v>
      </c>
      <c r="J149" s="397">
        <v>0</v>
      </c>
      <c r="K149" s="397" t="e">
        <f t="shared" si="10"/>
        <v>#VALUE!</v>
      </c>
      <c r="L149" s="397">
        <f t="shared" si="11"/>
        <v>0</v>
      </c>
      <c r="M149" s="397">
        <v>0</v>
      </c>
      <c r="BD149" s="389"/>
      <c r="BE149" s="392"/>
      <c r="BF149" s="398"/>
      <c r="BG149" s="405" t="s">
        <v>87</v>
      </c>
      <c r="BH149" s="410"/>
      <c r="BI149" s="405"/>
    </row>
    <row r="150" spans="1:61" s="365" customFormat="1" ht="21.6" x14ac:dyDescent="0.3">
      <c r="A150" s="401"/>
      <c r="B150" s="402" t="s">
        <v>603</v>
      </c>
      <c r="C150" s="634" t="s">
        <v>604</v>
      </c>
      <c r="D150" s="634"/>
      <c r="E150" s="634"/>
      <c r="F150" s="403" t="s">
        <v>605</v>
      </c>
      <c r="G150" s="404" t="s">
        <v>4845</v>
      </c>
      <c r="H150" s="396" t="e">
        <f t="shared" si="8"/>
        <v>#VALUE!</v>
      </c>
      <c r="I150" s="396">
        <f t="shared" si="9"/>
        <v>0</v>
      </c>
      <c r="J150" s="397">
        <v>0</v>
      </c>
      <c r="K150" s="397" t="e">
        <f t="shared" si="10"/>
        <v>#VALUE!</v>
      </c>
      <c r="L150" s="397">
        <f t="shared" si="11"/>
        <v>0</v>
      </c>
      <c r="M150" s="397">
        <v>0</v>
      </c>
      <c r="BD150" s="389"/>
      <c r="BE150" s="392"/>
      <c r="BF150" s="398"/>
      <c r="BG150" s="405" t="s">
        <v>604</v>
      </c>
      <c r="BH150" s="410"/>
      <c r="BI150" s="405"/>
    </row>
    <row r="151" spans="1:61" s="365" customFormat="1" ht="21.6" x14ac:dyDescent="0.3">
      <c r="A151" s="393" t="s">
        <v>2175</v>
      </c>
      <c r="B151" s="394" t="s">
        <v>4781</v>
      </c>
      <c r="C151" s="628" t="s">
        <v>4782</v>
      </c>
      <c r="D151" s="628"/>
      <c r="E151" s="628"/>
      <c r="F151" s="393" t="s">
        <v>112</v>
      </c>
      <c r="G151" s="412">
        <v>114.24</v>
      </c>
      <c r="H151" s="396">
        <f t="shared" si="8"/>
        <v>0</v>
      </c>
      <c r="I151" s="396">
        <f t="shared" si="9"/>
        <v>0</v>
      </c>
      <c r="J151" s="397">
        <v>0</v>
      </c>
      <c r="K151" s="397">
        <f t="shared" si="10"/>
        <v>402.23</v>
      </c>
      <c r="L151" s="397">
        <f t="shared" si="11"/>
        <v>45950.84</v>
      </c>
      <c r="M151" s="397">
        <v>55141.01</v>
      </c>
      <c r="BD151" s="389"/>
      <c r="BE151" s="392"/>
      <c r="BF151" s="398" t="s">
        <v>4782</v>
      </c>
      <c r="BG151" s="405"/>
      <c r="BH151" s="410"/>
      <c r="BI151" s="405"/>
    </row>
    <row r="152" spans="1:61" s="365" customFormat="1" ht="15" customHeight="1" x14ac:dyDescent="0.3">
      <c r="A152" s="636" t="s">
        <v>4846</v>
      </c>
      <c r="B152" s="637"/>
      <c r="C152" s="637"/>
      <c r="D152" s="637"/>
      <c r="E152" s="637"/>
      <c r="F152" s="637"/>
      <c r="G152" s="637"/>
      <c r="H152" s="396" t="e">
        <f t="shared" si="8"/>
        <v>#DIV/0!</v>
      </c>
      <c r="I152" s="396">
        <f t="shared" si="9"/>
        <v>0</v>
      </c>
      <c r="J152" s="397">
        <v>0</v>
      </c>
      <c r="K152" s="397" t="e">
        <f t="shared" si="10"/>
        <v>#DIV/0!</v>
      </c>
      <c r="L152" s="397">
        <f t="shared" si="11"/>
        <v>0</v>
      </c>
      <c r="M152" s="397">
        <v>0</v>
      </c>
      <c r="BD152" s="389"/>
      <c r="BE152" s="392" t="s">
        <v>4846</v>
      </c>
      <c r="BF152" s="398"/>
      <c r="BG152" s="405"/>
      <c r="BH152" s="410"/>
      <c r="BI152" s="405"/>
    </row>
    <row r="153" spans="1:61" s="365" customFormat="1" ht="31.8" x14ac:dyDescent="0.3">
      <c r="A153" s="393" t="s">
        <v>2176</v>
      </c>
      <c r="B153" s="394" t="s">
        <v>3722</v>
      </c>
      <c r="C153" s="628" t="s">
        <v>3723</v>
      </c>
      <c r="D153" s="628"/>
      <c r="E153" s="628"/>
      <c r="F153" s="393" t="s">
        <v>64</v>
      </c>
      <c r="G153" s="412">
        <v>0.33</v>
      </c>
      <c r="H153" s="396">
        <f t="shared" si="8"/>
        <v>17394.240000000002</v>
      </c>
      <c r="I153" s="396">
        <f t="shared" si="9"/>
        <v>5740.1</v>
      </c>
      <c r="J153" s="397">
        <v>6888.12</v>
      </c>
      <c r="K153" s="397">
        <f t="shared" si="10"/>
        <v>355.7</v>
      </c>
      <c r="L153" s="397">
        <f t="shared" si="11"/>
        <v>117.38</v>
      </c>
      <c r="M153" s="397">
        <v>140.85</v>
      </c>
      <c r="BD153" s="389"/>
      <c r="BE153" s="392"/>
      <c r="BF153" s="398" t="s">
        <v>3723</v>
      </c>
      <c r="BG153" s="405"/>
      <c r="BH153" s="410"/>
      <c r="BI153" s="405"/>
    </row>
    <row r="154" spans="1:61" s="365" customFormat="1" ht="20.399999999999999" x14ac:dyDescent="0.3">
      <c r="A154" s="401"/>
      <c r="B154" s="402" t="s">
        <v>595</v>
      </c>
      <c r="C154" s="634" t="s">
        <v>596</v>
      </c>
      <c r="D154" s="634"/>
      <c r="E154" s="634"/>
      <c r="F154" s="403" t="s">
        <v>402</v>
      </c>
      <c r="G154" s="404" t="s">
        <v>4847</v>
      </c>
      <c r="H154" s="396" t="e">
        <f t="shared" si="8"/>
        <v>#VALUE!</v>
      </c>
      <c r="I154" s="396">
        <f t="shared" si="9"/>
        <v>0</v>
      </c>
      <c r="J154" s="397">
        <v>0</v>
      </c>
      <c r="K154" s="397" t="e">
        <f t="shared" si="10"/>
        <v>#VALUE!</v>
      </c>
      <c r="L154" s="397">
        <f t="shared" si="11"/>
        <v>0</v>
      </c>
      <c r="M154" s="397">
        <v>0</v>
      </c>
      <c r="BD154" s="389"/>
      <c r="BE154" s="392"/>
      <c r="BF154" s="398"/>
      <c r="BG154" s="405" t="s">
        <v>596</v>
      </c>
      <c r="BH154" s="410"/>
      <c r="BI154" s="405"/>
    </row>
    <row r="155" spans="1:61" s="365" customFormat="1" ht="20.399999999999999" x14ac:dyDescent="0.3">
      <c r="A155" s="401"/>
      <c r="B155" s="402" t="s">
        <v>1960</v>
      </c>
      <c r="C155" s="634" t="s">
        <v>1961</v>
      </c>
      <c r="D155" s="634"/>
      <c r="E155" s="634"/>
      <c r="F155" s="403" t="s">
        <v>67</v>
      </c>
      <c r="G155" s="404" t="s">
        <v>4848</v>
      </c>
      <c r="H155" s="396" t="e">
        <f t="shared" si="8"/>
        <v>#VALUE!</v>
      </c>
      <c r="I155" s="396">
        <f t="shared" si="9"/>
        <v>0</v>
      </c>
      <c r="J155" s="397">
        <v>0</v>
      </c>
      <c r="K155" s="397" t="e">
        <f t="shared" si="10"/>
        <v>#VALUE!</v>
      </c>
      <c r="L155" s="397">
        <f t="shared" si="11"/>
        <v>0</v>
      </c>
      <c r="M155" s="397">
        <v>0</v>
      </c>
      <c r="BD155" s="389"/>
      <c r="BE155" s="392"/>
      <c r="BF155" s="398"/>
      <c r="BG155" s="405" t="s">
        <v>1961</v>
      </c>
      <c r="BH155" s="410"/>
      <c r="BI155" s="405"/>
    </row>
    <row r="156" spans="1:61" s="365" customFormat="1" ht="21.6" x14ac:dyDescent="0.3">
      <c r="A156" s="401"/>
      <c r="B156" s="402" t="s">
        <v>1762</v>
      </c>
      <c r="C156" s="634" t="s">
        <v>1763</v>
      </c>
      <c r="D156" s="634"/>
      <c r="E156" s="634"/>
      <c r="F156" s="403" t="s">
        <v>67</v>
      </c>
      <c r="G156" s="404" t="s">
        <v>4849</v>
      </c>
      <c r="H156" s="396" t="e">
        <f t="shared" si="8"/>
        <v>#VALUE!</v>
      </c>
      <c r="I156" s="396">
        <f t="shared" si="9"/>
        <v>0</v>
      </c>
      <c r="J156" s="397">
        <v>0</v>
      </c>
      <c r="K156" s="397" t="e">
        <f t="shared" si="10"/>
        <v>#VALUE!</v>
      </c>
      <c r="L156" s="397">
        <f t="shared" si="11"/>
        <v>0</v>
      </c>
      <c r="M156" s="397">
        <v>0</v>
      </c>
      <c r="BD156" s="389"/>
      <c r="BE156" s="392"/>
      <c r="BF156" s="398"/>
      <c r="BG156" s="405" t="s">
        <v>1763</v>
      </c>
      <c r="BH156" s="410"/>
      <c r="BI156" s="405"/>
    </row>
    <row r="157" spans="1:61" s="365" customFormat="1" ht="20.399999999999999" x14ac:dyDescent="0.3">
      <c r="A157" s="401"/>
      <c r="B157" s="402" t="s">
        <v>86</v>
      </c>
      <c r="C157" s="634" t="s">
        <v>87</v>
      </c>
      <c r="D157" s="634"/>
      <c r="E157" s="634"/>
      <c r="F157" s="403" t="s">
        <v>67</v>
      </c>
      <c r="G157" s="404" t="s">
        <v>4850</v>
      </c>
      <c r="H157" s="396" t="e">
        <f t="shared" si="8"/>
        <v>#VALUE!</v>
      </c>
      <c r="I157" s="396">
        <f t="shared" si="9"/>
        <v>0</v>
      </c>
      <c r="J157" s="397">
        <v>0</v>
      </c>
      <c r="K157" s="397" t="e">
        <f t="shared" si="10"/>
        <v>#VALUE!</v>
      </c>
      <c r="L157" s="397">
        <f t="shared" si="11"/>
        <v>0</v>
      </c>
      <c r="M157" s="397">
        <v>0</v>
      </c>
      <c r="BD157" s="389"/>
      <c r="BE157" s="392"/>
      <c r="BF157" s="398"/>
      <c r="BG157" s="405" t="s">
        <v>87</v>
      </c>
      <c r="BH157" s="410"/>
      <c r="BI157" s="405"/>
    </row>
    <row r="158" spans="1:61" s="365" customFormat="1" ht="21.6" x14ac:dyDescent="0.3">
      <c r="A158" s="401"/>
      <c r="B158" s="402" t="s">
        <v>603</v>
      </c>
      <c r="C158" s="634" t="s">
        <v>604</v>
      </c>
      <c r="D158" s="634"/>
      <c r="E158" s="634"/>
      <c r="F158" s="403" t="s">
        <v>605</v>
      </c>
      <c r="G158" s="404" t="s">
        <v>4851</v>
      </c>
      <c r="H158" s="396" t="e">
        <f t="shared" si="8"/>
        <v>#VALUE!</v>
      </c>
      <c r="I158" s="396">
        <f t="shared" si="9"/>
        <v>0</v>
      </c>
      <c r="J158" s="397">
        <v>0</v>
      </c>
      <c r="K158" s="397" t="e">
        <f t="shared" si="10"/>
        <v>#VALUE!</v>
      </c>
      <c r="L158" s="397">
        <f t="shared" si="11"/>
        <v>0</v>
      </c>
      <c r="M158" s="397">
        <v>0</v>
      </c>
      <c r="BD158" s="389"/>
      <c r="BE158" s="392"/>
      <c r="BF158" s="398"/>
      <c r="BG158" s="405" t="s">
        <v>604</v>
      </c>
      <c r="BH158" s="410"/>
      <c r="BI158" s="405"/>
    </row>
    <row r="159" spans="1:61" s="365" customFormat="1" ht="20.399999999999999" x14ac:dyDescent="0.3">
      <c r="A159" s="393" t="s">
        <v>2179</v>
      </c>
      <c r="B159" s="394" t="s">
        <v>4774</v>
      </c>
      <c r="C159" s="628" t="s">
        <v>4775</v>
      </c>
      <c r="D159" s="628"/>
      <c r="E159" s="628"/>
      <c r="F159" s="393" t="s">
        <v>3902</v>
      </c>
      <c r="G159" s="411">
        <v>3.3660000000000002E-2</v>
      </c>
      <c r="H159" s="396">
        <f t="shared" si="8"/>
        <v>0</v>
      </c>
      <c r="I159" s="396">
        <f t="shared" si="9"/>
        <v>0</v>
      </c>
      <c r="J159" s="397">
        <v>0</v>
      </c>
      <c r="K159" s="397">
        <f t="shared" si="10"/>
        <v>199885.03</v>
      </c>
      <c r="L159" s="397">
        <f t="shared" si="11"/>
        <v>6728.13</v>
      </c>
      <c r="M159" s="397">
        <v>8073.76</v>
      </c>
      <c r="BD159" s="389"/>
      <c r="BE159" s="392"/>
      <c r="BF159" s="398" t="s">
        <v>4775</v>
      </c>
      <c r="BG159" s="405"/>
      <c r="BH159" s="410"/>
      <c r="BI159" s="405"/>
    </row>
    <row r="160" spans="1:61" s="365" customFormat="1" ht="15" customHeight="1" x14ac:dyDescent="0.3">
      <c r="A160" s="636" t="s">
        <v>4852</v>
      </c>
      <c r="B160" s="637"/>
      <c r="C160" s="637"/>
      <c r="D160" s="637"/>
      <c r="E160" s="637"/>
      <c r="F160" s="637"/>
      <c r="G160" s="637"/>
      <c r="H160" s="396" t="e">
        <f t="shared" si="8"/>
        <v>#DIV/0!</v>
      </c>
      <c r="I160" s="396">
        <f t="shared" si="9"/>
        <v>0</v>
      </c>
      <c r="J160" s="397">
        <v>0</v>
      </c>
      <c r="K160" s="397" t="e">
        <f t="shared" si="10"/>
        <v>#DIV/0!</v>
      </c>
      <c r="L160" s="397">
        <f t="shared" si="11"/>
        <v>0</v>
      </c>
      <c r="M160" s="397">
        <v>0</v>
      </c>
      <c r="BD160" s="389"/>
      <c r="BE160" s="392" t="s">
        <v>4852</v>
      </c>
      <c r="BF160" s="398"/>
      <c r="BG160" s="405"/>
      <c r="BH160" s="410"/>
      <c r="BI160" s="405"/>
    </row>
    <row r="161" spans="1:61" s="365" customFormat="1" ht="31.8" x14ac:dyDescent="0.3">
      <c r="A161" s="393" t="s">
        <v>2206</v>
      </c>
      <c r="B161" s="394" t="s">
        <v>3722</v>
      </c>
      <c r="C161" s="628" t="s">
        <v>3723</v>
      </c>
      <c r="D161" s="628"/>
      <c r="E161" s="628"/>
      <c r="F161" s="393" t="s">
        <v>64</v>
      </c>
      <c r="G161" s="400">
        <v>0.6</v>
      </c>
      <c r="H161" s="396">
        <f t="shared" si="8"/>
        <v>17394.27</v>
      </c>
      <c r="I161" s="396">
        <f t="shared" si="9"/>
        <v>10436.56</v>
      </c>
      <c r="J161" s="397">
        <v>12523.87</v>
      </c>
      <c r="K161" s="397">
        <f t="shared" si="10"/>
        <v>355.7</v>
      </c>
      <c r="L161" s="397">
        <f t="shared" si="11"/>
        <v>213.42</v>
      </c>
      <c r="M161" s="397">
        <v>256.10000000000002</v>
      </c>
      <c r="BD161" s="389"/>
      <c r="BE161" s="392"/>
      <c r="BF161" s="398" t="s">
        <v>3723</v>
      </c>
      <c r="BG161" s="405"/>
      <c r="BH161" s="410"/>
      <c r="BI161" s="405"/>
    </row>
    <row r="162" spans="1:61" s="365" customFormat="1" ht="20.399999999999999" x14ac:dyDescent="0.3">
      <c r="A162" s="401"/>
      <c r="B162" s="402" t="s">
        <v>595</v>
      </c>
      <c r="C162" s="634" t="s">
        <v>596</v>
      </c>
      <c r="D162" s="634"/>
      <c r="E162" s="634"/>
      <c r="F162" s="403" t="s">
        <v>402</v>
      </c>
      <c r="G162" s="404" t="s">
        <v>3724</v>
      </c>
      <c r="H162" s="396" t="e">
        <f t="shared" si="8"/>
        <v>#VALUE!</v>
      </c>
      <c r="I162" s="396">
        <f t="shared" si="9"/>
        <v>0</v>
      </c>
      <c r="J162" s="397">
        <v>0</v>
      </c>
      <c r="K162" s="397" t="e">
        <f t="shared" si="10"/>
        <v>#VALUE!</v>
      </c>
      <c r="L162" s="397">
        <f t="shared" si="11"/>
        <v>0</v>
      </c>
      <c r="M162" s="397">
        <v>0</v>
      </c>
      <c r="BD162" s="389"/>
      <c r="BE162" s="392"/>
      <c r="BF162" s="398"/>
      <c r="BG162" s="405" t="s">
        <v>596</v>
      </c>
      <c r="BH162" s="410"/>
      <c r="BI162" s="405"/>
    </row>
    <row r="163" spans="1:61" s="365" customFormat="1" ht="20.399999999999999" x14ac:dyDescent="0.3">
      <c r="A163" s="401"/>
      <c r="B163" s="402" t="s">
        <v>1960</v>
      </c>
      <c r="C163" s="634" t="s">
        <v>1961</v>
      </c>
      <c r="D163" s="634"/>
      <c r="E163" s="634"/>
      <c r="F163" s="403" t="s">
        <v>67</v>
      </c>
      <c r="G163" s="404" t="s">
        <v>3725</v>
      </c>
      <c r="H163" s="396" t="e">
        <f t="shared" si="8"/>
        <v>#VALUE!</v>
      </c>
      <c r="I163" s="396">
        <f t="shared" si="9"/>
        <v>0</v>
      </c>
      <c r="J163" s="397">
        <v>0</v>
      </c>
      <c r="K163" s="397" t="e">
        <f t="shared" si="10"/>
        <v>#VALUE!</v>
      </c>
      <c r="L163" s="397">
        <f t="shared" si="11"/>
        <v>0</v>
      </c>
      <c r="M163" s="397">
        <v>0</v>
      </c>
      <c r="BD163" s="389"/>
      <c r="BE163" s="392"/>
      <c r="BF163" s="398"/>
      <c r="BG163" s="405" t="s">
        <v>1961</v>
      </c>
      <c r="BH163" s="410"/>
      <c r="BI163" s="405"/>
    </row>
    <row r="164" spans="1:61" s="365" customFormat="1" ht="21.6" x14ac:dyDescent="0.3">
      <c r="A164" s="401"/>
      <c r="B164" s="402" t="s">
        <v>1762</v>
      </c>
      <c r="C164" s="634" t="s">
        <v>1763</v>
      </c>
      <c r="D164" s="634"/>
      <c r="E164" s="634"/>
      <c r="F164" s="403" t="s">
        <v>67</v>
      </c>
      <c r="G164" s="404" t="s">
        <v>3726</v>
      </c>
      <c r="H164" s="396" t="e">
        <f t="shared" si="8"/>
        <v>#VALUE!</v>
      </c>
      <c r="I164" s="396">
        <f t="shared" si="9"/>
        <v>0</v>
      </c>
      <c r="J164" s="397">
        <v>0</v>
      </c>
      <c r="K164" s="397" t="e">
        <f t="shared" si="10"/>
        <v>#VALUE!</v>
      </c>
      <c r="L164" s="397">
        <f t="shared" si="11"/>
        <v>0</v>
      </c>
      <c r="M164" s="397">
        <v>0</v>
      </c>
      <c r="BD164" s="389"/>
      <c r="BE164" s="392"/>
      <c r="BF164" s="398"/>
      <c r="BG164" s="405" t="s">
        <v>1763</v>
      </c>
      <c r="BH164" s="410"/>
      <c r="BI164" s="405"/>
    </row>
    <row r="165" spans="1:61" s="365" customFormat="1" ht="20.399999999999999" x14ac:dyDescent="0.3">
      <c r="A165" s="401"/>
      <c r="B165" s="402" t="s">
        <v>86</v>
      </c>
      <c r="C165" s="634" t="s">
        <v>87</v>
      </c>
      <c r="D165" s="634"/>
      <c r="E165" s="634"/>
      <c r="F165" s="403" t="s">
        <v>67</v>
      </c>
      <c r="G165" s="404" t="s">
        <v>3727</v>
      </c>
      <c r="H165" s="396" t="e">
        <f t="shared" si="8"/>
        <v>#VALUE!</v>
      </c>
      <c r="I165" s="396">
        <f t="shared" si="9"/>
        <v>0</v>
      </c>
      <c r="J165" s="397">
        <v>0</v>
      </c>
      <c r="K165" s="397" t="e">
        <f t="shared" si="10"/>
        <v>#VALUE!</v>
      </c>
      <c r="L165" s="397">
        <f t="shared" si="11"/>
        <v>0</v>
      </c>
      <c r="M165" s="397">
        <v>0</v>
      </c>
      <c r="BD165" s="389"/>
      <c r="BE165" s="392"/>
      <c r="BF165" s="398"/>
      <c r="BG165" s="405" t="s">
        <v>87</v>
      </c>
      <c r="BH165" s="410"/>
      <c r="BI165" s="405"/>
    </row>
    <row r="166" spans="1:61" s="365" customFormat="1" ht="21.6" x14ac:dyDescent="0.3">
      <c r="A166" s="401"/>
      <c r="B166" s="402" t="s">
        <v>603</v>
      </c>
      <c r="C166" s="634" t="s">
        <v>604</v>
      </c>
      <c r="D166" s="634"/>
      <c r="E166" s="634"/>
      <c r="F166" s="403" t="s">
        <v>605</v>
      </c>
      <c r="G166" s="404" t="s">
        <v>3728</v>
      </c>
      <c r="H166" s="396" t="e">
        <f t="shared" si="8"/>
        <v>#VALUE!</v>
      </c>
      <c r="I166" s="396">
        <f t="shared" si="9"/>
        <v>0</v>
      </c>
      <c r="J166" s="397">
        <v>0</v>
      </c>
      <c r="K166" s="397" t="e">
        <f t="shared" si="10"/>
        <v>#VALUE!</v>
      </c>
      <c r="L166" s="397">
        <f t="shared" si="11"/>
        <v>0</v>
      </c>
      <c r="M166" s="397">
        <v>0</v>
      </c>
      <c r="BD166" s="389"/>
      <c r="BE166" s="392"/>
      <c r="BF166" s="398"/>
      <c r="BG166" s="405" t="s">
        <v>604</v>
      </c>
      <c r="BH166" s="410"/>
      <c r="BI166" s="405"/>
    </row>
    <row r="167" spans="1:61" s="365" customFormat="1" ht="20.399999999999999" x14ac:dyDescent="0.3">
      <c r="A167" s="393" t="s">
        <v>2210</v>
      </c>
      <c r="B167" s="394" t="s">
        <v>4765</v>
      </c>
      <c r="C167" s="628" t="s">
        <v>4766</v>
      </c>
      <c r="D167" s="628"/>
      <c r="E167" s="628"/>
      <c r="F167" s="393" t="s">
        <v>112</v>
      </c>
      <c r="G167" s="400">
        <v>61.2</v>
      </c>
      <c r="H167" s="396">
        <f t="shared" si="8"/>
        <v>0</v>
      </c>
      <c r="I167" s="396">
        <f t="shared" si="9"/>
        <v>0</v>
      </c>
      <c r="J167" s="397">
        <v>0</v>
      </c>
      <c r="K167" s="397">
        <f t="shared" si="10"/>
        <v>143.71</v>
      </c>
      <c r="L167" s="397">
        <f t="shared" si="11"/>
        <v>8795.2000000000007</v>
      </c>
      <c r="M167" s="397">
        <v>10554.24</v>
      </c>
      <c r="BD167" s="389"/>
      <c r="BE167" s="392"/>
      <c r="BF167" s="398" t="s">
        <v>4766</v>
      </c>
      <c r="BG167" s="405"/>
      <c r="BH167" s="410"/>
      <c r="BI167" s="405"/>
    </row>
    <row r="168" spans="1:61" s="365" customFormat="1" ht="15" customHeight="1" x14ac:dyDescent="0.3">
      <c r="A168" s="636" t="s">
        <v>4853</v>
      </c>
      <c r="B168" s="637"/>
      <c r="C168" s="637"/>
      <c r="D168" s="637"/>
      <c r="E168" s="637"/>
      <c r="F168" s="637"/>
      <c r="G168" s="637"/>
      <c r="H168" s="396" t="e">
        <f t="shared" si="8"/>
        <v>#DIV/0!</v>
      </c>
      <c r="I168" s="396">
        <f t="shared" si="9"/>
        <v>0</v>
      </c>
      <c r="J168" s="397">
        <v>0</v>
      </c>
      <c r="K168" s="397" t="e">
        <f t="shared" si="10"/>
        <v>#DIV/0!</v>
      </c>
      <c r="L168" s="397">
        <f t="shared" si="11"/>
        <v>0</v>
      </c>
      <c r="M168" s="397">
        <v>0</v>
      </c>
      <c r="BD168" s="389"/>
      <c r="BE168" s="392" t="s">
        <v>4853</v>
      </c>
      <c r="BF168" s="398"/>
      <c r="BG168" s="405"/>
      <c r="BH168" s="410"/>
      <c r="BI168" s="405"/>
    </row>
    <row r="169" spans="1:61" s="365" customFormat="1" ht="31.8" x14ac:dyDescent="0.3">
      <c r="A169" s="393" t="s">
        <v>2218</v>
      </c>
      <c r="B169" s="394" t="s">
        <v>3722</v>
      </c>
      <c r="C169" s="628" t="s">
        <v>3723</v>
      </c>
      <c r="D169" s="628"/>
      <c r="E169" s="628"/>
      <c r="F169" s="393" t="s">
        <v>64</v>
      </c>
      <c r="G169" s="412">
        <v>0.75</v>
      </c>
      <c r="H169" s="396">
        <f t="shared" si="8"/>
        <v>17394.25</v>
      </c>
      <c r="I169" s="396">
        <f t="shared" si="9"/>
        <v>13045.69</v>
      </c>
      <c r="J169" s="397">
        <v>15654.83</v>
      </c>
      <c r="K169" s="397">
        <f t="shared" si="10"/>
        <v>355.69</v>
      </c>
      <c r="L169" s="397">
        <f t="shared" si="11"/>
        <v>266.77</v>
      </c>
      <c r="M169" s="397">
        <v>320.12</v>
      </c>
      <c r="BD169" s="389"/>
      <c r="BE169" s="392"/>
      <c r="BF169" s="398" t="s">
        <v>3723</v>
      </c>
      <c r="BG169" s="405"/>
      <c r="BH169" s="410"/>
      <c r="BI169" s="405"/>
    </row>
    <row r="170" spans="1:61" s="365" customFormat="1" ht="20.399999999999999" x14ac:dyDescent="0.3">
      <c r="A170" s="401"/>
      <c r="B170" s="402" t="s">
        <v>595</v>
      </c>
      <c r="C170" s="634" t="s">
        <v>596</v>
      </c>
      <c r="D170" s="634"/>
      <c r="E170" s="634"/>
      <c r="F170" s="403" t="s">
        <v>402</v>
      </c>
      <c r="G170" s="404" t="s">
        <v>4854</v>
      </c>
      <c r="H170" s="396" t="e">
        <f t="shared" si="8"/>
        <v>#VALUE!</v>
      </c>
      <c r="I170" s="396">
        <f t="shared" si="9"/>
        <v>0</v>
      </c>
      <c r="J170" s="397">
        <v>0</v>
      </c>
      <c r="K170" s="397" t="e">
        <f t="shared" si="10"/>
        <v>#VALUE!</v>
      </c>
      <c r="L170" s="397">
        <f t="shared" si="11"/>
        <v>0</v>
      </c>
      <c r="M170" s="397">
        <v>0</v>
      </c>
      <c r="BD170" s="389"/>
      <c r="BE170" s="392"/>
      <c r="BF170" s="398"/>
      <c r="BG170" s="405" t="s">
        <v>596</v>
      </c>
      <c r="BH170" s="410"/>
      <c r="BI170" s="405"/>
    </row>
    <row r="171" spans="1:61" s="365" customFormat="1" ht="20.399999999999999" x14ac:dyDescent="0.3">
      <c r="A171" s="401"/>
      <c r="B171" s="402" t="s">
        <v>1960</v>
      </c>
      <c r="C171" s="634" t="s">
        <v>1961</v>
      </c>
      <c r="D171" s="634"/>
      <c r="E171" s="634"/>
      <c r="F171" s="403" t="s">
        <v>67</v>
      </c>
      <c r="G171" s="404" t="s">
        <v>4855</v>
      </c>
      <c r="H171" s="396" t="e">
        <f t="shared" si="8"/>
        <v>#VALUE!</v>
      </c>
      <c r="I171" s="396">
        <f t="shared" si="9"/>
        <v>0</v>
      </c>
      <c r="J171" s="397">
        <v>0</v>
      </c>
      <c r="K171" s="397" t="e">
        <f t="shared" si="10"/>
        <v>#VALUE!</v>
      </c>
      <c r="L171" s="397">
        <f t="shared" si="11"/>
        <v>0</v>
      </c>
      <c r="M171" s="397">
        <v>0</v>
      </c>
      <c r="BD171" s="389"/>
      <c r="BE171" s="392"/>
      <c r="BF171" s="398"/>
      <c r="BG171" s="405" t="s">
        <v>1961</v>
      </c>
      <c r="BH171" s="410"/>
      <c r="BI171" s="405"/>
    </row>
    <row r="172" spans="1:61" s="365" customFormat="1" ht="21.6" x14ac:dyDescent="0.3">
      <c r="A172" s="401"/>
      <c r="B172" s="402" t="s">
        <v>1762</v>
      </c>
      <c r="C172" s="634" t="s">
        <v>1763</v>
      </c>
      <c r="D172" s="634"/>
      <c r="E172" s="634"/>
      <c r="F172" s="403" t="s">
        <v>67</v>
      </c>
      <c r="G172" s="404" t="s">
        <v>4856</v>
      </c>
      <c r="H172" s="396" t="e">
        <f t="shared" si="8"/>
        <v>#VALUE!</v>
      </c>
      <c r="I172" s="396">
        <f t="shared" si="9"/>
        <v>0</v>
      </c>
      <c r="J172" s="397">
        <v>0</v>
      </c>
      <c r="K172" s="397" t="e">
        <f t="shared" si="10"/>
        <v>#VALUE!</v>
      </c>
      <c r="L172" s="397">
        <f t="shared" si="11"/>
        <v>0</v>
      </c>
      <c r="M172" s="397">
        <v>0</v>
      </c>
      <c r="BD172" s="389"/>
      <c r="BE172" s="392"/>
      <c r="BF172" s="398"/>
      <c r="BG172" s="405" t="s">
        <v>1763</v>
      </c>
      <c r="BH172" s="410"/>
      <c r="BI172" s="405"/>
    </row>
    <row r="173" spans="1:61" s="365" customFormat="1" ht="20.399999999999999" x14ac:dyDescent="0.3">
      <c r="A173" s="401"/>
      <c r="B173" s="402" t="s">
        <v>86</v>
      </c>
      <c r="C173" s="634" t="s">
        <v>87</v>
      </c>
      <c r="D173" s="634"/>
      <c r="E173" s="634"/>
      <c r="F173" s="403" t="s">
        <v>67</v>
      </c>
      <c r="G173" s="404" t="s">
        <v>4857</v>
      </c>
      <c r="H173" s="396" t="e">
        <f t="shared" si="8"/>
        <v>#VALUE!</v>
      </c>
      <c r="I173" s="396">
        <f t="shared" si="9"/>
        <v>0</v>
      </c>
      <c r="J173" s="397">
        <v>0</v>
      </c>
      <c r="K173" s="397" t="e">
        <f t="shared" si="10"/>
        <v>#VALUE!</v>
      </c>
      <c r="L173" s="397">
        <f t="shared" si="11"/>
        <v>0</v>
      </c>
      <c r="M173" s="397">
        <v>0</v>
      </c>
      <c r="BD173" s="389"/>
      <c r="BE173" s="392"/>
      <c r="BF173" s="398"/>
      <c r="BG173" s="405" t="s">
        <v>87</v>
      </c>
      <c r="BH173" s="410"/>
      <c r="BI173" s="405"/>
    </row>
    <row r="174" spans="1:61" s="365" customFormat="1" ht="21.6" x14ac:dyDescent="0.3">
      <c r="A174" s="401"/>
      <c r="B174" s="402" t="s">
        <v>603</v>
      </c>
      <c r="C174" s="634" t="s">
        <v>604</v>
      </c>
      <c r="D174" s="634"/>
      <c r="E174" s="634"/>
      <c r="F174" s="403" t="s">
        <v>605</v>
      </c>
      <c r="G174" s="404" t="s">
        <v>4858</v>
      </c>
      <c r="H174" s="396" t="e">
        <f t="shared" si="8"/>
        <v>#VALUE!</v>
      </c>
      <c r="I174" s="396">
        <f t="shared" si="9"/>
        <v>0</v>
      </c>
      <c r="J174" s="397">
        <v>0</v>
      </c>
      <c r="K174" s="397" t="e">
        <f t="shared" si="10"/>
        <v>#VALUE!</v>
      </c>
      <c r="L174" s="397">
        <f t="shared" si="11"/>
        <v>0</v>
      </c>
      <c r="M174" s="397">
        <v>0</v>
      </c>
      <c r="BD174" s="389"/>
      <c r="BE174" s="392"/>
      <c r="BF174" s="398"/>
      <c r="BG174" s="405" t="s">
        <v>604</v>
      </c>
      <c r="BH174" s="410"/>
      <c r="BI174" s="405"/>
    </row>
    <row r="175" spans="1:61" s="365" customFormat="1" ht="20.399999999999999" x14ac:dyDescent="0.3">
      <c r="A175" s="393" t="s">
        <v>2222</v>
      </c>
      <c r="B175" s="394" t="s">
        <v>4765</v>
      </c>
      <c r="C175" s="628" t="s">
        <v>4766</v>
      </c>
      <c r="D175" s="628"/>
      <c r="E175" s="628"/>
      <c r="F175" s="393" t="s">
        <v>112</v>
      </c>
      <c r="G175" s="400">
        <v>76.5</v>
      </c>
      <c r="H175" s="396">
        <f t="shared" si="8"/>
        <v>0</v>
      </c>
      <c r="I175" s="396">
        <f t="shared" si="9"/>
        <v>0</v>
      </c>
      <c r="J175" s="397">
        <v>0</v>
      </c>
      <c r="K175" s="397">
        <f t="shared" si="10"/>
        <v>143.71</v>
      </c>
      <c r="L175" s="397">
        <f t="shared" si="11"/>
        <v>10994</v>
      </c>
      <c r="M175" s="397">
        <v>13192.8</v>
      </c>
      <c r="BD175" s="389"/>
      <c r="BE175" s="392"/>
      <c r="BF175" s="398" t="s">
        <v>4766</v>
      </c>
      <c r="BG175" s="405"/>
      <c r="BH175" s="410"/>
      <c r="BI175" s="405"/>
    </row>
    <row r="176" spans="1:61" s="365" customFormat="1" ht="15" customHeight="1" x14ac:dyDescent="0.3">
      <c r="A176" s="636" t="s">
        <v>4859</v>
      </c>
      <c r="B176" s="637"/>
      <c r="C176" s="637"/>
      <c r="D176" s="637"/>
      <c r="E176" s="637"/>
      <c r="F176" s="637"/>
      <c r="G176" s="637"/>
      <c r="H176" s="396" t="e">
        <f t="shared" si="8"/>
        <v>#DIV/0!</v>
      </c>
      <c r="I176" s="396">
        <f t="shared" si="9"/>
        <v>0</v>
      </c>
      <c r="J176" s="397">
        <v>0</v>
      </c>
      <c r="K176" s="397" t="e">
        <f t="shared" si="10"/>
        <v>#DIV/0!</v>
      </c>
      <c r="L176" s="397">
        <f t="shared" si="11"/>
        <v>0</v>
      </c>
      <c r="M176" s="397">
        <v>0</v>
      </c>
      <c r="BD176" s="389"/>
      <c r="BE176" s="392" t="s">
        <v>4859</v>
      </c>
      <c r="BF176" s="398"/>
      <c r="BG176" s="405"/>
      <c r="BH176" s="410"/>
      <c r="BI176" s="405"/>
    </row>
    <row r="177" spans="1:61" s="365" customFormat="1" ht="31.8" x14ac:dyDescent="0.3">
      <c r="A177" s="393" t="s">
        <v>2225</v>
      </c>
      <c r="B177" s="394" t="s">
        <v>4860</v>
      </c>
      <c r="C177" s="628" t="s">
        <v>4861</v>
      </c>
      <c r="D177" s="628"/>
      <c r="E177" s="628"/>
      <c r="F177" s="393" t="s">
        <v>4862</v>
      </c>
      <c r="G177" s="413">
        <v>3</v>
      </c>
      <c r="H177" s="396">
        <f t="shared" si="8"/>
        <v>4671.26</v>
      </c>
      <c r="I177" s="396">
        <f t="shared" si="9"/>
        <v>14013.78</v>
      </c>
      <c r="J177" s="397">
        <v>16816.53</v>
      </c>
      <c r="K177" s="397">
        <f t="shared" si="10"/>
        <v>7.99</v>
      </c>
      <c r="L177" s="397">
        <f t="shared" si="11"/>
        <v>23.98</v>
      </c>
      <c r="M177" s="397">
        <v>28.78</v>
      </c>
      <c r="BD177" s="389"/>
      <c r="BE177" s="392"/>
      <c r="BF177" s="398" t="s">
        <v>4861</v>
      </c>
      <c r="BG177" s="405"/>
      <c r="BH177" s="410"/>
      <c r="BI177" s="405"/>
    </row>
    <row r="178" spans="1:61" s="365" customFormat="1" ht="21.6" x14ac:dyDescent="0.3">
      <c r="A178" s="401"/>
      <c r="B178" s="402" t="s">
        <v>603</v>
      </c>
      <c r="C178" s="634" t="s">
        <v>604</v>
      </c>
      <c r="D178" s="634"/>
      <c r="E178" s="634"/>
      <c r="F178" s="403" t="s">
        <v>605</v>
      </c>
      <c r="G178" s="404" t="s">
        <v>4863</v>
      </c>
      <c r="H178" s="396" t="e">
        <f t="shared" si="8"/>
        <v>#VALUE!</v>
      </c>
      <c r="I178" s="396">
        <f t="shared" si="9"/>
        <v>0</v>
      </c>
      <c r="J178" s="397">
        <v>0</v>
      </c>
      <c r="K178" s="397" t="e">
        <f t="shared" si="10"/>
        <v>#VALUE!</v>
      </c>
      <c r="L178" s="397">
        <f t="shared" si="11"/>
        <v>0</v>
      </c>
      <c r="M178" s="397">
        <v>0</v>
      </c>
      <c r="BD178" s="389"/>
      <c r="BE178" s="392"/>
      <c r="BF178" s="398"/>
      <c r="BG178" s="405" t="s">
        <v>604</v>
      </c>
      <c r="BH178" s="410"/>
      <c r="BI178" s="405"/>
    </row>
    <row r="179" spans="1:61" s="365" customFormat="1" ht="15" customHeight="1" x14ac:dyDescent="0.3">
      <c r="A179" s="636" t="s">
        <v>4864</v>
      </c>
      <c r="B179" s="637"/>
      <c r="C179" s="637"/>
      <c r="D179" s="637"/>
      <c r="E179" s="637"/>
      <c r="F179" s="637"/>
      <c r="G179" s="637"/>
      <c r="H179" s="396" t="e">
        <f t="shared" si="8"/>
        <v>#DIV/0!</v>
      </c>
      <c r="I179" s="396">
        <f t="shared" si="9"/>
        <v>0</v>
      </c>
      <c r="J179" s="397">
        <v>0</v>
      </c>
      <c r="K179" s="397" t="e">
        <f t="shared" si="10"/>
        <v>#DIV/0!</v>
      </c>
      <c r="L179" s="397">
        <f t="shared" si="11"/>
        <v>0</v>
      </c>
      <c r="M179" s="397">
        <v>0</v>
      </c>
      <c r="BD179" s="389"/>
      <c r="BE179" s="392" t="s">
        <v>4864</v>
      </c>
      <c r="BF179" s="398"/>
      <c r="BG179" s="405"/>
      <c r="BH179" s="410"/>
      <c r="BI179" s="405"/>
    </row>
    <row r="180" spans="1:61" s="365" customFormat="1" ht="31.8" x14ac:dyDescent="0.3">
      <c r="A180" s="393" t="s">
        <v>2226</v>
      </c>
      <c r="B180" s="394" t="s">
        <v>4865</v>
      </c>
      <c r="C180" s="628" t="s">
        <v>4866</v>
      </c>
      <c r="D180" s="628"/>
      <c r="E180" s="628"/>
      <c r="F180" s="393" t="s">
        <v>4862</v>
      </c>
      <c r="G180" s="413">
        <v>2</v>
      </c>
      <c r="H180" s="396">
        <f t="shared" si="8"/>
        <v>5685.8</v>
      </c>
      <c r="I180" s="396">
        <f t="shared" si="9"/>
        <v>11371.59</v>
      </c>
      <c r="J180" s="397">
        <v>13645.91</v>
      </c>
      <c r="K180" s="397">
        <f t="shared" si="10"/>
        <v>9.74</v>
      </c>
      <c r="L180" s="397">
        <f t="shared" si="11"/>
        <v>19.48</v>
      </c>
      <c r="M180" s="397">
        <v>23.38</v>
      </c>
      <c r="BD180" s="389"/>
      <c r="BE180" s="392"/>
      <c r="BF180" s="398" t="s">
        <v>4866</v>
      </c>
      <c r="BG180" s="405"/>
      <c r="BH180" s="410"/>
      <c r="BI180" s="405"/>
    </row>
    <row r="181" spans="1:61" s="365" customFormat="1" ht="21.6" x14ac:dyDescent="0.3">
      <c r="A181" s="401"/>
      <c r="B181" s="402" t="s">
        <v>603</v>
      </c>
      <c r="C181" s="634" t="s">
        <v>604</v>
      </c>
      <c r="D181" s="634"/>
      <c r="E181" s="634"/>
      <c r="F181" s="403" t="s">
        <v>605</v>
      </c>
      <c r="G181" s="404" t="s">
        <v>1400</v>
      </c>
      <c r="H181" s="396" t="e">
        <f t="shared" si="8"/>
        <v>#VALUE!</v>
      </c>
      <c r="I181" s="396">
        <f t="shared" si="9"/>
        <v>0</v>
      </c>
      <c r="J181" s="397">
        <v>0</v>
      </c>
      <c r="K181" s="397" t="e">
        <f t="shared" si="10"/>
        <v>#VALUE!</v>
      </c>
      <c r="L181" s="397">
        <f t="shared" si="11"/>
        <v>0</v>
      </c>
      <c r="M181" s="397">
        <v>0</v>
      </c>
      <c r="BD181" s="389"/>
      <c r="BE181" s="392"/>
      <c r="BF181" s="398"/>
      <c r="BG181" s="405" t="s">
        <v>604</v>
      </c>
      <c r="BH181" s="410"/>
      <c r="BI181" s="405"/>
    </row>
    <row r="182" spans="1:61" s="365" customFormat="1" ht="15" customHeight="1" x14ac:dyDescent="0.3">
      <c r="A182" s="636" t="s">
        <v>4867</v>
      </c>
      <c r="B182" s="637"/>
      <c r="C182" s="637"/>
      <c r="D182" s="637"/>
      <c r="E182" s="637"/>
      <c r="F182" s="637"/>
      <c r="G182" s="637"/>
      <c r="H182" s="396" t="e">
        <f t="shared" si="8"/>
        <v>#DIV/0!</v>
      </c>
      <c r="I182" s="396">
        <f t="shared" si="9"/>
        <v>0</v>
      </c>
      <c r="J182" s="397">
        <v>0</v>
      </c>
      <c r="K182" s="397" t="e">
        <f t="shared" si="10"/>
        <v>#DIV/0!</v>
      </c>
      <c r="L182" s="397">
        <f t="shared" si="11"/>
        <v>0</v>
      </c>
      <c r="M182" s="397">
        <v>0</v>
      </c>
      <c r="BD182" s="389"/>
      <c r="BE182" s="392" t="s">
        <v>4867</v>
      </c>
      <c r="BF182" s="398"/>
      <c r="BG182" s="405"/>
      <c r="BH182" s="410"/>
      <c r="BI182" s="405"/>
    </row>
    <row r="183" spans="1:61" s="365" customFormat="1" ht="31.8" x14ac:dyDescent="0.3">
      <c r="A183" s="393" t="s">
        <v>2228</v>
      </c>
      <c r="B183" s="394" t="s">
        <v>4868</v>
      </c>
      <c r="C183" s="628" t="s">
        <v>4869</v>
      </c>
      <c r="D183" s="628"/>
      <c r="E183" s="628"/>
      <c r="F183" s="393" t="s">
        <v>4726</v>
      </c>
      <c r="G183" s="413">
        <v>3</v>
      </c>
      <c r="H183" s="396">
        <f t="shared" si="8"/>
        <v>1780.41</v>
      </c>
      <c r="I183" s="396">
        <f t="shared" si="9"/>
        <v>5341.23</v>
      </c>
      <c r="J183" s="397">
        <v>6409.47</v>
      </c>
      <c r="K183" s="397">
        <f t="shared" si="10"/>
        <v>2.77</v>
      </c>
      <c r="L183" s="397">
        <f t="shared" si="11"/>
        <v>8.31</v>
      </c>
      <c r="M183" s="397">
        <v>9.9700000000000006</v>
      </c>
      <c r="BD183" s="389"/>
      <c r="BE183" s="392"/>
      <c r="BF183" s="398" t="s">
        <v>4869</v>
      </c>
      <c r="BG183" s="405"/>
      <c r="BH183" s="410"/>
      <c r="BI183" s="405"/>
    </row>
    <row r="184" spans="1:61" s="365" customFormat="1" ht="21.6" x14ac:dyDescent="0.3">
      <c r="A184" s="401"/>
      <c r="B184" s="402" t="s">
        <v>603</v>
      </c>
      <c r="C184" s="634" t="s">
        <v>604</v>
      </c>
      <c r="D184" s="634"/>
      <c r="E184" s="634"/>
      <c r="F184" s="403" t="s">
        <v>605</v>
      </c>
      <c r="G184" s="404" t="s">
        <v>4870</v>
      </c>
      <c r="H184" s="396" t="e">
        <f t="shared" si="8"/>
        <v>#VALUE!</v>
      </c>
      <c r="I184" s="396">
        <f t="shared" si="9"/>
        <v>0</v>
      </c>
      <c r="J184" s="397">
        <v>0</v>
      </c>
      <c r="K184" s="397" t="e">
        <f t="shared" si="10"/>
        <v>#VALUE!</v>
      </c>
      <c r="L184" s="397">
        <f t="shared" si="11"/>
        <v>0</v>
      </c>
      <c r="M184" s="397">
        <v>0</v>
      </c>
      <c r="BD184" s="389"/>
      <c r="BE184" s="392"/>
      <c r="BF184" s="398"/>
      <c r="BG184" s="405" t="s">
        <v>604</v>
      </c>
      <c r="BH184" s="410"/>
      <c r="BI184" s="405"/>
    </row>
    <row r="185" spans="1:61" s="365" customFormat="1" ht="15" customHeight="1" x14ac:dyDescent="0.3">
      <c r="A185" s="636" t="s">
        <v>4871</v>
      </c>
      <c r="B185" s="637"/>
      <c r="C185" s="637"/>
      <c r="D185" s="637"/>
      <c r="E185" s="637"/>
      <c r="F185" s="637"/>
      <c r="G185" s="637"/>
      <c r="H185" s="396" t="e">
        <f t="shared" si="8"/>
        <v>#DIV/0!</v>
      </c>
      <c r="I185" s="396">
        <f t="shared" si="9"/>
        <v>0</v>
      </c>
      <c r="J185" s="397">
        <v>0</v>
      </c>
      <c r="K185" s="397" t="e">
        <f t="shared" si="10"/>
        <v>#DIV/0!</v>
      </c>
      <c r="L185" s="397">
        <f t="shared" si="11"/>
        <v>0</v>
      </c>
      <c r="M185" s="397">
        <v>0</v>
      </c>
      <c r="BD185" s="389"/>
      <c r="BE185" s="392" t="s">
        <v>4871</v>
      </c>
      <c r="BF185" s="398"/>
      <c r="BG185" s="405"/>
      <c r="BH185" s="410"/>
      <c r="BI185" s="405"/>
    </row>
    <row r="186" spans="1:61" s="365" customFormat="1" ht="31.8" x14ac:dyDescent="0.3">
      <c r="A186" s="393" t="s">
        <v>2867</v>
      </c>
      <c r="B186" s="394" t="s">
        <v>4872</v>
      </c>
      <c r="C186" s="628" t="s">
        <v>4873</v>
      </c>
      <c r="D186" s="628"/>
      <c r="E186" s="628"/>
      <c r="F186" s="393" t="s">
        <v>4726</v>
      </c>
      <c r="G186" s="413">
        <v>2</v>
      </c>
      <c r="H186" s="396">
        <f t="shared" si="8"/>
        <v>3197.64</v>
      </c>
      <c r="I186" s="396">
        <f t="shared" si="9"/>
        <v>6395.28</v>
      </c>
      <c r="J186" s="397">
        <v>7674.33</v>
      </c>
      <c r="K186" s="397">
        <f t="shared" si="10"/>
        <v>4.92</v>
      </c>
      <c r="L186" s="397">
        <f t="shared" si="11"/>
        <v>9.84</v>
      </c>
      <c r="M186" s="397">
        <v>11.81</v>
      </c>
      <c r="BD186" s="389"/>
      <c r="BE186" s="392"/>
      <c r="BF186" s="398" t="s">
        <v>4873</v>
      </c>
      <c r="BG186" s="405"/>
      <c r="BH186" s="410"/>
      <c r="BI186" s="405"/>
    </row>
    <row r="187" spans="1:61" s="365" customFormat="1" ht="21.6" x14ac:dyDescent="0.3">
      <c r="A187" s="401"/>
      <c r="B187" s="402" t="s">
        <v>603</v>
      </c>
      <c r="C187" s="634" t="s">
        <v>604</v>
      </c>
      <c r="D187" s="634"/>
      <c r="E187" s="634"/>
      <c r="F187" s="403" t="s">
        <v>605</v>
      </c>
      <c r="G187" s="404" t="s">
        <v>4874</v>
      </c>
      <c r="H187" s="396" t="e">
        <f t="shared" si="8"/>
        <v>#VALUE!</v>
      </c>
      <c r="I187" s="396">
        <f t="shared" si="9"/>
        <v>0</v>
      </c>
      <c r="J187" s="397">
        <v>0</v>
      </c>
      <c r="K187" s="397" t="e">
        <f t="shared" si="10"/>
        <v>#VALUE!</v>
      </c>
      <c r="L187" s="397">
        <f t="shared" si="11"/>
        <v>0</v>
      </c>
      <c r="M187" s="397">
        <v>0</v>
      </c>
      <c r="BD187" s="389"/>
      <c r="BE187" s="392"/>
      <c r="BF187" s="398"/>
      <c r="BG187" s="405" t="s">
        <v>604</v>
      </c>
      <c r="BH187" s="410"/>
      <c r="BI187" s="405"/>
    </row>
    <row r="188" spans="1:61" s="365" customFormat="1" ht="15" customHeight="1" x14ac:dyDescent="0.3">
      <c r="A188" s="636" t="s">
        <v>4875</v>
      </c>
      <c r="B188" s="637"/>
      <c r="C188" s="637"/>
      <c r="D188" s="637"/>
      <c r="E188" s="637"/>
      <c r="F188" s="637"/>
      <c r="G188" s="637"/>
      <c r="H188" s="396" t="e">
        <f t="shared" si="8"/>
        <v>#DIV/0!</v>
      </c>
      <c r="I188" s="396">
        <f t="shared" si="9"/>
        <v>0</v>
      </c>
      <c r="J188" s="397">
        <v>0</v>
      </c>
      <c r="K188" s="397" t="e">
        <f t="shared" si="10"/>
        <v>#DIV/0!</v>
      </c>
      <c r="L188" s="397">
        <f t="shared" si="11"/>
        <v>0</v>
      </c>
      <c r="M188" s="397">
        <v>0</v>
      </c>
      <c r="BD188" s="389"/>
      <c r="BE188" s="392" t="s">
        <v>4875</v>
      </c>
      <c r="BF188" s="398"/>
      <c r="BG188" s="405"/>
      <c r="BH188" s="410"/>
      <c r="BI188" s="405"/>
    </row>
    <row r="189" spans="1:61" s="365" customFormat="1" ht="31.8" x14ac:dyDescent="0.3">
      <c r="A189" s="393" t="s">
        <v>2875</v>
      </c>
      <c r="B189" s="394" t="s">
        <v>4868</v>
      </c>
      <c r="C189" s="628" t="s">
        <v>4869</v>
      </c>
      <c r="D189" s="628"/>
      <c r="E189" s="628"/>
      <c r="F189" s="393" t="s">
        <v>4726</v>
      </c>
      <c r="G189" s="413">
        <v>6</v>
      </c>
      <c r="H189" s="396">
        <f t="shared" si="8"/>
        <v>1780.4</v>
      </c>
      <c r="I189" s="396">
        <f t="shared" si="9"/>
        <v>10682.41</v>
      </c>
      <c r="J189" s="397">
        <v>12818.89</v>
      </c>
      <c r="K189" s="397">
        <f t="shared" si="10"/>
        <v>2.77</v>
      </c>
      <c r="L189" s="397">
        <f t="shared" si="11"/>
        <v>16.61</v>
      </c>
      <c r="M189" s="397">
        <v>19.93</v>
      </c>
      <c r="BD189" s="389"/>
      <c r="BE189" s="392"/>
      <c r="BF189" s="398" t="s">
        <v>4869</v>
      </c>
      <c r="BG189" s="405"/>
      <c r="BH189" s="410"/>
      <c r="BI189" s="405"/>
    </row>
    <row r="190" spans="1:61" s="365" customFormat="1" ht="21.6" x14ac:dyDescent="0.3">
      <c r="A190" s="401"/>
      <c r="B190" s="402" t="s">
        <v>603</v>
      </c>
      <c r="C190" s="634" t="s">
        <v>604</v>
      </c>
      <c r="D190" s="634"/>
      <c r="E190" s="634"/>
      <c r="F190" s="403" t="s">
        <v>605</v>
      </c>
      <c r="G190" s="404" t="s">
        <v>4876</v>
      </c>
      <c r="H190" s="396" t="e">
        <f t="shared" si="8"/>
        <v>#VALUE!</v>
      </c>
      <c r="I190" s="396">
        <f t="shared" si="9"/>
        <v>0</v>
      </c>
      <c r="J190" s="397">
        <v>0</v>
      </c>
      <c r="K190" s="397" t="e">
        <f t="shared" si="10"/>
        <v>#VALUE!</v>
      </c>
      <c r="L190" s="397">
        <f t="shared" si="11"/>
        <v>0</v>
      </c>
      <c r="M190" s="397">
        <v>0</v>
      </c>
      <c r="BD190" s="389"/>
      <c r="BE190" s="392"/>
      <c r="BF190" s="398"/>
      <c r="BG190" s="405" t="s">
        <v>604</v>
      </c>
      <c r="BH190" s="410"/>
      <c r="BI190" s="405"/>
    </row>
    <row r="191" spans="1:61" s="365" customFormat="1" ht="31.8" x14ac:dyDescent="0.3">
      <c r="A191" s="393" t="s">
        <v>2890</v>
      </c>
      <c r="B191" s="394" t="s">
        <v>4868</v>
      </c>
      <c r="C191" s="628" t="s">
        <v>4869</v>
      </c>
      <c r="D191" s="628"/>
      <c r="E191" s="628"/>
      <c r="F191" s="393" t="s">
        <v>4726</v>
      </c>
      <c r="G191" s="413">
        <v>6</v>
      </c>
      <c r="H191" s="396">
        <f t="shared" si="8"/>
        <v>1780.4</v>
      </c>
      <c r="I191" s="396">
        <f t="shared" si="9"/>
        <v>10682.41</v>
      </c>
      <c r="J191" s="397">
        <v>12818.89</v>
      </c>
      <c r="K191" s="397">
        <f t="shared" si="10"/>
        <v>2.77</v>
      </c>
      <c r="L191" s="397">
        <f t="shared" si="11"/>
        <v>16.61</v>
      </c>
      <c r="M191" s="397">
        <v>19.93</v>
      </c>
      <c r="BD191" s="389"/>
      <c r="BE191" s="392"/>
      <c r="BF191" s="398" t="s">
        <v>4869</v>
      </c>
      <c r="BG191" s="405"/>
      <c r="BH191" s="410"/>
      <c r="BI191" s="405"/>
    </row>
    <row r="192" spans="1:61" s="365" customFormat="1" ht="21.6" x14ac:dyDescent="0.3">
      <c r="A192" s="401"/>
      <c r="B192" s="402" t="s">
        <v>603</v>
      </c>
      <c r="C192" s="634" t="s">
        <v>604</v>
      </c>
      <c r="D192" s="634"/>
      <c r="E192" s="634"/>
      <c r="F192" s="403" t="s">
        <v>605</v>
      </c>
      <c r="G192" s="404" t="s">
        <v>4876</v>
      </c>
      <c r="H192" s="396" t="e">
        <f t="shared" si="8"/>
        <v>#VALUE!</v>
      </c>
      <c r="I192" s="396">
        <f t="shared" si="9"/>
        <v>0</v>
      </c>
      <c r="J192" s="397">
        <v>0</v>
      </c>
      <c r="K192" s="397" t="e">
        <f t="shared" si="10"/>
        <v>#VALUE!</v>
      </c>
      <c r="L192" s="397">
        <f t="shared" si="11"/>
        <v>0</v>
      </c>
      <c r="M192" s="397">
        <v>0</v>
      </c>
      <c r="BD192" s="389"/>
      <c r="BE192" s="392"/>
      <c r="BF192" s="398"/>
      <c r="BG192" s="405" t="s">
        <v>604</v>
      </c>
      <c r="BH192" s="410"/>
      <c r="BI192" s="405"/>
    </row>
    <row r="193" spans="1:61" s="365" customFormat="1" ht="15" customHeight="1" x14ac:dyDescent="0.3">
      <c r="A193" s="636" t="s">
        <v>4877</v>
      </c>
      <c r="B193" s="637"/>
      <c r="C193" s="637"/>
      <c r="D193" s="637"/>
      <c r="E193" s="637"/>
      <c r="F193" s="637"/>
      <c r="G193" s="637"/>
      <c r="H193" s="396" t="e">
        <f t="shared" si="8"/>
        <v>#DIV/0!</v>
      </c>
      <c r="I193" s="396">
        <f t="shared" si="9"/>
        <v>0</v>
      </c>
      <c r="J193" s="397">
        <v>0</v>
      </c>
      <c r="K193" s="397" t="e">
        <f t="shared" si="10"/>
        <v>#DIV/0!</v>
      </c>
      <c r="L193" s="397">
        <f t="shared" si="11"/>
        <v>0</v>
      </c>
      <c r="M193" s="397">
        <v>0</v>
      </c>
      <c r="BD193" s="389"/>
      <c r="BE193" s="392" t="s">
        <v>4877</v>
      </c>
      <c r="BF193" s="398"/>
      <c r="BG193" s="405"/>
      <c r="BH193" s="410"/>
      <c r="BI193" s="405"/>
    </row>
    <row r="194" spans="1:61" s="365" customFormat="1" ht="31.8" x14ac:dyDescent="0.3">
      <c r="A194" s="393" t="s">
        <v>2894</v>
      </c>
      <c r="B194" s="394" t="s">
        <v>4872</v>
      </c>
      <c r="C194" s="628" t="s">
        <v>4873</v>
      </c>
      <c r="D194" s="628"/>
      <c r="E194" s="628"/>
      <c r="F194" s="393" t="s">
        <v>4726</v>
      </c>
      <c r="G194" s="413">
        <v>4</v>
      </c>
      <c r="H194" s="396">
        <f t="shared" si="8"/>
        <v>3197.65</v>
      </c>
      <c r="I194" s="396">
        <f t="shared" si="9"/>
        <v>12790.58</v>
      </c>
      <c r="J194" s="397">
        <v>15348.69</v>
      </c>
      <c r="K194" s="397">
        <f t="shared" si="10"/>
        <v>4.92</v>
      </c>
      <c r="L194" s="397">
        <f t="shared" si="11"/>
        <v>19.68</v>
      </c>
      <c r="M194" s="397">
        <v>23.61</v>
      </c>
      <c r="BD194" s="389"/>
      <c r="BE194" s="392"/>
      <c r="BF194" s="398" t="s">
        <v>4873</v>
      </c>
      <c r="BG194" s="405"/>
      <c r="BH194" s="410"/>
      <c r="BI194" s="405"/>
    </row>
    <row r="195" spans="1:61" s="365" customFormat="1" ht="21.6" x14ac:dyDescent="0.3">
      <c r="A195" s="401"/>
      <c r="B195" s="402" t="s">
        <v>603</v>
      </c>
      <c r="C195" s="634" t="s">
        <v>604</v>
      </c>
      <c r="D195" s="634"/>
      <c r="E195" s="634"/>
      <c r="F195" s="403" t="s">
        <v>605</v>
      </c>
      <c r="G195" s="404" t="s">
        <v>4878</v>
      </c>
      <c r="H195" s="396" t="e">
        <f t="shared" si="8"/>
        <v>#VALUE!</v>
      </c>
      <c r="I195" s="396">
        <f t="shared" si="9"/>
        <v>0</v>
      </c>
      <c r="J195" s="397">
        <v>0</v>
      </c>
      <c r="K195" s="397" t="e">
        <f t="shared" si="10"/>
        <v>#VALUE!</v>
      </c>
      <c r="L195" s="397">
        <f t="shared" si="11"/>
        <v>0</v>
      </c>
      <c r="M195" s="397">
        <v>0</v>
      </c>
      <c r="BD195" s="389"/>
      <c r="BE195" s="392"/>
      <c r="BF195" s="398"/>
      <c r="BG195" s="405" t="s">
        <v>604</v>
      </c>
      <c r="BH195" s="410"/>
      <c r="BI195" s="405"/>
    </row>
    <row r="196" spans="1:61" s="365" customFormat="1" ht="31.8" x14ac:dyDescent="0.3">
      <c r="A196" s="393" t="s">
        <v>2911</v>
      </c>
      <c r="B196" s="394" t="s">
        <v>4872</v>
      </c>
      <c r="C196" s="628" t="s">
        <v>4873</v>
      </c>
      <c r="D196" s="628"/>
      <c r="E196" s="628"/>
      <c r="F196" s="393" t="s">
        <v>4726</v>
      </c>
      <c r="G196" s="413">
        <v>4</v>
      </c>
      <c r="H196" s="396">
        <f t="shared" si="8"/>
        <v>3197.65</v>
      </c>
      <c r="I196" s="396">
        <f t="shared" si="9"/>
        <v>12790.58</v>
      </c>
      <c r="J196" s="397">
        <v>15348.69</v>
      </c>
      <c r="K196" s="397">
        <f t="shared" si="10"/>
        <v>4.92</v>
      </c>
      <c r="L196" s="397">
        <f t="shared" si="11"/>
        <v>19.68</v>
      </c>
      <c r="M196" s="397">
        <v>23.61</v>
      </c>
      <c r="BD196" s="389"/>
      <c r="BE196" s="392"/>
      <c r="BF196" s="398" t="s">
        <v>4873</v>
      </c>
      <c r="BG196" s="405"/>
      <c r="BH196" s="410"/>
      <c r="BI196" s="405"/>
    </row>
    <row r="197" spans="1:61" s="365" customFormat="1" ht="21.6" x14ac:dyDescent="0.3">
      <c r="A197" s="401"/>
      <c r="B197" s="402" t="s">
        <v>603</v>
      </c>
      <c r="C197" s="634" t="s">
        <v>604</v>
      </c>
      <c r="D197" s="634"/>
      <c r="E197" s="634"/>
      <c r="F197" s="403" t="s">
        <v>605</v>
      </c>
      <c r="G197" s="404" t="s">
        <v>4878</v>
      </c>
      <c r="H197" s="396" t="e">
        <f t="shared" si="8"/>
        <v>#VALUE!</v>
      </c>
      <c r="I197" s="396">
        <f t="shared" si="9"/>
        <v>0</v>
      </c>
      <c r="J197" s="397">
        <v>0</v>
      </c>
      <c r="K197" s="397" t="e">
        <f t="shared" si="10"/>
        <v>#VALUE!</v>
      </c>
      <c r="L197" s="397">
        <f t="shared" si="11"/>
        <v>0</v>
      </c>
      <c r="M197" s="397">
        <v>0</v>
      </c>
      <c r="BD197" s="389"/>
      <c r="BE197" s="392"/>
      <c r="BF197" s="398"/>
      <c r="BG197" s="405" t="s">
        <v>604</v>
      </c>
      <c r="BH197" s="410"/>
      <c r="BI197" s="405"/>
    </row>
    <row r="198" spans="1:61" s="365" customFormat="1" ht="15" customHeight="1" x14ac:dyDescent="0.3">
      <c r="A198" s="636" t="s">
        <v>4879</v>
      </c>
      <c r="B198" s="637"/>
      <c r="C198" s="637"/>
      <c r="D198" s="637"/>
      <c r="E198" s="637"/>
      <c r="F198" s="637"/>
      <c r="G198" s="637"/>
      <c r="H198" s="396" t="e">
        <f t="shared" si="8"/>
        <v>#DIV/0!</v>
      </c>
      <c r="I198" s="396">
        <f t="shared" si="9"/>
        <v>0</v>
      </c>
      <c r="J198" s="397">
        <v>0</v>
      </c>
      <c r="K198" s="397" t="e">
        <f t="shared" si="10"/>
        <v>#DIV/0!</v>
      </c>
      <c r="L198" s="397">
        <f t="shared" si="11"/>
        <v>0</v>
      </c>
      <c r="M198" s="397">
        <v>0</v>
      </c>
      <c r="BD198" s="389"/>
      <c r="BE198" s="392" t="s">
        <v>4879</v>
      </c>
      <c r="BF198" s="398"/>
      <c r="BG198" s="405"/>
      <c r="BH198" s="410"/>
      <c r="BI198" s="405"/>
    </row>
    <row r="199" spans="1:61" s="365" customFormat="1" ht="31.8" x14ac:dyDescent="0.3">
      <c r="A199" s="414" t="s">
        <v>2916</v>
      </c>
      <c r="B199" s="415" t="s">
        <v>4880</v>
      </c>
      <c r="C199" s="638" t="s">
        <v>4881</v>
      </c>
      <c r="D199" s="638"/>
      <c r="E199" s="638"/>
      <c r="F199" s="414" t="s">
        <v>38</v>
      </c>
      <c r="G199" s="416">
        <v>2</v>
      </c>
      <c r="H199" s="396">
        <f t="shared" si="8"/>
        <v>242.02</v>
      </c>
      <c r="I199" s="396">
        <f t="shared" si="9"/>
        <v>484.04</v>
      </c>
      <c r="J199" s="397">
        <v>580.85</v>
      </c>
      <c r="K199" s="397">
        <f t="shared" si="10"/>
        <v>0</v>
      </c>
      <c r="L199" s="397">
        <f t="shared" si="11"/>
        <v>0</v>
      </c>
      <c r="M199" s="397">
        <v>0</v>
      </c>
      <c r="BD199" s="389"/>
      <c r="BE199" s="392"/>
      <c r="BF199" s="398" t="s">
        <v>4881</v>
      </c>
      <c r="BG199" s="405"/>
      <c r="BH199" s="410"/>
      <c r="BI199" s="405"/>
    </row>
    <row r="200" spans="1:61" s="365" customFormat="1" ht="31.8" x14ac:dyDescent="0.3">
      <c r="A200" s="393" t="s">
        <v>2925</v>
      </c>
      <c r="B200" s="394" t="s">
        <v>4882</v>
      </c>
      <c r="C200" s="628" t="s">
        <v>4883</v>
      </c>
      <c r="D200" s="628"/>
      <c r="E200" s="628"/>
      <c r="F200" s="393" t="s">
        <v>1456</v>
      </c>
      <c r="G200" s="413">
        <v>2</v>
      </c>
      <c r="H200" s="396">
        <f t="shared" si="8"/>
        <v>0</v>
      </c>
      <c r="I200" s="396">
        <f t="shared" si="9"/>
        <v>0</v>
      </c>
      <c r="J200" s="397">
        <v>0</v>
      </c>
      <c r="K200" s="397">
        <f t="shared" si="10"/>
        <v>974.62</v>
      </c>
      <c r="L200" s="397">
        <f t="shared" si="11"/>
        <v>1949.24</v>
      </c>
      <c r="M200" s="397">
        <v>2339.09</v>
      </c>
      <c r="BD200" s="389"/>
      <c r="BE200" s="392"/>
      <c r="BF200" s="398" t="s">
        <v>4883</v>
      </c>
      <c r="BG200" s="405"/>
      <c r="BH200" s="410"/>
      <c r="BI200" s="405"/>
    </row>
    <row r="201" spans="1:61" s="365" customFormat="1" ht="15" customHeight="1" x14ac:dyDescent="0.3">
      <c r="A201" s="636" t="s">
        <v>4884</v>
      </c>
      <c r="B201" s="637"/>
      <c r="C201" s="637"/>
      <c r="D201" s="637"/>
      <c r="E201" s="637"/>
      <c r="F201" s="637"/>
      <c r="G201" s="637"/>
      <c r="H201" s="396" t="e">
        <f t="shared" si="8"/>
        <v>#DIV/0!</v>
      </c>
      <c r="I201" s="396">
        <f t="shared" si="9"/>
        <v>0</v>
      </c>
      <c r="J201" s="397">
        <v>0</v>
      </c>
      <c r="K201" s="397" t="e">
        <f t="shared" si="10"/>
        <v>#DIV/0!</v>
      </c>
      <c r="L201" s="397">
        <f t="shared" si="11"/>
        <v>0</v>
      </c>
      <c r="M201" s="397">
        <v>0</v>
      </c>
      <c r="BD201" s="389"/>
      <c r="BE201" s="392" t="s">
        <v>4884</v>
      </c>
      <c r="BF201" s="398"/>
      <c r="BG201" s="405"/>
      <c r="BH201" s="410"/>
      <c r="BI201" s="405"/>
    </row>
    <row r="202" spans="1:61" s="365" customFormat="1" ht="31.8" x14ac:dyDescent="0.3">
      <c r="A202" s="393" t="s">
        <v>2934</v>
      </c>
      <c r="B202" s="394" t="s">
        <v>4885</v>
      </c>
      <c r="C202" s="628" t="s">
        <v>4886</v>
      </c>
      <c r="D202" s="628"/>
      <c r="E202" s="628"/>
      <c r="F202" s="393" t="s">
        <v>38</v>
      </c>
      <c r="G202" s="413">
        <v>4</v>
      </c>
      <c r="H202" s="396">
        <f t="shared" si="8"/>
        <v>5818.81</v>
      </c>
      <c r="I202" s="396">
        <f t="shared" si="9"/>
        <v>23275.23</v>
      </c>
      <c r="J202" s="397">
        <v>27930.27</v>
      </c>
      <c r="K202" s="397">
        <f t="shared" si="10"/>
        <v>53.41</v>
      </c>
      <c r="L202" s="397">
        <f t="shared" si="11"/>
        <v>213.62</v>
      </c>
      <c r="M202" s="397">
        <v>256.33999999999997</v>
      </c>
      <c r="BD202" s="389"/>
      <c r="BE202" s="392"/>
      <c r="BF202" s="398" t="s">
        <v>4886</v>
      </c>
      <c r="BG202" s="405"/>
      <c r="BH202" s="410"/>
      <c r="BI202" s="405"/>
    </row>
    <row r="203" spans="1:61" s="365" customFormat="1" ht="21.6" x14ac:dyDescent="0.3">
      <c r="A203" s="401"/>
      <c r="B203" s="402" t="s">
        <v>4532</v>
      </c>
      <c r="C203" s="634" t="s">
        <v>4533</v>
      </c>
      <c r="D203" s="634"/>
      <c r="E203" s="634"/>
      <c r="F203" s="403" t="s">
        <v>72</v>
      </c>
      <c r="G203" s="404" t="s">
        <v>4887</v>
      </c>
      <c r="H203" s="396" t="e">
        <f t="shared" si="8"/>
        <v>#VALUE!</v>
      </c>
      <c r="I203" s="396">
        <f t="shared" si="9"/>
        <v>0</v>
      </c>
      <c r="J203" s="397">
        <v>0</v>
      </c>
      <c r="K203" s="397" t="e">
        <f t="shared" si="10"/>
        <v>#VALUE!</v>
      </c>
      <c r="L203" s="397">
        <f t="shared" si="11"/>
        <v>0</v>
      </c>
      <c r="M203" s="397">
        <v>0</v>
      </c>
      <c r="BD203" s="389"/>
      <c r="BE203" s="392"/>
      <c r="BF203" s="398"/>
      <c r="BG203" s="405" t="s">
        <v>4533</v>
      </c>
      <c r="BH203" s="410"/>
      <c r="BI203" s="405"/>
    </row>
    <row r="204" spans="1:61" s="365" customFormat="1" ht="21.6" x14ac:dyDescent="0.3">
      <c r="A204" s="401"/>
      <c r="B204" s="402" t="s">
        <v>603</v>
      </c>
      <c r="C204" s="634" t="s">
        <v>604</v>
      </c>
      <c r="D204" s="634"/>
      <c r="E204" s="634"/>
      <c r="F204" s="403" t="s">
        <v>605</v>
      </c>
      <c r="G204" s="404" t="s">
        <v>4888</v>
      </c>
      <c r="H204" s="396" t="e">
        <f t="shared" si="8"/>
        <v>#VALUE!</v>
      </c>
      <c r="I204" s="396">
        <f t="shared" si="9"/>
        <v>0</v>
      </c>
      <c r="J204" s="397">
        <v>0</v>
      </c>
      <c r="K204" s="397" t="e">
        <f t="shared" si="10"/>
        <v>#VALUE!</v>
      </c>
      <c r="L204" s="397">
        <f t="shared" si="11"/>
        <v>0</v>
      </c>
      <c r="M204" s="397">
        <v>0</v>
      </c>
      <c r="BD204" s="389"/>
      <c r="BE204" s="392"/>
      <c r="BF204" s="398"/>
      <c r="BG204" s="405" t="s">
        <v>604</v>
      </c>
      <c r="BH204" s="410"/>
      <c r="BI204" s="405"/>
    </row>
    <row r="205" spans="1:61" s="365" customFormat="1" ht="31.8" x14ac:dyDescent="0.3">
      <c r="A205" s="419" t="s">
        <v>4889</v>
      </c>
      <c r="B205" s="420" t="s">
        <v>4890</v>
      </c>
      <c r="C205" s="639" t="s">
        <v>4891</v>
      </c>
      <c r="D205" s="639"/>
      <c r="E205" s="639"/>
      <c r="F205" s="419" t="s">
        <v>1456</v>
      </c>
      <c r="G205" s="421">
        <v>4</v>
      </c>
      <c r="H205" s="422">
        <f t="shared" si="8"/>
        <v>0</v>
      </c>
      <c r="I205" s="422">
        <f t="shared" si="9"/>
        <v>0</v>
      </c>
      <c r="J205" s="423">
        <v>0</v>
      </c>
      <c r="K205" s="397">
        <f t="shared" si="10"/>
        <v>2411.3200000000002</v>
      </c>
      <c r="L205" s="397">
        <f t="shared" si="11"/>
        <v>9645.2900000000009</v>
      </c>
      <c r="M205" s="397">
        <v>11574.35</v>
      </c>
      <c r="BD205" s="389"/>
      <c r="BE205" s="392"/>
      <c r="BF205" s="398" t="s">
        <v>4891</v>
      </c>
      <c r="BG205" s="405"/>
      <c r="BH205" s="410"/>
      <c r="BI205" s="405"/>
    </row>
    <row r="206" spans="1:61" s="365" customFormat="1" ht="31.8" x14ac:dyDescent="0.3">
      <c r="A206" s="393" t="s">
        <v>2948</v>
      </c>
      <c r="B206" s="394" t="s">
        <v>4892</v>
      </c>
      <c r="C206" s="628" t="s">
        <v>4893</v>
      </c>
      <c r="D206" s="628"/>
      <c r="E206" s="628"/>
      <c r="F206" s="393" t="s">
        <v>38</v>
      </c>
      <c r="G206" s="413">
        <v>3</v>
      </c>
      <c r="H206" s="396">
        <f t="shared" ref="H206:H269" si="12">I206/G206</f>
        <v>1988.5</v>
      </c>
      <c r="I206" s="396">
        <f t="shared" ref="I206:I269" si="13">J206/1.2</f>
        <v>5965.51</v>
      </c>
      <c r="J206" s="397">
        <v>7158.61</v>
      </c>
      <c r="K206" s="397">
        <f t="shared" ref="K206:K269" si="14">L206/G206</f>
        <v>1983.01</v>
      </c>
      <c r="L206" s="397">
        <f t="shared" ref="L206:L269" si="15">M206/1.2</f>
        <v>5949.02</v>
      </c>
      <c r="M206" s="397">
        <v>7138.82</v>
      </c>
      <c r="BD206" s="389"/>
      <c r="BE206" s="392"/>
      <c r="BF206" s="398" t="s">
        <v>4893</v>
      </c>
      <c r="BG206" s="405"/>
      <c r="BH206" s="410"/>
      <c r="BI206" s="405"/>
    </row>
    <row r="207" spans="1:61" s="365" customFormat="1" ht="21.6" x14ac:dyDescent="0.3">
      <c r="A207" s="401"/>
      <c r="B207" s="402" t="s">
        <v>4532</v>
      </c>
      <c r="C207" s="634" t="s">
        <v>4533</v>
      </c>
      <c r="D207" s="634"/>
      <c r="E207" s="634"/>
      <c r="F207" s="403" t="s">
        <v>72</v>
      </c>
      <c r="G207" s="404" t="s">
        <v>1242</v>
      </c>
      <c r="H207" s="396" t="e">
        <f t="shared" si="12"/>
        <v>#VALUE!</v>
      </c>
      <c r="I207" s="396">
        <f t="shared" si="13"/>
        <v>0</v>
      </c>
      <c r="J207" s="397">
        <v>0</v>
      </c>
      <c r="K207" s="397" t="e">
        <f t="shared" si="14"/>
        <v>#VALUE!</v>
      </c>
      <c r="L207" s="397">
        <f t="shared" si="15"/>
        <v>0</v>
      </c>
      <c r="M207" s="397">
        <v>0</v>
      </c>
      <c r="BD207" s="389"/>
      <c r="BE207" s="392"/>
      <c r="BF207" s="398"/>
      <c r="BG207" s="405" t="s">
        <v>4533</v>
      </c>
      <c r="BH207" s="410"/>
      <c r="BI207" s="405"/>
    </row>
    <row r="208" spans="1:61" s="365" customFormat="1" ht="21.6" x14ac:dyDescent="0.3">
      <c r="A208" s="401"/>
      <c r="B208" s="402" t="s">
        <v>603</v>
      </c>
      <c r="C208" s="634" t="s">
        <v>604</v>
      </c>
      <c r="D208" s="634"/>
      <c r="E208" s="634"/>
      <c r="F208" s="403" t="s">
        <v>605</v>
      </c>
      <c r="G208" s="404" t="s">
        <v>4894</v>
      </c>
      <c r="H208" s="396" t="e">
        <f t="shared" si="12"/>
        <v>#VALUE!</v>
      </c>
      <c r="I208" s="396">
        <f t="shared" si="13"/>
        <v>0</v>
      </c>
      <c r="J208" s="397">
        <v>0</v>
      </c>
      <c r="K208" s="397" t="e">
        <f t="shared" si="14"/>
        <v>#VALUE!</v>
      </c>
      <c r="L208" s="397">
        <f t="shared" si="15"/>
        <v>0</v>
      </c>
      <c r="M208" s="397">
        <v>0</v>
      </c>
      <c r="BD208" s="389"/>
      <c r="BE208" s="392"/>
      <c r="BF208" s="398"/>
      <c r="BG208" s="405" t="s">
        <v>604</v>
      </c>
      <c r="BH208" s="410"/>
      <c r="BI208" s="405"/>
    </row>
    <row r="209" spans="1:61" s="365" customFormat="1" ht="31.8" x14ac:dyDescent="0.3">
      <c r="A209" s="419" t="s">
        <v>4895</v>
      </c>
      <c r="B209" s="420" t="s">
        <v>4896</v>
      </c>
      <c r="C209" s="639" t="s">
        <v>4897</v>
      </c>
      <c r="D209" s="639"/>
      <c r="E209" s="639"/>
      <c r="F209" s="419" t="s">
        <v>1456</v>
      </c>
      <c r="G209" s="421">
        <v>3</v>
      </c>
      <c r="H209" s="422">
        <f t="shared" si="12"/>
        <v>0</v>
      </c>
      <c r="I209" s="422">
        <f t="shared" si="13"/>
        <v>0</v>
      </c>
      <c r="J209" s="423">
        <v>0</v>
      </c>
      <c r="K209" s="397">
        <f t="shared" si="14"/>
        <v>1712.07</v>
      </c>
      <c r="L209" s="397">
        <f t="shared" si="15"/>
        <v>5136.2</v>
      </c>
      <c r="M209" s="397">
        <v>6163.44</v>
      </c>
      <c r="BD209" s="389"/>
      <c r="BE209" s="392"/>
      <c r="BF209" s="398" t="s">
        <v>4897</v>
      </c>
      <c r="BG209" s="405"/>
      <c r="BH209" s="410"/>
      <c r="BI209" s="405"/>
    </row>
    <row r="210" spans="1:61" s="365" customFormat="1" ht="15" customHeight="1" x14ac:dyDescent="0.3">
      <c r="A210" s="636" t="s">
        <v>4898</v>
      </c>
      <c r="B210" s="637"/>
      <c r="C210" s="637"/>
      <c r="D210" s="637"/>
      <c r="E210" s="637"/>
      <c r="F210" s="637"/>
      <c r="G210" s="637"/>
      <c r="H210" s="396" t="e">
        <f t="shared" si="12"/>
        <v>#DIV/0!</v>
      </c>
      <c r="I210" s="396">
        <f t="shared" si="13"/>
        <v>0</v>
      </c>
      <c r="J210" s="397">
        <v>0</v>
      </c>
      <c r="K210" s="397" t="e">
        <f t="shared" si="14"/>
        <v>#DIV/0!</v>
      </c>
      <c r="L210" s="397">
        <f t="shared" si="15"/>
        <v>0</v>
      </c>
      <c r="M210" s="397">
        <v>0</v>
      </c>
      <c r="BD210" s="389"/>
      <c r="BE210" s="392" t="s">
        <v>4898</v>
      </c>
      <c r="BF210" s="398"/>
      <c r="BG210" s="405"/>
      <c r="BH210" s="410"/>
      <c r="BI210" s="405"/>
    </row>
    <row r="211" spans="1:61" s="365" customFormat="1" ht="21.6" x14ac:dyDescent="0.3">
      <c r="A211" s="393" t="s">
        <v>2973</v>
      </c>
      <c r="B211" s="394" t="s">
        <v>4899</v>
      </c>
      <c r="C211" s="628" t="s">
        <v>4900</v>
      </c>
      <c r="D211" s="628"/>
      <c r="E211" s="628"/>
      <c r="F211" s="393" t="s">
        <v>38</v>
      </c>
      <c r="G211" s="413">
        <v>3</v>
      </c>
      <c r="H211" s="396">
        <f t="shared" si="12"/>
        <v>629.46</v>
      </c>
      <c r="I211" s="396">
        <f t="shared" si="13"/>
        <v>1888.39</v>
      </c>
      <c r="J211" s="397">
        <v>2266.0700000000002</v>
      </c>
      <c r="K211" s="397">
        <f t="shared" si="14"/>
        <v>237.81</v>
      </c>
      <c r="L211" s="397">
        <f t="shared" si="15"/>
        <v>713.43</v>
      </c>
      <c r="M211" s="397">
        <v>856.12</v>
      </c>
      <c r="BD211" s="389"/>
      <c r="BE211" s="392"/>
      <c r="BF211" s="398" t="s">
        <v>4900</v>
      </c>
      <c r="BG211" s="405"/>
      <c r="BH211" s="410"/>
      <c r="BI211" s="405"/>
    </row>
    <row r="212" spans="1:61" s="365" customFormat="1" ht="20.399999999999999" x14ac:dyDescent="0.3">
      <c r="A212" s="401"/>
      <c r="B212" s="402" t="s">
        <v>273</v>
      </c>
      <c r="C212" s="634" t="s">
        <v>274</v>
      </c>
      <c r="D212" s="634"/>
      <c r="E212" s="634"/>
      <c r="F212" s="403" t="s">
        <v>67</v>
      </c>
      <c r="G212" s="404" t="s">
        <v>4901</v>
      </c>
      <c r="H212" s="396" t="e">
        <f t="shared" si="12"/>
        <v>#VALUE!</v>
      </c>
      <c r="I212" s="396">
        <f t="shared" si="13"/>
        <v>0</v>
      </c>
      <c r="J212" s="397">
        <v>0</v>
      </c>
      <c r="K212" s="397" t="e">
        <f t="shared" si="14"/>
        <v>#VALUE!</v>
      </c>
      <c r="L212" s="397">
        <f t="shared" si="15"/>
        <v>0</v>
      </c>
      <c r="M212" s="397">
        <v>0</v>
      </c>
      <c r="BD212" s="389"/>
      <c r="BE212" s="392"/>
      <c r="BF212" s="398"/>
      <c r="BG212" s="405" t="s">
        <v>274</v>
      </c>
      <c r="BH212" s="410"/>
      <c r="BI212" s="405"/>
    </row>
    <row r="213" spans="1:61" s="365" customFormat="1" ht="21.6" x14ac:dyDescent="0.3">
      <c r="A213" s="401"/>
      <c r="B213" s="402" t="s">
        <v>1388</v>
      </c>
      <c r="C213" s="634" t="s">
        <v>1389</v>
      </c>
      <c r="D213" s="634"/>
      <c r="E213" s="634"/>
      <c r="F213" s="403" t="s">
        <v>72</v>
      </c>
      <c r="G213" s="404" t="s">
        <v>1140</v>
      </c>
      <c r="H213" s="396" t="e">
        <f t="shared" si="12"/>
        <v>#VALUE!</v>
      </c>
      <c r="I213" s="396">
        <f t="shared" si="13"/>
        <v>0</v>
      </c>
      <c r="J213" s="397">
        <v>0</v>
      </c>
      <c r="K213" s="397" t="e">
        <f t="shared" si="14"/>
        <v>#VALUE!</v>
      </c>
      <c r="L213" s="397">
        <f t="shared" si="15"/>
        <v>0</v>
      </c>
      <c r="M213" s="397">
        <v>0</v>
      </c>
      <c r="BD213" s="389"/>
      <c r="BE213" s="392"/>
      <c r="BF213" s="398"/>
      <c r="BG213" s="405" t="s">
        <v>1389</v>
      </c>
      <c r="BH213" s="410"/>
      <c r="BI213" s="405"/>
    </row>
    <row r="214" spans="1:61" s="365" customFormat="1" ht="20.399999999999999" x14ac:dyDescent="0.3">
      <c r="A214" s="401"/>
      <c r="B214" s="402" t="s">
        <v>1391</v>
      </c>
      <c r="C214" s="634" t="s">
        <v>1392</v>
      </c>
      <c r="D214" s="634"/>
      <c r="E214" s="634"/>
      <c r="F214" s="403" t="s">
        <v>138</v>
      </c>
      <c r="G214" s="404" t="s">
        <v>4602</v>
      </c>
      <c r="H214" s="396" t="e">
        <f t="shared" si="12"/>
        <v>#VALUE!</v>
      </c>
      <c r="I214" s="396">
        <f t="shared" si="13"/>
        <v>0</v>
      </c>
      <c r="J214" s="397">
        <v>0</v>
      </c>
      <c r="K214" s="397" t="e">
        <f t="shared" si="14"/>
        <v>#VALUE!</v>
      </c>
      <c r="L214" s="397">
        <f t="shared" si="15"/>
        <v>0</v>
      </c>
      <c r="M214" s="397">
        <v>0</v>
      </c>
      <c r="BD214" s="389"/>
      <c r="BE214" s="392"/>
      <c r="BF214" s="398"/>
      <c r="BG214" s="405" t="s">
        <v>1392</v>
      </c>
      <c r="BH214" s="410"/>
      <c r="BI214" s="405"/>
    </row>
    <row r="215" spans="1:61" s="365" customFormat="1" ht="21.6" x14ac:dyDescent="0.3">
      <c r="A215" s="401"/>
      <c r="B215" s="402" t="s">
        <v>1393</v>
      </c>
      <c r="C215" s="634" t="s">
        <v>1394</v>
      </c>
      <c r="D215" s="634"/>
      <c r="E215" s="634"/>
      <c r="F215" s="403" t="s">
        <v>67</v>
      </c>
      <c r="G215" s="404" t="s">
        <v>1220</v>
      </c>
      <c r="H215" s="396" t="e">
        <f t="shared" si="12"/>
        <v>#VALUE!</v>
      </c>
      <c r="I215" s="396">
        <f t="shared" si="13"/>
        <v>0</v>
      </c>
      <c r="J215" s="397">
        <v>0</v>
      </c>
      <c r="K215" s="397" t="e">
        <f t="shared" si="14"/>
        <v>#VALUE!</v>
      </c>
      <c r="L215" s="397">
        <f t="shared" si="15"/>
        <v>0</v>
      </c>
      <c r="M215" s="397">
        <v>0</v>
      </c>
      <c r="BD215" s="389"/>
      <c r="BE215" s="392"/>
      <c r="BF215" s="398"/>
      <c r="BG215" s="405" t="s">
        <v>1394</v>
      </c>
      <c r="BH215" s="410"/>
      <c r="BI215" s="405"/>
    </row>
    <row r="216" spans="1:61" s="365" customFormat="1" ht="21.6" x14ac:dyDescent="0.3">
      <c r="A216" s="401"/>
      <c r="B216" s="402" t="s">
        <v>1398</v>
      </c>
      <c r="C216" s="634" t="s">
        <v>1399</v>
      </c>
      <c r="D216" s="634"/>
      <c r="E216" s="634"/>
      <c r="F216" s="403" t="s">
        <v>112</v>
      </c>
      <c r="G216" s="404" t="s">
        <v>4902</v>
      </c>
      <c r="H216" s="396" t="e">
        <f t="shared" si="12"/>
        <v>#VALUE!</v>
      </c>
      <c r="I216" s="396">
        <f t="shared" si="13"/>
        <v>0</v>
      </c>
      <c r="J216" s="397">
        <v>0</v>
      </c>
      <c r="K216" s="397" t="e">
        <f t="shared" si="14"/>
        <v>#VALUE!</v>
      </c>
      <c r="L216" s="397">
        <f t="shared" si="15"/>
        <v>0</v>
      </c>
      <c r="M216" s="397">
        <v>0</v>
      </c>
      <c r="BD216" s="389"/>
      <c r="BE216" s="392"/>
      <c r="BF216" s="398"/>
      <c r="BG216" s="405" t="s">
        <v>1399</v>
      </c>
      <c r="BH216" s="410"/>
      <c r="BI216" s="405"/>
    </row>
    <row r="217" spans="1:61" s="365" customFormat="1" ht="20.399999999999999" x14ac:dyDescent="0.3">
      <c r="A217" s="401"/>
      <c r="B217" s="402" t="s">
        <v>411</v>
      </c>
      <c r="C217" s="634" t="s">
        <v>412</v>
      </c>
      <c r="D217" s="634"/>
      <c r="E217" s="634"/>
      <c r="F217" s="403" t="s">
        <v>67</v>
      </c>
      <c r="G217" s="404" t="s">
        <v>4903</v>
      </c>
      <c r="H217" s="396" t="e">
        <f t="shared" si="12"/>
        <v>#VALUE!</v>
      </c>
      <c r="I217" s="396">
        <f t="shared" si="13"/>
        <v>0</v>
      </c>
      <c r="J217" s="397">
        <v>0</v>
      </c>
      <c r="K217" s="397" t="e">
        <f t="shared" si="14"/>
        <v>#VALUE!</v>
      </c>
      <c r="L217" s="397">
        <f t="shared" si="15"/>
        <v>0</v>
      </c>
      <c r="M217" s="397">
        <v>0</v>
      </c>
      <c r="BD217" s="389"/>
      <c r="BE217" s="392"/>
      <c r="BF217" s="398"/>
      <c r="BG217" s="405" t="s">
        <v>412</v>
      </c>
      <c r="BH217" s="410"/>
      <c r="BI217" s="405"/>
    </row>
    <row r="218" spans="1:61" s="365" customFormat="1" ht="20.399999999999999" x14ac:dyDescent="0.3">
      <c r="A218" s="401"/>
      <c r="B218" s="402" t="s">
        <v>1402</v>
      </c>
      <c r="C218" s="634" t="s">
        <v>1403</v>
      </c>
      <c r="D218" s="634"/>
      <c r="E218" s="634"/>
      <c r="F218" s="403" t="s">
        <v>67</v>
      </c>
      <c r="G218" s="404" t="s">
        <v>4903</v>
      </c>
      <c r="H218" s="396" t="e">
        <f t="shared" si="12"/>
        <v>#VALUE!</v>
      </c>
      <c r="I218" s="396">
        <f t="shared" si="13"/>
        <v>0</v>
      </c>
      <c r="J218" s="397">
        <v>0</v>
      </c>
      <c r="K218" s="397" t="e">
        <f t="shared" si="14"/>
        <v>#VALUE!</v>
      </c>
      <c r="L218" s="397">
        <f t="shared" si="15"/>
        <v>0</v>
      </c>
      <c r="M218" s="397">
        <v>0</v>
      </c>
      <c r="BD218" s="389"/>
      <c r="BE218" s="392"/>
      <c r="BF218" s="398"/>
      <c r="BG218" s="405" t="s">
        <v>1403</v>
      </c>
      <c r="BH218" s="410"/>
      <c r="BI218" s="405"/>
    </row>
    <row r="219" spans="1:61" s="365" customFormat="1" ht="20.399999999999999" x14ac:dyDescent="0.3">
      <c r="A219" s="401"/>
      <c r="B219" s="402" t="s">
        <v>366</v>
      </c>
      <c r="C219" s="634" t="s">
        <v>367</v>
      </c>
      <c r="D219" s="634"/>
      <c r="E219" s="634"/>
      <c r="F219" s="403" t="s">
        <v>72</v>
      </c>
      <c r="G219" s="404" t="s">
        <v>4602</v>
      </c>
      <c r="H219" s="396" t="e">
        <f t="shared" si="12"/>
        <v>#VALUE!</v>
      </c>
      <c r="I219" s="396">
        <f t="shared" si="13"/>
        <v>0</v>
      </c>
      <c r="J219" s="397">
        <v>0</v>
      </c>
      <c r="K219" s="397" t="e">
        <f t="shared" si="14"/>
        <v>#VALUE!</v>
      </c>
      <c r="L219" s="397">
        <f t="shared" si="15"/>
        <v>0</v>
      </c>
      <c r="M219" s="397">
        <v>0</v>
      </c>
      <c r="BD219" s="389"/>
      <c r="BE219" s="392"/>
      <c r="BF219" s="398"/>
      <c r="BG219" s="405" t="s">
        <v>367</v>
      </c>
      <c r="BH219" s="410"/>
      <c r="BI219" s="405"/>
    </row>
    <row r="220" spans="1:61" s="365" customFormat="1" ht="20.399999999999999" x14ac:dyDescent="0.3">
      <c r="A220" s="401"/>
      <c r="B220" s="402" t="s">
        <v>349</v>
      </c>
      <c r="C220" s="634" t="s">
        <v>350</v>
      </c>
      <c r="D220" s="634"/>
      <c r="E220" s="634"/>
      <c r="F220" s="403" t="s">
        <v>72</v>
      </c>
      <c r="G220" s="404" t="s">
        <v>1140</v>
      </c>
      <c r="H220" s="396" t="e">
        <f t="shared" si="12"/>
        <v>#VALUE!</v>
      </c>
      <c r="I220" s="396">
        <f t="shared" si="13"/>
        <v>0</v>
      </c>
      <c r="J220" s="397">
        <v>0</v>
      </c>
      <c r="K220" s="397" t="e">
        <f t="shared" si="14"/>
        <v>#VALUE!</v>
      </c>
      <c r="L220" s="397">
        <f t="shared" si="15"/>
        <v>0</v>
      </c>
      <c r="M220" s="397">
        <v>0</v>
      </c>
      <c r="BD220" s="389"/>
      <c r="BE220" s="392"/>
      <c r="BF220" s="398"/>
      <c r="BG220" s="405" t="s">
        <v>350</v>
      </c>
      <c r="BH220" s="410"/>
      <c r="BI220" s="405"/>
    </row>
    <row r="221" spans="1:61" s="365" customFormat="1" ht="21.6" x14ac:dyDescent="0.3">
      <c r="A221" s="401"/>
      <c r="B221" s="402" t="s">
        <v>603</v>
      </c>
      <c r="C221" s="634" t="s">
        <v>604</v>
      </c>
      <c r="D221" s="634"/>
      <c r="E221" s="634"/>
      <c r="F221" s="403" t="s">
        <v>605</v>
      </c>
      <c r="G221" s="404" t="s">
        <v>1137</v>
      </c>
      <c r="H221" s="396" t="e">
        <f t="shared" si="12"/>
        <v>#VALUE!</v>
      </c>
      <c r="I221" s="396">
        <f t="shared" si="13"/>
        <v>0</v>
      </c>
      <c r="J221" s="397">
        <v>0</v>
      </c>
      <c r="K221" s="397" t="e">
        <f t="shared" si="14"/>
        <v>#VALUE!</v>
      </c>
      <c r="L221" s="397">
        <f t="shared" si="15"/>
        <v>0</v>
      </c>
      <c r="M221" s="397">
        <v>0</v>
      </c>
      <c r="BD221" s="389"/>
      <c r="BE221" s="392"/>
      <c r="BF221" s="398"/>
      <c r="BG221" s="405" t="s">
        <v>604</v>
      </c>
      <c r="BH221" s="410"/>
      <c r="BI221" s="405"/>
    </row>
    <row r="222" spans="1:61" s="365" customFormat="1" ht="21.6" x14ac:dyDescent="0.3">
      <c r="A222" s="393" t="s">
        <v>2997</v>
      </c>
      <c r="B222" s="394" t="s">
        <v>4904</v>
      </c>
      <c r="C222" s="628" t="s">
        <v>4898</v>
      </c>
      <c r="D222" s="628"/>
      <c r="E222" s="628"/>
      <c r="F222" s="393" t="s">
        <v>1456</v>
      </c>
      <c r="G222" s="413">
        <v>3</v>
      </c>
      <c r="H222" s="396">
        <f t="shared" si="12"/>
        <v>0</v>
      </c>
      <c r="I222" s="396">
        <f t="shared" si="13"/>
        <v>0</v>
      </c>
      <c r="J222" s="397">
        <v>0</v>
      </c>
      <c r="K222" s="397">
        <f t="shared" si="14"/>
        <v>672.23</v>
      </c>
      <c r="L222" s="397">
        <f t="shared" si="15"/>
        <v>2016.69</v>
      </c>
      <c r="M222" s="397">
        <v>2420.0300000000002</v>
      </c>
      <c r="BD222" s="389"/>
      <c r="BE222" s="392"/>
      <c r="BF222" s="398" t="s">
        <v>4898</v>
      </c>
      <c r="BG222" s="405"/>
      <c r="BH222" s="410"/>
      <c r="BI222" s="405"/>
    </row>
    <row r="223" spans="1:61" s="365" customFormat="1" ht="15" customHeight="1" x14ac:dyDescent="0.3">
      <c r="A223" s="636" t="s">
        <v>4905</v>
      </c>
      <c r="B223" s="637"/>
      <c r="C223" s="637"/>
      <c r="D223" s="637"/>
      <c r="E223" s="637"/>
      <c r="F223" s="637"/>
      <c r="G223" s="637"/>
      <c r="H223" s="396" t="e">
        <f t="shared" si="12"/>
        <v>#DIV/0!</v>
      </c>
      <c r="I223" s="396">
        <f t="shared" si="13"/>
        <v>0</v>
      </c>
      <c r="J223" s="397">
        <v>0</v>
      </c>
      <c r="K223" s="397" t="e">
        <f t="shared" si="14"/>
        <v>#DIV/0!</v>
      </c>
      <c r="L223" s="397">
        <f t="shared" si="15"/>
        <v>0</v>
      </c>
      <c r="M223" s="397">
        <v>0</v>
      </c>
      <c r="BD223" s="389"/>
      <c r="BE223" s="392" t="s">
        <v>4905</v>
      </c>
      <c r="BF223" s="398"/>
      <c r="BG223" s="405"/>
      <c r="BH223" s="410"/>
      <c r="BI223" s="405"/>
    </row>
    <row r="224" spans="1:61" s="365" customFormat="1" ht="42" x14ac:dyDescent="0.3">
      <c r="A224" s="393" t="s">
        <v>3003</v>
      </c>
      <c r="B224" s="394" t="s">
        <v>4515</v>
      </c>
      <c r="C224" s="628" t="s">
        <v>4516</v>
      </c>
      <c r="D224" s="628"/>
      <c r="E224" s="628"/>
      <c r="F224" s="393" t="s">
        <v>38</v>
      </c>
      <c r="G224" s="413">
        <v>1</v>
      </c>
      <c r="H224" s="396">
        <f t="shared" si="12"/>
        <v>3014.77</v>
      </c>
      <c r="I224" s="396">
        <f t="shared" si="13"/>
        <v>3014.77</v>
      </c>
      <c r="J224" s="397">
        <v>3617.72</v>
      </c>
      <c r="K224" s="397">
        <f t="shared" si="14"/>
        <v>1813.33</v>
      </c>
      <c r="L224" s="397">
        <f t="shared" si="15"/>
        <v>1813.33</v>
      </c>
      <c r="M224" s="397">
        <v>2175.9899999999998</v>
      </c>
      <c r="BD224" s="389"/>
      <c r="BE224" s="392"/>
      <c r="BF224" s="398" t="s">
        <v>4516</v>
      </c>
      <c r="BG224" s="405"/>
      <c r="BH224" s="410"/>
      <c r="BI224" s="405"/>
    </row>
    <row r="225" spans="1:61" s="365" customFormat="1" ht="20.399999999999999" x14ac:dyDescent="0.3">
      <c r="A225" s="401"/>
      <c r="B225" s="402" t="s">
        <v>1689</v>
      </c>
      <c r="C225" s="634" t="s">
        <v>1690</v>
      </c>
      <c r="D225" s="634"/>
      <c r="E225" s="634"/>
      <c r="F225" s="403" t="s">
        <v>72</v>
      </c>
      <c r="G225" s="404" t="s">
        <v>4517</v>
      </c>
      <c r="H225" s="396" t="e">
        <f t="shared" si="12"/>
        <v>#VALUE!</v>
      </c>
      <c r="I225" s="396">
        <f t="shared" si="13"/>
        <v>0</v>
      </c>
      <c r="J225" s="397">
        <v>0</v>
      </c>
      <c r="K225" s="397" t="e">
        <f t="shared" si="14"/>
        <v>#VALUE!</v>
      </c>
      <c r="L225" s="397">
        <f t="shared" si="15"/>
        <v>0</v>
      </c>
      <c r="M225" s="397">
        <v>0</v>
      </c>
      <c r="BD225" s="389"/>
      <c r="BE225" s="392"/>
      <c r="BF225" s="398"/>
      <c r="BG225" s="405" t="s">
        <v>1690</v>
      </c>
      <c r="BH225" s="410"/>
      <c r="BI225" s="405"/>
    </row>
    <row r="226" spans="1:61" s="365" customFormat="1" ht="20.399999999999999" x14ac:dyDescent="0.3">
      <c r="A226" s="401"/>
      <c r="B226" s="402" t="s">
        <v>387</v>
      </c>
      <c r="C226" s="634" t="s">
        <v>388</v>
      </c>
      <c r="D226" s="634"/>
      <c r="E226" s="634"/>
      <c r="F226" s="403" t="s">
        <v>72</v>
      </c>
      <c r="G226" s="404" t="s">
        <v>4518</v>
      </c>
      <c r="H226" s="396" t="e">
        <f t="shared" si="12"/>
        <v>#VALUE!</v>
      </c>
      <c r="I226" s="396">
        <f t="shared" si="13"/>
        <v>0</v>
      </c>
      <c r="J226" s="397">
        <v>0</v>
      </c>
      <c r="K226" s="397" t="e">
        <f t="shared" si="14"/>
        <v>#VALUE!</v>
      </c>
      <c r="L226" s="397">
        <f t="shared" si="15"/>
        <v>0</v>
      </c>
      <c r="M226" s="397">
        <v>0</v>
      </c>
      <c r="BD226" s="389"/>
      <c r="BE226" s="392"/>
      <c r="BF226" s="398"/>
      <c r="BG226" s="405" t="s">
        <v>388</v>
      </c>
      <c r="BH226" s="410"/>
      <c r="BI226" s="405"/>
    </row>
    <row r="227" spans="1:61" s="365" customFormat="1" ht="21.6" x14ac:dyDescent="0.3">
      <c r="A227" s="401"/>
      <c r="B227" s="402" t="s">
        <v>1927</v>
      </c>
      <c r="C227" s="634" t="s">
        <v>1928</v>
      </c>
      <c r="D227" s="634"/>
      <c r="E227" s="634"/>
      <c r="F227" s="403" t="s">
        <v>67</v>
      </c>
      <c r="G227" s="404" t="s">
        <v>4519</v>
      </c>
      <c r="H227" s="396" t="e">
        <f t="shared" si="12"/>
        <v>#VALUE!</v>
      </c>
      <c r="I227" s="396">
        <f t="shared" si="13"/>
        <v>0</v>
      </c>
      <c r="J227" s="397">
        <v>0</v>
      </c>
      <c r="K227" s="397" t="e">
        <f t="shared" si="14"/>
        <v>#VALUE!</v>
      </c>
      <c r="L227" s="397">
        <f t="shared" si="15"/>
        <v>0</v>
      </c>
      <c r="M227" s="397">
        <v>0</v>
      </c>
      <c r="BD227" s="389"/>
      <c r="BE227" s="392"/>
      <c r="BF227" s="398"/>
      <c r="BG227" s="405" t="s">
        <v>1928</v>
      </c>
      <c r="BH227" s="410"/>
      <c r="BI227" s="405"/>
    </row>
    <row r="228" spans="1:61" s="365" customFormat="1" ht="20.399999999999999" x14ac:dyDescent="0.3">
      <c r="A228" s="401"/>
      <c r="B228" s="402" t="s">
        <v>601</v>
      </c>
      <c r="C228" s="634" t="s">
        <v>602</v>
      </c>
      <c r="D228" s="634"/>
      <c r="E228" s="634"/>
      <c r="F228" s="403" t="s">
        <v>72</v>
      </c>
      <c r="G228" s="404" t="s">
        <v>1155</v>
      </c>
      <c r="H228" s="396" t="e">
        <f t="shared" si="12"/>
        <v>#VALUE!</v>
      </c>
      <c r="I228" s="396">
        <f t="shared" si="13"/>
        <v>0</v>
      </c>
      <c r="J228" s="397">
        <v>0</v>
      </c>
      <c r="K228" s="397" t="e">
        <f t="shared" si="14"/>
        <v>#VALUE!</v>
      </c>
      <c r="L228" s="397">
        <f t="shared" si="15"/>
        <v>0</v>
      </c>
      <c r="M228" s="397">
        <v>0</v>
      </c>
      <c r="BD228" s="389"/>
      <c r="BE228" s="392"/>
      <c r="BF228" s="398"/>
      <c r="BG228" s="405" t="s">
        <v>602</v>
      </c>
      <c r="BH228" s="410"/>
      <c r="BI228" s="405"/>
    </row>
    <row r="229" spans="1:61" s="365" customFormat="1" ht="21.6" x14ac:dyDescent="0.3">
      <c r="A229" s="401"/>
      <c r="B229" s="402" t="s">
        <v>603</v>
      </c>
      <c r="C229" s="634" t="s">
        <v>604</v>
      </c>
      <c r="D229" s="634"/>
      <c r="E229" s="634"/>
      <c r="F229" s="403" t="s">
        <v>605</v>
      </c>
      <c r="G229" s="404" t="s">
        <v>3932</v>
      </c>
      <c r="H229" s="396" t="e">
        <f t="shared" si="12"/>
        <v>#VALUE!</v>
      </c>
      <c r="I229" s="396">
        <f t="shared" si="13"/>
        <v>0</v>
      </c>
      <c r="J229" s="397">
        <v>0</v>
      </c>
      <c r="K229" s="397" t="e">
        <f t="shared" si="14"/>
        <v>#VALUE!</v>
      </c>
      <c r="L229" s="397">
        <f t="shared" si="15"/>
        <v>0</v>
      </c>
      <c r="M229" s="397">
        <v>0</v>
      </c>
      <c r="BD229" s="389"/>
      <c r="BE229" s="392"/>
      <c r="BF229" s="398"/>
      <c r="BG229" s="405" t="s">
        <v>604</v>
      </c>
      <c r="BH229" s="410"/>
      <c r="BI229" s="405"/>
    </row>
    <row r="230" spans="1:61" s="365" customFormat="1" ht="93" x14ac:dyDescent="0.3">
      <c r="A230" s="419" t="s">
        <v>4906</v>
      </c>
      <c r="B230" s="420" t="s">
        <v>4907</v>
      </c>
      <c r="C230" s="639" t="s">
        <v>4908</v>
      </c>
      <c r="D230" s="639"/>
      <c r="E230" s="639"/>
      <c r="F230" s="419" t="s">
        <v>1456</v>
      </c>
      <c r="G230" s="421">
        <v>1</v>
      </c>
      <c r="H230" s="422">
        <f t="shared" si="12"/>
        <v>0</v>
      </c>
      <c r="I230" s="422">
        <f t="shared" si="13"/>
        <v>0</v>
      </c>
      <c r="J230" s="423">
        <v>0</v>
      </c>
      <c r="K230" s="397">
        <f t="shared" si="14"/>
        <v>147320.19</v>
      </c>
      <c r="L230" s="397">
        <f t="shared" si="15"/>
        <v>147320.19</v>
      </c>
      <c r="M230" s="397">
        <v>176784.23</v>
      </c>
      <c r="BD230" s="389"/>
      <c r="BE230" s="392"/>
      <c r="BF230" s="398" t="s">
        <v>4908</v>
      </c>
      <c r="BG230" s="405"/>
      <c r="BH230" s="410"/>
      <c r="BI230" s="405"/>
    </row>
    <row r="231" spans="1:61" s="365" customFormat="1" ht="20.399999999999999" x14ac:dyDescent="0.3">
      <c r="A231" s="393" t="s">
        <v>3010</v>
      </c>
      <c r="B231" s="394" t="s">
        <v>4909</v>
      </c>
      <c r="C231" s="628" t="s">
        <v>4910</v>
      </c>
      <c r="D231" s="628"/>
      <c r="E231" s="628"/>
      <c r="F231" s="393" t="s">
        <v>1456</v>
      </c>
      <c r="G231" s="413">
        <v>1</v>
      </c>
      <c r="H231" s="396">
        <f t="shared" si="12"/>
        <v>0</v>
      </c>
      <c r="I231" s="396">
        <f t="shared" si="13"/>
        <v>0</v>
      </c>
      <c r="J231" s="397">
        <v>0</v>
      </c>
      <c r="K231" s="397">
        <f t="shared" si="14"/>
        <v>7442.92</v>
      </c>
      <c r="L231" s="397">
        <f t="shared" si="15"/>
        <v>7442.92</v>
      </c>
      <c r="M231" s="397">
        <v>8931.5</v>
      </c>
      <c r="BD231" s="389"/>
      <c r="BE231" s="392"/>
      <c r="BF231" s="398" t="s">
        <v>4910</v>
      </c>
      <c r="BG231" s="405"/>
      <c r="BH231" s="410"/>
      <c r="BI231" s="405"/>
    </row>
    <row r="232" spans="1:61" s="365" customFormat="1" ht="15" customHeight="1" x14ac:dyDescent="0.3">
      <c r="A232" s="636" t="s">
        <v>4911</v>
      </c>
      <c r="B232" s="637"/>
      <c r="C232" s="637"/>
      <c r="D232" s="637"/>
      <c r="E232" s="637"/>
      <c r="F232" s="637"/>
      <c r="G232" s="637"/>
      <c r="H232" s="396" t="e">
        <f t="shared" si="12"/>
        <v>#DIV/0!</v>
      </c>
      <c r="I232" s="396">
        <f t="shared" si="13"/>
        <v>0</v>
      </c>
      <c r="J232" s="397">
        <v>0</v>
      </c>
      <c r="K232" s="397" t="e">
        <f t="shared" si="14"/>
        <v>#DIV/0!</v>
      </c>
      <c r="L232" s="397">
        <f t="shared" si="15"/>
        <v>0</v>
      </c>
      <c r="M232" s="397">
        <v>0</v>
      </c>
      <c r="BD232" s="389"/>
      <c r="BE232" s="392" t="s">
        <v>4911</v>
      </c>
      <c r="BF232" s="398"/>
      <c r="BG232" s="405"/>
      <c r="BH232" s="410"/>
      <c r="BI232" s="405"/>
    </row>
    <row r="233" spans="1:61" s="365" customFormat="1" ht="21.6" x14ac:dyDescent="0.3">
      <c r="A233" s="393" t="s">
        <v>3011</v>
      </c>
      <c r="B233" s="394" t="s">
        <v>4542</v>
      </c>
      <c r="C233" s="628" t="s">
        <v>4543</v>
      </c>
      <c r="D233" s="628"/>
      <c r="E233" s="628"/>
      <c r="F233" s="393" t="s">
        <v>38</v>
      </c>
      <c r="G233" s="413">
        <v>1</v>
      </c>
      <c r="H233" s="396">
        <f t="shared" si="12"/>
        <v>1057.31</v>
      </c>
      <c r="I233" s="396">
        <f t="shared" si="13"/>
        <v>1057.31</v>
      </c>
      <c r="J233" s="397">
        <v>1268.77</v>
      </c>
      <c r="K233" s="397">
        <f t="shared" si="14"/>
        <v>1.84</v>
      </c>
      <c r="L233" s="397">
        <f t="shared" si="15"/>
        <v>1.84</v>
      </c>
      <c r="M233" s="397">
        <v>2.21</v>
      </c>
      <c r="BD233" s="389"/>
      <c r="BE233" s="392"/>
      <c r="BF233" s="398" t="s">
        <v>4543</v>
      </c>
      <c r="BG233" s="405"/>
      <c r="BH233" s="410"/>
      <c r="BI233" s="405"/>
    </row>
    <row r="234" spans="1:61" s="365" customFormat="1" ht="21.6" x14ac:dyDescent="0.3">
      <c r="A234" s="401"/>
      <c r="B234" s="402" t="s">
        <v>603</v>
      </c>
      <c r="C234" s="634" t="s">
        <v>604</v>
      </c>
      <c r="D234" s="634"/>
      <c r="E234" s="634"/>
      <c r="F234" s="403" t="s">
        <v>605</v>
      </c>
      <c r="G234" s="404" t="s">
        <v>1545</v>
      </c>
      <c r="H234" s="396" t="e">
        <f t="shared" si="12"/>
        <v>#VALUE!</v>
      </c>
      <c r="I234" s="396">
        <f t="shared" si="13"/>
        <v>0</v>
      </c>
      <c r="J234" s="397">
        <v>0</v>
      </c>
      <c r="K234" s="397" t="e">
        <f t="shared" si="14"/>
        <v>#VALUE!</v>
      </c>
      <c r="L234" s="397">
        <f t="shared" si="15"/>
        <v>0</v>
      </c>
      <c r="M234" s="397">
        <v>0</v>
      </c>
      <c r="BD234" s="389"/>
      <c r="BE234" s="392"/>
      <c r="BF234" s="398"/>
      <c r="BG234" s="405" t="s">
        <v>604</v>
      </c>
      <c r="BH234" s="410"/>
      <c r="BI234" s="405"/>
    </row>
    <row r="235" spans="1:61" s="365" customFormat="1" ht="31.8" x14ac:dyDescent="0.3">
      <c r="A235" s="419" t="s">
        <v>4912</v>
      </c>
      <c r="B235" s="420" t="s">
        <v>4913</v>
      </c>
      <c r="C235" s="639" t="s">
        <v>4914</v>
      </c>
      <c r="D235" s="639"/>
      <c r="E235" s="639"/>
      <c r="F235" s="419" t="s">
        <v>1456</v>
      </c>
      <c r="G235" s="421">
        <v>1</v>
      </c>
      <c r="H235" s="422">
        <f t="shared" si="12"/>
        <v>0</v>
      </c>
      <c r="I235" s="422">
        <f t="shared" si="13"/>
        <v>0</v>
      </c>
      <c r="J235" s="423">
        <v>0</v>
      </c>
      <c r="K235" s="397">
        <f t="shared" si="14"/>
        <v>59943.5</v>
      </c>
      <c r="L235" s="397">
        <f t="shared" si="15"/>
        <v>59943.5</v>
      </c>
      <c r="M235" s="397">
        <v>71932.2</v>
      </c>
      <c r="BD235" s="389"/>
      <c r="BE235" s="392"/>
      <c r="BF235" s="398" t="s">
        <v>4914</v>
      </c>
      <c r="BG235" s="405"/>
      <c r="BH235" s="410"/>
      <c r="BI235" s="405"/>
    </row>
    <row r="236" spans="1:61" s="365" customFormat="1" ht="15" customHeight="1" x14ac:dyDescent="0.3">
      <c r="A236" s="636" t="s">
        <v>4915</v>
      </c>
      <c r="B236" s="637"/>
      <c r="C236" s="637"/>
      <c r="D236" s="637"/>
      <c r="E236" s="637"/>
      <c r="F236" s="637"/>
      <c r="G236" s="637"/>
      <c r="H236" s="396" t="e">
        <f t="shared" si="12"/>
        <v>#DIV/0!</v>
      </c>
      <c r="I236" s="396">
        <f t="shared" si="13"/>
        <v>0</v>
      </c>
      <c r="J236" s="397">
        <v>0</v>
      </c>
      <c r="K236" s="397" t="e">
        <f t="shared" si="14"/>
        <v>#DIV/0!</v>
      </c>
      <c r="L236" s="397">
        <f t="shared" si="15"/>
        <v>0</v>
      </c>
      <c r="M236" s="397">
        <v>0</v>
      </c>
      <c r="BD236" s="389"/>
      <c r="BE236" s="392" t="s">
        <v>4915</v>
      </c>
      <c r="BF236" s="398"/>
      <c r="BG236" s="405"/>
      <c r="BH236" s="410"/>
      <c r="BI236" s="405"/>
    </row>
    <row r="237" spans="1:61" s="365" customFormat="1" ht="14.4" x14ac:dyDescent="0.3">
      <c r="A237" s="393" t="s">
        <v>3017</v>
      </c>
      <c r="B237" s="394" t="s">
        <v>4627</v>
      </c>
      <c r="C237" s="628" t="s">
        <v>4628</v>
      </c>
      <c r="D237" s="628"/>
      <c r="E237" s="628"/>
      <c r="F237" s="393" t="s">
        <v>38</v>
      </c>
      <c r="G237" s="413">
        <v>1</v>
      </c>
      <c r="H237" s="396">
        <f t="shared" si="12"/>
        <v>1253.52</v>
      </c>
      <c r="I237" s="396">
        <f t="shared" si="13"/>
        <v>1253.52</v>
      </c>
      <c r="J237" s="397">
        <v>1504.22</v>
      </c>
      <c r="K237" s="397">
        <f t="shared" si="14"/>
        <v>3.89</v>
      </c>
      <c r="L237" s="397">
        <f t="shared" si="15"/>
        <v>3.89</v>
      </c>
      <c r="M237" s="397">
        <v>4.67</v>
      </c>
      <c r="BD237" s="389"/>
      <c r="BE237" s="392"/>
      <c r="BF237" s="398" t="s">
        <v>4628</v>
      </c>
      <c r="BG237" s="405"/>
      <c r="BH237" s="410"/>
      <c r="BI237" s="405"/>
    </row>
    <row r="238" spans="1:61" s="365" customFormat="1" ht="20.399999999999999" x14ac:dyDescent="0.3">
      <c r="A238" s="401"/>
      <c r="B238" s="402" t="s">
        <v>387</v>
      </c>
      <c r="C238" s="634" t="s">
        <v>388</v>
      </c>
      <c r="D238" s="634"/>
      <c r="E238" s="634"/>
      <c r="F238" s="403" t="s">
        <v>72</v>
      </c>
      <c r="G238" s="404" t="s">
        <v>1169</v>
      </c>
      <c r="H238" s="396" t="e">
        <f t="shared" si="12"/>
        <v>#VALUE!</v>
      </c>
      <c r="I238" s="396">
        <f t="shared" si="13"/>
        <v>0</v>
      </c>
      <c r="J238" s="397">
        <v>0</v>
      </c>
      <c r="K238" s="397" t="e">
        <f t="shared" si="14"/>
        <v>#VALUE!</v>
      </c>
      <c r="L238" s="397">
        <f t="shared" si="15"/>
        <v>0</v>
      </c>
      <c r="M238" s="397">
        <v>0</v>
      </c>
      <c r="BD238" s="389"/>
      <c r="BE238" s="392"/>
      <c r="BF238" s="398"/>
      <c r="BG238" s="405" t="s">
        <v>388</v>
      </c>
      <c r="BH238" s="410"/>
      <c r="BI238" s="405"/>
    </row>
    <row r="239" spans="1:61" s="365" customFormat="1" ht="21.6" x14ac:dyDescent="0.3">
      <c r="A239" s="401"/>
      <c r="B239" s="402" t="s">
        <v>603</v>
      </c>
      <c r="C239" s="634" t="s">
        <v>604</v>
      </c>
      <c r="D239" s="634"/>
      <c r="E239" s="634"/>
      <c r="F239" s="403" t="s">
        <v>605</v>
      </c>
      <c r="G239" s="404" t="s">
        <v>1557</v>
      </c>
      <c r="H239" s="396" t="e">
        <f t="shared" si="12"/>
        <v>#VALUE!</v>
      </c>
      <c r="I239" s="396">
        <f t="shared" si="13"/>
        <v>0</v>
      </c>
      <c r="J239" s="397">
        <v>0</v>
      </c>
      <c r="K239" s="397" t="e">
        <f t="shared" si="14"/>
        <v>#VALUE!</v>
      </c>
      <c r="L239" s="397">
        <f t="shared" si="15"/>
        <v>0</v>
      </c>
      <c r="M239" s="397">
        <v>0</v>
      </c>
      <c r="BD239" s="389"/>
      <c r="BE239" s="392"/>
      <c r="BF239" s="398"/>
      <c r="BG239" s="405" t="s">
        <v>604</v>
      </c>
      <c r="BH239" s="410"/>
      <c r="BI239" s="405"/>
    </row>
    <row r="240" spans="1:61" s="365" customFormat="1" ht="21.6" x14ac:dyDescent="0.3">
      <c r="A240" s="419" t="s">
        <v>4916</v>
      </c>
      <c r="B240" s="420" t="s">
        <v>4917</v>
      </c>
      <c r="C240" s="639" t="s">
        <v>4915</v>
      </c>
      <c r="D240" s="639"/>
      <c r="E240" s="639"/>
      <c r="F240" s="419" t="s">
        <v>1456</v>
      </c>
      <c r="G240" s="421">
        <v>1</v>
      </c>
      <c r="H240" s="422">
        <f t="shared" si="12"/>
        <v>0</v>
      </c>
      <c r="I240" s="422">
        <f t="shared" si="13"/>
        <v>0</v>
      </c>
      <c r="J240" s="423">
        <v>0</v>
      </c>
      <c r="K240" s="397">
        <f t="shared" si="14"/>
        <v>2230.65</v>
      </c>
      <c r="L240" s="397">
        <f t="shared" si="15"/>
        <v>2230.65</v>
      </c>
      <c r="M240" s="397">
        <v>2676.78</v>
      </c>
      <c r="BD240" s="389"/>
      <c r="BE240" s="392"/>
      <c r="BF240" s="398" t="s">
        <v>4915</v>
      </c>
      <c r="BG240" s="405"/>
      <c r="BH240" s="410"/>
      <c r="BI240" s="405"/>
    </row>
    <row r="241" spans="1:61" s="365" customFormat="1" ht="15" customHeight="1" x14ac:dyDescent="0.3">
      <c r="A241" s="636" t="s">
        <v>4918</v>
      </c>
      <c r="B241" s="637"/>
      <c r="C241" s="637"/>
      <c r="D241" s="637"/>
      <c r="E241" s="637"/>
      <c r="F241" s="637"/>
      <c r="G241" s="637"/>
      <c r="H241" s="396" t="e">
        <f t="shared" si="12"/>
        <v>#DIV/0!</v>
      </c>
      <c r="I241" s="396">
        <f t="shared" si="13"/>
        <v>0</v>
      </c>
      <c r="J241" s="397">
        <v>0</v>
      </c>
      <c r="K241" s="397" t="e">
        <f t="shared" si="14"/>
        <v>#DIV/0!</v>
      </c>
      <c r="L241" s="397">
        <f t="shared" si="15"/>
        <v>0</v>
      </c>
      <c r="M241" s="397">
        <v>0</v>
      </c>
      <c r="BD241" s="389"/>
      <c r="BE241" s="392" t="s">
        <v>4918</v>
      </c>
      <c r="BF241" s="398"/>
      <c r="BG241" s="405"/>
      <c r="BH241" s="410"/>
      <c r="BI241" s="405"/>
    </row>
    <row r="242" spans="1:61" s="365" customFormat="1" ht="31.8" x14ac:dyDescent="0.3">
      <c r="A242" s="393" t="s">
        <v>3045</v>
      </c>
      <c r="B242" s="394" t="s">
        <v>4919</v>
      </c>
      <c r="C242" s="628" t="s">
        <v>4881</v>
      </c>
      <c r="D242" s="628"/>
      <c r="E242" s="628"/>
      <c r="F242" s="393" t="s">
        <v>38</v>
      </c>
      <c r="G242" s="413">
        <v>1</v>
      </c>
      <c r="H242" s="396">
        <f t="shared" si="12"/>
        <v>241.61</v>
      </c>
      <c r="I242" s="396">
        <f t="shared" si="13"/>
        <v>241.61</v>
      </c>
      <c r="J242" s="397">
        <v>289.93</v>
      </c>
      <c r="K242" s="397">
        <f t="shared" si="14"/>
        <v>0.41</v>
      </c>
      <c r="L242" s="397">
        <f t="shared" si="15"/>
        <v>0.41</v>
      </c>
      <c r="M242" s="397">
        <v>0.49</v>
      </c>
      <c r="BD242" s="389"/>
      <c r="BE242" s="392"/>
      <c r="BF242" s="398" t="s">
        <v>4881</v>
      </c>
      <c r="BG242" s="405"/>
      <c r="BH242" s="410"/>
      <c r="BI242" s="405"/>
    </row>
    <row r="243" spans="1:61" s="365" customFormat="1" ht="21.6" x14ac:dyDescent="0.3">
      <c r="A243" s="401"/>
      <c r="B243" s="402" t="s">
        <v>603</v>
      </c>
      <c r="C243" s="634" t="s">
        <v>604</v>
      </c>
      <c r="D243" s="634"/>
      <c r="E243" s="634"/>
      <c r="F243" s="403" t="s">
        <v>605</v>
      </c>
      <c r="G243" s="404" t="s">
        <v>3939</v>
      </c>
      <c r="H243" s="396" t="e">
        <f t="shared" si="12"/>
        <v>#VALUE!</v>
      </c>
      <c r="I243" s="396">
        <f t="shared" si="13"/>
        <v>0</v>
      </c>
      <c r="J243" s="397">
        <v>0</v>
      </c>
      <c r="K243" s="397" t="e">
        <f t="shared" si="14"/>
        <v>#VALUE!</v>
      </c>
      <c r="L243" s="397">
        <f t="shared" si="15"/>
        <v>0</v>
      </c>
      <c r="M243" s="397">
        <v>0</v>
      </c>
      <c r="BD243" s="389"/>
      <c r="BE243" s="392"/>
      <c r="BF243" s="398"/>
      <c r="BG243" s="405" t="s">
        <v>604</v>
      </c>
      <c r="BH243" s="410"/>
      <c r="BI243" s="405"/>
    </row>
    <row r="244" spans="1:61" s="365" customFormat="1" ht="20.399999999999999" x14ac:dyDescent="0.3">
      <c r="A244" s="419" t="s">
        <v>4920</v>
      </c>
      <c r="B244" s="420" t="s">
        <v>4921</v>
      </c>
      <c r="C244" s="639" t="s">
        <v>4922</v>
      </c>
      <c r="D244" s="639"/>
      <c r="E244" s="639"/>
      <c r="F244" s="419" t="s">
        <v>1456</v>
      </c>
      <c r="G244" s="421">
        <v>1</v>
      </c>
      <c r="H244" s="422">
        <f t="shared" si="12"/>
        <v>0</v>
      </c>
      <c r="I244" s="422">
        <f t="shared" si="13"/>
        <v>0</v>
      </c>
      <c r="J244" s="423">
        <v>0</v>
      </c>
      <c r="K244" s="397">
        <f t="shared" si="14"/>
        <v>1891.86</v>
      </c>
      <c r="L244" s="397">
        <f t="shared" si="15"/>
        <v>1891.86</v>
      </c>
      <c r="M244" s="397">
        <v>2270.23</v>
      </c>
      <c r="BD244" s="389"/>
      <c r="BE244" s="392"/>
      <c r="BF244" s="398" t="s">
        <v>4922</v>
      </c>
      <c r="BG244" s="405"/>
      <c r="BH244" s="410"/>
      <c r="BI244" s="405"/>
    </row>
    <row r="245" spans="1:61" s="365" customFormat="1" ht="15" customHeight="1" x14ac:dyDescent="0.3">
      <c r="A245" s="636" t="s">
        <v>4923</v>
      </c>
      <c r="B245" s="637"/>
      <c r="C245" s="637"/>
      <c r="D245" s="637"/>
      <c r="E245" s="637"/>
      <c r="F245" s="637"/>
      <c r="G245" s="637"/>
      <c r="H245" s="396" t="e">
        <f t="shared" si="12"/>
        <v>#DIV/0!</v>
      </c>
      <c r="I245" s="396">
        <f t="shared" si="13"/>
        <v>0</v>
      </c>
      <c r="J245" s="397">
        <v>0</v>
      </c>
      <c r="K245" s="397" t="e">
        <f t="shared" si="14"/>
        <v>#DIV/0!</v>
      </c>
      <c r="L245" s="397">
        <f t="shared" si="15"/>
        <v>0</v>
      </c>
      <c r="M245" s="397">
        <v>0</v>
      </c>
      <c r="BD245" s="389"/>
      <c r="BE245" s="392" t="s">
        <v>4923</v>
      </c>
      <c r="BF245" s="398"/>
      <c r="BG245" s="405"/>
      <c r="BH245" s="410"/>
      <c r="BI245" s="405"/>
    </row>
    <row r="246" spans="1:61" s="365" customFormat="1" ht="21.6" x14ac:dyDescent="0.3">
      <c r="A246" s="393" t="s">
        <v>3075</v>
      </c>
      <c r="B246" s="394" t="s">
        <v>4924</v>
      </c>
      <c r="C246" s="628" t="s">
        <v>4925</v>
      </c>
      <c r="D246" s="628"/>
      <c r="E246" s="628"/>
      <c r="F246" s="393" t="s">
        <v>64</v>
      </c>
      <c r="G246" s="412">
        <v>0.01</v>
      </c>
      <c r="H246" s="396">
        <f t="shared" si="12"/>
        <v>13079</v>
      </c>
      <c r="I246" s="396">
        <f t="shared" si="13"/>
        <v>130.79</v>
      </c>
      <c r="J246" s="397">
        <v>156.94999999999999</v>
      </c>
      <c r="K246" s="397">
        <f t="shared" si="14"/>
        <v>4178</v>
      </c>
      <c r="L246" s="397">
        <f t="shared" si="15"/>
        <v>41.78</v>
      </c>
      <c r="M246" s="397">
        <v>50.13</v>
      </c>
      <c r="BD246" s="389"/>
      <c r="BE246" s="392"/>
      <c r="BF246" s="398" t="s">
        <v>4925</v>
      </c>
      <c r="BG246" s="405"/>
      <c r="BH246" s="410"/>
      <c r="BI246" s="405"/>
    </row>
    <row r="247" spans="1:61" s="365" customFormat="1" ht="20.399999999999999" x14ac:dyDescent="0.3">
      <c r="A247" s="401"/>
      <c r="B247" s="402" t="s">
        <v>1689</v>
      </c>
      <c r="C247" s="634" t="s">
        <v>1690</v>
      </c>
      <c r="D247" s="634"/>
      <c r="E247" s="634"/>
      <c r="F247" s="403" t="s">
        <v>72</v>
      </c>
      <c r="G247" s="404" t="s">
        <v>4926</v>
      </c>
      <c r="H247" s="396" t="e">
        <f t="shared" si="12"/>
        <v>#VALUE!</v>
      </c>
      <c r="I247" s="396">
        <f t="shared" si="13"/>
        <v>0</v>
      </c>
      <c r="J247" s="397">
        <v>0</v>
      </c>
      <c r="K247" s="397" t="e">
        <f t="shared" si="14"/>
        <v>#VALUE!</v>
      </c>
      <c r="L247" s="397">
        <f t="shared" si="15"/>
        <v>0</v>
      </c>
      <c r="M247" s="397">
        <v>0</v>
      </c>
      <c r="BD247" s="389"/>
      <c r="BE247" s="392"/>
      <c r="BF247" s="398"/>
      <c r="BG247" s="405" t="s">
        <v>1690</v>
      </c>
      <c r="BH247" s="410"/>
      <c r="BI247" s="405"/>
    </row>
    <row r="248" spans="1:61" s="365" customFormat="1" ht="20.399999999999999" x14ac:dyDescent="0.3">
      <c r="A248" s="401"/>
      <c r="B248" s="402" t="s">
        <v>387</v>
      </c>
      <c r="C248" s="634" t="s">
        <v>388</v>
      </c>
      <c r="D248" s="634"/>
      <c r="E248" s="634"/>
      <c r="F248" s="403" t="s">
        <v>72</v>
      </c>
      <c r="G248" s="404" t="s">
        <v>4927</v>
      </c>
      <c r="H248" s="396" t="e">
        <f t="shared" si="12"/>
        <v>#VALUE!</v>
      </c>
      <c r="I248" s="396">
        <f t="shared" si="13"/>
        <v>0</v>
      </c>
      <c r="J248" s="397">
        <v>0</v>
      </c>
      <c r="K248" s="397" t="e">
        <f t="shared" si="14"/>
        <v>#VALUE!</v>
      </c>
      <c r="L248" s="397">
        <f t="shared" si="15"/>
        <v>0</v>
      </c>
      <c r="M248" s="397">
        <v>0</v>
      </c>
      <c r="BD248" s="389"/>
      <c r="BE248" s="392"/>
      <c r="BF248" s="398"/>
      <c r="BG248" s="405" t="s">
        <v>388</v>
      </c>
      <c r="BH248" s="410"/>
      <c r="BI248" s="405"/>
    </row>
    <row r="249" spans="1:61" s="365" customFormat="1" ht="20.399999999999999" x14ac:dyDescent="0.3">
      <c r="A249" s="401"/>
      <c r="B249" s="402" t="s">
        <v>1567</v>
      </c>
      <c r="C249" s="634" t="s">
        <v>1568</v>
      </c>
      <c r="D249" s="634"/>
      <c r="E249" s="634"/>
      <c r="F249" s="403" t="s">
        <v>138</v>
      </c>
      <c r="G249" s="404" t="s">
        <v>4928</v>
      </c>
      <c r="H249" s="396" t="e">
        <f t="shared" si="12"/>
        <v>#VALUE!</v>
      </c>
      <c r="I249" s="396">
        <f t="shared" si="13"/>
        <v>0</v>
      </c>
      <c r="J249" s="397">
        <v>0</v>
      </c>
      <c r="K249" s="397" t="e">
        <f t="shared" si="14"/>
        <v>#VALUE!</v>
      </c>
      <c r="L249" s="397">
        <f t="shared" si="15"/>
        <v>0</v>
      </c>
      <c r="M249" s="397">
        <v>0</v>
      </c>
      <c r="BD249" s="389"/>
      <c r="BE249" s="392"/>
      <c r="BF249" s="398"/>
      <c r="BG249" s="405" t="s">
        <v>1568</v>
      </c>
      <c r="BH249" s="410"/>
      <c r="BI249" s="405"/>
    </row>
    <row r="250" spans="1:61" s="365" customFormat="1" ht="20.399999999999999" x14ac:dyDescent="0.3">
      <c r="A250" s="401"/>
      <c r="B250" s="402" t="s">
        <v>4929</v>
      </c>
      <c r="C250" s="634" t="s">
        <v>4930</v>
      </c>
      <c r="D250" s="634"/>
      <c r="E250" s="634"/>
      <c r="F250" s="403" t="s">
        <v>38</v>
      </c>
      <c r="G250" s="404" t="s">
        <v>4931</v>
      </c>
      <c r="H250" s="396" t="e">
        <f t="shared" si="12"/>
        <v>#VALUE!</v>
      </c>
      <c r="I250" s="396">
        <f t="shared" si="13"/>
        <v>0</v>
      </c>
      <c r="J250" s="397">
        <v>0</v>
      </c>
      <c r="K250" s="397" t="e">
        <f t="shared" si="14"/>
        <v>#VALUE!</v>
      </c>
      <c r="L250" s="397">
        <f t="shared" si="15"/>
        <v>0</v>
      </c>
      <c r="M250" s="397">
        <v>0</v>
      </c>
      <c r="BD250" s="389"/>
      <c r="BE250" s="392"/>
      <c r="BF250" s="398"/>
      <c r="BG250" s="405" t="s">
        <v>4930</v>
      </c>
      <c r="BH250" s="410"/>
      <c r="BI250" s="405"/>
    </row>
    <row r="251" spans="1:61" s="365" customFormat="1" ht="20.399999999999999" x14ac:dyDescent="0.3">
      <c r="A251" s="401"/>
      <c r="B251" s="402" t="s">
        <v>4932</v>
      </c>
      <c r="C251" s="634" t="s">
        <v>4933</v>
      </c>
      <c r="D251" s="634"/>
      <c r="E251" s="634"/>
      <c r="F251" s="403" t="s">
        <v>38</v>
      </c>
      <c r="G251" s="404" t="s">
        <v>4934</v>
      </c>
      <c r="H251" s="396" t="e">
        <f t="shared" si="12"/>
        <v>#VALUE!</v>
      </c>
      <c r="I251" s="396">
        <f t="shared" si="13"/>
        <v>0</v>
      </c>
      <c r="J251" s="397">
        <v>0</v>
      </c>
      <c r="K251" s="397" t="e">
        <f t="shared" si="14"/>
        <v>#VALUE!</v>
      </c>
      <c r="L251" s="397">
        <f t="shared" si="15"/>
        <v>0</v>
      </c>
      <c r="M251" s="397">
        <v>0</v>
      </c>
      <c r="BD251" s="389"/>
      <c r="BE251" s="392"/>
      <c r="BF251" s="398"/>
      <c r="BG251" s="405" t="s">
        <v>4933</v>
      </c>
      <c r="BH251" s="410"/>
      <c r="BI251" s="405"/>
    </row>
    <row r="252" spans="1:61" s="365" customFormat="1" ht="21.6" x14ac:dyDescent="0.3">
      <c r="A252" s="401"/>
      <c r="B252" s="402" t="s">
        <v>603</v>
      </c>
      <c r="C252" s="634" t="s">
        <v>604</v>
      </c>
      <c r="D252" s="634"/>
      <c r="E252" s="634"/>
      <c r="F252" s="403" t="s">
        <v>605</v>
      </c>
      <c r="G252" s="404" t="s">
        <v>4935</v>
      </c>
      <c r="H252" s="396" t="e">
        <f t="shared" si="12"/>
        <v>#VALUE!</v>
      </c>
      <c r="I252" s="396">
        <f t="shared" si="13"/>
        <v>0</v>
      </c>
      <c r="J252" s="397">
        <v>0</v>
      </c>
      <c r="K252" s="397" t="e">
        <f t="shared" si="14"/>
        <v>#VALUE!</v>
      </c>
      <c r="L252" s="397">
        <f t="shared" si="15"/>
        <v>0</v>
      </c>
      <c r="M252" s="397">
        <v>0</v>
      </c>
      <c r="BD252" s="389"/>
      <c r="BE252" s="392"/>
      <c r="BF252" s="398"/>
      <c r="BG252" s="405" t="s">
        <v>604</v>
      </c>
      <c r="BH252" s="410"/>
      <c r="BI252" s="405"/>
    </row>
    <row r="253" spans="1:61" s="365" customFormat="1" ht="21.6" x14ac:dyDescent="0.3">
      <c r="A253" s="393" t="s">
        <v>3087</v>
      </c>
      <c r="B253" s="394" t="s">
        <v>4936</v>
      </c>
      <c r="C253" s="628" t="s">
        <v>4937</v>
      </c>
      <c r="D253" s="628"/>
      <c r="E253" s="628"/>
      <c r="F253" s="393" t="s">
        <v>1456</v>
      </c>
      <c r="G253" s="413">
        <v>1</v>
      </c>
      <c r="H253" s="396">
        <f t="shared" si="12"/>
        <v>0</v>
      </c>
      <c r="I253" s="396">
        <f t="shared" si="13"/>
        <v>0</v>
      </c>
      <c r="J253" s="397">
        <v>0</v>
      </c>
      <c r="K253" s="397">
        <f t="shared" si="14"/>
        <v>587.26</v>
      </c>
      <c r="L253" s="397">
        <f t="shared" si="15"/>
        <v>587.26</v>
      </c>
      <c r="M253" s="397">
        <v>704.71</v>
      </c>
      <c r="BD253" s="389"/>
      <c r="BE253" s="392"/>
      <c r="BF253" s="398" t="s">
        <v>4937</v>
      </c>
      <c r="BG253" s="405"/>
      <c r="BH253" s="410"/>
      <c r="BI253" s="405"/>
    </row>
    <row r="254" spans="1:61" s="365" customFormat="1" ht="15" customHeight="1" x14ac:dyDescent="0.3">
      <c r="A254" s="636" t="s">
        <v>4938</v>
      </c>
      <c r="B254" s="637"/>
      <c r="C254" s="637"/>
      <c r="D254" s="637"/>
      <c r="E254" s="637"/>
      <c r="F254" s="637"/>
      <c r="G254" s="637"/>
      <c r="H254" s="396" t="e">
        <f t="shared" si="12"/>
        <v>#DIV/0!</v>
      </c>
      <c r="I254" s="396">
        <f t="shared" si="13"/>
        <v>0</v>
      </c>
      <c r="J254" s="397">
        <v>0</v>
      </c>
      <c r="K254" s="397" t="e">
        <f t="shared" si="14"/>
        <v>#DIV/0!</v>
      </c>
      <c r="L254" s="397">
        <f t="shared" si="15"/>
        <v>0</v>
      </c>
      <c r="M254" s="397">
        <v>0</v>
      </c>
      <c r="BD254" s="389"/>
      <c r="BE254" s="392" t="s">
        <v>4938</v>
      </c>
      <c r="BF254" s="398"/>
      <c r="BG254" s="405"/>
      <c r="BH254" s="410"/>
      <c r="BI254" s="405"/>
    </row>
    <row r="255" spans="1:61" s="365" customFormat="1" ht="21.6" x14ac:dyDescent="0.3">
      <c r="A255" s="393" t="s">
        <v>3090</v>
      </c>
      <c r="B255" s="394" t="s">
        <v>4638</v>
      </c>
      <c r="C255" s="628" t="s">
        <v>4639</v>
      </c>
      <c r="D255" s="628"/>
      <c r="E255" s="628"/>
      <c r="F255" s="393" t="s">
        <v>138</v>
      </c>
      <c r="G255" s="412">
        <v>0.01</v>
      </c>
      <c r="H255" s="396">
        <f t="shared" si="12"/>
        <v>42172</v>
      </c>
      <c r="I255" s="396">
        <f t="shared" si="13"/>
        <v>421.72</v>
      </c>
      <c r="J255" s="397">
        <v>506.06</v>
      </c>
      <c r="K255" s="397">
        <f t="shared" si="14"/>
        <v>1091</v>
      </c>
      <c r="L255" s="397">
        <f t="shared" si="15"/>
        <v>10.91</v>
      </c>
      <c r="M255" s="397">
        <v>13.09</v>
      </c>
      <c r="BD255" s="389"/>
      <c r="BE255" s="392"/>
      <c r="BF255" s="398" t="s">
        <v>4639</v>
      </c>
      <c r="BG255" s="405"/>
      <c r="BH255" s="410"/>
      <c r="BI255" s="405"/>
    </row>
    <row r="256" spans="1:61" s="365" customFormat="1" ht="31.8" x14ac:dyDescent="0.3">
      <c r="A256" s="401"/>
      <c r="B256" s="402" t="s">
        <v>1699</v>
      </c>
      <c r="C256" s="634" t="s">
        <v>1700</v>
      </c>
      <c r="D256" s="634"/>
      <c r="E256" s="634"/>
      <c r="F256" s="403" t="s">
        <v>72</v>
      </c>
      <c r="G256" s="404" t="s">
        <v>4640</v>
      </c>
      <c r="H256" s="396" t="e">
        <f t="shared" si="12"/>
        <v>#VALUE!</v>
      </c>
      <c r="I256" s="396">
        <f t="shared" si="13"/>
        <v>0</v>
      </c>
      <c r="J256" s="397">
        <v>0</v>
      </c>
      <c r="K256" s="397" t="e">
        <f t="shared" si="14"/>
        <v>#VALUE!</v>
      </c>
      <c r="L256" s="397">
        <f t="shared" si="15"/>
        <v>0</v>
      </c>
      <c r="M256" s="397">
        <v>0</v>
      </c>
      <c r="BD256" s="389"/>
      <c r="BE256" s="392"/>
      <c r="BF256" s="398"/>
      <c r="BG256" s="405" t="s">
        <v>1700</v>
      </c>
      <c r="BH256" s="410"/>
      <c r="BI256" s="405"/>
    </row>
    <row r="257" spans="1:61" s="365" customFormat="1" ht="20.399999999999999" x14ac:dyDescent="0.3">
      <c r="A257" s="401"/>
      <c r="B257" s="402" t="s">
        <v>1567</v>
      </c>
      <c r="C257" s="634" t="s">
        <v>1568</v>
      </c>
      <c r="D257" s="634"/>
      <c r="E257" s="634"/>
      <c r="F257" s="403" t="s">
        <v>138</v>
      </c>
      <c r="G257" s="404" t="s">
        <v>3844</v>
      </c>
      <c r="H257" s="396" t="e">
        <f t="shared" si="12"/>
        <v>#VALUE!</v>
      </c>
      <c r="I257" s="396">
        <f t="shared" si="13"/>
        <v>0</v>
      </c>
      <c r="J257" s="397">
        <v>0</v>
      </c>
      <c r="K257" s="397" t="e">
        <f t="shared" si="14"/>
        <v>#VALUE!</v>
      </c>
      <c r="L257" s="397">
        <f t="shared" si="15"/>
        <v>0</v>
      </c>
      <c r="M257" s="397">
        <v>0</v>
      </c>
      <c r="BD257" s="389"/>
      <c r="BE257" s="392"/>
      <c r="BF257" s="398"/>
      <c r="BG257" s="405" t="s">
        <v>1568</v>
      </c>
      <c r="BH257" s="410"/>
      <c r="BI257" s="405"/>
    </row>
    <row r="258" spans="1:61" s="365" customFormat="1" ht="20.399999999999999" x14ac:dyDescent="0.3">
      <c r="A258" s="401"/>
      <c r="B258" s="402" t="s">
        <v>4129</v>
      </c>
      <c r="C258" s="634" t="s">
        <v>4130</v>
      </c>
      <c r="D258" s="634"/>
      <c r="E258" s="634"/>
      <c r="F258" s="403" t="s">
        <v>67</v>
      </c>
      <c r="G258" s="404" t="s">
        <v>4641</v>
      </c>
      <c r="H258" s="396" t="e">
        <f t="shared" si="12"/>
        <v>#VALUE!</v>
      </c>
      <c r="I258" s="396">
        <f t="shared" si="13"/>
        <v>0</v>
      </c>
      <c r="J258" s="397">
        <v>0</v>
      </c>
      <c r="K258" s="397" t="e">
        <f t="shared" si="14"/>
        <v>#VALUE!</v>
      </c>
      <c r="L258" s="397">
        <f t="shared" si="15"/>
        <v>0</v>
      </c>
      <c r="M258" s="397">
        <v>0</v>
      </c>
      <c r="BD258" s="389"/>
      <c r="BE258" s="392"/>
      <c r="BF258" s="398"/>
      <c r="BG258" s="405" t="s">
        <v>4130</v>
      </c>
      <c r="BH258" s="410"/>
      <c r="BI258" s="405"/>
    </row>
    <row r="259" spans="1:61" s="365" customFormat="1" ht="20.399999999999999" x14ac:dyDescent="0.3">
      <c r="A259" s="401"/>
      <c r="B259" s="402" t="s">
        <v>1960</v>
      </c>
      <c r="C259" s="634" t="s">
        <v>1961</v>
      </c>
      <c r="D259" s="634"/>
      <c r="E259" s="634"/>
      <c r="F259" s="403" t="s">
        <v>67</v>
      </c>
      <c r="G259" s="404" t="s">
        <v>4642</v>
      </c>
      <c r="H259" s="396" t="e">
        <f t="shared" si="12"/>
        <v>#VALUE!</v>
      </c>
      <c r="I259" s="396">
        <f t="shared" si="13"/>
        <v>0</v>
      </c>
      <c r="J259" s="397">
        <v>0</v>
      </c>
      <c r="K259" s="397" t="e">
        <f t="shared" si="14"/>
        <v>#VALUE!</v>
      </c>
      <c r="L259" s="397">
        <f t="shared" si="15"/>
        <v>0</v>
      </c>
      <c r="M259" s="397">
        <v>0</v>
      </c>
      <c r="BD259" s="389"/>
      <c r="BE259" s="392"/>
      <c r="BF259" s="398"/>
      <c r="BG259" s="405" t="s">
        <v>1961</v>
      </c>
      <c r="BH259" s="410"/>
      <c r="BI259" s="405"/>
    </row>
    <row r="260" spans="1:61" s="365" customFormat="1" ht="21.6" x14ac:dyDescent="0.3">
      <c r="A260" s="401"/>
      <c r="B260" s="402" t="s">
        <v>603</v>
      </c>
      <c r="C260" s="634" t="s">
        <v>604</v>
      </c>
      <c r="D260" s="634"/>
      <c r="E260" s="634"/>
      <c r="F260" s="403" t="s">
        <v>605</v>
      </c>
      <c r="G260" s="404" t="s">
        <v>4643</v>
      </c>
      <c r="H260" s="396" t="e">
        <f t="shared" si="12"/>
        <v>#VALUE!</v>
      </c>
      <c r="I260" s="396">
        <f t="shared" si="13"/>
        <v>0</v>
      </c>
      <c r="J260" s="397">
        <v>0</v>
      </c>
      <c r="K260" s="397" t="e">
        <f t="shared" si="14"/>
        <v>#VALUE!</v>
      </c>
      <c r="L260" s="397">
        <f t="shared" si="15"/>
        <v>0</v>
      </c>
      <c r="M260" s="397">
        <v>0</v>
      </c>
      <c r="BD260" s="389"/>
      <c r="BE260" s="392"/>
      <c r="BF260" s="398"/>
      <c r="BG260" s="405" t="s">
        <v>604</v>
      </c>
      <c r="BH260" s="410"/>
      <c r="BI260" s="405"/>
    </row>
    <row r="261" spans="1:61" s="365" customFormat="1" ht="21.6" x14ac:dyDescent="0.3">
      <c r="A261" s="393" t="s">
        <v>3105</v>
      </c>
      <c r="B261" s="394" t="s">
        <v>4939</v>
      </c>
      <c r="C261" s="628" t="s">
        <v>4938</v>
      </c>
      <c r="D261" s="628"/>
      <c r="E261" s="628"/>
      <c r="F261" s="393" t="s">
        <v>1456</v>
      </c>
      <c r="G261" s="413">
        <v>1</v>
      </c>
      <c r="H261" s="396">
        <f t="shared" si="12"/>
        <v>0</v>
      </c>
      <c r="I261" s="396">
        <f t="shared" si="13"/>
        <v>0</v>
      </c>
      <c r="J261" s="397">
        <v>0</v>
      </c>
      <c r="K261" s="397">
        <f t="shared" si="14"/>
        <v>363.28</v>
      </c>
      <c r="L261" s="397">
        <f t="shared" si="15"/>
        <v>363.28</v>
      </c>
      <c r="M261" s="397">
        <v>435.93</v>
      </c>
      <c r="BD261" s="389"/>
      <c r="BE261" s="392"/>
      <c r="BF261" s="398" t="s">
        <v>4938</v>
      </c>
      <c r="BG261" s="405"/>
      <c r="BH261" s="410"/>
      <c r="BI261" s="405"/>
    </row>
    <row r="262" spans="1:61" s="365" customFormat="1" ht="15" customHeight="1" x14ac:dyDescent="0.3">
      <c r="A262" s="636" t="s">
        <v>4940</v>
      </c>
      <c r="B262" s="637"/>
      <c r="C262" s="637"/>
      <c r="D262" s="637"/>
      <c r="E262" s="637"/>
      <c r="F262" s="637"/>
      <c r="G262" s="637"/>
      <c r="H262" s="396" t="e">
        <f t="shared" si="12"/>
        <v>#DIV/0!</v>
      </c>
      <c r="I262" s="396">
        <f t="shared" si="13"/>
        <v>0</v>
      </c>
      <c r="J262" s="397">
        <v>0</v>
      </c>
      <c r="K262" s="397" t="e">
        <f t="shared" si="14"/>
        <v>#DIV/0!</v>
      </c>
      <c r="L262" s="397">
        <f t="shared" si="15"/>
        <v>0</v>
      </c>
      <c r="M262" s="397">
        <v>0</v>
      </c>
      <c r="BD262" s="389"/>
      <c r="BE262" s="392" t="s">
        <v>4940</v>
      </c>
      <c r="BF262" s="398"/>
      <c r="BG262" s="405"/>
      <c r="BH262" s="410"/>
      <c r="BI262" s="405"/>
    </row>
    <row r="263" spans="1:61" s="365" customFormat="1" ht="14.4" x14ac:dyDescent="0.3">
      <c r="A263" s="393" t="s">
        <v>3119</v>
      </c>
      <c r="B263" s="394" t="s">
        <v>4941</v>
      </c>
      <c r="C263" s="628" t="s">
        <v>4942</v>
      </c>
      <c r="D263" s="628"/>
      <c r="E263" s="628"/>
      <c r="F263" s="393" t="s">
        <v>38</v>
      </c>
      <c r="G263" s="413">
        <v>3</v>
      </c>
      <c r="H263" s="396">
        <f t="shared" si="12"/>
        <v>7486.37</v>
      </c>
      <c r="I263" s="396">
        <f t="shared" si="13"/>
        <v>22459.11</v>
      </c>
      <c r="J263" s="397">
        <v>26950.93</v>
      </c>
      <c r="K263" s="397">
        <f t="shared" si="14"/>
        <v>229.92</v>
      </c>
      <c r="L263" s="397">
        <f t="shared" si="15"/>
        <v>689.76</v>
      </c>
      <c r="M263" s="397">
        <v>827.71</v>
      </c>
      <c r="BD263" s="389"/>
      <c r="BE263" s="392"/>
      <c r="BF263" s="398" t="s">
        <v>4942</v>
      </c>
      <c r="BG263" s="405"/>
      <c r="BH263" s="410"/>
      <c r="BI263" s="405"/>
    </row>
    <row r="264" spans="1:61" s="365" customFormat="1" ht="20.399999999999999" x14ac:dyDescent="0.3">
      <c r="A264" s="401"/>
      <c r="B264" s="402" t="s">
        <v>1960</v>
      </c>
      <c r="C264" s="634" t="s">
        <v>1961</v>
      </c>
      <c r="D264" s="634"/>
      <c r="E264" s="634"/>
      <c r="F264" s="403" t="s">
        <v>67</v>
      </c>
      <c r="G264" s="404" t="s">
        <v>4943</v>
      </c>
      <c r="H264" s="396" t="e">
        <f t="shared" si="12"/>
        <v>#VALUE!</v>
      </c>
      <c r="I264" s="396">
        <f t="shared" si="13"/>
        <v>0</v>
      </c>
      <c r="J264" s="397">
        <v>0</v>
      </c>
      <c r="K264" s="397" t="e">
        <f t="shared" si="14"/>
        <v>#VALUE!</v>
      </c>
      <c r="L264" s="397">
        <f t="shared" si="15"/>
        <v>0</v>
      </c>
      <c r="M264" s="397">
        <v>0</v>
      </c>
      <c r="BD264" s="389"/>
      <c r="BE264" s="392"/>
      <c r="BF264" s="398"/>
      <c r="BG264" s="405" t="s">
        <v>1961</v>
      </c>
      <c r="BH264" s="410"/>
      <c r="BI264" s="405"/>
    </row>
    <row r="265" spans="1:61" s="365" customFormat="1" ht="21.6" x14ac:dyDescent="0.3">
      <c r="A265" s="401"/>
      <c r="B265" s="402" t="s">
        <v>4504</v>
      </c>
      <c r="C265" s="634" t="s">
        <v>4505</v>
      </c>
      <c r="D265" s="634"/>
      <c r="E265" s="634"/>
      <c r="F265" s="403" t="s">
        <v>67</v>
      </c>
      <c r="G265" s="404" t="s">
        <v>4944</v>
      </c>
      <c r="H265" s="396" t="e">
        <f t="shared" si="12"/>
        <v>#VALUE!</v>
      </c>
      <c r="I265" s="396">
        <f t="shared" si="13"/>
        <v>0</v>
      </c>
      <c r="J265" s="397">
        <v>0</v>
      </c>
      <c r="K265" s="397" t="e">
        <f t="shared" si="14"/>
        <v>#VALUE!</v>
      </c>
      <c r="L265" s="397">
        <f t="shared" si="15"/>
        <v>0</v>
      </c>
      <c r="M265" s="397">
        <v>0</v>
      </c>
      <c r="BD265" s="389"/>
      <c r="BE265" s="392"/>
      <c r="BF265" s="398"/>
      <c r="BG265" s="405" t="s">
        <v>4505</v>
      </c>
      <c r="BH265" s="410"/>
      <c r="BI265" s="405"/>
    </row>
    <row r="266" spans="1:61" s="365" customFormat="1" ht="20.399999999999999" x14ac:dyDescent="0.3">
      <c r="A266" s="401"/>
      <c r="B266" s="402" t="s">
        <v>4945</v>
      </c>
      <c r="C266" s="634" t="s">
        <v>4946</v>
      </c>
      <c r="D266" s="634"/>
      <c r="E266" s="634"/>
      <c r="F266" s="403" t="s">
        <v>1045</v>
      </c>
      <c r="G266" s="404" t="s">
        <v>4947</v>
      </c>
      <c r="H266" s="396" t="e">
        <f t="shared" si="12"/>
        <v>#VALUE!</v>
      </c>
      <c r="I266" s="396">
        <f t="shared" si="13"/>
        <v>0</v>
      </c>
      <c r="J266" s="397">
        <v>0</v>
      </c>
      <c r="K266" s="397" t="e">
        <f t="shared" si="14"/>
        <v>#VALUE!</v>
      </c>
      <c r="L266" s="397">
        <f t="shared" si="15"/>
        <v>0</v>
      </c>
      <c r="M266" s="397">
        <v>0</v>
      </c>
      <c r="BD266" s="389"/>
      <c r="BE266" s="392"/>
      <c r="BF266" s="398"/>
      <c r="BG266" s="405" t="s">
        <v>4946</v>
      </c>
      <c r="BH266" s="410"/>
      <c r="BI266" s="405"/>
    </row>
    <row r="267" spans="1:61" s="365" customFormat="1" ht="21.6" x14ac:dyDescent="0.3">
      <c r="A267" s="401"/>
      <c r="B267" s="402" t="s">
        <v>603</v>
      </c>
      <c r="C267" s="634" t="s">
        <v>604</v>
      </c>
      <c r="D267" s="634"/>
      <c r="E267" s="634"/>
      <c r="F267" s="403" t="s">
        <v>605</v>
      </c>
      <c r="G267" s="404" t="s">
        <v>4948</v>
      </c>
      <c r="H267" s="396" t="e">
        <f t="shared" si="12"/>
        <v>#VALUE!</v>
      </c>
      <c r="I267" s="396">
        <f t="shared" si="13"/>
        <v>0</v>
      </c>
      <c r="J267" s="397">
        <v>0</v>
      </c>
      <c r="K267" s="397" t="e">
        <f t="shared" si="14"/>
        <v>#VALUE!</v>
      </c>
      <c r="L267" s="397">
        <f t="shared" si="15"/>
        <v>0</v>
      </c>
      <c r="M267" s="397">
        <v>0</v>
      </c>
      <c r="BD267" s="389"/>
      <c r="BE267" s="392"/>
      <c r="BF267" s="398"/>
      <c r="BG267" s="405" t="s">
        <v>604</v>
      </c>
      <c r="BH267" s="410"/>
      <c r="BI267" s="405"/>
    </row>
    <row r="268" spans="1:61" s="365" customFormat="1" ht="133.80000000000001" x14ac:dyDescent="0.3">
      <c r="A268" s="419" t="s">
        <v>4949</v>
      </c>
      <c r="B268" s="420" t="s">
        <v>4950</v>
      </c>
      <c r="C268" s="639" t="s">
        <v>4951</v>
      </c>
      <c r="D268" s="639"/>
      <c r="E268" s="639"/>
      <c r="F268" s="419" t="s">
        <v>1456</v>
      </c>
      <c r="G268" s="421">
        <v>3</v>
      </c>
      <c r="H268" s="422">
        <f t="shared" si="12"/>
        <v>0</v>
      </c>
      <c r="I268" s="422">
        <f t="shared" si="13"/>
        <v>0</v>
      </c>
      <c r="J268" s="423">
        <v>0</v>
      </c>
      <c r="K268" s="397">
        <f t="shared" si="14"/>
        <v>156307.09</v>
      </c>
      <c r="L268" s="397">
        <f t="shared" si="15"/>
        <v>468921.26</v>
      </c>
      <c r="M268" s="397">
        <v>562705.51</v>
      </c>
      <c r="BD268" s="389"/>
      <c r="BE268" s="392"/>
      <c r="BF268" s="398" t="s">
        <v>4951</v>
      </c>
      <c r="BG268" s="405"/>
      <c r="BH268" s="410"/>
      <c r="BI268" s="405"/>
    </row>
    <row r="269" spans="1:61" s="365" customFormat="1" ht="15" customHeight="1" x14ac:dyDescent="0.3">
      <c r="A269" s="636" t="s">
        <v>4952</v>
      </c>
      <c r="B269" s="637"/>
      <c r="C269" s="637"/>
      <c r="D269" s="637"/>
      <c r="E269" s="637"/>
      <c r="F269" s="637"/>
      <c r="G269" s="637"/>
      <c r="H269" s="396" t="e">
        <f t="shared" si="12"/>
        <v>#DIV/0!</v>
      </c>
      <c r="I269" s="396">
        <f t="shared" si="13"/>
        <v>0</v>
      </c>
      <c r="J269" s="397">
        <v>0</v>
      </c>
      <c r="K269" s="397" t="e">
        <f t="shared" si="14"/>
        <v>#DIV/0!</v>
      </c>
      <c r="L269" s="397">
        <f t="shared" si="15"/>
        <v>0</v>
      </c>
      <c r="M269" s="397">
        <v>0</v>
      </c>
      <c r="BD269" s="389"/>
      <c r="BE269" s="392" t="s">
        <v>4952</v>
      </c>
      <c r="BF269" s="398"/>
      <c r="BG269" s="405"/>
      <c r="BH269" s="410"/>
      <c r="BI269" s="405"/>
    </row>
    <row r="270" spans="1:61" s="365" customFormat="1" ht="21.6" x14ac:dyDescent="0.3">
      <c r="A270" s="393" t="s">
        <v>3127</v>
      </c>
      <c r="B270" s="394" t="s">
        <v>4600</v>
      </c>
      <c r="C270" s="628" t="s">
        <v>4601</v>
      </c>
      <c r="D270" s="628"/>
      <c r="E270" s="628"/>
      <c r="F270" s="393" t="s">
        <v>38</v>
      </c>
      <c r="G270" s="413">
        <v>1</v>
      </c>
      <c r="H270" s="396">
        <f t="shared" ref="H270:H329" si="16">I270/G270</f>
        <v>12878</v>
      </c>
      <c r="I270" s="396">
        <f t="shared" ref="I270:I329" si="17">J270/1.2</f>
        <v>12878</v>
      </c>
      <c r="J270" s="397">
        <v>15453.6</v>
      </c>
      <c r="K270" s="397">
        <f t="shared" ref="K270:K329" si="18">L270/G270</f>
        <v>493.67</v>
      </c>
      <c r="L270" s="397">
        <f t="shared" ref="L270:L329" si="19">M270/1.2</f>
        <v>493.67</v>
      </c>
      <c r="M270" s="397">
        <v>592.4</v>
      </c>
      <c r="BD270" s="389"/>
      <c r="BE270" s="392"/>
      <c r="BF270" s="398" t="s">
        <v>4601</v>
      </c>
      <c r="BG270" s="405"/>
      <c r="BH270" s="410"/>
      <c r="BI270" s="405"/>
    </row>
    <row r="271" spans="1:61" s="365" customFormat="1" ht="20.399999999999999" x14ac:dyDescent="0.3">
      <c r="A271" s="401"/>
      <c r="B271" s="402" t="s">
        <v>3765</v>
      </c>
      <c r="C271" s="634" t="s">
        <v>3766</v>
      </c>
      <c r="D271" s="634"/>
      <c r="E271" s="634"/>
      <c r="F271" s="403" t="s">
        <v>72</v>
      </c>
      <c r="G271" s="404" t="s">
        <v>1469</v>
      </c>
      <c r="H271" s="396" t="e">
        <f t="shared" si="16"/>
        <v>#VALUE!</v>
      </c>
      <c r="I271" s="396">
        <f t="shared" si="17"/>
        <v>0</v>
      </c>
      <c r="J271" s="397">
        <v>0</v>
      </c>
      <c r="K271" s="397" t="e">
        <f t="shared" si="18"/>
        <v>#VALUE!</v>
      </c>
      <c r="L271" s="397">
        <f t="shared" si="19"/>
        <v>0</v>
      </c>
      <c r="M271" s="397">
        <v>0</v>
      </c>
      <c r="BD271" s="389"/>
      <c r="BE271" s="392"/>
      <c r="BF271" s="398"/>
      <c r="BG271" s="405" t="s">
        <v>3766</v>
      </c>
      <c r="BH271" s="410"/>
      <c r="BI271" s="405"/>
    </row>
    <row r="272" spans="1:61" s="365" customFormat="1" ht="31.8" x14ac:dyDescent="0.3">
      <c r="A272" s="401"/>
      <c r="B272" s="402" t="s">
        <v>4449</v>
      </c>
      <c r="C272" s="634" t="s">
        <v>4450</v>
      </c>
      <c r="D272" s="634"/>
      <c r="E272" s="634"/>
      <c r="F272" s="403" t="s">
        <v>72</v>
      </c>
      <c r="G272" s="404" t="s">
        <v>1169</v>
      </c>
      <c r="H272" s="396" t="e">
        <f t="shared" si="16"/>
        <v>#VALUE!</v>
      </c>
      <c r="I272" s="396">
        <f t="shared" si="17"/>
        <v>0</v>
      </c>
      <c r="J272" s="397">
        <v>0</v>
      </c>
      <c r="K272" s="397" t="e">
        <f t="shared" si="18"/>
        <v>#VALUE!</v>
      </c>
      <c r="L272" s="397">
        <f t="shared" si="19"/>
        <v>0</v>
      </c>
      <c r="M272" s="397">
        <v>0</v>
      </c>
      <c r="BD272" s="389"/>
      <c r="BE272" s="392"/>
      <c r="BF272" s="398"/>
      <c r="BG272" s="405" t="s">
        <v>4450</v>
      </c>
      <c r="BH272" s="410"/>
      <c r="BI272" s="405"/>
    </row>
    <row r="273" spans="1:61" s="365" customFormat="1" ht="20.399999999999999" x14ac:dyDescent="0.3">
      <c r="A273" s="401"/>
      <c r="B273" s="402" t="s">
        <v>387</v>
      </c>
      <c r="C273" s="634" t="s">
        <v>388</v>
      </c>
      <c r="D273" s="634"/>
      <c r="E273" s="634"/>
      <c r="F273" s="403" t="s">
        <v>72</v>
      </c>
      <c r="G273" s="404" t="s">
        <v>3925</v>
      </c>
      <c r="H273" s="396" t="e">
        <f t="shared" si="16"/>
        <v>#VALUE!</v>
      </c>
      <c r="I273" s="396">
        <f t="shared" si="17"/>
        <v>0</v>
      </c>
      <c r="J273" s="397">
        <v>0</v>
      </c>
      <c r="K273" s="397" t="e">
        <f t="shared" si="18"/>
        <v>#VALUE!</v>
      </c>
      <c r="L273" s="397">
        <f t="shared" si="19"/>
        <v>0</v>
      </c>
      <c r="M273" s="397">
        <v>0</v>
      </c>
      <c r="BD273" s="389"/>
      <c r="BE273" s="392"/>
      <c r="BF273" s="398"/>
      <c r="BG273" s="405" t="s">
        <v>388</v>
      </c>
      <c r="BH273" s="410"/>
      <c r="BI273" s="405"/>
    </row>
    <row r="274" spans="1:61" s="365" customFormat="1" ht="21.6" x14ac:dyDescent="0.3">
      <c r="A274" s="401"/>
      <c r="B274" s="402" t="s">
        <v>4500</v>
      </c>
      <c r="C274" s="634" t="s">
        <v>4501</v>
      </c>
      <c r="D274" s="634"/>
      <c r="E274" s="634"/>
      <c r="F274" s="403" t="s">
        <v>138</v>
      </c>
      <c r="G274" s="404" t="s">
        <v>1906</v>
      </c>
      <c r="H274" s="396" t="e">
        <f t="shared" si="16"/>
        <v>#VALUE!</v>
      </c>
      <c r="I274" s="396">
        <f t="shared" si="17"/>
        <v>0</v>
      </c>
      <c r="J274" s="397">
        <v>0</v>
      </c>
      <c r="K274" s="397" t="e">
        <f t="shared" si="18"/>
        <v>#VALUE!</v>
      </c>
      <c r="L274" s="397">
        <f t="shared" si="19"/>
        <v>0</v>
      </c>
      <c r="M274" s="397">
        <v>0</v>
      </c>
      <c r="BD274" s="389"/>
      <c r="BE274" s="392"/>
      <c r="BF274" s="398"/>
      <c r="BG274" s="405" t="s">
        <v>4501</v>
      </c>
      <c r="BH274" s="410"/>
      <c r="BI274" s="405"/>
    </row>
    <row r="275" spans="1:61" s="365" customFormat="1" ht="20.399999999999999" x14ac:dyDescent="0.3">
      <c r="A275" s="401"/>
      <c r="B275" s="402" t="s">
        <v>1912</v>
      </c>
      <c r="C275" s="634" t="s">
        <v>1913</v>
      </c>
      <c r="D275" s="634"/>
      <c r="E275" s="634"/>
      <c r="F275" s="403" t="s">
        <v>67</v>
      </c>
      <c r="G275" s="404" t="s">
        <v>4953</v>
      </c>
      <c r="H275" s="396" t="e">
        <f t="shared" si="16"/>
        <v>#VALUE!</v>
      </c>
      <c r="I275" s="396">
        <f t="shared" si="17"/>
        <v>0</v>
      </c>
      <c r="J275" s="397">
        <v>0</v>
      </c>
      <c r="K275" s="397" t="e">
        <f t="shared" si="18"/>
        <v>#VALUE!</v>
      </c>
      <c r="L275" s="397">
        <f t="shared" si="19"/>
        <v>0</v>
      </c>
      <c r="M275" s="397">
        <v>0</v>
      </c>
      <c r="BD275" s="389"/>
      <c r="BE275" s="392"/>
      <c r="BF275" s="398"/>
      <c r="BG275" s="405" t="s">
        <v>1913</v>
      </c>
      <c r="BH275" s="410"/>
      <c r="BI275" s="405"/>
    </row>
    <row r="276" spans="1:61" s="365" customFormat="1" ht="31.8" x14ac:dyDescent="0.3">
      <c r="A276" s="401"/>
      <c r="B276" s="402" t="s">
        <v>4606</v>
      </c>
      <c r="C276" s="634" t="s">
        <v>4607</v>
      </c>
      <c r="D276" s="634"/>
      <c r="E276" s="634"/>
      <c r="F276" s="403" t="s">
        <v>67</v>
      </c>
      <c r="G276" s="404" t="s">
        <v>4954</v>
      </c>
      <c r="H276" s="396" t="e">
        <f t="shared" si="16"/>
        <v>#VALUE!</v>
      </c>
      <c r="I276" s="396">
        <f t="shared" si="17"/>
        <v>0</v>
      </c>
      <c r="J276" s="397">
        <v>0</v>
      </c>
      <c r="K276" s="397" t="e">
        <f t="shared" si="18"/>
        <v>#VALUE!</v>
      </c>
      <c r="L276" s="397">
        <f t="shared" si="19"/>
        <v>0</v>
      </c>
      <c r="M276" s="397">
        <v>0</v>
      </c>
      <c r="BD276" s="389"/>
      <c r="BE276" s="392"/>
      <c r="BF276" s="398"/>
      <c r="BG276" s="405" t="s">
        <v>4607</v>
      </c>
      <c r="BH276" s="410"/>
      <c r="BI276" s="405"/>
    </row>
    <row r="277" spans="1:61" s="365" customFormat="1" ht="21.6" x14ac:dyDescent="0.3">
      <c r="A277" s="401"/>
      <c r="B277" s="402" t="s">
        <v>4504</v>
      </c>
      <c r="C277" s="634" t="s">
        <v>4505</v>
      </c>
      <c r="D277" s="634"/>
      <c r="E277" s="634"/>
      <c r="F277" s="403" t="s">
        <v>67</v>
      </c>
      <c r="G277" s="404" t="s">
        <v>4955</v>
      </c>
      <c r="H277" s="396" t="e">
        <f t="shared" si="16"/>
        <v>#VALUE!</v>
      </c>
      <c r="I277" s="396">
        <f t="shared" si="17"/>
        <v>0</v>
      </c>
      <c r="J277" s="397">
        <v>0</v>
      </c>
      <c r="K277" s="397" t="e">
        <f t="shared" si="18"/>
        <v>#VALUE!</v>
      </c>
      <c r="L277" s="397">
        <f t="shared" si="19"/>
        <v>0</v>
      </c>
      <c r="M277" s="397">
        <v>0</v>
      </c>
      <c r="BD277" s="389"/>
      <c r="BE277" s="392"/>
      <c r="BF277" s="398"/>
      <c r="BG277" s="405" t="s">
        <v>4505</v>
      </c>
      <c r="BH277" s="410"/>
      <c r="BI277" s="405"/>
    </row>
    <row r="278" spans="1:61" s="365" customFormat="1" ht="21.6" x14ac:dyDescent="0.3">
      <c r="A278" s="401"/>
      <c r="B278" s="402" t="s">
        <v>4610</v>
      </c>
      <c r="C278" s="634" t="s">
        <v>4611</v>
      </c>
      <c r="D278" s="634"/>
      <c r="E278" s="634"/>
      <c r="F278" s="403" t="s">
        <v>67</v>
      </c>
      <c r="G278" s="404" t="s">
        <v>1468</v>
      </c>
      <c r="H278" s="396" t="e">
        <f t="shared" si="16"/>
        <v>#VALUE!</v>
      </c>
      <c r="I278" s="396">
        <f t="shared" si="17"/>
        <v>0</v>
      </c>
      <c r="J278" s="397">
        <v>0</v>
      </c>
      <c r="K278" s="397" t="e">
        <f t="shared" si="18"/>
        <v>#VALUE!</v>
      </c>
      <c r="L278" s="397">
        <f t="shared" si="19"/>
        <v>0</v>
      </c>
      <c r="M278" s="397">
        <v>0</v>
      </c>
      <c r="BD278" s="389"/>
      <c r="BE278" s="392"/>
      <c r="BF278" s="398"/>
      <c r="BG278" s="405" t="s">
        <v>4611</v>
      </c>
      <c r="BH278" s="410"/>
      <c r="BI278" s="405"/>
    </row>
    <row r="279" spans="1:61" s="365" customFormat="1" ht="20.399999999999999" x14ac:dyDescent="0.3">
      <c r="A279" s="401"/>
      <c r="B279" s="402" t="s">
        <v>1930</v>
      </c>
      <c r="C279" s="634" t="s">
        <v>1931</v>
      </c>
      <c r="D279" s="634"/>
      <c r="E279" s="634"/>
      <c r="F279" s="403" t="s">
        <v>72</v>
      </c>
      <c r="G279" s="404" t="s">
        <v>1155</v>
      </c>
      <c r="H279" s="396" t="e">
        <f t="shared" si="16"/>
        <v>#VALUE!</v>
      </c>
      <c r="I279" s="396">
        <f t="shared" si="17"/>
        <v>0</v>
      </c>
      <c r="J279" s="397">
        <v>0</v>
      </c>
      <c r="K279" s="397" t="e">
        <f t="shared" si="18"/>
        <v>#VALUE!</v>
      </c>
      <c r="L279" s="397">
        <f t="shared" si="19"/>
        <v>0</v>
      </c>
      <c r="M279" s="397">
        <v>0</v>
      </c>
      <c r="BD279" s="389"/>
      <c r="BE279" s="392"/>
      <c r="BF279" s="398"/>
      <c r="BG279" s="405" t="s">
        <v>1931</v>
      </c>
      <c r="BH279" s="410"/>
      <c r="BI279" s="405"/>
    </row>
    <row r="280" spans="1:61" s="365" customFormat="1" ht="20.399999999999999" x14ac:dyDescent="0.3">
      <c r="A280" s="401"/>
      <c r="B280" s="402" t="s">
        <v>4613</v>
      </c>
      <c r="C280" s="634" t="s">
        <v>4614</v>
      </c>
      <c r="D280" s="634"/>
      <c r="E280" s="634"/>
      <c r="F280" s="403" t="s">
        <v>138</v>
      </c>
      <c r="G280" s="404" t="s">
        <v>1906</v>
      </c>
      <c r="H280" s="396" t="e">
        <f t="shared" si="16"/>
        <v>#VALUE!</v>
      </c>
      <c r="I280" s="396">
        <f t="shared" si="17"/>
        <v>0</v>
      </c>
      <c r="J280" s="397">
        <v>0</v>
      </c>
      <c r="K280" s="397" t="e">
        <f t="shared" si="18"/>
        <v>#VALUE!</v>
      </c>
      <c r="L280" s="397">
        <f t="shared" si="19"/>
        <v>0</v>
      </c>
      <c r="M280" s="397">
        <v>0</v>
      </c>
      <c r="BD280" s="389"/>
      <c r="BE280" s="392"/>
      <c r="BF280" s="398"/>
      <c r="BG280" s="405" t="s">
        <v>4614</v>
      </c>
      <c r="BH280" s="410"/>
      <c r="BI280" s="405"/>
    </row>
    <row r="281" spans="1:61" s="365" customFormat="1" ht="20.399999999999999" x14ac:dyDescent="0.3">
      <c r="A281" s="401"/>
      <c r="B281" s="402" t="s">
        <v>4615</v>
      </c>
      <c r="C281" s="634" t="s">
        <v>4616</v>
      </c>
      <c r="D281" s="634"/>
      <c r="E281" s="634"/>
      <c r="F281" s="403" t="s">
        <v>72</v>
      </c>
      <c r="G281" s="404" t="s">
        <v>1169</v>
      </c>
      <c r="H281" s="396" t="e">
        <f t="shared" si="16"/>
        <v>#VALUE!</v>
      </c>
      <c r="I281" s="396">
        <f t="shared" si="17"/>
        <v>0</v>
      </c>
      <c r="J281" s="397">
        <v>0</v>
      </c>
      <c r="K281" s="397" t="e">
        <f t="shared" si="18"/>
        <v>#VALUE!</v>
      </c>
      <c r="L281" s="397">
        <f t="shared" si="19"/>
        <v>0</v>
      </c>
      <c r="M281" s="397">
        <v>0</v>
      </c>
      <c r="BD281" s="389"/>
      <c r="BE281" s="392"/>
      <c r="BF281" s="398"/>
      <c r="BG281" s="405" t="s">
        <v>4616</v>
      </c>
      <c r="BH281" s="410"/>
      <c r="BI281" s="405"/>
    </row>
    <row r="282" spans="1:61" s="365" customFormat="1" ht="21.6" x14ac:dyDescent="0.3">
      <c r="A282" s="401"/>
      <c r="B282" s="402" t="s">
        <v>4617</v>
      </c>
      <c r="C282" s="634" t="s">
        <v>4618</v>
      </c>
      <c r="D282" s="634"/>
      <c r="E282" s="634"/>
      <c r="F282" s="403" t="s">
        <v>72</v>
      </c>
      <c r="G282" s="404" t="s">
        <v>1492</v>
      </c>
      <c r="H282" s="396" t="e">
        <f t="shared" si="16"/>
        <v>#VALUE!</v>
      </c>
      <c r="I282" s="396">
        <f t="shared" si="17"/>
        <v>0</v>
      </c>
      <c r="J282" s="397">
        <v>0</v>
      </c>
      <c r="K282" s="397" t="e">
        <f t="shared" si="18"/>
        <v>#VALUE!</v>
      </c>
      <c r="L282" s="397">
        <f t="shared" si="19"/>
        <v>0</v>
      </c>
      <c r="M282" s="397">
        <v>0</v>
      </c>
      <c r="BD282" s="389"/>
      <c r="BE282" s="392"/>
      <c r="BF282" s="398"/>
      <c r="BG282" s="405" t="s">
        <v>4618</v>
      </c>
      <c r="BH282" s="410"/>
      <c r="BI282" s="405"/>
    </row>
    <row r="283" spans="1:61" s="365" customFormat="1" ht="21.6" x14ac:dyDescent="0.3">
      <c r="A283" s="401"/>
      <c r="B283" s="402" t="s">
        <v>603</v>
      </c>
      <c r="C283" s="634" t="s">
        <v>604</v>
      </c>
      <c r="D283" s="634"/>
      <c r="E283" s="634"/>
      <c r="F283" s="403" t="s">
        <v>605</v>
      </c>
      <c r="G283" s="404" t="s">
        <v>4956</v>
      </c>
      <c r="H283" s="396" t="e">
        <f t="shared" si="16"/>
        <v>#VALUE!</v>
      </c>
      <c r="I283" s="396">
        <f t="shared" si="17"/>
        <v>0</v>
      </c>
      <c r="J283" s="397">
        <v>0</v>
      </c>
      <c r="K283" s="397" t="e">
        <f t="shared" si="18"/>
        <v>#VALUE!</v>
      </c>
      <c r="L283" s="397">
        <f t="shared" si="19"/>
        <v>0</v>
      </c>
      <c r="M283" s="397">
        <v>0</v>
      </c>
      <c r="BD283" s="389"/>
      <c r="BE283" s="392"/>
      <c r="BF283" s="398"/>
      <c r="BG283" s="405" t="s">
        <v>604</v>
      </c>
      <c r="BH283" s="410"/>
      <c r="BI283" s="405"/>
    </row>
    <row r="284" spans="1:61" s="365" customFormat="1" ht="21.6" x14ac:dyDescent="0.3">
      <c r="A284" s="419" t="s">
        <v>4957</v>
      </c>
      <c r="B284" s="420" t="s">
        <v>4958</v>
      </c>
      <c r="C284" s="639" t="s">
        <v>4952</v>
      </c>
      <c r="D284" s="639"/>
      <c r="E284" s="639"/>
      <c r="F284" s="419" t="s">
        <v>1456</v>
      </c>
      <c r="G284" s="421">
        <v>1</v>
      </c>
      <c r="H284" s="422">
        <f t="shared" si="16"/>
        <v>0</v>
      </c>
      <c r="I284" s="422">
        <f t="shared" si="17"/>
        <v>0</v>
      </c>
      <c r="J284" s="423">
        <v>0</v>
      </c>
      <c r="K284" s="397">
        <f t="shared" si="18"/>
        <v>64399.45</v>
      </c>
      <c r="L284" s="397">
        <f t="shared" si="19"/>
        <v>64399.45</v>
      </c>
      <c r="M284" s="397">
        <v>77279.34</v>
      </c>
      <c r="BD284" s="389"/>
      <c r="BE284" s="392"/>
      <c r="BF284" s="398" t="s">
        <v>4952</v>
      </c>
      <c r="BG284" s="405"/>
      <c r="BH284" s="410"/>
      <c r="BI284" s="405"/>
    </row>
    <row r="285" spans="1:61" s="365" customFormat="1" ht="15" customHeight="1" x14ac:dyDescent="0.3">
      <c r="A285" s="636" t="s">
        <v>4959</v>
      </c>
      <c r="B285" s="637"/>
      <c r="C285" s="637"/>
      <c r="D285" s="637"/>
      <c r="E285" s="637"/>
      <c r="F285" s="637"/>
      <c r="G285" s="637"/>
      <c r="H285" s="396" t="e">
        <f t="shared" si="16"/>
        <v>#DIV/0!</v>
      </c>
      <c r="I285" s="396">
        <f t="shared" si="17"/>
        <v>0</v>
      </c>
      <c r="J285" s="397">
        <v>0</v>
      </c>
      <c r="K285" s="397" t="e">
        <f t="shared" si="18"/>
        <v>#DIV/0!</v>
      </c>
      <c r="L285" s="397">
        <f t="shared" si="19"/>
        <v>0</v>
      </c>
      <c r="M285" s="397">
        <v>0</v>
      </c>
      <c r="BD285" s="389"/>
      <c r="BE285" s="392" t="s">
        <v>4959</v>
      </c>
      <c r="BF285" s="398"/>
      <c r="BG285" s="405"/>
      <c r="BH285" s="410"/>
      <c r="BI285" s="405"/>
    </row>
    <row r="286" spans="1:61" s="365" customFormat="1" ht="21.6" x14ac:dyDescent="0.3">
      <c r="A286" s="393" t="s">
        <v>3143</v>
      </c>
      <c r="B286" s="394" t="s">
        <v>4600</v>
      </c>
      <c r="C286" s="628" t="s">
        <v>4601</v>
      </c>
      <c r="D286" s="628"/>
      <c r="E286" s="628"/>
      <c r="F286" s="393" t="s">
        <v>38</v>
      </c>
      <c r="G286" s="413">
        <v>1</v>
      </c>
      <c r="H286" s="396">
        <f t="shared" si="16"/>
        <v>12878</v>
      </c>
      <c r="I286" s="396">
        <f t="shared" si="17"/>
        <v>12878</v>
      </c>
      <c r="J286" s="397">
        <v>15453.6</v>
      </c>
      <c r="K286" s="397">
        <f t="shared" si="18"/>
        <v>493.67</v>
      </c>
      <c r="L286" s="397">
        <f t="shared" si="19"/>
        <v>493.67</v>
      </c>
      <c r="M286" s="397">
        <v>592.4</v>
      </c>
      <c r="BD286" s="389"/>
      <c r="BE286" s="392"/>
      <c r="BF286" s="398" t="s">
        <v>4601</v>
      </c>
      <c r="BG286" s="405"/>
      <c r="BH286" s="410"/>
      <c r="BI286" s="405"/>
    </row>
    <row r="287" spans="1:61" s="365" customFormat="1" ht="20.399999999999999" x14ac:dyDescent="0.3">
      <c r="A287" s="401"/>
      <c r="B287" s="402" t="s">
        <v>3765</v>
      </c>
      <c r="C287" s="634" t="s">
        <v>3766</v>
      </c>
      <c r="D287" s="634"/>
      <c r="E287" s="634"/>
      <c r="F287" s="403" t="s">
        <v>72</v>
      </c>
      <c r="G287" s="404" t="s">
        <v>1469</v>
      </c>
      <c r="H287" s="396" t="e">
        <f t="shared" si="16"/>
        <v>#VALUE!</v>
      </c>
      <c r="I287" s="396">
        <f t="shared" si="17"/>
        <v>0</v>
      </c>
      <c r="J287" s="397">
        <v>0</v>
      </c>
      <c r="K287" s="397" t="e">
        <f t="shared" si="18"/>
        <v>#VALUE!</v>
      </c>
      <c r="L287" s="397">
        <f t="shared" si="19"/>
        <v>0</v>
      </c>
      <c r="M287" s="397">
        <v>0</v>
      </c>
      <c r="BD287" s="389"/>
      <c r="BE287" s="392"/>
      <c r="BF287" s="398"/>
      <c r="BG287" s="405" t="s">
        <v>3766</v>
      </c>
      <c r="BH287" s="410"/>
      <c r="BI287" s="405"/>
    </row>
    <row r="288" spans="1:61" s="365" customFormat="1" ht="31.8" x14ac:dyDescent="0.3">
      <c r="A288" s="401"/>
      <c r="B288" s="402" t="s">
        <v>4449</v>
      </c>
      <c r="C288" s="634" t="s">
        <v>4450</v>
      </c>
      <c r="D288" s="634"/>
      <c r="E288" s="634"/>
      <c r="F288" s="403" t="s">
        <v>72</v>
      </c>
      <c r="G288" s="404" t="s">
        <v>1169</v>
      </c>
      <c r="H288" s="396" t="e">
        <f t="shared" si="16"/>
        <v>#VALUE!</v>
      </c>
      <c r="I288" s="396">
        <f t="shared" si="17"/>
        <v>0</v>
      </c>
      <c r="J288" s="397">
        <v>0</v>
      </c>
      <c r="K288" s="397" t="e">
        <f t="shared" si="18"/>
        <v>#VALUE!</v>
      </c>
      <c r="L288" s="397">
        <f t="shared" si="19"/>
        <v>0</v>
      </c>
      <c r="M288" s="397">
        <v>0</v>
      </c>
      <c r="BD288" s="389"/>
      <c r="BE288" s="392"/>
      <c r="BF288" s="398"/>
      <c r="BG288" s="405" t="s">
        <v>4450</v>
      </c>
      <c r="BH288" s="410"/>
      <c r="BI288" s="405"/>
    </row>
    <row r="289" spans="1:61" s="365" customFormat="1" ht="20.399999999999999" x14ac:dyDescent="0.3">
      <c r="A289" s="401"/>
      <c r="B289" s="402" t="s">
        <v>387</v>
      </c>
      <c r="C289" s="634" t="s">
        <v>388</v>
      </c>
      <c r="D289" s="634"/>
      <c r="E289" s="634"/>
      <c r="F289" s="403" t="s">
        <v>72</v>
      </c>
      <c r="G289" s="404" t="s">
        <v>3925</v>
      </c>
      <c r="H289" s="396" t="e">
        <f t="shared" si="16"/>
        <v>#VALUE!</v>
      </c>
      <c r="I289" s="396">
        <f t="shared" si="17"/>
        <v>0</v>
      </c>
      <c r="J289" s="397">
        <v>0</v>
      </c>
      <c r="K289" s="397" t="e">
        <f t="shared" si="18"/>
        <v>#VALUE!</v>
      </c>
      <c r="L289" s="397">
        <f t="shared" si="19"/>
        <v>0</v>
      </c>
      <c r="M289" s="397">
        <v>0</v>
      </c>
      <c r="BD289" s="389"/>
      <c r="BE289" s="392"/>
      <c r="BF289" s="398"/>
      <c r="BG289" s="405" t="s">
        <v>388</v>
      </c>
      <c r="BH289" s="410"/>
      <c r="BI289" s="405"/>
    </row>
    <row r="290" spans="1:61" s="365" customFormat="1" ht="21.6" x14ac:dyDescent="0.3">
      <c r="A290" s="401"/>
      <c r="B290" s="402" t="s">
        <v>4500</v>
      </c>
      <c r="C290" s="634" t="s">
        <v>4501</v>
      </c>
      <c r="D290" s="634"/>
      <c r="E290" s="634"/>
      <c r="F290" s="403" t="s">
        <v>138</v>
      </c>
      <c r="G290" s="404" t="s">
        <v>1906</v>
      </c>
      <c r="H290" s="396" t="e">
        <f t="shared" si="16"/>
        <v>#VALUE!</v>
      </c>
      <c r="I290" s="396">
        <f t="shared" si="17"/>
        <v>0</v>
      </c>
      <c r="J290" s="397">
        <v>0</v>
      </c>
      <c r="K290" s="397" t="e">
        <f t="shared" si="18"/>
        <v>#VALUE!</v>
      </c>
      <c r="L290" s="397">
        <f t="shared" si="19"/>
        <v>0</v>
      </c>
      <c r="M290" s="397">
        <v>0</v>
      </c>
      <c r="BD290" s="389"/>
      <c r="BE290" s="392"/>
      <c r="BF290" s="398"/>
      <c r="BG290" s="405" t="s">
        <v>4501</v>
      </c>
      <c r="BH290" s="410"/>
      <c r="BI290" s="405"/>
    </row>
    <row r="291" spans="1:61" s="365" customFormat="1" ht="20.399999999999999" x14ac:dyDescent="0.3">
      <c r="A291" s="401"/>
      <c r="B291" s="402" t="s">
        <v>1912</v>
      </c>
      <c r="C291" s="634" t="s">
        <v>1913</v>
      </c>
      <c r="D291" s="634"/>
      <c r="E291" s="634"/>
      <c r="F291" s="403" t="s">
        <v>67</v>
      </c>
      <c r="G291" s="404" t="s">
        <v>4953</v>
      </c>
      <c r="H291" s="396" t="e">
        <f t="shared" si="16"/>
        <v>#VALUE!</v>
      </c>
      <c r="I291" s="396">
        <f t="shared" si="17"/>
        <v>0</v>
      </c>
      <c r="J291" s="397">
        <v>0</v>
      </c>
      <c r="K291" s="397" t="e">
        <f t="shared" si="18"/>
        <v>#VALUE!</v>
      </c>
      <c r="L291" s="397">
        <f t="shared" si="19"/>
        <v>0</v>
      </c>
      <c r="M291" s="397">
        <v>0</v>
      </c>
      <c r="BD291" s="389"/>
      <c r="BE291" s="392"/>
      <c r="BF291" s="398"/>
      <c r="BG291" s="405" t="s">
        <v>1913</v>
      </c>
      <c r="BH291" s="410"/>
      <c r="BI291" s="405"/>
    </row>
    <row r="292" spans="1:61" s="365" customFormat="1" ht="31.8" x14ac:dyDescent="0.3">
      <c r="A292" s="401"/>
      <c r="B292" s="402" t="s">
        <v>4606</v>
      </c>
      <c r="C292" s="634" t="s">
        <v>4607</v>
      </c>
      <c r="D292" s="634"/>
      <c r="E292" s="634"/>
      <c r="F292" s="403" t="s">
        <v>67</v>
      </c>
      <c r="G292" s="404" t="s">
        <v>4954</v>
      </c>
      <c r="H292" s="396" t="e">
        <f t="shared" si="16"/>
        <v>#VALUE!</v>
      </c>
      <c r="I292" s="396">
        <f t="shared" si="17"/>
        <v>0</v>
      </c>
      <c r="J292" s="397">
        <v>0</v>
      </c>
      <c r="K292" s="397" t="e">
        <f t="shared" si="18"/>
        <v>#VALUE!</v>
      </c>
      <c r="L292" s="397">
        <f t="shared" si="19"/>
        <v>0</v>
      </c>
      <c r="M292" s="397">
        <v>0</v>
      </c>
      <c r="BD292" s="389"/>
      <c r="BE292" s="392"/>
      <c r="BF292" s="398"/>
      <c r="BG292" s="405" t="s">
        <v>4607</v>
      </c>
      <c r="BH292" s="410"/>
      <c r="BI292" s="405"/>
    </row>
    <row r="293" spans="1:61" s="365" customFormat="1" ht="21.6" x14ac:dyDescent="0.3">
      <c r="A293" s="401"/>
      <c r="B293" s="402" t="s">
        <v>4504</v>
      </c>
      <c r="C293" s="634" t="s">
        <v>4505</v>
      </c>
      <c r="D293" s="634"/>
      <c r="E293" s="634"/>
      <c r="F293" s="403" t="s">
        <v>67</v>
      </c>
      <c r="G293" s="404" t="s">
        <v>4955</v>
      </c>
      <c r="H293" s="396" t="e">
        <f t="shared" si="16"/>
        <v>#VALUE!</v>
      </c>
      <c r="I293" s="396">
        <f t="shared" si="17"/>
        <v>0</v>
      </c>
      <c r="J293" s="397">
        <v>0</v>
      </c>
      <c r="K293" s="397" t="e">
        <f t="shared" si="18"/>
        <v>#VALUE!</v>
      </c>
      <c r="L293" s="397">
        <f t="shared" si="19"/>
        <v>0</v>
      </c>
      <c r="M293" s="397">
        <v>0</v>
      </c>
      <c r="BD293" s="389"/>
      <c r="BE293" s="392"/>
      <c r="BF293" s="398"/>
      <c r="BG293" s="405" t="s">
        <v>4505</v>
      </c>
      <c r="BH293" s="410"/>
      <c r="BI293" s="405"/>
    </row>
    <row r="294" spans="1:61" s="365" customFormat="1" ht="21.6" x14ac:dyDescent="0.3">
      <c r="A294" s="401"/>
      <c r="B294" s="402" t="s">
        <v>4610</v>
      </c>
      <c r="C294" s="634" t="s">
        <v>4611</v>
      </c>
      <c r="D294" s="634"/>
      <c r="E294" s="634"/>
      <c r="F294" s="403" t="s">
        <v>67</v>
      </c>
      <c r="G294" s="404" t="s">
        <v>1468</v>
      </c>
      <c r="H294" s="396" t="e">
        <f t="shared" si="16"/>
        <v>#VALUE!</v>
      </c>
      <c r="I294" s="396">
        <f t="shared" si="17"/>
        <v>0</v>
      </c>
      <c r="J294" s="397">
        <v>0</v>
      </c>
      <c r="K294" s="397" t="e">
        <f t="shared" si="18"/>
        <v>#VALUE!</v>
      </c>
      <c r="L294" s="397">
        <f t="shared" si="19"/>
        <v>0</v>
      </c>
      <c r="M294" s="397">
        <v>0</v>
      </c>
      <c r="BD294" s="389"/>
      <c r="BE294" s="392"/>
      <c r="BF294" s="398"/>
      <c r="BG294" s="405" t="s">
        <v>4611</v>
      </c>
      <c r="BH294" s="410"/>
      <c r="BI294" s="405"/>
    </row>
    <row r="295" spans="1:61" s="365" customFormat="1" ht="20.399999999999999" x14ac:dyDescent="0.3">
      <c r="A295" s="401"/>
      <c r="B295" s="402" t="s">
        <v>1930</v>
      </c>
      <c r="C295" s="634" t="s">
        <v>1931</v>
      </c>
      <c r="D295" s="634"/>
      <c r="E295" s="634"/>
      <c r="F295" s="403" t="s">
        <v>72</v>
      </c>
      <c r="G295" s="404" t="s">
        <v>1155</v>
      </c>
      <c r="H295" s="396" t="e">
        <f t="shared" si="16"/>
        <v>#VALUE!</v>
      </c>
      <c r="I295" s="396">
        <f t="shared" si="17"/>
        <v>0</v>
      </c>
      <c r="J295" s="397">
        <v>0</v>
      </c>
      <c r="K295" s="397" t="e">
        <f t="shared" si="18"/>
        <v>#VALUE!</v>
      </c>
      <c r="L295" s="397">
        <f t="shared" si="19"/>
        <v>0</v>
      </c>
      <c r="M295" s="397">
        <v>0</v>
      </c>
      <c r="BD295" s="389"/>
      <c r="BE295" s="392"/>
      <c r="BF295" s="398"/>
      <c r="BG295" s="405" t="s">
        <v>1931</v>
      </c>
      <c r="BH295" s="410"/>
      <c r="BI295" s="405"/>
    </row>
    <row r="296" spans="1:61" s="365" customFormat="1" ht="20.399999999999999" x14ac:dyDescent="0.3">
      <c r="A296" s="401"/>
      <c r="B296" s="402" t="s">
        <v>4613</v>
      </c>
      <c r="C296" s="634" t="s">
        <v>4614</v>
      </c>
      <c r="D296" s="634"/>
      <c r="E296" s="634"/>
      <c r="F296" s="403" t="s">
        <v>138</v>
      </c>
      <c r="G296" s="404" t="s">
        <v>1906</v>
      </c>
      <c r="H296" s="396" t="e">
        <f t="shared" si="16"/>
        <v>#VALUE!</v>
      </c>
      <c r="I296" s="396">
        <f t="shared" si="17"/>
        <v>0</v>
      </c>
      <c r="J296" s="397">
        <v>0</v>
      </c>
      <c r="K296" s="397" t="e">
        <f t="shared" si="18"/>
        <v>#VALUE!</v>
      </c>
      <c r="L296" s="397">
        <f t="shared" si="19"/>
        <v>0</v>
      </c>
      <c r="M296" s="397">
        <v>0</v>
      </c>
      <c r="BD296" s="389"/>
      <c r="BE296" s="392"/>
      <c r="BF296" s="398"/>
      <c r="BG296" s="405" t="s">
        <v>4614</v>
      </c>
      <c r="BH296" s="410"/>
      <c r="BI296" s="405"/>
    </row>
    <row r="297" spans="1:61" s="365" customFormat="1" ht="20.399999999999999" x14ac:dyDescent="0.3">
      <c r="A297" s="401"/>
      <c r="B297" s="402" t="s">
        <v>4615</v>
      </c>
      <c r="C297" s="634" t="s">
        <v>4616</v>
      </c>
      <c r="D297" s="634"/>
      <c r="E297" s="634"/>
      <c r="F297" s="403" t="s">
        <v>72</v>
      </c>
      <c r="G297" s="404" t="s">
        <v>1169</v>
      </c>
      <c r="H297" s="396" t="e">
        <f t="shared" si="16"/>
        <v>#VALUE!</v>
      </c>
      <c r="I297" s="396">
        <f t="shared" si="17"/>
        <v>0</v>
      </c>
      <c r="J297" s="397">
        <v>0</v>
      </c>
      <c r="K297" s="397" t="e">
        <f t="shared" si="18"/>
        <v>#VALUE!</v>
      </c>
      <c r="L297" s="397">
        <f t="shared" si="19"/>
        <v>0</v>
      </c>
      <c r="M297" s="397">
        <v>0</v>
      </c>
      <c r="BD297" s="389"/>
      <c r="BE297" s="392"/>
      <c r="BF297" s="398"/>
      <c r="BG297" s="405" t="s">
        <v>4616</v>
      </c>
      <c r="BH297" s="410"/>
      <c r="BI297" s="405"/>
    </row>
    <row r="298" spans="1:61" s="365" customFormat="1" ht="21.6" x14ac:dyDescent="0.3">
      <c r="A298" s="401"/>
      <c r="B298" s="402" t="s">
        <v>4617</v>
      </c>
      <c r="C298" s="634" t="s">
        <v>4618</v>
      </c>
      <c r="D298" s="634"/>
      <c r="E298" s="634"/>
      <c r="F298" s="403" t="s">
        <v>72</v>
      </c>
      <c r="G298" s="404" t="s">
        <v>1492</v>
      </c>
      <c r="H298" s="396" t="e">
        <f t="shared" si="16"/>
        <v>#VALUE!</v>
      </c>
      <c r="I298" s="396">
        <f t="shared" si="17"/>
        <v>0</v>
      </c>
      <c r="J298" s="397">
        <v>0</v>
      </c>
      <c r="K298" s="397" t="e">
        <f t="shared" si="18"/>
        <v>#VALUE!</v>
      </c>
      <c r="L298" s="397">
        <f t="shared" si="19"/>
        <v>0</v>
      </c>
      <c r="M298" s="397">
        <v>0</v>
      </c>
      <c r="BD298" s="389"/>
      <c r="BE298" s="392"/>
      <c r="BF298" s="398"/>
      <c r="BG298" s="405" t="s">
        <v>4618</v>
      </c>
      <c r="BH298" s="410"/>
      <c r="BI298" s="405"/>
    </row>
    <row r="299" spans="1:61" s="365" customFormat="1" ht="21.6" x14ac:dyDescent="0.3">
      <c r="A299" s="401"/>
      <c r="B299" s="402" t="s">
        <v>603</v>
      </c>
      <c r="C299" s="634" t="s">
        <v>604</v>
      </c>
      <c r="D299" s="634"/>
      <c r="E299" s="634"/>
      <c r="F299" s="403" t="s">
        <v>605</v>
      </c>
      <c r="G299" s="404" t="s">
        <v>4956</v>
      </c>
      <c r="H299" s="396" t="e">
        <f t="shared" si="16"/>
        <v>#VALUE!</v>
      </c>
      <c r="I299" s="396">
        <f t="shared" si="17"/>
        <v>0</v>
      </c>
      <c r="J299" s="397">
        <v>0</v>
      </c>
      <c r="K299" s="397" t="e">
        <f t="shared" si="18"/>
        <v>#VALUE!</v>
      </c>
      <c r="L299" s="397">
        <f t="shared" si="19"/>
        <v>0</v>
      </c>
      <c r="M299" s="397">
        <v>0</v>
      </c>
      <c r="BD299" s="389"/>
      <c r="BE299" s="392"/>
      <c r="BF299" s="398"/>
      <c r="BG299" s="405" t="s">
        <v>604</v>
      </c>
      <c r="BH299" s="410"/>
      <c r="BI299" s="405"/>
    </row>
    <row r="300" spans="1:61" s="365" customFormat="1" ht="62.4" x14ac:dyDescent="0.3">
      <c r="A300" s="419" t="s">
        <v>4960</v>
      </c>
      <c r="B300" s="420" t="s">
        <v>4961</v>
      </c>
      <c r="C300" s="639" t="s">
        <v>4962</v>
      </c>
      <c r="D300" s="639"/>
      <c r="E300" s="639"/>
      <c r="F300" s="419" t="s">
        <v>1456</v>
      </c>
      <c r="G300" s="421">
        <v>1</v>
      </c>
      <c r="H300" s="422">
        <f t="shared" si="16"/>
        <v>0</v>
      </c>
      <c r="I300" s="422">
        <f t="shared" si="17"/>
        <v>0</v>
      </c>
      <c r="J300" s="423">
        <v>0</v>
      </c>
      <c r="K300" s="397">
        <f t="shared" si="18"/>
        <v>47279.72</v>
      </c>
      <c r="L300" s="397">
        <f t="shared" si="19"/>
        <v>47279.72</v>
      </c>
      <c r="M300" s="397">
        <v>56735.66</v>
      </c>
      <c r="BD300" s="389"/>
      <c r="BE300" s="392"/>
      <c r="BF300" s="398" t="s">
        <v>4962</v>
      </c>
      <c r="BG300" s="405"/>
      <c r="BH300" s="410"/>
      <c r="BI300" s="405"/>
    </row>
    <row r="301" spans="1:61" s="365" customFormat="1" ht="15" customHeight="1" x14ac:dyDescent="0.3">
      <c r="A301" s="636" t="s">
        <v>4963</v>
      </c>
      <c r="B301" s="637"/>
      <c r="C301" s="637"/>
      <c r="D301" s="637"/>
      <c r="E301" s="637"/>
      <c r="F301" s="637"/>
      <c r="G301" s="637"/>
      <c r="H301" s="396" t="e">
        <f t="shared" si="16"/>
        <v>#DIV/0!</v>
      </c>
      <c r="I301" s="396">
        <f t="shared" si="17"/>
        <v>0</v>
      </c>
      <c r="J301" s="397">
        <v>0</v>
      </c>
      <c r="K301" s="397" t="e">
        <f t="shared" si="18"/>
        <v>#DIV/0!</v>
      </c>
      <c r="L301" s="397">
        <f t="shared" si="19"/>
        <v>0</v>
      </c>
      <c r="M301" s="397">
        <v>0</v>
      </c>
      <c r="BD301" s="389"/>
      <c r="BE301" s="392" t="s">
        <v>4963</v>
      </c>
      <c r="BF301" s="398"/>
      <c r="BG301" s="405"/>
      <c r="BH301" s="410"/>
      <c r="BI301" s="405"/>
    </row>
    <row r="302" spans="1:61" s="365" customFormat="1" ht="21.6" x14ac:dyDescent="0.3">
      <c r="A302" s="393" t="s">
        <v>3149</v>
      </c>
      <c r="B302" s="394" t="s">
        <v>4542</v>
      </c>
      <c r="C302" s="628" t="s">
        <v>4543</v>
      </c>
      <c r="D302" s="628"/>
      <c r="E302" s="628"/>
      <c r="F302" s="393" t="s">
        <v>38</v>
      </c>
      <c r="G302" s="413">
        <v>1</v>
      </c>
      <c r="H302" s="396">
        <f t="shared" si="16"/>
        <v>1057.31</v>
      </c>
      <c r="I302" s="396">
        <f t="shared" si="17"/>
        <v>1057.31</v>
      </c>
      <c r="J302" s="397">
        <v>1268.77</v>
      </c>
      <c r="K302" s="397">
        <f t="shared" si="18"/>
        <v>1.84</v>
      </c>
      <c r="L302" s="397">
        <f t="shared" si="19"/>
        <v>1.84</v>
      </c>
      <c r="M302" s="397">
        <v>2.21</v>
      </c>
      <c r="BD302" s="389"/>
      <c r="BE302" s="392"/>
      <c r="BF302" s="398" t="s">
        <v>4543</v>
      </c>
      <c r="BG302" s="405"/>
      <c r="BH302" s="410"/>
      <c r="BI302" s="405"/>
    </row>
    <row r="303" spans="1:61" s="365" customFormat="1" ht="21.6" x14ac:dyDescent="0.3">
      <c r="A303" s="401"/>
      <c r="B303" s="402" t="s">
        <v>603</v>
      </c>
      <c r="C303" s="634" t="s">
        <v>604</v>
      </c>
      <c r="D303" s="634"/>
      <c r="E303" s="634"/>
      <c r="F303" s="403" t="s">
        <v>605</v>
      </c>
      <c r="G303" s="404" t="s">
        <v>1545</v>
      </c>
      <c r="H303" s="396" t="e">
        <f t="shared" si="16"/>
        <v>#VALUE!</v>
      </c>
      <c r="I303" s="396">
        <f t="shared" si="17"/>
        <v>0</v>
      </c>
      <c r="J303" s="397">
        <v>0</v>
      </c>
      <c r="K303" s="397" t="e">
        <f t="shared" si="18"/>
        <v>#VALUE!</v>
      </c>
      <c r="L303" s="397">
        <f t="shared" si="19"/>
        <v>0</v>
      </c>
      <c r="M303" s="397">
        <v>0</v>
      </c>
      <c r="BD303" s="389"/>
      <c r="BE303" s="392"/>
      <c r="BF303" s="398"/>
      <c r="BG303" s="405" t="s">
        <v>604</v>
      </c>
      <c r="BH303" s="410"/>
      <c r="BI303" s="405"/>
    </row>
    <row r="304" spans="1:61" s="365" customFormat="1" ht="31.8" x14ac:dyDescent="0.3">
      <c r="A304" s="419" t="s">
        <v>4964</v>
      </c>
      <c r="B304" s="420" t="s">
        <v>4965</v>
      </c>
      <c r="C304" s="639" t="s">
        <v>4966</v>
      </c>
      <c r="D304" s="639"/>
      <c r="E304" s="639"/>
      <c r="F304" s="419" t="s">
        <v>1456</v>
      </c>
      <c r="G304" s="421">
        <v>1</v>
      </c>
      <c r="H304" s="422">
        <f t="shared" si="16"/>
        <v>0</v>
      </c>
      <c r="I304" s="422">
        <f t="shared" si="17"/>
        <v>0</v>
      </c>
      <c r="J304" s="423">
        <v>0</v>
      </c>
      <c r="K304" s="397">
        <f t="shared" si="18"/>
        <v>5694.66</v>
      </c>
      <c r="L304" s="397">
        <f t="shared" si="19"/>
        <v>5694.66</v>
      </c>
      <c r="M304" s="397">
        <v>6833.59</v>
      </c>
      <c r="BD304" s="389"/>
      <c r="BE304" s="392"/>
      <c r="BF304" s="398" t="s">
        <v>4966</v>
      </c>
      <c r="BG304" s="405"/>
      <c r="BH304" s="410"/>
      <c r="BI304" s="405"/>
    </row>
    <row r="305" spans="1:61" s="365" customFormat="1" ht="15" customHeight="1" x14ac:dyDescent="0.3">
      <c r="A305" s="636" t="s">
        <v>4967</v>
      </c>
      <c r="B305" s="637"/>
      <c r="C305" s="637"/>
      <c r="D305" s="637"/>
      <c r="E305" s="637"/>
      <c r="F305" s="637"/>
      <c r="G305" s="637"/>
      <c r="H305" s="396" t="e">
        <f t="shared" si="16"/>
        <v>#DIV/0!</v>
      </c>
      <c r="I305" s="396">
        <f t="shared" si="17"/>
        <v>0</v>
      </c>
      <c r="J305" s="397">
        <v>0</v>
      </c>
      <c r="K305" s="397" t="e">
        <f t="shared" si="18"/>
        <v>#DIV/0!</v>
      </c>
      <c r="L305" s="397">
        <f t="shared" si="19"/>
        <v>0</v>
      </c>
      <c r="M305" s="397">
        <v>0</v>
      </c>
      <c r="BD305" s="389"/>
      <c r="BE305" s="392" t="s">
        <v>4967</v>
      </c>
      <c r="BF305" s="398"/>
      <c r="BG305" s="405"/>
      <c r="BH305" s="410"/>
      <c r="BI305" s="405"/>
    </row>
    <row r="306" spans="1:61" s="365" customFormat="1" ht="31.8" x14ac:dyDescent="0.3">
      <c r="A306" s="393" t="s">
        <v>3156</v>
      </c>
      <c r="B306" s="394" t="s">
        <v>4885</v>
      </c>
      <c r="C306" s="628" t="s">
        <v>4886</v>
      </c>
      <c r="D306" s="628"/>
      <c r="E306" s="628"/>
      <c r="F306" s="393" t="s">
        <v>38</v>
      </c>
      <c r="G306" s="413">
        <v>1</v>
      </c>
      <c r="H306" s="396">
        <f t="shared" si="16"/>
        <v>5818.82</v>
      </c>
      <c r="I306" s="396">
        <f t="shared" si="17"/>
        <v>5818.82</v>
      </c>
      <c r="J306" s="397">
        <v>6982.58</v>
      </c>
      <c r="K306" s="397">
        <f t="shared" si="18"/>
        <v>53.41</v>
      </c>
      <c r="L306" s="397">
        <f t="shared" si="19"/>
        <v>53.41</v>
      </c>
      <c r="M306" s="397">
        <v>64.09</v>
      </c>
      <c r="BD306" s="389"/>
      <c r="BE306" s="392"/>
      <c r="BF306" s="398" t="s">
        <v>4886</v>
      </c>
      <c r="BG306" s="405"/>
      <c r="BH306" s="410"/>
      <c r="BI306" s="405"/>
    </row>
    <row r="307" spans="1:61" s="365" customFormat="1" ht="21.6" x14ac:dyDescent="0.3">
      <c r="A307" s="401"/>
      <c r="B307" s="402" t="s">
        <v>4532</v>
      </c>
      <c r="C307" s="634" t="s">
        <v>4533</v>
      </c>
      <c r="D307" s="634"/>
      <c r="E307" s="634"/>
      <c r="F307" s="403" t="s">
        <v>72</v>
      </c>
      <c r="G307" s="404" t="s">
        <v>4968</v>
      </c>
      <c r="H307" s="396" t="e">
        <f t="shared" si="16"/>
        <v>#VALUE!</v>
      </c>
      <c r="I307" s="396">
        <f t="shared" si="17"/>
        <v>0</v>
      </c>
      <c r="J307" s="397">
        <v>0</v>
      </c>
      <c r="K307" s="397" t="e">
        <f t="shared" si="18"/>
        <v>#VALUE!</v>
      </c>
      <c r="L307" s="397">
        <f t="shared" si="19"/>
        <v>0</v>
      </c>
      <c r="M307" s="397">
        <v>0</v>
      </c>
      <c r="BD307" s="389"/>
      <c r="BE307" s="392"/>
      <c r="BF307" s="398"/>
      <c r="BG307" s="405" t="s">
        <v>4533</v>
      </c>
      <c r="BH307" s="410"/>
      <c r="BI307" s="405"/>
    </row>
    <row r="308" spans="1:61" s="365" customFormat="1" ht="21.6" x14ac:dyDescent="0.3">
      <c r="A308" s="401"/>
      <c r="B308" s="402" t="s">
        <v>603</v>
      </c>
      <c r="C308" s="634" t="s">
        <v>604</v>
      </c>
      <c r="D308" s="634"/>
      <c r="E308" s="634"/>
      <c r="F308" s="403" t="s">
        <v>605</v>
      </c>
      <c r="G308" s="404" t="s">
        <v>4969</v>
      </c>
      <c r="H308" s="396" t="e">
        <f t="shared" si="16"/>
        <v>#VALUE!</v>
      </c>
      <c r="I308" s="396">
        <f t="shared" si="17"/>
        <v>0</v>
      </c>
      <c r="J308" s="397">
        <v>0</v>
      </c>
      <c r="K308" s="397" t="e">
        <f t="shared" si="18"/>
        <v>#VALUE!</v>
      </c>
      <c r="L308" s="397">
        <f t="shared" si="19"/>
        <v>0</v>
      </c>
      <c r="M308" s="397">
        <v>0</v>
      </c>
      <c r="BD308" s="389"/>
      <c r="BE308" s="392"/>
      <c r="BF308" s="398"/>
      <c r="BG308" s="405" t="s">
        <v>604</v>
      </c>
      <c r="BH308" s="410"/>
      <c r="BI308" s="405"/>
    </row>
    <row r="309" spans="1:61" s="365" customFormat="1" ht="52.2" x14ac:dyDescent="0.3">
      <c r="A309" s="419" t="s">
        <v>4970</v>
      </c>
      <c r="B309" s="420" t="s">
        <v>4971</v>
      </c>
      <c r="C309" s="639" t="s">
        <v>4972</v>
      </c>
      <c r="D309" s="639"/>
      <c r="E309" s="639"/>
      <c r="F309" s="419" t="s">
        <v>1456</v>
      </c>
      <c r="G309" s="421">
        <v>1</v>
      </c>
      <c r="H309" s="422">
        <f t="shared" si="16"/>
        <v>0</v>
      </c>
      <c r="I309" s="422">
        <f t="shared" si="17"/>
        <v>0</v>
      </c>
      <c r="J309" s="423">
        <v>0</v>
      </c>
      <c r="K309" s="397">
        <f t="shared" si="18"/>
        <v>5368.14</v>
      </c>
      <c r="L309" s="397">
        <f t="shared" si="19"/>
        <v>5368.14</v>
      </c>
      <c r="M309" s="397">
        <v>6441.77</v>
      </c>
      <c r="BD309" s="389"/>
      <c r="BE309" s="392"/>
      <c r="BF309" s="398" t="s">
        <v>4972</v>
      </c>
      <c r="BG309" s="405"/>
      <c r="BH309" s="410"/>
      <c r="BI309" s="405"/>
    </row>
    <row r="310" spans="1:61" s="365" customFormat="1" ht="15" customHeight="1" x14ac:dyDescent="0.3">
      <c r="A310" s="636" t="s">
        <v>4973</v>
      </c>
      <c r="B310" s="637"/>
      <c r="C310" s="637"/>
      <c r="D310" s="637"/>
      <c r="E310" s="637"/>
      <c r="F310" s="637"/>
      <c r="G310" s="637"/>
      <c r="H310" s="396" t="e">
        <f t="shared" si="16"/>
        <v>#DIV/0!</v>
      </c>
      <c r="I310" s="396">
        <f t="shared" si="17"/>
        <v>0</v>
      </c>
      <c r="J310" s="397">
        <v>0</v>
      </c>
      <c r="K310" s="397" t="e">
        <f t="shared" si="18"/>
        <v>#DIV/0!</v>
      </c>
      <c r="L310" s="397">
        <f t="shared" si="19"/>
        <v>0</v>
      </c>
      <c r="M310" s="397">
        <v>0</v>
      </c>
      <c r="BD310" s="389"/>
      <c r="BE310" s="392" t="s">
        <v>4973</v>
      </c>
      <c r="BF310" s="398"/>
      <c r="BG310" s="405"/>
      <c r="BH310" s="410"/>
      <c r="BI310" s="405"/>
    </row>
    <row r="311" spans="1:61" s="365" customFormat="1" ht="20.399999999999999" x14ac:dyDescent="0.3">
      <c r="A311" s="393" t="s">
        <v>3174</v>
      </c>
      <c r="B311" s="394" t="s">
        <v>4974</v>
      </c>
      <c r="C311" s="628" t="s">
        <v>4975</v>
      </c>
      <c r="D311" s="628"/>
      <c r="E311" s="628"/>
      <c r="F311" s="393" t="s">
        <v>4976</v>
      </c>
      <c r="G311" s="412">
        <v>0.16</v>
      </c>
      <c r="H311" s="396">
        <f t="shared" si="16"/>
        <v>26948.13</v>
      </c>
      <c r="I311" s="396">
        <f t="shared" si="17"/>
        <v>4311.7</v>
      </c>
      <c r="J311" s="397">
        <v>5174.04</v>
      </c>
      <c r="K311" s="397">
        <f t="shared" si="18"/>
        <v>47.38</v>
      </c>
      <c r="L311" s="397">
        <f t="shared" si="19"/>
        <v>7.58</v>
      </c>
      <c r="M311" s="397">
        <v>9.09</v>
      </c>
      <c r="BD311" s="389"/>
      <c r="BE311" s="392"/>
      <c r="BF311" s="398" t="s">
        <v>4975</v>
      </c>
      <c r="BG311" s="405"/>
      <c r="BH311" s="410"/>
      <c r="BI311" s="405"/>
    </row>
    <row r="312" spans="1:61" s="365" customFormat="1" ht="21.6" x14ac:dyDescent="0.3">
      <c r="A312" s="401"/>
      <c r="B312" s="402" t="s">
        <v>603</v>
      </c>
      <c r="C312" s="634" t="s">
        <v>604</v>
      </c>
      <c r="D312" s="634"/>
      <c r="E312" s="634"/>
      <c r="F312" s="403" t="s">
        <v>605</v>
      </c>
      <c r="G312" s="404" t="s">
        <v>4977</v>
      </c>
      <c r="H312" s="396" t="e">
        <f t="shared" si="16"/>
        <v>#VALUE!</v>
      </c>
      <c r="I312" s="396">
        <f t="shared" si="17"/>
        <v>0</v>
      </c>
      <c r="J312" s="397">
        <v>0</v>
      </c>
      <c r="K312" s="397" t="e">
        <f t="shared" si="18"/>
        <v>#VALUE!</v>
      </c>
      <c r="L312" s="397">
        <f t="shared" si="19"/>
        <v>0</v>
      </c>
      <c r="M312" s="397">
        <v>0</v>
      </c>
      <c r="BD312" s="389"/>
      <c r="BE312" s="392"/>
      <c r="BF312" s="398"/>
      <c r="BG312" s="405" t="s">
        <v>604</v>
      </c>
      <c r="BH312" s="410"/>
      <c r="BI312" s="405"/>
    </row>
    <row r="313" spans="1:61" s="365" customFormat="1" ht="42" x14ac:dyDescent="0.3">
      <c r="A313" s="393" t="s">
        <v>3181</v>
      </c>
      <c r="B313" s="394" t="s">
        <v>4978</v>
      </c>
      <c r="C313" s="628" t="s">
        <v>4973</v>
      </c>
      <c r="D313" s="628"/>
      <c r="E313" s="628"/>
      <c r="F313" s="393" t="s">
        <v>1456</v>
      </c>
      <c r="G313" s="413">
        <v>16</v>
      </c>
      <c r="H313" s="396">
        <f t="shared" si="16"/>
        <v>0</v>
      </c>
      <c r="I313" s="396">
        <f t="shared" si="17"/>
        <v>0</v>
      </c>
      <c r="J313" s="397">
        <v>0</v>
      </c>
      <c r="K313" s="397">
        <f t="shared" si="18"/>
        <v>188.1</v>
      </c>
      <c r="L313" s="397">
        <f t="shared" si="19"/>
        <v>3009.56</v>
      </c>
      <c r="M313" s="397">
        <v>3611.47</v>
      </c>
      <c r="BD313" s="389"/>
      <c r="BE313" s="392"/>
      <c r="BF313" s="398" t="s">
        <v>4973</v>
      </c>
      <c r="BG313" s="405"/>
      <c r="BH313" s="410"/>
      <c r="BI313" s="405"/>
    </row>
    <row r="314" spans="1:61" s="365" customFormat="1" ht="15" customHeight="1" x14ac:dyDescent="0.3">
      <c r="A314" s="636" t="s">
        <v>4979</v>
      </c>
      <c r="B314" s="637"/>
      <c r="C314" s="637"/>
      <c r="D314" s="637"/>
      <c r="E314" s="637"/>
      <c r="F314" s="637"/>
      <c r="G314" s="637"/>
      <c r="H314" s="396" t="e">
        <f t="shared" si="16"/>
        <v>#DIV/0!</v>
      </c>
      <c r="I314" s="396">
        <f t="shared" si="17"/>
        <v>0</v>
      </c>
      <c r="J314" s="397">
        <v>0</v>
      </c>
      <c r="K314" s="397" t="e">
        <f t="shared" si="18"/>
        <v>#DIV/0!</v>
      </c>
      <c r="L314" s="397">
        <f t="shared" si="19"/>
        <v>0</v>
      </c>
      <c r="M314" s="397">
        <v>0</v>
      </c>
      <c r="BD314" s="389"/>
      <c r="BE314" s="392" t="s">
        <v>4979</v>
      </c>
      <c r="BF314" s="398"/>
      <c r="BG314" s="405"/>
      <c r="BH314" s="410"/>
      <c r="BI314" s="405"/>
    </row>
    <row r="315" spans="1:61" s="365" customFormat="1" ht="21.6" x14ac:dyDescent="0.3">
      <c r="A315" s="393" t="s">
        <v>3185</v>
      </c>
      <c r="B315" s="394" t="s">
        <v>4980</v>
      </c>
      <c r="C315" s="628" t="s">
        <v>4981</v>
      </c>
      <c r="D315" s="628"/>
      <c r="E315" s="628"/>
      <c r="F315" s="393" t="s">
        <v>64</v>
      </c>
      <c r="G315" s="412">
        <v>0.02</v>
      </c>
      <c r="H315" s="396">
        <f t="shared" si="16"/>
        <v>11998.5</v>
      </c>
      <c r="I315" s="396">
        <f t="shared" si="17"/>
        <v>239.97</v>
      </c>
      <c r="J315" s="397">
        <v>287.95999999999998</v>
      </c>
      <c r="K315" s="397">
        <f t="shared" si="18"/>
        <v>147</v>
      </c>
      <c r="L315" s="397">
        <f t="shared" si="19"/>
        <v>2.94</v>
      </c>
      <c r="M315" s="397">
        <v>3.53</v>
      </c>
      <c r="BD315" s="389"/>
      <c r="BE315" s="392"/>
      <c r="BF315" s="398" t="s">
        <v>4981</v>
      </c>
      <c r="BG315" s="405"/>
      <c r="BH315" s="410"/>
      <c r="BI315" s="405"/>
    </row>
    <row r="316" spans="1:61" s="365" customFormat="1" ht="21.6" x14ac:dyDescent="0.3">
      <c r="A316" s="401"/>
      <c r="B316" s="402" t="s">
        <v>1480</v>
      </c>
      <c r="C316" s="634" t="s">
        <v>1481</v>
      </c>
      <c r="D316" s="634"/>
      <c r="E316" s="634"/>
      <c r="F316" s="403" t="s">
        <v>72</v>
      </c>
      <c r="G316" s="404" t="s">
        <v>4982</v>
      </c>
      <c r="H316" s="396" t="e">
        <f t="shared" si="16"/>
        <v>#VALUE!</v>
      </c>
      <c r="I316" s="396">
        <f t="shared" si="17"/>
        <v>0</v>
      </c>
      <c r="J316" s="397">
        <v>0</v>
      </c>
      <c r="K316" s="397" t="e">
        <f t="shared" si="18"/>
        <v>#VALUE!</v>
      </c>
      <c r="L316" s="397">
        <f t="shared" si="19"/>
        <v>0</v>
      </c>
      <c r="M316" s="397">
        <v>0</v>
      </c>
      <c r="BD316" s="389"/>
      <c r="BE316" s="392"/>
      <c r="BF316" s="398"/>
      <c r="BG316" s="405" t="s">
        <v>1481</v>
      </c>
      <c r="BH316" s="410"/>
      <c r="BI316" s="405"/>
    </row>
    <row r="317" spans="1:61" s="365" customFormat="1" ht="20.399999999999999" x14ac:dyDescent="0.3">
      <c r="A317" s="401"/>
      <c r="B317" s="402" t="s">
        <v>4983</v>
      </c>
      <c r="C317" s="634" t="s">
        <v>4984</v>
      </c>
      <c r="D317" s="634"/>
      <c r="E317" s="634"/>
      <c r="F317" s="403" t="s">
        <v>138</v>
      </c>
      <c r="G317" s="404" t="s">
        <v>4985</v>
      </c>
      <c r="H317" s="396" t="e">
        <f t="shared" si="16"/>
        <v>#VALUE!</v>
      </c>
      <c r="I317" s="396">
        <f t="shared" si="17"/>
        <v>0</v>
      </c>
      <c r="J317" s="397">
        <v>0</v>
      </c>
      <c r="K317" s="397" t="e">
        <f t="shared" si="18"/>
        <v>#VALUE!</v>
      </c>
      <c r="L317" s="397">
        <f t="shared" si="19"/>
        <v>0</v>
      </c>
      <c r="M317" s="397">
        <v>0</v>
      </c>
      <c r="BD317" s="389"/>
      <c r="BE317" s="392"/>
      <c r="BF317" s="398"/>
      <c r="BG317" s="405" t="s">
        <v>4984</v>
      </c>
      <c r="BH317" s="410"/>
      <c r="BI317" s="405"/>
    </row>
    <row r="318" spans="1:61" s="365" customFormat="1" ht="21.6" x14ac:dyDescent="0.3">
      <c r="A318" s="401"/>
      <c r="B318" s="402" t="s">
        <v>603</v>
      </c>
      <c r="C318" s="634" t="s">
        <v>604</v>
      </c>
      <c r="D318" s="634"/>
      <c r="E318" s="634"/>
      <c r="F318" s="403" t="s">
        <v>605</v>
      </c>
      <c r="G318" s="404" t="s">
        <v>4986</v>
      </c>
      <c r="H318" s="396" t="e">
        <f t="shared" si="16"/>
        <v>#VALUE!</v>
      </c>
      <c r="I318" s="396">
        <f t="shared" si="17"/>
        <v>0</v>
      </c>
      <c r="J318" s="397">
        <v>0</v>
      </c>
      <c r="K318" s="397" t="e">
        <f t="shared" si="18"/>
        <v>#VALUE!</v>
      </c>
      <c r="L318" s="397">
        <f t="shared" si="19"/>
        <v>0</v>
      </c>
      <c r="M318" s="397">
        <v>0</v>
      </c>
      <c r="BD318" s="389"/>
      <c r="BE318" s="392"/>
      <c r="BF318" s="398"/>
      <c r="BG318" s="405" t="s">
        <v>604</v>
      </c>
      <c r="BH318" s="410"/>
      <c r="BI318" s="405"/>
    </row>
    <row r="319" spans="1:61" s="365" customFormat="1" ht="21.6" x14ac:dyDescent="0.3">
      <c r="A319" s="393" t="s">
        <v>3192</v>
      </c>
      <c r="B319" s="394" t="s">
        <v>4987</v>
      </c>
      <c r="C319" s="628" t="s">
        <v>4988</v>
      </c>
      <c r="D319" s="628"/>
      <c r="E319" s="628"/>
      <c r="F319" s="393" t="s">
        <v>1045</v>
      </c>
      <c r="G319" s="411">
        <v>2.0600000000000002E-3</v>
      </c>
      <c r="H319" s="396">
        <f t="shared" si="16"/>
        <v>0</v>
      </c>
      <c r="I319" s="396">
        <f t="shared" si="17"/>
        <v>0</v>
      </c>
      <c r="J319" s="397">
        <v>0</v>
      </c>
      <c r="K319" s="397">
        <f t="shared" si="18"/>
        <v>81912.62</v>
      </c>
      <c r="L319" s="397">
        <f t="shared" si="19"/>
        <v>168.74</v>
      </c>
      <c r="M319" s="397">
        <v>202.49</v>
      </c>
      <c r="BD319" s="389"/>
      <c r="BE319" s="392"/>
      <c r="BF319" s="398" t="s">
        <v>4988</v>
      </c>
      <c r="BG319" s="405"/>
      <c r="BH319" s="410"/>
      <c r="BI319" s="405"/>
    </row>
    <row r="320" spans="1:61" s="365" customFormat="1" ht="15" customHeight="1" x14ac:dyDescent="0.3">
      <c r="A320" s="636" t="s">
        <v>4989</v>
      </c>
      <c r="B320" s="637"/>
      <c r="C320" s="637"/>
      <c r="D320" s="637"/>
      <c r="E320" s="637"/>
      <c r="F320" s="637"/>
      <c r="G320" s="637"/>
      <c r="H320" s="396" t="e">
        <f t="shared" si="16"/>
        <v>#DIV/0!</v>
      </c>
      <c r="I320" s="396">
        <f t="shared" si="17"/>
        <v>0</v>
      </c>
      <c r="J320" s="397">
        <v>0</v>
      </c>
      <c r="K320" s="397" t="e">
        <f t="shared" si="18"/>
        <v>#DIV/0!</v>
      </c>
      <c r="L320" s="397">
        <f t="shared" si="19"/>
        <v>0</v>
      </c>
      <c r="M320" s="397">
        <v>0</v>
      </c>
      <c r="BD320" s="389"/>
      <c r="BE320" s="392" t="s">
        <v>4989</v>
      </c>
      <c r="BF320" s="398"/>
      <c r="BG320" s="405"/>
      <c r="BH320" s="410"/>
      <c r="BI320" s="405"/>
    </row>
    <row r="321" spans="1:61" s="365" customFormat="1" ht="31.8" x14ac:dyDescent="0.3">
      <c r="A321" s="393" t="s">
        <v>3201</v>
      </c>
      <c r="B321" s="394" t="s">
        <v>4990</v>
      </c>
      <c r="C321" s="628" t="s">
        <v>4991</v>
      </c>
      <c r="D321" s="628"/>
      <c r="E321" s="628"/>
      <c r="F321" s="393" t="s">
        <v>67</v>
      </c>
      <c r="G321" s="411">
        <v>5.0360000000000002E-2</v>
      </c>
      <c r="H321" s="396">
        <f t="shared" si="16"/>
        <v>69477.960000000006</v>
      </c>
      <c r="I321" s="396">
        <f t="shared" si="17"/>
        <v>3498.91</v>
      </c>
      <c r="J321" s="397">
        <v>4198.6899999999996</v>
      </c>
      <c r="K321" s="397">
        <f t="shared" si="18"/>
        <v>703.53</v>
      </c>
      <c r="L321" s="397">
        <f t="shared" si="19"/>
        <v>35.43</v>
      </c>
      <c r="M321" s="397">
        <v>42.52</v>
      </c>
      <c r="BD321" s="389"/>
      <c r="BE321" s="392"/>
      <c r="BF321" s="398" t="s">
        <v>4991</v>
      </c>
      <c r="BG321" s="405"/>
      <c r="BH321" s="410"/>
      <c r="BI321" s="405"/>
    </row>
    <row r="322" spans="1:61" s="365" customFormat="1" ht="20.399999999999999" x14ac:dyDescent="0.3">
      <c r="A322" s="401"/>
      <c r="B322" s="402" t="s">
        <v>1689</v>
      </c>
      <c r="C322" s="634" t="s">
        <v>1690</v>
      </c>
      <c r="D322" s="634"/>
      <c r="E322" s="634"/>
      <c r="F322" s="403" t="s">
        <v>72</v>
      </c>
      <c r="G322" s="404" t="s">
        <v>4992</v>
      </c>
      <c r="H322" s="396" t="e">
        <f t="shared" si="16"/>
        <v>#VALUE!</v>
      </c>
      <c r="I322" s="396">
        <f t="shared" si="17"/>
        <v>0</v>
      </c>
      <c r="J322" s="397">
        <v>0</v>
      </c>
      <c r="K322" s="397" t="e">
        <f t="shared" si="18"/>
        <v>#VALUE!</v>
      </c>
      <c r="L322" s="397">
        <f t="shared" si="19"/>
        <v>0</v>
      </c>
      <c r="M322" s="397">
        <v>0</v>
      </c>
      <c r="BD322" s="389"/>
      <c r="BE322" s="392"/>
      <c r="BF322" s="398"/>
      <c r="BG322" s="405" t="s">
        <v>1690</v>
      </c>
      <c r="BH322" s="410"/>
      <c r="BI322" s="405"/>
    </row>
    <row r="323" spans="1:61" s="365" customFormat="1" ht="20.399999999999999" x14ac:dyDescent="0.3">
      <c r="A323" s="401"/>
      <c r="B323" s="402" t="s">
        <v>387</v>
      </c>
      <c r="C323" s="634" t="s">
        <v>388</v>
      </c>
      <c r="D323" s="634"/>
      <c r="E323" s="634"/>
      <c r="F323" s="403" t="s">
        <v>72</v>
      </c>
      <c r="G323" s="404" t="s">
        <v>4993</v>
      </c>
      <c r="H323" s="396" t="e">
        <f t="shared" si="16"/>
        <v>#VALUE!</v>
      </c>
      <c r="I323" s="396">
        <f t="shared" si="17"/>
        <v>0</v>
      </c>
      <c r="J323" s="397">
        <v>0</v>
      </c>
      <c r="K323" s="397" t="e">
        <f t="shared" si="18"/>
        <v>#VALUE!</v>
      </c>
      <c r="L323" s="397">
        <f t="shared" si="19"/>
        <v>0</v>
      </c>
      <c r="M323" s="397">
        <v>0</v>
      </c>
      <c r="BD323" s="389"/>
      <c r="BE323" s="392"/>
      <c r="BF323" s="398"/>
      <c r="BG323" s="405" t="s">
        <v>388</v>
      </c>
      <c r="BH323" s="410"/>
      <c r="BI323" s="405"/>
    </row>
    <row r="324" spans="1:61" s="365" customFormat="1" ht="21.6" x14ac:dyDescent="0.3">
      <c r="A324" s="401"/>
      <c r="B324" s="402" t="s">
        <v>603</v>
      </c>
      <c r="C324" s="634" t="s">
        <v>604</v>
      </c>
      <c r="D324" s="634"/>
      <c r="E324" s="634"/>
      <c r="F324" s="403" t="s">
        <v>605</v>
      </c>
      <c r="G324" s="404" t="s">
        <v>4994</v>
      </c>
      <c r="H324" s="396" t="e">
        <f t="shared" si="16"/>
        <v>#VALUE!</v>
      </c>
      <c r="I324" s="396">
        <f t="shared" si="17"/>
        <v>0</v>
      </c>
      <c r="J324" s="397">
        <v>0</v>
      </c>
      <c r="K324" s="397" t="e">
        <f t="shared" si="18"/>
        <v>#VALUE!</v>
      </c>
      <c r="L324" s="397">
        <f t="shared" si="19"/>
        <v>0</v>
      </c>
      <c r="M324" s="397">
        <v>0</v>
      </c>
      <c r="BD324" s="389"/>
      <c r="BE324" s="392"/>
      <c r="BF324" s="398"/>
      <c r="BG324" s="405" t="s">
        <v>604</v>
      </c>
      <c r="BH324" s="410"/>
      <c r="BI324" s="405"/>
    </row>
    <row r="325" spans="1:61" s="365" customFormat="1" ht="20.399999999999999" x14ac:dyDescent="0.3">
      <c r="A325" s="393" t="s">
        <v>3208</v>
      </c>
      <c r="B325" s="394" t="s">
        <v>4995</v>
      </c>
      <c r="C325" s="628" t="s">
        <v>4996</v>
      </c>
      <c r="D325" s="628"/>
      <c r="E325" s="628"/>
      <c r="F325" s="393" t="s">
        <v>1456</v>
      </c>
      <c r="G325" s="413">
        <v>12</v>
      </c>
      <c r="H325" s="396">
        <f t="shared" si="16"/>
        <v>0</v>
      </c>
      <c r="I325" s="396">
        <f t="shared" si="17"/>
        <v>0</v>
      </c>
      <c r="J325" s="397">
        <v>0</v>
      </c>
      <c r="K325" s="397">
        <f t="shared" si="18"/>
        <v>6270.97</v>
      </c>
      <c r="L325" s="397">
        <f t="shared" si="19"/>
        <v>75251.600000000006</v>
      </c>
      <c r="M325" s="397">
        <v>90301.92</v>
      </c>
      <c r="BD325" s="389"/>
      <c r="BE325" s="392"/>
      <c r="BF325" s="398" t="s">
        <v>4996</v>
      </c>
      <c r="BG325" s="405"/>
      <c r="BH325" s="410"/>
      <c r="BI325" s="405"/>
    </row>
    <row r="326" spans="1:61" s="365" customFormat="1" ht="42" x14ac:dyDescent="0.3">
      <c r="A326" s="393" t="s">
        <v>3216</v>
      </c>
      <c r="B326" s="394" t="s">
        <v>4997</v>
      </c>
      <c r="C326" s="628" t="s">
        <v>4998</v>
      </c>
      <c r="D326" s="628"/>
      <c r="E326" s="628"/>
      <c r="F326" s="393" t="s">
        <v>1456</v>
      </c>
      <c r="G326" s="413">
        <v>2</v>
      </c>
      <c r="H326" s="396">
        <f t="shared" si="16"/>
        <v>0</v>
      </c>
      <c r="I326" s="396">
        <f t="shared" si="17"/>
        <v>0</v>
      </c>
      <c r="J326" s="397">
        <v>0</v>
      </c>
      <c r="K326" s="397">
        <f t="shared" si="18"/>
        <v>3477.19</v>
      </c>
      <c r="L326" s="397">
        <f t="shared" si="19"/>
        <v>6954.37</v>
      </c>
      <c r="M326" s="397">
        <v>8345.24</v>
      </c>
      <c r="BD326" s="389"/>
      <c r="BE326" s="392"/>
      <c r="BF326" s="398" t="s">
        <v>4998</v>
      </c>
      <c r="BG326" s="405"/>
      <c r="BH326" s="410"/>
      <c r="BI326" s="405"/>
    </row>
    <row r="327" spans="1:61" s="365" customFormat="1" ht="21.6" x14ac:dyDescent="0.3">
      <c r="A327" s="393" t="s">
        <v>3237</v>
      </c>
      <c r="B327" s="394" t="s">
        <v>4999</v>
      </c>
      <c r="C327" s="628" t="s">
        <v>5000</v>
      </c>
      <c r="D327" s="628"/>
      <c r="E327" s="628"/>
      <c r="F327" s="393" t="s">
        <v>112</v>
      </c>
      <c r="G327" s="413">
        <v>4</v>
      </c>
      <c r="H327" s="396">
        <f t="shared" si="16"/>
        <v>0</v>
      </c>
      <c r="I327" s="396">
        <f t="shared" si="17"/>
        <v>0</v>
      </c>
      <c r="J327" s="397">
        <v>0</v>
      </c>
      <c r="K327" s="397">
        <f t="shared" si="18"/>
        <v>595.76</v>
      </c>
      <c r="L327" s="397">
        <f t="shared" si="19"/>
        <v>2383.04</v>
      </c>
      <c r="M327" s="397">
        <v>2859.65</v>
      </c>
      <c r="BD327" s="389"/>
      <c r="BE327" s="392"/>
      <c r="BF327" s="398" t="s">
        <v>5000</v>
      </c>
      <c r="BG327" s="405"/>
      <c r="BH327" s="410"/>
      <c r="BI327" s="405"/>
    </row>
    <row r="328" spans="1:61" s="365" customFormat="1" ht="52.2" x14ac:dyDescent="0.3">
      <c r="A328" s="393" t="s">
        <v>3245</v>
      </c>
      <c r="B328" s="394" t="s">
        <v>5001</v>
      </c>
      <c r="C328" s="628" t="s">
        <v>5002</v>
      </c>
      <c r="D328" s="628"/>
      <c r="E328" s="628"/>
      <c r="F328" s="393" t="s">
        <v>1456</v>
      </c>
      <c r="G328" s="413">
        <v>2</v>
      </c>
      <c r="H328" s="396">
        <f t="shared" si="16"/>
        <v>0</v>
      </c>
      <c r="I328" s="396">
        <f t="shared" si="17"/>
        <v>0</v>
      </c>
      <c r="J328" s="397">
        <v>0</v>
      </c>
      <c r="K328" s="397">
        <f t="shared" si="18"/>
        <v>4683.78</v>
      </c>
      <c r="L328" s="397">
        <f t="shared" si="19"/>
        <v>9367.5499999999993</v>
      </c>
      <c r="M328" s="397">
        <v>11241.06</v>
      </c>
      <c r="BD328" s="389"/>
      <c r="BE328" s="392"/>
      <c r="BF328" s="398" t="s">
        <v>5002</v>
      </c>
      <c r="BG328" s="405"/>
      <c r="BH328" s="410"/>
      <c r="BI328" s="405"/>
    </row>
    <row r="329" spans="1:61" s="365" customFormat="1" ht="42" x14ac:dyDescent="0.3">
      <c r="A329" s="393" t="s">
        <v>3253</v>
      </c>
      <c r="B329" s="394" t="s">
        <v>5003</v>
      </c>
      <c r="C329" s="628" t="s">
        <v>5004</v>
      </c>
      <c r="D329" s="628"/>
      <c r="E329" s="628"/>
      <c r="F329" s="393" t="s">
        <v>1456</v>
      </c>
      <c r="G329" s="413">
        <v>1</v>
      </c>
      <c r="H329" s="396">
        <f t="shared" si="16"/>
        <v>0</v>
      </c>
      <c r="I329" s="396">
        <f t="shared" si="17"/>
        <v>0</v>
      </c>
      <c r="J329" s="397">
        <v>0</v>
      </c>
      <c r="K329" s="397">
        <f t="shared" si="18"/>
        <v>5806.73</v>
      </c>
      <c r="L329" s="397">
        <f t="shared" si="19"/>
        <v>5806.73</v>
      </c>
      <c r="M329" s="397">
        <v>6968.07</v>
      </c>
      <c r="BD329" s="389"/>
      <c r="BE329" s="392"/>
      <c r="BF329" s="398" t="s">
        <v>5004</v>
      </c>
      <c r="BG329" s="405"/>
      <c r="BH329" s="410"/>
      <c r="BI329" s="405"/>
    </row>
    <row r="330" spans="1:61" s="287" customFormat="1" ht="20.25" customHeight="1" x14ac:dyDescent="0.3">
      <c r="A330" s="578" t="s">
        <v>57</v>
      </c>
      <c r="B330" s="579"/>
      <c r="C330" s="579"/>
      <c r="D330" s="579"/>
      <c r="E330" s="579"/>
      <c r="F330" s="579"/>
      <c r="G330" s="579"/>
      <c r="H330" s="312"/>
      <c r="I330" s="296">
        <f>SUM(I13:I329)</f>
        <v>1050447.3600000001</v>
      </c>
      <c r="J330" s="297">
        <f>SUM(J13:J329)</f>
        <v>1260536.76</v>
      </c>
      <c r="K330" s="296"/>
      <c r="L330" s="298">
        <f>SUM(L13:L329)</f>
        <v>2180017.5499999998</v>
      </c>
      <c r="M330" s="299">
        <f>SUM(M13:M329)</f>
        <v>2616020.96</v>
      </c>
    </row>
    <row r="331" spans="1:61" s="289" customFormat="1" ht="20.25" customHeight="1" thickBot="1" x14ac:dyDescent="0.35">
      <c r="A331" s="571" t="s">
        <v>5737</v>
      </c>
      <c r="B331" s="572"/>
      <c r="C331" s="572"/>
      <c r="D331" s="572"/>
      <c r="E331" s="572"/>
      <c r="F331" s="572"/>
      <c r="G331" s="572"/>
      <c r="H331" s="288"/>
      <c r="I331" s="581">
        <f>I330+L330</f>
        <v>3230464.91</v>
      </c>
      <c r="J331" s="582"/>
      <c r="K331" s="582"/>
      <c r="L331" s="582"/>
      <c r="M331" s="583"/>
    </row>
    <row r="332" spans="1:61" s="289" customFormat="1" ht="20.25" customHeight="1" thickBot="1" x14ac:dyDescent="0.35">
      <c r="A332" s="571" t="s">
        <v>5738</v>
      </c>
      <c r="B332" s="572"/>
      <c r="C332" s="572"/>
      <c r="D332" s="572"/>
      <c r="E332" s="572"/>
      <c r="F332" s="572"/>
      <c r="G332" s="572"/>
      <c r="H332" s="288"/>
      <c r="I332" s="573">
        <f>J330+M330</f>
        <v>3876557.72</v>
      </c>
      <c r="J332" s="574"/>
      <c r="K332" s="574"/>
      <c r="L332" s="574"/>
      <c r="M332" s="575"/>
    </row>
  </sheetData>
  <autoFilter ref="A10:BL332" xr:uid="{00000000-0001-0000-2200-000000000000}">
    <filterColumn colId="2" showButton="0"/>
    <filterColumn colId="3" showButton="0"/>
  </autoFilter>
  <mergeCells count="331">
    <mergeCell ref="A332:G332"/>
    <mergeCell ref="I332:M332"/>
    <mergeCell ref="C328:E328"/>
    <mergeCell ref="C329:E329"/>
    <mergeCell ref="A330:G330"/>
    <mergeCell ref="A331:G331"/>
    <mergeCell ref="I331:M331"/>
    <mergeCell ref="C322:E322"/>
    <mergeCell ref="C323:E323"/>
    <mergeCell ref="C324:E324"/>
    <mergeCell ref="C325:E325"/>
    <mergeCell ref="C326:E326"/>
    <mergeCell ref="C327:E327"/>
    <mergeCell ref="C316:E316"/>
    <mergeCell ref="C317:E317"/>
    <mergeCell ref="C318:E318"/>
    <mergeCell ref="C319:E319"/>
    <mergeCell ref="A320:G320"/>
    <mergeCell ref="C321:E321"/>
    <mergeCell ref="A310:G310"/>
    <mergeCell ref="C311:E311"/>
    <mergeCell ref="C312:E312"/>
    <mergeCell ref="C313:E313"/>
    <mergeCell ref="A314:G314"/>
    <mergeCell ref="C315:E315"/>
    <mergeCell ref="C304:E304"/>
    <mergeCell ref="A305:G305"/>
    <mergeCell ref="C306:E306"/>
    <mergeCell ref="C307:E307"/>
    <mergeCell ref="C308:E308"/>
    <mergeCell ref="C309:E309"/>
    <mergeCell ref="C298:E298"/>
    <mergeCell ref="C299:E299"/>
    <mergeCell ref="C300:E300"/>
    <mergeCell ref="A301:G301"/>
    <mergeCell ref="C302:E302"/>
    <mergeCell ref="C303:E303"/>
    <mergeCell ref="C292:E292"/>
    <mergeCell ref="C293:E293"/>
    <mergeCell ref="C294:E294"/>
    <mergeCell ref="C295:E295"/>
    <mergeCell ref="C296:E296"/>
    <mergeCell ref="C297:E297"/>
    <mergeCell ref="C286:E286"/>
    <mergeCell ref="C287:E287"/>
    <mergeCell ref="C288:E288"/>
    <mergeCell ref="C289:E289"/>
    <mergeCell ref="C290:E290"/>
    <mergeCell ref="C291:E291"/>
    <mergeCell ref="C280:E280"/>
    <mergeCell ref="C281:E281"/>
    <mergeCell ref="C282:E282"/>
    <mergeCell ref="C283:E283"/>
    <mergeCell ref="C284:E284"/>
    <mergeCell ref="A285:G285"/>
    <mergeCell ref="C274:E274"/>
    <mergeCell ref="C275:E275"/>
    <mergeCell ref="C276:E276"/>
    <mergeCell ref="C277:E277"/>
    <mergeCell ref="C278:E278"/>
    <mergeCell ref="C279:E279"/>
    <mergeCell ref="C268:E268"/>
    <mergeCell ref="A269:G269"/>
    <mergeCell ref="C270:E270"/>
    <mergeCell ref="C271:E271"/>
    <mergeCell ref="C272:E272"/>
    <mergeCell ref="C273:E273"/>
    <mergeCell ref="A262:G262"/>
    <mergeCell ref="C263:E263"/>
    <mergeCell ref="C264:E264"/>
    <mergeCell ref="C265:E265"/>
    <mergeCell ref="C266:E266"/>
    <mergeCell ref="C267:E267"/>
    <mergeCell ref="C256:E256"/>
    <mergeCell ref="C257:E257"/>
    <mergeCell ref="C258:E258"/>
    <mergeCell ref="C259:E259"/>
    <mergeCell ref="C260:E260"/>
    <mergeCell ref="C261:E261"/>
    <mergeCell ref="C250:E250"/>
    <mergeCell ref="C251:E251"/>
    <mergeCell ref="C252:E252"/>
    <mergeCell ref="C253:E253"/>
    <mergeCell ref="A254:G254"/>
    <mergeCell ref="C255:E255"/>
    <mergeCell ref="C244:E244"/>
    <mergeCell ref="A245:G245"/>
    <mergeCell ref="C246:E246"/>
    <mergeCell ref="C247:E247"/>
    <mergeCell ref="C248:E248"/>
    <mergeCell ref="C249:E249"/>
    <mergeCell ref="C238:E238"/>
    <mergeCell ref="C239:E239"/>
    <mergeCell ref="C240:E240"/>
    <mergeCell ref="A241:G241"/>
    <mergeCell ref="C242:E242"/>
    <mergeCell ref="C243:E243"/>
    <mergeCell ref="A232:G232"/>
    <mergeCell ref="C233:E233"/>
    <mergeCell ref="C234:E234"/>
    <mergeCell ref="C235:E235"/>
    <mergeCell ref="A236:G236"/>
    <mergeCell ref="C237:E237"/>
    <mergeCell ref="C226:E226"/>
    <mergeCell ref="C227:E227"/>
    <mergeCell ref="C228:E228"/>
    <mergeCell ref="C229:E229"/>
    <mergeCell ref="C230:E230"/>
    <mergeCell ref="C231:E231"/>
    <mergeCell ref="C220:E220"/>
    <mergeCell ref="C221:E221"/>
    <mergeCell ref="C222:E222"/>
    <mergeCell ref="A223:G223"/>
    <mergeCell ref="C224:E224"/>
    <mergeCell ref="C225:E225"/>
    <mergeCell ref="C214:E214"/>
    <mergeCell ref="C215:E215"/>
    <mergeCell ref="C216:E216"/>
    <mergeCell ref="C217:E217"/>
    <mergeCell ref="C218:E218"/>
    <mergeCell ref="C219:E219"/>
    <mergeCell ref="C208:E208"/>
    <mergeCell ref="C209:E209"/>
    <mergeCell ref="A210:G210"/>
    <mergeCell ref="C211:E211"/>
    <mergeCell ref="C212:E212"/>
    <mergeCell ref="C213:E213"/>
    <mergeCell ref="C202:E202"/>
    <mergeCell ref="C203:E203"/>
    <mergeCell ref="C204:E204"/>
    <mergeCell ref="C205:E205"/>
    <mergeCell ref="C206:E206"/>
    <mergeCell ref="C207:E207"/>
    <mergeCell ref="C196:E196"/>
    <mergeCell ref="C197:E197"/>
    <mergeCell ref="A198:G198"/>
    <mergeCell ref="C199:E199"/>
    <mergeCell ref="C200:E200"/>
    <mergeCell ref="A201:G201"/>
    <mergeCell ref="C190:E190"/>
    <mergeCell ref="C191:E191"/>
    <mergeCell ref="C192:E192"/>
    <mergeCell ref="A193:G193"/>
    <mergeCell ref="C194:E194"/>
    <mergeCell ref="C195:E195"/>
    <mergeCell ref="C184:E184"/>
    <mergeCell ref="A185:G185"/>
    <mergeCell ref="C186:E186"/>
    <mergeCell ref="C187:E187"/>
    <mergeCell ref="A188:G188"/>
    <mergeCell ref="C189:E189"/>
    <mergeCell ref="C178:E178"/>
    <mergeCell ref="A179:G179"/>
    <mergeCell ref="C180:E180"/>
    <mergeCell ref="C181:E181"/>
    <mergeCell ref="A182:G182"/>
    <mergeCell ref="C183:E183"/>
    <mergeCell ref="C172:E172"/>
    <mergeCell ref="C173:E173"/>
    <mergeCell ref="C174:E174"/>
    <mergeCell ref="C175:E175"/>
    <mergeCell ref="A176:G176"/>
    <mergeCell ref="C177:E177"/>
    <mergeCell ref="C166:E166"/>
    <mergeCell ref="C167:E167"/>
    <mergeCell ref="A168:G168"/>
    <mergeCell ref="C169:E169"/>
    <mergeCell ref="C170:E170"/>
    <mergeCell ref="C171:E171"/>
    <mergeCell ref="A160:G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E149"/>
    <mergeCell ref="C150:E150"/>
    <mergeCell ref="C151:E151"/>
    <mergeCell ref="A152:G152"/>
    <mergeCell ref="C153:E153"/>
    <mergeCell ref="C142:E142"/>
    <mergeCell ref="C143:E143"/>
    <mergeCell ref="A144:G144"/>
    <mergeCell ref="C145:E145"/>
    <mergeCell ref="C146:E146"/>
    <mergeCell ref="C147:E147"/>
    <mergeCell ref="A136:G136"/>
    <mergeCell ref="C137:E137"/>
    <mergeCell ref="C138:E138"/>
    <mergeCell ref="C139:E139"/>
    <mergeCell ref="C140:E140"/>
    <mergeCell ref="C141:E141"/>
    <mergeCell ref="C130:E130"/>
    <mergeCell ref="C131:E131"/>
    <mergeCell ref="C132:E132"/>
    <mergeCell ref="C133:E133"/>
    <mergeCell ref="C134:E134"/>
    <mergeCell ref="C135:E135"/>
    <mergeCell ref="A124:G124"/>
    <mergeCell ref="C125:E125"/>
    <mergeCell ref="C126:E126"/>
    <mergeCell ref="C127:E127"/>
    <mergeCell ref="A128:G128"/>
    <mergeCell ref="C129:E129"/>
    <mergeCell ref="C118:E118"/>
    <mergeCell ref="C119:E119"/>
    <mergeCell ref="C120:E120"/>
    <mergeCell ref="A121:G121"/>
    <mergeCell ref="C122:E122"/>
    <mergeCell ref="C123:E123"/>
    <mergeCell ref="C112:E112"/>
    <mergeCell ref="C113:E113"/>
    <mergeCell ref="C114:E114"/>
    <mergeCell ref="C115:E115"/>
    <mergeCell ref="C116:E116"/>
    <mergeCell ref="A117:G117"/>
    <mergeCell ref="C106:E106"/>
    <mergeCell ref="C107:E107"/>
    <mergeCell ref="C108:E108"/>
    <mergeCell ref="C109:E109"/>
    <mergeCell ref="A110:G110"/>
    <mergeCell ref="C111:E111"/>
    <mergeCell ref="C100:E100"/>
    <mergeCell ref="C101:E101"/>
    <mergeCell ref="C102:E102"/>
    <mergeCell ref="A103:G103"/>
    <mergeCell ref="C104:E104"/>
    <mergeCell ref="C105:E105"/>
    <mergeCell ref="C94:E94"/>
    <mergeCell ref="C95:E95"/>
    <mergeCell ref="A96:G96"/>
    <mergeCell ref="C97:E97"/>
    <mergeCell ref="C98:E98"/>
    <mergeCell ref="C99:E99"/>
    <mergeCell ref="C88:E88"/>
    <mergeCell ref="A89:G89"/>
    <mergeCell ref="C90:E90"/>
    <mergeCell ref="C91:E91"/>
    <mergeCell ref="C92:E92"/>
    <mergeCell ref="C93:E93"/>
    <mergeCell ref="A82:G82"/>
    <mergeCell ref="C83:E83"/>
    <mergeCell ref="C84:E84"/>
    <mergeCell ref="C85:E85"/>
    <mergeCell ref="C86:E86"/>
    <mergeCell ref="C87:E87"/>
    <mergeCell ref="C76:E76"/>
    <mergeCell ref="C77:E77"/>
    <mergeCell ref="A78:G78"/>
    <mergeCell ref="C79:E79"/>
    <mergeCell ref="C80:E80"/>
    <mergeCell ref="C81:E81"/>
    <mergeCell ref="A70:G70"/>
    <mergeCell ref="C71:E71"/>
    <mergeCell ref="A72:G72"/>
    <mergeCell ref="C73:E73"/>
    <mergeCell ref="A74:G74"/>
    <mergeCell ref="C75:E75"/>
    <mergeCell ref="C64:E64"/>
    <mergeCell ref="A65:G65"/>
    <mergeCell ref="C66:E66"/>
    <mergeCell ref="C67:E67"/>
    <mergeCell ref="C68:E68"/>
    <mergeCell ref="A69:G69"/>
    <mergeCell ref="A58:G58"/>
    <mergeCell ref="C59:E59"/>
    <mergeCell ref="C60:E60"/>
    <mergeCell ref="A61:G61"/>
    <mergeCell ref="C62:E62"/>
    <mergeCell ref="C63:E63"/>
    <mergeCell ref="C52:E52"/>
    <mergeCell ref="C53:E53"/>
    <mergeCell ref="A54:G54"/>
    <mergeCell ref="C55:E55"/>
    <mergeCell ref="C56:E56"/>
    <mergeCell ref="C57:E57"/>
    <mergeCell ref="C46:E46"/>
    <mergeCell ref="A47:G47"/>
    <mergeCell ref="C48:E48"/>
    <mergeCell ref="C49:E49"/>
    <mergeCell ref="C50:E50"/>
    <mergeCell ref="C51:E51"/>
    <mergeCell ref="C40:E40"/>
    <mergeCell ref="C41:E41"/>
    <mergeCell ref="C42:E42"/>
    <mergeCell ref="C43:E43"/>
    <mergeCell ref="C44:E44"/>
    <mergeCell ref="C45:E45"/>
    <mergeCell ref="C34:E34"/>
    <mergeCell ref="C35:E35"/>
    <mergeCell ref="C36:E36"/>
    <mergeCell ref="C37:E37"/>
    <mergeCell ref="A38:G38"/>
    <mergeCell ref="C39:E39"/>
    <mergeCell ref="C28:E28"/>
    <mergeCell ref="A29:G29"/>
    <mergeCell ref="C30:E30"/>
    <mergeCell ref="C31:E31"/>
    <mergeCell ref="C32:E32"/>
    <mergeCell ref="C33:E33"/>
    <mergeCell ref="C22:E22"/>
    <mergeCell ref="C23:E23"/>
    <mergeCell ref="C24:E24"/>
    <mergeCell ref="A25:G25"/>
    <mergeCell ref="C26:E26"/>
    <mergeCell ref="C27:E27"/>
    <mergeCell ref="C19:E19"/>
    <mergeCell ref="C20:E20"/>
    <mergeCell ref="A21:G21"/>
    <mergeCell ref="C10:E10"/>
    <mergeCell ref="A11:G11"/>
    <mergeCell ref="A12:G12"/>
    <mergeCell ref="C13:E13"/>
    <mergeCell ref="A14:G14"/>
    <mergeCell ref="C15:E15"/>
    <mergeCell ref="A2:M2"/>
    <mergeCell ref="A3:M3"/>
    <mergeCell ref="A5:M5"/>
    <mergeCell ref="A6:M6"/>
    <mergeCell ref="C7:G7"/>
    <mergeCell ref="C9:E9"/>
    <mergeCell ref="A16:G16"/>
    <mergeCell ref="C17:E17"/>
    <mergeCell ref="C18:E18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12">
    <tabColor theme="4" tint="0.59999389629810485"/>
    <pageSetUpPr fitToPage="1"/>
  </sheetPr>
  <dimension ref="A1:BK188"/>
  <sheetViews>
    <sheetView topLeftCell="A175" workbookViewId="0">
      <selection activeCell="M185" sqref="I13:M18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.88671875" style="1" customWidth="1"/>
    <col min="4" max="4" width="16" style="1" customWidth="1"/>
    <col min="5" max="5" width="16.44140625" style="1" customWidth="1"/>
    <col min="6" max="7" width="10.6640625" style="1" customWidth="1"/>
    <col min="8" max="8" width="18.5546875" style="52" customWidth="1"/>
    <col min="9" max="13" width="24.33203125" style="52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0" width="34.109375" style="2" hidden="1" customWidth="1"/>
    <col min="61" max="63" width="127.5546875" style="2" hidden="1" customWidth="1"/>
    <col min="64" max="16384" width="9.109375" style="1"/>
  </cols>
  <sheetData>
    <row r="1" spans="1:58" s="3" customFormat="1" ht="14.4" x14ac:dyDescent="0.3">
      <c r="A1" s="78" t="s">
        <v>5576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58" s="3" customFormat="1" ht="31.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8" s="3" customFormat="1" ht="8.25" customHeight="1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8" s="3" customFormat="1" ht="14.4" x14ac:dyDescent="0.3">
      <c r="A5" s="588" t="s">
        <v>4405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E5" s="6" t="s">
        <v>4405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8" s="3" customFormat="1" ht="14.4" x14ac:dyDescent="0.3">
      <c r="A7" s="4"/>
      <c r="B7" s="8" t="s">
        <v>5</v>
      </c>
      <c r="C7" s="577" t="s">
        <v>4406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8" s="3" customFormat="1" ht="15" thickBot="1" x14ac:dyDescent="0.35">
      <c r="A8" s="4"/>
      <c r="B8" s="8"/>
      <c r="C8" s="45"/>
      <c r="D8" s="45"/>
      <c r="E8" s="45"/>
      <c r="F8" s="46"/>
      <c r="G8" s="45"/>
      <c r="H8" s="53"/>
      <c r="I8" s="53"/>
      <c r="J8" s="88"/>
      <c r="K8" s="88"/>
      <c r="L8" s="88"/>
      <c r="M8" s="88"/>
    </row>
    <row r="9" spans="1:58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8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8" s="3" customFormat="1" ht="15" customHeight="1" x14ac:dyDescent="0.3">
      <c r="A11" s="601" t="s">
        <v>4407</v>
      </c>
      <c r="B11" s="602"/>
      <c r="C11" s="602"/>
      <c r="D11" s="602"/>
      <c r="E11" s="602"/>
      <c r="F11" s="602"/>
      <c r="G11" s="602"/>
      <c r="H11" s="82"/>
      <c r="I11" s="82"/>
      <c r="J11" s="82"/>
      <c r="K11" s="82"/>
      <c r="L11" s="82"/>
      <c r="M11" s="83"/>
      <c r="BD11" s="14" t="s">
        <v>4407</v>
      </c>
    </row>
    <row r="12" spans="1:58" s="3" customFormat="1" ht="30.75" customHeight="1" x14ac:dyDescent="0.3">
      <c r="A12" s="603" t="s">
        <v>4408</v>
      </c>
      <c r="B12" s="604"/>
      <c r="C12" s="604"/>
      <c r="D12" s="604"/>
      <c r="E12" s="604"/>
      <c r="F12" s="604"/>
      <c r="G12" s="604"/>
      <c r="H12" s="98"/>
      <c r="I12" s="98"/>
      <c r="J12" s="98"/>
      <c r="K12" s="98"/>
      <c r="L12" s="98"/>
      <c r="M12" s="99"/>
      <c r="BD12" s="14"/>
      <c r="BE12" s="15" t="s">
        <v>4408</v>
      </c>
    </row>
    <row r="13" spans="1:58" s="3" customFormat="1" ht="31.8" x14ac:dyDescent="0.3">
      <c r="A13" s="16" t="s">
        <v>15</v>
      </c>
      <c r="B13" s="17" t="s">
        <v>4409</v>
      </c>
      <c r="C13" s="568" t="s">
        <v>4410</v>
      </c>
      <c r="D13" s="568"/>
      <c r="E13" s="568"/>
      <c r="F13" s="16" t="s">
        <v>122</v>
      </c>
      <c r="G13" s="29">
        <v>5.2200000000000003E-2</v>
      </c>
      <c r="H13" s="55">
        <f>I13/G13</f>
        <v>136044.64000000001</v>
      </c>
      <c r="I13" s="55">
        <v>7101.53</v>
      </c>
      <c r="J13" s="19">
        <v>8521.84</v>
      </c>
      <c r="K13" s="19">
        <v>0</v>
      </c>
      <c r="L13" s="19">
        <v>0</v>
      </c>
      <c r="M13" s="19">
        <v>0</v>
      </c>
      <c r="BD13" s="14"/>
      <c r="BE13" s="15"/>
      <c r="BF13" s="21" t="s">
        <v>4410</v>
      </c>
    </row>
    <row r="14" spans="1:58" s="3" customFormat="1" ht="21.6" x14ac:dyDescent="0.3">
      <c r="A14" s="16" t="s">
        <v>20</v>
      </c>
      <c r="B14" s="17" t="s">
        <v>120</v>
      </c>
      <c r="C14" s="568" t="s">
        <v>121</v>
      </c>
      <c r="D14" s="568"/>
      <c r="E14" s="568"/>
      <c r="F14" s="16" t="s">
        <v>122</v>
      </c>
      <c r="G14" s="29">
        <v>5.2200000000000003E-2</v>
      </c>
      <c r="H14" s="55">
        <f t="shared" ref="H14:H72" si="0">I14/G14</f>
        <v>75174.52</v>
      </c>
      <c r="I14" s="55">
        <v>3924.11</v>
      </c>
      <c r="J14" s="19">
        <v>4708.93</v>
      </c>
      <c r="K14" s="19">
        <v>0</v>
      </c>
      <c r="L14" s="19">
        <v>0</v>
      </c>
      <c r="M14" s="19">
        <v>0</v>
      </c>
      <c r="BD14" s="14"/>
      <c r="BE14" s="15"/>
      <c r="BF14" s="21" t="s">
        <v>121</v>
      </c>
    </row>
    <row r="15" spans="1:58" s="3" customFormat="1" ht="15" customHeight="1" x14ac:dyDescent="0.3">
      <c r="A15" s="603" t="s">
        <v>4411</v>
      </c>
      <c r="B15" s="604"/>
      <c r="C15" s="604"/>
      <c r="D15" s="604"/>
      <c r="E15" s="604"/>
      <c r="F15" s="604"/>
      <c r="G15" s="604"/>
      <c r="H15" s="354"/>
      <c r="I15" s="354"/>
      <c r="J15" s="267"/>
      <c r="K15" s="267"/>
      <c r="L15" s="267"/>
      <c r="M15" s="267"/>
      <c r="BD15" s="14"/>
      <c r="BE15" s="15" t="s">
        <v>4411</v>
      </c>
      <c r="BF15" s="21"/>
    </row>
    <row r="16" spans="1:58" s="3" customFormat="1" ht="21.6" x14ac:dyDescent="0.3">
      <c r="A16" s="16" t="s">
        <v>22</v>
      </c>
      <c r="B16" s="17" t="s">
        <v>4412</v>
      </c>
      <c r="C16" s="568" t="s">
        <v>4413</v>
      </c>
      <c r="D16" s="568"/>
      <c r="E16" s="568"/>
      <c r="F16" s="16" t="s">
        <v>38</v>
      </c>
      <c r="G16" s="23">
        <v>9</v>
      </c>
      <c r="H16" s="55">
        <f t="shared" si="0"/>
        <v>4423.74</v>
      </c>
      <c r="I16" s="55">
        <v>39813.64</v>
      </c>
      <c r="J16" s="19">
        <v>47776.37</v>
      </c>
      <c r="K16" s="19">
        <v>0</v>
      </c>
      <c r="L16" s="19">
        <v>0</v>
      </c>
      <c r="M16" s="19">
        <v>0</v>
      </c>
      <c r="BD16" s="14"/>
      <c r="BE16" s="15"/>
      <c r="BF16" s="21" t="s">
        <v>4413</v>
      </c>
    </row>
    <row r="17" spans="1:60" s="3" customFormat="1" ht="20.399999999999999" x14ac:dyDescent="0.3">
      <c r="A17" s="36" t="s">
        <v>139</v>
      </c>
      <c r="B17" s="37" t="s">
        <v>4414</v>
      </c>
      <c r="C17" s="599" t="s">
        <v>4415</v>
      </c>
      <c r="D17" s="599"/>
      <c r="E17" s="599"/>
      <c r="F17" s="38" t="s">
        <v>38</v>
      </c>
      <c r="G17" s="39" t="s">
        <v>4416</v>
      </c>
      <c r="H17" s="55"/>
      <c r="I17" s="55"/>
      <c r="J17" s="19"/>
      <c r="K17" s="19"/>
      <c r="L17" s="19"/>
      <c r="M17" s="19"/>
      <c r="BD17" s="14"/>
      <c r="BE17" s="15"/>
      <c r="BF17" s="21"/>
      <c r="BG17" s="41" t="s">
        <v>4415</v>
      </c>
    </row>
    <row r="18" spans="1:60" s="3" customFormat="1" ht="21.6" x14ac:dyDescent="0.3">
      <c r="A18" s="36" t="s">
        <v>139</v>
      </c>
      <c r="B18" s="37" t="s">
        <v>4417</v>
      </c>
      <c r="C18" s="599" t="s">
        <v>4418</v>
      </c>
      <c r="D18" s="599"/>
      <c r="E18" s="599"/>
      <c r="F18" s="38" t="s">
        <v>38</v>
      </c>
      <c r="G18" s="39" t="s">
        <v>4416</v>
      </c>
      <c r="H18" s="55"/>
      <c r="I18" s="55"/>
      <c r="J18" s="19"/>
      <c r="K18" s="19"/>
      <c r="L18" s="19"/>
      <c r="M18" s="19"/>
      <c r="BD18" s="14"/>
      <c r="BE18" s="15"/>
      <c r="BF18" s="21"/>
      <c r="BG18" s="41" t="s">
        <v>4418</v>
      </c>
    </row>
    <row r="19" spans="1:60" s="3" customFormat="1" ht="20.399999999999999" x14ac:dyDescent="0.3">
      <c r="A19" s="16" t="s">
        <v>27</v>
      </c>
      <c r="B19" s="17" t="s">
        <v>4419</v>
      </c>
      <c r="C19" s="568" t="s">
        <v>4420</v>
      </c>
      <c r="D19" s="568"/>
      <c r="E19" s="568"/>
      <c r="F19" s="16" t="s">
        <v>1456</v>
      </c>
      <c r="G19" s="23">
        <v>9</v>
      </c>
      <c r="H19" s="55">
        <f t="shared" si="0"/>
        <v>0</v>
      </c>
      <c r="I19" s="55">
        <v>0</v>
      </c>
      <c r="J19" s="19">
        <v>0</v>
      </c>
      <c r="K19" s="19">
        <v>75790.990000000005</v>
      </c>
      <c r="L19" s="19">
        <v>682118.93</v>
      </c>
      <c r="M19" s="19">
        <v>818542.71</v>
      </c>
      <c r="BD19" s="14"/>
      <c r="BE19" s="15"/>
      <c r="BF19" s="21" t="s">
        <v>4420</v>
      </c>
      <c r="BG19" s="41"/>
    </row>
    <row r="20" spans="1:60" s="3" customFormat="1" ht="15" customHeight="1" x14ac:dyDescent="0.3">
      <c r="A20" s="603" t="s">
        <v>4421</v>
      </c>
      <c r="B20" s="604"/>
      <c r="C20" s="604"/>
      <c r="D20" s="604"/>
      <c r="E20" s="604"/>
      <c r="F20" s="604"/>
      <c r="G20" s="604"/>
      <c r="H20" s="354"/>
      <c r="I20" s="354"/>
      <c r="J20" s="267"/>
      <c r="K20" s="267"/>
      <c r="L20" s="267"/>
      <c r="M20" s="267"/>
      <c r="BD20" s="14"/>
      <c r="BE20" s="15" t="s">
        <v>4421</v>
      </c>
      <c r="BF20" s="21"/>
      <c r="BG20" s="41"/>
    </row>
    <row r="21" spans="1:60" s="3" customFormat="1" ht="31.8" x14ac:dyDescent="0.3">
      <c r="A21" s="16" t="s">
        <v>35</v>
      </c>
      <c r="B21" s="17" t="s">
        <v>4422</v>
      </c>
      <c r="C21" s="568" t="s">
        <v>4423</v>
      </c>
      <c r="D21" s="568"/>
      <c r="E21" s="568"/>
      <c r="F21" s="16" t="s">
        <v>25</v>
      </c>
      <c r="G21" s="23">
        <v>9</v>
      </c>
      <c r="H21" s="55">
        <f t="shared" si="0"/>
        <v>19507.7</v>
      </c>
      <c r="I21" s="55">
        <v>175569.26</v>
      </c>
      <c r="J21" s="19">
        <v>210683.11</v>
      </c>
      <c r="K21" s="19">
        <v>783.65</v>
      </c>
      <c r="L21" s="19">
        <v>7052.88</v>
      </c>
      <c r="M21" s="19">
        <v>8463.4500000000007</v>
      </c>
      <c r="BD21" s="14"/>
      <c r="BE21" s="15"/>
      <c r="BF21" s="21" t="s">
        <v>4423</v>
      </c>
      <c r="BG21" s="41"/>
    </row>
    <row r="22" spans="1:60" s="3" customFormat="1" ht="21.6" x14ac:dyDescent="0.3">
      <c r="A22" s="25"/>
      <c r="B22" s="26" t="s">
        <v>4424</v>
      </c>
      <c r="C22" s="600" t="s">
        <v>4425</v>
      </c>
      <c r="D22" s="600"/>
      <c r="E22" s="600"/>
      <c r="F22" s="27" t="s">
        <v>67</v>
      </c>
      <c r="G22" s="22" t="s">
        <v>4426</v>
      </c>
      <c r="H22" s="55"/>
      <c r="I22" s="55"/>
      <c r="J22" s="19"/>
      <c r="K22" s="19"/>
      <c r="L22" s="19"/>
      <c r="M22" s="19"/>
      <c r="BD22" s="14"/>
      <c r="BE22" s="15"/>
      <c r="BF22" s="21"/>
      <c r="BG22" s="41"/>
      <c r="BH22" s="12" t="s">
        <v>4425</v>
      </c>
    </row>
    <row r="23" spans="1:60" s="3" customFormat="1" ht="21.6" x14ac:dyDescent="0.3">
      <c r="A23" s="25"/>
      <c r="B23" s="26" t="s">
        <v>599</v>
      </c>
      <c r="C23" s="600" t="s">
        <v>600</v>
      </c>
      <c r="D23" s="600"/>
      <c r="E23" s="600"/>
      <c r="F23" s="27" t="s">
        <v>67</v>
      </c>
      <c r="G23" s="22" t="s">
        <v>4427</v>
      </c>
      <c r="H23" s="55"/>
      <c r="I23" s="55"/>
      <c r="J23" s="19"/>
      <c r="K23" s="19"/>
      <c r="L23" s="19"/>
      <c r="M23" s="19"/>
      <c r="BD23" s="14"/>
      <c r="BE23" s="15"/>
      <c r="BF23" s="21"/>
      <c r="BG23" s="41"/>
      <c r="BH23" s="12" t="s">
        <v>600</v>
      </c>
    </row>
    <row r="24" spans="1:60" s="3" customFormat="1" ht="42" x14ac:dyDescent="0.3">
      <c r="A24" s="25"/>
      <c r="B24" s="26" t="s">
        <v>4428</v>
      </c>
      <c r="C24" s="600" t="s">
        <v>4429</v>
      </c>
      <c r="D24" s="600"/>
      <c r="E24" s="600"/>
      <c r="F24" s="27" t="s">
        <v>1045</v>
      </c>
      <c r="G24" s="22" t="s">
        <v>4430</v>
      </c>
      <c r="H24" s="55"/>
      <c r="I24" s="55"/>
      <c r="J24" s="19"/>
      <c r="K24" s="19"/>
      <c r="L24" s="19"/>
      <c r="M24" s="19"/>
      <c r="BD24" s="14"/>
      <c r="BE24" s="15"/>
      <c r="BF24" s="21"/>
      <c r="BG24" s="41"/>
      <c r="BH24" s="12" t="s">
        <v>4429</v>
      </c>
    </row>
    <row r="25" spans="1:60" s="3" customFormat="1" ht="21.6" x14ac:dyDescent="0.3">
      <c r="A25" s="25"/>
      <c r="B25" s="26" t="s">
        <v>4431</v>
      </c>
      <c r="C25" s="600" t="s">
        <v>4432</v>
      </c>
      <c r="D25" s="600"/>
      <c r="E25" s="600"/>
      <c r="F25" s="27" t="s">
        <v>67</v>
      </c>
      <c r="G25" s="22" t="s">
        <v>4433</v>
      </c>
      <c r="H25" s="55"/>
      <c r="I25" s="55"/>
      <c r="J25" s="19"/>
      <c r="K25" s="19"/>
      <c r="L25" s="19"/>
      <c r="M25" s="19"/>
      <c r="BD25" s="14"/>
      <c r="BE25" s="15"/>
      <c r="BF25" s="21"/>
      <c r="BG25" s="41"/>
      <c r="BH25" s="12" t="s">
        <v>4432</v>
      </c>
    </row>
    <row r="26" spans="1:60" s="3" customFormat="1" ht="20.399999999999999" x14ac:dyDescent="0.3">
      <c r="A26" s="25"/>
      <c r="B26" s="26" t="s">
        <v>4434</v>
      </c>
      <c r="C26" s="600" t="s">
        <v>4435</v>
      </c>
      <c r="D26" s="600"/>
      <c r="E26" s="600"/>
      <c r="F26" s="27" t="s">
        <v>138</v>
      </c>
      <c r="G26" s="22" t="s">
        <v>4436</v>
      </c>
      <c r="H26" s="55"/>
      <c r="I26" s="55"/>
      <c r="J26" s="19"/>
      <c r="K26" s="19"/>
      <c r="L26" s="19"/>
      <c r="M26" s="19"/>
      <c r="BD26" s="14"/>
      <c r="BE26" s="15"/>
      <c r="BF26" s="21"/>
      <c r="BG26" s="41"/>
      <c r="BH26" s="12" t="s">
        <v>4435</v>
      </c>
    </row>
    <row r="27" spans="1:60" s="3" customFormat="1" ht="42" x14ac:dyDescent="0.3">
      <c r="A27" s="25"/>
      <c r="B27" s="26" t="s">
        <v>4437</v>
      </c>
      <c r="C27" s="600" t="s">
        <v>4438</v>
      </c>
      <c r="D27" s="600"/>
      <c r="E27" s="600"/>
      <c r="F27" s="27" t="s">
        <v>112</v>
      </c>
      <c r="G27" s="22" t="s">
        <v>4439</v>
      </c>
      <c r="H27" s="55"/>
      <c r="I27" s="55"/>
      <c r="J27" s="19"/>
      <c r="K27" s="19"/>
      <c r="L27" s="19"/>
      <c r="M27" s="19"/>
      <c r="BD27" s="14"/>
      <c r="BE27" s="15"/>
      <c r="BF27" s="21"/>
      <c r="BG27" s="41"/>
      <c r="BH27" s="12" t="s">
        <v>4438</v>
      </c>
    </row>
    <row r="28" spans="1:60" s="3" customFormat="1" ht="42" x14ac:dyDescent="0.3">
      <c r="A28" s="25"/>
      <c r="B28" s="26" t="s">
        <v>4440</v>
      </c>
      <c r="C28" s="600" t="s">
        <v>4441</v>
      </c>
      <c r="D28" s="600"/>
      <c r="E28" s="600"/>
      <c r="F28" s="27" t="s">
        <v>112</v>
      </c>
      <c r="G28" s="22" t="s">
        <v>4442</v>
      </c>
      <c r="H28" s="55"/>
      <c r="I28" s="55"/>
      <c r="J28" s="19"/>
      <c r="K28" s="19"/>
      <c r="L28" s="19"/>
      <c r="M28" s="19"/>
      <c r="BD28" s="14"/>
      <c r="BE28" s="15"/>
      <c r="BF28" s="21"/>
      <c r="BG28" s="41"/>
      <c r="BH28" s="12" t="s">
        <v>4441</v>
      </c>
    </row>
    <row r="29" spans="1:60" s="3" customFormat="1" ht="21.6" x14ac:dyDescent="0.3">
      <c r="A29" s="25"/>
      <c r="B29" s="26" t="s">
        <v>603</v>
      </c>
      <c r="C29" s="600" t="s">
        <v>604</v>
      </c>
      <c r="D29" s="600"/>
      <c r="E29" s="600"/>
      <c r="F29" s="27" t="s">
        <v>605</v>
      </c>
      <c r="G29" s="22" t="s">
        <v>4443</v>
      </c>
      <c r="H29" s="55"/>
      <c r="I29" s="55"/>
      <c r="J29" s="19"/>
      <c r="K29" s="19"/>
      <c r="L29" s="19"/>
      <c r="M29" s="19"/>
      <c r="BD29" s="14"/>
      <c r="BE29" s="15"/>
      <c r="BF29" s="21"/>
      <c r="BG29" s="41"/>
      <c r="BH29" s="12" t="s">
        <v>604</v>
      </c>
    </row>
    <row r="30" spans="1:60" s="3" customFormat="1" ht="31.8" x14ac:dyDescent="0.3">
      <c r="A30" s="16" t="s">
        <v>1936</v>
      </c>
      <c r="B30" s="17" t="s">
        <v>4444</v>
      </c>
      <c r="C30" s="568" t="s">
        <v>4445</v>
      </c>
      <c r="D30" s="568"/>
      <c r="E30" s="568"/>
      <c r="F30" s="16" t="s">
        <v>1456</v>
      </c>
      <c r="G30" s="23">
        <v>9</v>
      </c>
      <c r="H30" s="55">
        <f t="shared" si="0"/>
        <v>0</v>
      </c>
      <c r="I30" s="55">
        <v>0</v>
      </c>
      <c r="J30" s="19">
        <v>0</v>
      </c>
      <c r="K30" s="19">
        <v>120934.02</v>
      </c>
      <c r="L30" s="19">
        <v>1088406.17</v>
      </c>
      <c r="M30" s="19">
        <v>1306087.3999999999</v>
      </c>
      <c r="BD30" s="14"/>
      <c r="BE30" s="15"/>
      <c r="BF30" s="21" t="s">
        <v>4445</v>
      </c>
      <c r="BG30" s="41"/>
      <c r="BH30" s="12"/>
    </row>
    <row r="31" spans="1:60" s="3" customFormat="1" ht="15" customHeight="1" x14ac:dyDescent="0.3">
      <c r="A31" s="603" t="s">
        <v>4446</v>
      </c>
      <c r="B31" s="604"/>
      <c r="C31" s="604"/>
      <c r="D31" s="604"/>
      <c r="E31" s="604"/>
      <c r="F31" s="604"/>
      <c r="G31" s="604"/>
      <c r="H31" s="354"/>
      <c r="I31" s="354"/>
      <c r="J31" s="267"/>
      <c r="K31" s="267"/>
      <c r="L31" s="267"/>
      <c r="M31" s="267"/>
      <c r="BD31" s="14"/>
      <c r="BE31" s="15" t="s">
        <v>4446</v>
      </c>
      <c r="BF31" s="21"/>
      <c r="BG31" s="41"/>
      <c r="BH31" s="12"/>
    </row>
    <row r="32" spans="1:60" s="3" customFormat="1" ht="21.6" x14ac:dyDescent="0.3">
      <c r="A32" s="16" t="s">
        <v>47</v>
      </c>
      <c r="B32" s="17" t="s">
        <v>4447</v>
      </c>
      <c r="C32" s="568" t="s">
        <v>4448</v>
      </c>
      <c r="D32" s="568"/>
      <c r="E32" s="568"/>
      <c r="F32" s="16" t="s">
        <v>38</v>
      </c>
      <c r="G32" s="23">
        <v>18</v>
      </c>
      <c r="H32" s="55">
        <f t="shared" si="0"/>
        <v>2975.07</v>
      </c>
      <c r="I32" s="55">
        <v>53551.19</v>
      </c>
      <c r="J32" s="19">
        <v>64261.43</v>
      </c>
      <c r="K32" s="19">
        <v>2836.84</v>
      </c>
      <c r="L32" s="19">
        <v>3404.21</v>
      </c>
      <c r="M32" s="19">
        <v>4085.05</v>
      </c>
      <c r="BD32" s="14"/>
      <c r="BE32" s="15"/>
      <c r="BF32" s="21" t="s">
        <v>4448</v>
      </c>
      <c r="BG32" s="41"/>
      <c r="BH32" s="12"/>
    </row>
    <row r="33" spans="1:60" s="3" customFormat="1" ht="31.8" x14ac:dyDescent="0.3">
      <c r="A33" s="25"/>
      <c r="B33" s="26" t="s">
        <v>4449</v>
      </c>
      <c r="C33" s="600" t="s">
        <v>4450</v>
      </c>
      <c r="D33" s="600"/>
      <c r="E33" s="600"/>
      <c r="F33" s="27" t="s">
        <v>72</v>
      </c>
      <c r="G33" s="22" t="s">
        <v>4451</v>
      </c>
      <c r="H33" s="55"/>
      <c r="I33" s="55"/>
      <c r="J33" s="19"/>
      <c r="K33" s="19"/>
      <c r="L33" s="19"/>
      <c r="M33" s="19"/>
      <c r="BD33" s="14"/>
      <c r="BE33" s="15"/>
      <c r="BF33" s="21"/>
      <c r="BG33" s="41"/>
      <c r="BH33" s="12" t="s">
        <v>4450</v>
      </c>
    </row>
    <row r="34" spans="1:60" s="3" customFormat="1" ht="20.399999999999999" x14ac:dyDescent="0.3">
      <c r="A34" s="25"/>
      <c r="B34" s="26" t="s">
        <v>4452</v>
      </c>
      <c r="C34" s="600" t="s">
        <v>4453</v>
      </c>
      <c r="D34" s="600"/>
      <c r="E34" s="600"/>
      <c r="F34" s="27" t="s">
        <v>1045</v>
      </c>
      <c r="G34" s="22" t="s">
        <v>4454</v>
      </c>
      <c r="H34" s="55"/>
      <c r="I34" s="55"/>
      <c r="J34" s="19"/>
      <c r="K34" s="19"/>
      <c r="L34" s="19"/>
      <c r="M34" s="19"/>
      <c r="BD34" s="14"/>
      <c r="BE34" s="15"/>
      <c r="BF34" s="21"/>
      <c r="BG34" s="41"/>
      <c r="BH34" s="12" t="s">
        <v>4453</v>
      </c>
    </row>
    <row r="35" spans="1:60" s="3" customFormat="1" ht="20.399999999999999" x14ac:dyDescent="0.3">
      <c r="A35" s="25"/>
      <c r="B35" s="26" t="s">
        <v>4434</v>
      </c>
      <c r="C35" s="600" t="s">
        <v>4435</v>
      </c>
      <c r="D35" s="600"/>
      <c r="E35" s="600"/>
      <c r="F35" s="27" t="s">
        <v>138</v>
      </c>
      <c r="G35" s="22" t="s">
        <v>4455</v>
      </c>
      <c r="H35" s="55"/>
      <c r="I35" s="55"/>
      <c r="J35" s="19"/>
      <c r="K35" s="19"/>
      <c r="L35" s="19"/>
      <c r="M35" s="19"/>
      <c r="BD35" s="14"/>
      <c r="BE35" s="15"/>
      <c r="BF35" s="21"/>
      <c r="BG35" s="41"/>
      <c r="BH35" s="12" t="s">
        <v>4435</v>
      </c>
    </row>
    <row r="36" spans="1:60" s="3" customFormat="1" ht="21.6" x14ac:dyDescent="0.3">
      <c r="A36" s="25"/>
      <c r="B36" s="26" t="s">
        <v>603</v>
      </c>
      <c r="C36" s="600" t="s">
        <v>604</v>
      </c>
      <c r="D36" s="600"/>
      <c r="E36" s="600"/>
      <c r="F36" s="27" t="s">
        <v>605</v>
      </c>
      <c r="G36" s="22" t="s">
        <v>4456</v>
      </c>
      <c r="H36" s="55"/>
      <c r="I36" s="55"/>
      <c r="J36" s="19"/>
      <c r="K36" s="19"/>
      <c r="L36" s="19"/>
      <c r="M36" s="19"/>
      <c r="BD36" s="14"/>
      <c r="BE36" s="15"/>
      <c r="BF36" s="21"/>
      <c r="BG36" s="41"/>
      <c r="BH36" s="12" t="s">
        <v>604</v>
      </c>
    </row>
    <row r="37" spans="1:60" s="3" customFormat="1" ht="21.6" x14ac:dyDescent="0.3">
      <c r="A37" s="16" t="s">
        <v>4457</v>
      </c>
      <c r="B37" s="17" t="s">
        <v>4458</v>
      </c>
      <c r="C37" s="568" t="s">
        <v>4459</v>
      </c>
      <c r="D37" s="568"/>
      <c r="E37" s="568"/>
      <c r="F37" s="16" t="s">
        <v>1456</v>
      </c>
      <c r="G37" s="23">
        <v>18</v>
      </c>
      <c r="H37" s="55">
        <f t="shared" si="0"/>
        <v>0</v>
      </c>
      <c r="I37" s="55">
        <v>0</v>
      </c>
      <c r="J37" s="19">
        <v>0</v>
      </c>
      <c r="K37" s="19">
        <v>9289.0499999999993</v>
      </c>
      <c r="L37" s="19">
        <v>167202.98000000001</v>
      </c>
      <c r="M37" s="19">
        <v>200643.58</v>
      </c>
      <c r="BD37" s="14"/>
      <c r="BE37" s="15"/>
      <c r="BF37" s="21" t="s">
        <v>4459</v>
      </c>
      <c r="BG37" s="41"/>
      <c r="BH37" s="12"/>
    </row>
    <row r="38" spans="1:60" s="3" customFormat="1" ht="15" customHeight="1" x14ac:dyDescent="0.3">
      <c r="A38" s="603" t="s">
        <v>4460</v>
      </c>
      <c r="B38" s="604"/>
      <c r="C38" s="604"/>
      <c r="D38" s="604"/>
      <c r="E38" s="604"/>
      <c r="F38" s="604"/>
      <c r="G38" s="604"/>
      <c r="H38" s="354"/>
      <c r="I38" s="354"/>
      <c r="J38" s="267"/>
      <c r="K38" s="267"/>
      <c r="L38" s="267"/>
      <c r="M38" s="267"/>
      <c r="BD38" s="14"/>
      <c r="BE38" s="15" t="s">
        <v>4460</v>
      </c>
      <c r="BF38" s="21"/>
      <c r="BG38" s="41"/>
      <c r="BH38" s="12"/>
    </row>
    <row r="39" spans="1:60" s="3" customFormat="1" ht="42" x14ac:dyDescent="0.3">
      <c r="A39" s="16" t="s">
        <v>55</v>
      </c>
      <c r="B39" s="17" t="s">
        <v>1607</v>
      </c>
      <c r="C39" s="568" t="s">
        <v>1608</v>
      </c>
      <c r="D39" s="568"/>
      <c r="E39" s="568"/>
      <c r="F39" s="16" t="s">
        <v>64</v>
      </c>
      <c r="G39" s="24">
        <v>0.6</v>
      </c>
      <c r="H39" s="55">
        <f t="shared" si="0"/>
        <v>17287.27</v>
      </c>
      <c r="I39" s="55">
        <v>10372.36</v>
      </c>
      <c r="J39" s="19">
        <v>12446.83</v>
      </c>
      <c r="K39" s="19">
        <v>172.1</v>
      </c>
      <c r="L39" s="19">
        <v>103.26</v>
      </c>
      <c r="M39" s="19">
        <v>123.91</v>
      </c>
      <c r="BD39" s="14"/>
      <c r="BE39" s="15"/>
      <c r="BF39" s="21" t="s">
        <v>1608</v>
      </c>
      <c r="BG39" s="41"/>
      <c r="BH39" s="12"/>
    </row>
    <row r="40" spans="1:60" s="3" customFormat="1" ht="20.399999999999999" x14ac:dyDescent="0.3">
      <c r="A40" s="25"/>
      <c r="B40" s="26" t="s">
        <v>1609</v>
      </c>
      <c r="C40" s="600" t="s">
        <v>1610</v>
      </c>
      <c r="D40" s="600"/>
      <c r="E40" s="600"/>
      <c r="F40" s="27" t="s">
        <v>138</v>
      </c>
      <c r="G40" s="22" t="s">
        <v>4461</v>
      </c>
      <c r="H40" s="55"/>
      <c r="I40" s="55"/>
      <c r="J40" s="19"/>
      <c r="K40" s="19"/>
      <c r="L40" s="19"/>
      <c r="M40" s="19"/>
      <c r="BD40" s="14"/>
      <c r="BE40" s="15"/>
      <c r="BF40" s="21"/>
      <c r="BG40" s="41"/>
      <c r="BH40" s="12" t="s">
        <v>1610</v>
      </c>
    </row>
    <row r="41" spans="1:60" s="3" customFormat="1" ht="21.6" x14ac:dyDescent="0.3">
      <c r="A41" s="25"/>
      <c r="B41" s="26" t="s">
        <v>603</v>
      </c>
      <c r="C41" s="600" t="s">
        <v>604</v>
      </c>
      <c r="D41" s="600"/>
      <c r="E41" s="600"/>
      <c r="F41" s="27" t="s">
        <v>605</v>
      </c>
      <c r="G41" s="22" t="s">
        <v>4462</v>
      </c>
      <c r="H41" s="55"/>
      <c r="I41" s="55"/>
      <c r="J41" s="19"/>
      <c r="K41" s="19"/>
      <c r="L41" s="19"/>
      <c r="M41" s="19"/>
      <c r="BD41" s="14"/>
      <c r="BE41" s="15"/>
      <c r="BF41" s="21"/>
      <c r="BG41" s="41"/>
      <c r="BH41" s="12" t="s">
        <v>604</v>
      </c>
    </row>
    <row r="42" spans="1:60" s="3" customFormat="1" ht="21.6" x14ac:dyDescent="0.3">
      <c r="A42" s="16" t="s">
        <v>56</v>
      </c>
      <c r="B42" s="17" t="s">
        <v>4463</v>
      </c>
      <c r="C42" s="568" t="s">
        <v>4464</v>
      </c>
      <c r="D42" s="568"/>
      <c r="E42" s="568"/>
      <c r="F42" s="16" t="s">
        <v>112</v>
      </c>
      <c r="G42" s="24">
        <v>61.2</v>
      </c>
      <c r="H42" s="55">
        <f t="shared" si="0"/>
        <v>0</v>
      </c>
      <c r="I42" s="55">
        <v>0</v>
      </c>
      <c r="J42" s="19">
        <v>0</v>
      </c>
      <c r="K42" s="19">
        <v>690.68</v>
      </c>
      <c r="L42" s="19">
        <v>42269.67</v>
      </c>
      <c r="M42" s="19">
        <v>50723.6</v>
      </c>
      <c r="BD42" s="14"/>
      <c r="BE42" s="15"/>
      <c r="BF42" s="21" t="s">
        <v>4464</v>
      </c>
      <c r="BG42" s="41"/>
      <c r="BH42" s="12"/>
    </row>
    <row r="43" spans="1:60" s="3" customFormat="1" ht="15" customHeight="1" x14ac:dyDescent="0.3">
      <c r="A43" s="603" t="s">
        <v>4465</v>
      </c>
      <c r="B43" s="604"/>
      <c r="C43" s="604"/>
      <c r="D43" s="604"/>
      <c r="E43" s="604"/>
      <c r="F43" s="604"/>
      <c r="G43" s="604"/>
      <c r="H43" s="354"/>
      <c r="I43" s="354"/>
      <c r="J43" s="267"/>
      <c r="K43" s="267"/>
      <c r="L43" s="267"/>
      <c r="M43" s="267"/>
      <c r="BD43" s="14"/>
      <c r="BE43" s="15" t="s">
        <v>4465</v>
      </c>
      <c r="BF43" s="21"/>
      <c r="BG43" s="41"/>
      <c r="BH43" s="12"/>
    </row>
    <row r="44" spans="1:60" s="3" customFormat="1" ht="21.6" x14ac:dyDescent="0.3">
      <c r="A44" s="16" t="s">
        <v>162</v>
      </c>
      <c r="B44" s="17" t="s">
        <v>1941</v>
      </c>
      <c r="C44" s="568" t="s">
        <v>1942</v>
      </c>
      <c r="D44" s="568"/>
      <c r="E44" s="568"/>
      <c r="F44" s="16" t="s">
        <v>64</v>
      </c>
      <c r="G44" s="24">
        <v>0.3</v>
      </c>
      <c r="H44" s="55">
        <f t="shared" si="0"/>
        <v>12915.7</v>
      </c>
      <c r="I44" s="55">
        <v>3874.71</v>
      </c>
      <c r="J44" s="19">
        <v>4649.6499999999996</v>
      </c>
      <c r="K44" s="19">
        <v>379.57</v>
      </c>
      <c r="L44" s="19">
        <v>113.87</v>
      </c>
      <c r="M44" s="19">
        <v>136.63999999999999</v>
      </c>
      <c r="BD44" s="14"/>
      <c r="BE44" s="15"/>
      <c r="BF44" s="21" t="s">
        <v>1942</v>
      </c>
      <c r="BG44" s="41"/>
      <c r="BH44" s="12"/>
    </row>
    <row r="45" spans="1:60" s="3" customFormat="1" ht="20.399999999999999" x14ac:dyDescent="0.3">
      <c r="A45" s="25"/>
      <c r="B45" s="26" t="s">
        <v>595</v>
      </c>
      <c r="C45" s="600" t="s">
        <v>596</v>
      </c>
      <c r="D45" s="600"/>
      <c r="E45" s="600"/>
      <c r="F45" s="27" t="s">
        <v>402</v>
      </c>
      <c r="G45" s="22" t="s">
        <v>3683</v>
      </c>
      <c r="H45" s="55"/>
      <c r="I45" s="55"/>
      <c r="J45" s="19"/>
      <c r="K45" s="19"/>
      <c r="L45" s="19"/>
      <c r="M45" s="19"/>
      <c r="BD45" s="14"/>
      <c r="BE45" s="15"/>
      <c r="BF45" s="21"/>
      <c r="BG45" s="41"/>
      <c r="BH45" s="12" t="s">
        <v>596</v>
      </c>
    </row>
    <row r="46" spans="1:60" s="3" customFormat="1" ht="21.6" x14ac:dyDescent="0.3">
      <c r="A46" s="25"/>
      <c r="B46" s="26" t="s">
        <v>1762</v>
      </c>
      <c r="C46" s="600" t="s">
        <v>1763</v>
      </c>
      <c r="D46" s="600"/>
      <c r="E46" s="600"/>
      <c r="F46" s="27" t="s">
        <v>67</v>
      </c>
      <c r="G46" s="22" t="s">
        <v>4080</v>
      </c>
      <c r="H46" s="55"/>
      <c r="I46" s="55"/>
      <c r="J46" s="19"/>
      <c r="K46" s="19"/>
      <c r="L46" s="19"/>
      <c r="M46" s="19"/>
      <c r="BD46" s="14"/>
      <c r="BE46" s="15"/>
      <c r="BF46" s="21"/>
      <c r="BG46" s="41"/>
      <c r="BH46" s="12" t="s">
        <v>1763</v>
      </c>
    </row>
    <row r="47" spans="1:60" s="3" customFormat="1" ht="20.399999999999999" x14ac:dyDescent="0.3">
      <c r="A47" s="25"/>
      <c r="B47" s="26" t="s">
        <v>86</v>
      </c>
      <c r="C47" s="600" t="s">
        <v>87</v>
      </c>
      <c r="D47" s="600"/>
      <c r="E47" s="600"/>
      <c r="F47" s="27" t="s">
        <v>67</v>
      </c>
      <c r="G47" s="22" t="s">
        <v>3687</v>
      </c>
      <c r="H47" s="55"/>
      <c r="I47" s="55"/>
      <c r="J47" s="19"/>
      <c r="K47" s="19"/>
      <c r="L47" s="19"/>
      <c r="M47" s="19"/>
      <c r="BD47" s="14"/>
      <c r="BE47" s="15"/>
      <c r="BF47" s="21"/>
      <c r="BG47" s="41"/>
      <c r="BH47" s="12" t="s">
        <v>87</v>
      </c>
    </row>
    <row r="48" spans="1:60" s="3" customFormat="1" ht="21.6" x14ac:dyDescent="0.3">
      <c r="A48" s="25"/>
      <c r="B48" s="26" t="s">
        <v>603</v>
      </c>
      <c r="C48" s="600" t="s">
        <v>604</v>
      </c>
      <c r="D48" s="600"/>
      <c r="E48" s="600"/>
      <c r="F48" s="27" t="s">
        <v>605</v>
      </c>
      <c r="G48" s="22" t="s">
        <v>4081</v>
      </c>
      <c r="H48" s="55"/>
      <c r="I48" s="55"/>
      <c r="J48" s="19"/>
      <c r="K48" s="19"/>
      <c r="L48" s="19"/>
      <c r="M48" s="19"/>
      <c r="BD48" s="14"/>
      <c r="BE48" s="15"/>
      <c r="BF48" s="21"/>
      <c r="BG48" s="41"/>
      <c r="BH48" s="12" t="s">
        <v>604</v>
      </c>
    </row>
    <row r="49" spans="1:60" s="3" customFormat="1" ht="21.6" x14ac:dyDescent="0.3">
      <c r="A49" s="16" t="s">
        <v>165</v>
      </c>
      <c r="B49" s="17" t="s">
        <v>4466</v>
      </c>
      <c r="C49" s="568" t="s">
        <v>4467</v>
      </c>
      <c r="D49" s="568"/>
      <c r="E49" s="568"/>
      <c r="F49" s="16" t="s">
        <v>1045</v>
      </c>
      <c r="G49" s="29">
        <v>3.0599999999999999E-2</v>
      </c>
      <c r="H49" s="55">
        <f t="shared" si="0"/>
        <v>0</v>
      </c>
      <c r="I49" s="55">
        <v>0</v>
      </c>
      <c r="J49" s="19">
        <v>0</v>
      </c>
      <c r="K49" s="19">
        <v>70937.91</v>
      </c>
      <c r="L49" s="19">
        <v>2170.6999999999998</v>
      </c>
      <c r="M49" s="19">
        <v>2604.84</v>
      </c>
      <c r="BD49" s="14"/>
      <c r="BE49" s="15"/>
      <c r="BF49" s="21" t="s">
        <v>4467</v>
      </c>
      <c r="BG49" s="41"/>
      <c r="BH49" s="12"/>
    </row>
    <row r="50" spans="1:60" s="3" customFormat="1" ht="15" customHeight="1" x14ac:dyDescent="0.3">
      <c r="A50" s="603" t="s">
        <v>4468</v>
      </c>
      <c r="B50" s="604"/>
      <c r="C50" s="604"/>
      <c r="D50" s="604"/>
      <c r="E50" s="604"/>
      <c r="F50" s="604"/>
      <c r="G50" s="604"/>
      <c r="H50" s="354"/>
      <c r="I50" s="354"/>
      <c r="J50" s="267"/>
      <c r="K50" s="267"/>
      <c r="L50" s="267"/>
      <c r="M50" s="267"/>
      <c r="BD50" s="14"/>
      <c r="BE50" s="15" t="s">
        <v>4468</v>
      </c>
      <c r="BF50" s="21"/>
      <c r="BG50" s="41"/>
      <c r="BH50" s="12"/>
    </row>
    <row r="51" spans="1:60" s="3" customFormat="1" ht="21.6" x14ac:dyDescent="0.3">
      <c r="A51" s="16" t="s">
        <v>166</v>
      </c>
      <c r="B51" s="17" t="s">
        <v>1941</v>
      </c>
      <c r="C51" s="568" t="s">
        <v>1942</v>
      </c>
      <c r="D51" s="568"/>
      <c r="E51" s="568"/>
      <c r="F51" s="16" t="s">
        <v>64</v>
      </c>
      <c r="G51" s="30">
        <v>0.28000000000000003</v>
      </c>
      <c r="H51" s="55">
        <f t="shared" si="0"/>
        <v>12915.82</v>
      </c>
      <c r="I51" s="55">
        <v>3616.43</v>
      </c>
      <c r="J51" s="19">
        <v>4339.71</v>
      </c>
      <c r="K51" s="19">
        <v>379.57</v>
      </c>
      <c r="L51" s="19">
        <v>106.28</v>
      </c>
      <c r="M51" s="19">
        <v>127.54</v>
      </c>
      <c r="BD51" s="14"/>
      <c r="BE51" s="15"/>
      <c r="BF51" s="21" t="s">
        <v>1942</v>
      </c>
      <c r="BG51" s="41"/>
      <c r="BH51" s="12"/>
    </row>
    <row r="52" spans="1:60" s="3" customFormat="1" ht="20.399999999999999" x14ac:dyDescent="0.3">
      <c r="A52" s="25"/>
      <c r="B52" s="26" t="s">
        <v>595</v>
      </c>
      <c r="C52" s="600" t="s">
        <v>596</v>
      </c>
      <c r="D52" s="600"/>
      <c r="E52" s="600"/>
      <c r="F52" s="27" t="s">
        <v>402</v>
      </c>
      <c r="G52" s="22" t="s">
        <v>4469</v>
      </c>
      <c r="H52" s="55"/>
      <c r="I52" s="55"/>
      <c r="J52" s="19"/>
      <c r="K52" s="19"/>
      <c r="L52" s="19"/>
      <c r="M52" s="19"/>
      <c r="BD52" s="14"/>
      <c r="BE52" s="15"/>
      <c r="BF52" s="21"/>
      <c r="BG52" s="41"/>
      <c r="BH52" s="12" t="s">
        <v>596</v>
      </c>
    </row>
    <row r="53" spans="1:60" s="3" customFormat="1" ht="21.6" x14ac:dyDescent="0.3">
      <c r="A53" s="25"/>
      <c r="B53" s="26" t="s">
        <v>1762</v>
      </c>
      <c r="C53" s="600" t="s">
        <v>1763</v>
      </c>
      <c r="D53" s="600"/>
      <c r="E53" s="600"/>
      <c r="F53" s="27" t="s">
        <v>67</v>
      </c>
      <c r="G53" s="22" t="s">
        <v>4470</v>
      </c>
      <c r="H53" s="55"/>
      <c r="I53" s="55"/>
      <c r="J53" s="19"/>
      <c r="K53" s="19"/>
      <c r="L53" s="19"/>
      <c r="M53" s="19"/>
      <c r="BD53" s="14"/>
      <c r="BE53" s="15"/>
      <c r="BF53" s="21"/>
      <c r="BG53" s="41"/>
      <c r="BH53" s="12" t="s">
        <v>1763</v>
      </c>
    </row>
    <row r="54" spans="1:60" s="3" customFormat="1" ht="20.399999999999999" x14ac:dyDescent="0.3">
      <c r="A54" s="25"/>
      <c r="B54" s="26" t="s">
        <v>86</v>
      </c>
      <c r="C54" s="600" t="s">
        <v>87</v>
      </c>
      <c r="D54" s="600"/>
      <c r="E54" s="600"/>
      <c r="F54" s="27" t="s">
        <v>67</v>
      </c>
      <c r="G54" s="22" t="s">
        <v>4471</v>
      </c>
      <c r="H54" s="55"/>
      <c r="I54" s="55"/>
      <c r="J54" s="19"/>
      <c r="K54" s="19"/>
      <c r="L54" s="19"/>
      <c r="M54" s="19"/>
      <c r="BD54" s="14"/>
      <c r="BE54" s="15"/>
      <c r="BF54" s="21"/>
      <c r="BG54" s="41"/>
      <c r="BH54" s="12" t="s">
        <v>87</v>
      </c>
    </row>
    <row r="55" spans="1:60" s="3" customFormat="1" ht="21.6" x14ac:dyDescent="0.3">
      <c r="A55" s="25"/>
      <c r="B55" s="26" t="s">
        <v>603</v>
      </c>
      <c r="C55" s="600" t="s">
        <v>604</v>
      </c>
      <c r="D55" s="600"/>
      <c r="E55" s="600"/>
      <c r="F55" s="27" t="s">
        <v>605</v>
      </c>
      <c r="G55" s="22" t="s">
        <v>4472</v>
      </c>
      <c r="H55" s="55"/>
      <c r="I55" s="55"/>
      <c r="J55" s="19"/>
      <c r="K55" s="19"/>
      <c r="L55" s="19"/>
      <c r="M55" s="19"/>
      <c r="BD55" s="14"/>
      <c r="BE55" s="15"/>
      <c r="BF55" s="21"/>
      <c r="BG55" s="41"/>
      <c r="BH55" s="12" t="s">
        <v>604</v>
      </c>
    </row>
    <row r="56" spans="1:60" s="3" customFormat="1" ht="21.6" x14ac:dyDescent="0.3">
      <c r="A56" s="16" t="s">
        <v>169</v>
      </c>
      <c r="B56" s="17" t="s">
        <v>4473</v>
      </c>
      <c r="C56" s="568" t="s">
        <v>4474</v>
      </c>
      <c r="D56" s="568"/>
      <c r="E56" s="568"/>
      <c r="F56" s="16" t="s">
        <v>112</v>
      </c>
      <c r="G56" s="30">
        <v>28.56</v>
      </c>
      <c r="H56" s="55">
        <f t="shared" si="0"/>
        <v>0</v>
      </c>
      <c r="I56" s="55">
        <v>0</v>
      </c>
      <c r="J56" s="19">
        <v>0</v>
      </c>
      <c r="K56" s="19">
        <v>261.18</v>
      </c>
      <c r="L56" s="19">
        <v>7459.4</v>
      </c>
      <c r="M56" s="19">
        <v>8951.2800000000007</v>
      </c>
      <c r="BD56" s="14"/>
      <c r="BE56" s="15"/>
      <c r="BF56" s="21" t="s">
        <v>4474</v>
      </c>
      <c r="BG56" s="41"/>
      <c r="BH56" s="12"/>
    </row>
    <row r="57" spans="1:60" s="3" customFormat="1" ht="29.25" customHeight="1" x14ac:dyDescent="0.3">
      <c r="A57" s="603" t="s">
        <v>4475</v>
      </c>
      <c r="B57" s="604"/>
      <c r="C57" s="604"/>
      <c r="D57" s="604"/>
      <c r="E57" s="604"/>
      <c r="F57" s="604"/>
      <c r="G57" s="604"/>
      <c r="H57" s="354"/>
      <c r="I57" s="354"/>
      <c r="J57" s="267"/>
      <c r="K57" s="267"/>
      <c r="L57" s="267"/>
      <c r="M57" s="267"/>
      <c r="BD57" s="14"/>
      <c r="BE57" s="15" t="s">
        <v>4475</v>
      </c>
      <c r="BF57" s="21"/>
      <c r="BG57" s="41"/>
      <c r="BH57" s="12"/>
    </row>
    <row r="58" spans="1:60" s="3" customFormat="1" ht="21.6" x14ac:dyDescent="0.3">
      <c r="A58" s="16" t="s">
        <v>172</v>
      </c>
      <c r="B58" s="17" t="s">
        <v>1941</v>
      </c>
      <c r="C58" s="568" t="s">
        <v>1942</v>
      </c>
      <c r="D58" s="568"/>
      <c r="E58" s="568"/>
      <c r="F58" s="16" t="s">
        <v>64</v>
      </c>
      <c r="G58" s="30">
        <v>0.74</v>
      </c>
      <c r="H58" s="55">
        <f t="shared" si="0"/>
        <v>13561.53</v>
      </c>
      <c r="I58" s="55">
        <v>10035.530000000001</v>
      </c>
      <c r="J58" s="19">
        <v>12042.64</v>
      </c>
      <c r="K58" s="19">
        <v>379.58</v>
      </c>
      <c r="L58" s="19">
        <v>280.89</v>
      </c>
      <c r="M58" s="19">
        <v>337.07</v>
      </c>
      <c r="BD58" s="14"/>
      <c r="BE58" s="15"/>
      <c r="BF58" s="21" t="s">
        <v>1942</v>
      </c>
      <c r="BG58" s="41"/>
      <c r="BH58" s="12"/>
    </row>
    <row r="59" spans="1:60" s="3" customFormat="1" ht="20.399999999999999" x14ac:dyDescent="0.3">
      <c r="A59" s="25"/>
      <c r="B59" s="26" t="s">
        <v>595</v>
      </c>
      <c r="C59" s="600" t="s">
        <v>596</v>
      </c>
      <c r="D59" s="600"/>
      <c r="E59" s="600"/>
      <c r="F59" s="27" t="s">
        <v>402</v>
      </c>
      <c r="G59" s="22" t="s">
        <v>4476</v>
      </c>
      <c r="H59" s="55"/>
      <c r="I59" s="55"/>
      <c r="J59" s="19"/>
      <c r="K59" s="19"/>
      <c r="L59" s="19"/>
      <c r="M59" s="19"/>
      <c r="BD59" s="14"/>
      <c r="BE59" s="15"/>
      <c r="BF59" s="21"/>
      <c r="BG59" s="41"/>
      <c r="BH59" s="12" t="s">
        <v>596</v>
      </c>
    </row>
    <row r="60" spans="1:60" s="3" customFormat="1" ht="21.6" x14ac:dyDescent="0.3">
      <c r="A60" s="25"/>
      <c r="B60" s="26" t="s">
        <v>1762</v>
      </c>
      <c r="C60" s="600" t="s">
        <v>1763</v>
      </c>
      <c r="D60" s="600"/>
      <c r="E60" s="600"/>
      <c r="F60" s="27" t="s">
        <v>67</v>
      </c>
      <c r="G60" s="22" t="s">
        <v>4477</v>
      </c>
      <c r="H60" s="55"/>
      <c r="I60" s="55"/>
      <c r="J60" s="19"/>
      <c r="K60" s="19"/>
      <c r="L60" s="19"/>
      <c r="M60" s="19"/>
      <c r="BD60" s="14"/>
      <c r="BE60" s="15"/>
      <c r="BF60" s="21"/>
      <c r="BG60" s="41"/>
      <c r="BH60" s="12" t="s">
        <v>1763</v>
      </c>
    </row>
    <row r="61" spans="1:60" s="3" customFormat="1" ht="20.399999999999999" x14ac:dyDescent="0.3">
      <c r="A61" s="25"/>
      <c r="B61" s="26" t="s">
        <v>86</v>
      </c>
      <c r="C61" s="600" t="s">
        <v>87</v>
      </c>
      <c r="D61" s="600"/>
      <c r="E61" s="600"/>
      <c r="F61" s="27" t="s">
        <v>67</v>
      </c>
      <c r="G61" s="22" t="s">
        <v>4478</v>
      </c>
      <c r="H61" s="55"/>
      <c r="I61" s="55"/>
      <c r="J61" s="19"/>
      <c r="K61" s="19"/>
      <c r="L61" s="19"/>
      <c r="M61" s="19"/>
      <c r="BD61" s="14"/>
      <c r="BE61" s="15"/>
      <c r="BF61" s="21"/>
      <c r="BG61" s="41"/>
      <c r="BH61" s="12" t="s">
        <v>87</v>
      </c>
    </row>
    <row r="62" spans="1:60" s="3" customFormat="1" ht="21.6" x14ac:dyDescent="0.3">
      <c r="A62" s="25"/>
      <c r="B62" s="26" t="s">
        <v>603</v>
      </c>
      <c r="C62" s="600" t="s">
        <v>604</v>
      </c>
      <c r="D62" s="600"/>
      <c r="E62" s="600"/>
      <c r="F62" s="27" t="s">
        <v>605</v>
      </c>
      <c r="G62" s="22" t="s">
        <v>4479</v>
      </c>
      <c r="H62" s="55"/>
      <c r="I62" s="55"/>
      <c r="J62" s="19"/>
      <c r="K62" s="19"/>
      <c r="L62" s="19"/>
      <c r="M62" s="19"/>
      <c r="BD62" s="14"/>
      <c r="BE62" s="15"/>
      <c r="BF62" s="21"/>
      <c r="BG62" s="41"/>
      <c r="BH62" s="12" t="s">
        <v>604</v>
      </c>
    </row>
    <row r="63" spans="1:60" s="3" customFormat="1" ht="42" x14ac:dyDescent="0.3">
      <c r="A63" s="16" t="s">
        <v>173</v>
      </c>
      <c r="B63" s="17" t="s">
        <v>4480</v>
      </c>
      <c r="C63" s="568" t="s">
        <v>4481</v>
      </c>
      <c r="D63" s="568"/>
      <c r="E63" s="568"/>
      <c r="F63" s="16" t="s">
        <v>112</v>
      </c>
      <c r="G63" s="30">
        <v>75.48</v>
      </c>
      <c r="H63" s="55">
        <f t="shared" si="0"/>
        <v>0</v>
      </c>
      <c r="I63" s="55">
        <v>0</v>
      </c>
      <c r="J63" s="19">
        <v>0</v>
      </c>
      <c r="K63" s="19">
        <v>148.43</v>
      </c>
      <c r="L63" s="19">
        <v>11203.32</v>
      </c>
      <c r="M63" s="19">
        <v>13443.98</v>
      </c>
      <c r="BD63" s="14"/>
      <c r="BE63" s="15"/>
      <c r="BF63" s="21" t="s">
        <v>4481</v>
      </c>
      <c r="BG63" s="41"/>
      <c r="BH63" s="12"/>
    </row>
    <row r="64" spans="1:60" s="3" customFormat="1" ht="15" customHeight="1" x14ac:dyDescent="0.3">
      <c r="A64" s="603" t="s">
        <v>4482</v>
      </c>
      <c r="B64" s="604"/>
      <c r="C64" s="604"/>
      <c r="D64" s="604"/>
      <c r="E64" s="604"/>
      <c r="F64" s="604"/>
      <c r="G64" s="604"/>
      <c r="H64" s="354"/>
      <c r="I64" s="354"/>
      <c r="J64" s="267"/>
      <c r="K64" s="267"/>
      <c r="L64" s="267"/>
      <c r="M64" s="267"/>
      <c r="BD64" s="14"/>
      <c r="BE64" s="15" t="s">
        <v>4482</v>
      </c>
      <c r="BF64" s="21"/>
      <c r="BG64" s="41"/>
      <c r="BH64" s="12"/>
    </row>
    <row r="65" spans="1:60" s="3" customFormat="1" ht="21.6" x14ac:dyDescent="0.3">
      <c r="A65" s="16" t="s">
        <v>176</v>
      </c>
      <c r="B65" s="17" t="s">
        <v>1941</v>
      </c>
      <c r="C65" s="568" t="s">
        <v>1942</v>
      </c>
      <c r="D65" s="568"/>
      <c r="E65" s="568"/>
      <c r="F65" s="16" t="s">
        <v>64</v>
      </c>
      <c r="G65" s="24">
        <v>0.6</v>
      </c>
      <c r="H65" s="55">
        <f t="shared" si="0"/>
        <v>12915.78</v>
      </c>
      <c r="I65" s="55">
        <v>7749.47</v>
      </c>
      <c r="J65" s="19">
        <v>9299.36</v>
      </c>
      <c r="K65" s="19">
        <v>379.58</v>
      </c>
      <c r="L65" s="19">
        <v>227.75</v>
      </c>
      <c r="M65" s="19">
        <v>273.3</v>
      </c>
      <c r="BD65" s="14"/>
      <c r="BE65" s="15"/>
      <c r="BF65" s="21" t="s">
        <v>1942</v>
      </c>
      <c r="BG65" s="41"/>
      <c r="BH65" s="12"/>
    </row>
    <row r="66" spans="1:60" s="3" customFormat="1" ht="20.399999999999999" x14ac:dyDescent="0.3">
      <c r="A66" s="25"/>
      <c r="B66" s="26" t="s">
        <v>595</v>
      </c>
      <c r="C66" s="600" t="s">
        <v>596</v>
      </c>
      <c r="D66" s="600"/>
      <c r="E66" s="600"/>
      <c r="F66" s="27" t="s">
        <v>402</v>
      </c>
      <c r="G66" s="22" t="s">
        <v>4483</v>
      </c>
      <c r="H66" s="55"/>
      <c r="I66" s="55"/>
      <c r="J66" s="19"/>
      <c r="K66" s="19"/>
      <c r="L66" s="19"/>
      <c r="M66" s="19"/>
      <c r="BD66" s="14"/>
      <c r="BE66" s="15"/>
      <c r="BF66" s="21"/>
      <c r="BG66" s="41"/>
      <c r="BH66" s="12" t="s">
        <v>596</v>
      </c>
    </row>
    <row r="67" spans="1:60" s="3" customFormat="1" ht="21.6" x14ac:dyDescent="0.3">
      <c r="A67" s="25"/>
      <c r="B67" s="26" t="s">
        <v>1762</v>
      </c>
      <c r="C67" s="600" t="s">
        <v>1763</v>
      </c>
      <c r="D67" s="600"/>
      <c r="E67" s="600"/>
      <c r="F67" s="27" t="s">
        <v>67</v>
      </c>
      <c r="G67" s="22" t="s">
        <v>4484</v>
      </c>
      <c r="H67" s="55"/>
      <c r="I67" s="55"/>
      <c r="J67" s="19"/>
      <c r="K67" s="19"/>
      <c r="L67" s="19"/>
      <c r="M67" s="19"/>
      <c r="BD67" s="14"/>
      <c r="BE67" s="15"/>
      <c r="BF67" s="21"/>
      <c r="BG67" s="41"/>
      <c r="BH67" s="12" t="s">
        <v>1763</v>
      </c>
    </row>
    <row r="68" spans="1:60" s="3" customFormat="1" ht="20.399999999999999" x14ac:dyDescent="0.3">
      <c r="A68" s="25"/>
      <c r="B68" s="26" t="s">
        <v>86</v>
      </c>
      <c r="C68" s="600" t="s">
        <v>87</v>
      </c>
      <c r="D68" s="600"/>
      <c r="E68" s="600"/>
      <c r="F68" s="27" t="s">
        <v>67</v>
      </c>
      <c r="G68" s="22" t="s">
        <v>4485</v>
      </c>
      <c r="H68" s="55"/>
      <c r="I68" s="55"/>
      <c r="J68" s="19"/>
      <c r="K68" s="19"/>
      <c r="L68" s="19"/>
      <c r="M68" s="19"/>
      <c r="BD68" s="14"/>
      <c r="BE68" s="15"/>
      <c r="BF68" s="21"/>
      <c r="BG68" s="41"/>
      <c r="BH68" s="12" t="s">
        <v>87</v>
      </c>
    </row>
    <row r="69" spans="1:60" s="3" customFormat="1" ht="21.6" x14ac:dyDescent="0.3">
      <c r="A69" s="25"/>
      <c r="B69" s="26" t="s">
        <v>603</v>
      </c>
      <c r="C69" s="600" t="s">
        <v>604</v>
      </c>
      <c r="D69" s="600"/>
      <c r="E69" s="600"/>
      <c r="F69" s="27" t="s">
        <v>605</v>
      </c>
      <c r="G69" s="22" t="s">
        <v>4486</v>
      </c>
      <c r="H69" s="55"/>
      <c r="I69" s="55"/>
      <c r="J69" s="19"/>
      <c r="K69" s="19"/>
      <c r="L69" s="19"/>
      <c r="M69" s="19"/>
      <c r="BD69" s="14"/>
      <c r="BE69" s="15"/>
      <c r="BF69" s="21"/>
      <c r="BG69" s="41"/>
      <c r="BH69" s="12" t="s">
        <v>604</v>
      </c>
    </row>
    <row r="70" spans="1:60" s="3" customFormat="1" ht="42" x14ac:dyDescent="0.3">
      <c r="A70" s="16" t="s">
        <v>178</v>
      </c>
      <c r="B70" s="17" t="s">
        <v>4480</v>
      </c>
      <c r="C70" s="568" t="s">
        <v>4481</v>
      </c>
      <c r="D70" s="568"/>
      <c r="E70" s="568"/>
      <c r="F70" s="16" t="s">
        <v>112</v>
      </c>
      <c r="G70" s="24">
        <v>61.2</v>
      </c>
      <c r="H70" s="55">
        <f t="shared" si="0"/>
        <v>0</v>
      </c>
      <c r="I70" s="55">
        <v>0</v>
      </c>
      <c r="J70" s="19">
        <v>0</v>
      </c>
      <c r="K70" s="19">
        <v>148.43</v>
      </c>
      <c r="L70" s="19">
        <v>9083.7800000000007</v>
      </c>
      <c r="M70" s="19">
        <v>10900.53</v>
      </c>
      <c r="BD70" s="14"/>
      <c r="BE70" s="15"/>
      <c r="BF70" s="21" t="s">
        <v>4481</v>
      </c>
      <c r="BG70" s="41"/>
      <c r="BH70" s="12"/>
    </row>
    <row r="71" spans="1:60" s="3" customFormat="1" ht="15" customHeight="1" x14ac:dyDescent="0.3">
      <c r="A71" s="603" t="s">
        <v>4487</v>
      </c>
      <c r="B71" s="604"/>
      <c r="C71" s="604"/>
      <c r="D71" s="604"/>
      <c r="E71" s="604"/>
      <c r="F71" s="604"/>
      <c r="G71" s="604"/>
      <c r="H71" s="354"/>
      <c r="I71" s="354"/>
      <c r="J71" s="267"/>
      <c r="K71" s="267"/>
      <c r="L71" s="267"/>
      <c r="M71" s="267"/>
      <c r="BD71" s="14"/>
      <c r="BE71" s="15" t="s">
        <v>4487</v>
      </c>
      <c r="BF71" s="21"/>
      <c r="BG71" s="41"/>
      <c r="BH71" s="12"/>
    </row>
    <row r="72" spans="1:60" s="3" customFormat="1" ht="42" x14ac:dyDescent="0.3">
      <c r="A72" s="16" t="s">
        <v>182</v>
      </c>
      <c r="B72" s="17" t="s">
        <v>3888</v>
      </c>
      <c r="C72" s="568" t="s">
        <v>3889</v>
      </c>
      <c r="D72" s="568"/>
      <c r="E72" s="568"/>
      <c r="F72" s="16" t="s">
        <v>64</v>
      </c>
      <c r="G72" s="30">
        <v>0.24</v>
      </c>
      <c r="H72" s="55">
        <f t="shared" si="0"/>
        <v>12073</v>
      </c>
      <c r="I72" s="55">
        <v>2897.52</v>
      </c>
      <c r="J72" s="19">
        <v>3477.02</v>
      </c>
      <c r="K72" s="19">
        <v>288.38</v>
      </c>
      <c r="L72" s="19">
        <v>69.209999999999994</v>
      </c>
      <c r="M72" s="19">
        <v>83.05</v>
      </c>
      <c r="BD72" s="14"/>
      <c r="BE72" s="15"/>
      <c r="BF72" s="21" t="s">
        <v>3889</v>
      </c>
      <c r="BG72" s="41"/>
      <c r="BH72" s="12"/>
    </row>
    <row r="73" spans="1:60" s="3" customFormat="1" ht="20.399999999999999" x14ac:dyDescent="0.3">
      <c r="A73" s="25"/>
      <c r="B73" s="26" t="s">
        <v>595</v>
      </c>
      <c r="C73" s="600" t="s">
        <v>596</v>
      </c>
      <c r="D73" s="600"/>
      <c r="E73" s="600"/>
      <c r="F73" s="27" t="s">
        <v>402</v>
      </c>
      <c r="G73" s="22" t="s">
        <v>4488</v>
      </c>
      <c r="H73" s="55"/>
      <c r="I73" s="55"/>
      <c r="J73" s="19"/>
      <c r="K73" s="19"/>
      <c r="L73" s="19"/>
      <c r="M73" s="19"/>
      <c r="BD73" s="14"/>
      <c r="BE73" s="15"/>
      <c r="BF73" s="21"/>
      <c r="BG73" s="41"/>
      <c r="BH73" s="12" t="s">
        <v>596</v>
      </c>
    </row>
    <row r="74" spans="1:60" s="3" customFormat="1" ht="20.399999999999999" x14ac:dyDescent="0.3">
      <c r="A74" s="25"/>
      <c r="B74" s="26" t="s">
        <v>1960</v>
      </c>
      <c r="C74" s="600" t="s">
        <v>1961</v>
      </c>
      <c r="D74" s="600"/>
      <c r="E74" s="600"/>
      <c r="F74" s="27" t="s">
        <v>67</v>
      </c>
      <c r="G74" s="22" t="s">
        <v>4489</v>
      </c>
      <c r="H74" s="55"/>
      <c r="I74" s="55"/>
      <c r="J74" s="19"/>
      <c r="K74" s="19"/>
      <c r="L74" s="19"/>
      <c r="M74" s="19"/>
      <c r="BD74" s="14"/>
      <c r="BE74" s="15"/>
      <c r="BF74" s="21"/>
      <c r="BG74" s="41"/>
      <c r="BH74" s="12" t="s">
        <v>1961</v>
      </c>
    </row>
    <row r="75" spans="1:60" s="3" customFormat="1" ht="21.6" x14ac:dyDescent="0.3">
      <c r="A75" s="25"/>
      <c r="B75" s="26" t="s">
        <v>1762</v>
      </c>
      <c r="C75" s="600" t="s">
        <v>1763</v>
      </c>
      <c r="D75" s="600"/>
      <c r="E75" s="600"/>
      <c r="F75" s="27" t="s">
        <v>67</v>
      </c>
      <c r="G75" s="22" t="s">
        <v>4490</v>
      </c>
      <c r="H75" s="55"/>
      <c r="I75" s="55"/>
      <c r="J75" s="19"/>
      <c r="K75" s="19"/>
      <c r="L75" s="19"/>
      <c r="M75" s="19"/>
      <c r="BD75" s="14"/>
      <c r="BE75" s="15"/>
      <c r="BF75" s="21"/>
      <c r="BG75" s="41"/>
      <c r="BH75" s="12" t="s">
        <v>1763</v>
      </c>
    </row>
    <row r="76" spans="1:60" s="3" customFormat="1" ht="20.399999999999999" x14ac:dyDescent="0.3">
      <c r="A76" s="25"/>
      <c r="B76" s="26" t="s">
        <v>86</v>
      </c>
      <c r="C76" s="600" t="s">
        <v>87</v>
      </c>
      <c r="D76" s="600"/>
      <c r="E76" s="600"/>
      <c r="F76" s="27" t="s">
        <v>67</v>
      </c>
      <c r="G76" s="22" t="s">
        <v>4491</v>
      </c>
      <c r="H76" s="55"/>
      <c r="I76" s="55"/>
      <c r="J76" s="19"/>
      <c r="K76" s="19"/>
      <c r="L76" s="19"/>
      <c r="M76" s="19"/>
      <c r="BD76" s="14"/>
      <c r="BE76" s="15"/>
      <c r="BF76" s="21"/>
      <c r="BG76" s="41"/>
      <c r="BH76" s="12" t="s">
        <v>87</v>
      </c>
    </row>
    <row r="77" spans="1:60" s="3" customFormat="1" ht="21.6" x14ac:dyDescent="0.3">
      <c r="A77" s="25"/>
      <c r="B77" s="26" t="s">
        <v>603</v>
      </c>
      <c r="C77" s="600" t="s">
        <v>604</v>
      </c>
      <c r="D77" s="600"/>
      <c r="E77" s="600"/>
      <c r="F77" s="27" t="s">
        <v>605</v>
      </c>
      <c r="G77" s="22" t="s">
        <v>4492</v>
      </c>
      <c r="H77" s="55"/>
      <c r="I77" s="55"/>
      <c r="J77" s="19"/>
      <c r="K77" s="19"/>
      <c r="L77" s="19"/>
      <c r="M77" s="19"/>
      <c r="BD77" s="14"/>
      <c r="BE77" s="15"/>
      <c r="BF77" s="21"/>
      <c r="BG77" s="41"/>
      <c r="BH77" s="12" t="s">
        <v>604</v>
      </c>
    </row>
    <row r="78" spans="1:60" s="3" customFormat="1" ht="72.599999999999994" x14ac:dyDescent="0.3">
      <c r="A78" s="16" t="s">
        <v>188</v>
      </c>
      <c r="B78" s="17" t="s">
        <v>4493</v>
      </c>
      <c r="C78" s="568" t="s">
        <v>4494</v>
      </c>
      <c r="D78" s="568"/>
      <c r="E78" s="568"/>
      <c r="F78" s="16" t="s">
        <v>112</v>
      </c>
      <c r="G78" s="30">
        <v>16.32</v>
      </c>
      <c r="H78" s="55">
        <f t="shared" ref="H78:H141" si="1">I78/G78</f>
        <v>0</v>
      </c>
      <c r="I78" s="55">
        <v>0</v>
      </c>
      <c r="J78" s="19">
        <v>0</v>
      </c>
      <c r="K78" s="19">
        <v>51.25</v>
      </c>
      <c r="L78" s="19">
        <v>836.44</v>
      </c>
      <c r="M78" s="19">
        <v>1003.73</v>
      </c>
      <c r="BD78" s="14"/>
      <c r="BE78" s="15"/>
      <c r="BF78" s="21" t="s">
        <v>4494</v>
      </c>
      <c r="BG78" s="41"/>
      <c r="BH78" s="12"/>
    </row>
    <row r="79" spans="1:60" s="3" customFormat="1" ht="15" customHeight="1" x14ac:dyDescent="0.3">
      <c r="A79" s="603" t="s">
        <v>4495</v>
      </c>
      <c r="B79" s="604"/>
      <c r="C79" s="604"/>
      <c r="D79" s="604"/>
      <c r="E79" s="604"/>
      <c r="F79" s="604"/>
      <c r="G79" s="604"/>
      <c r="H79" s="354"/>
      <c r="I79" s="354"/>
      <c r="J79" s="267"/>
      <c r="K79" s="267"/>
      <c r="L79" s="267"/>
      <c r="M79" s="267"/>
      <c r="BD79" s="14"/>
      <c r="BE79" s="15" t="s">
        <v>4495</v>
      </c>
      <c r="BF79" s="21"/>
      <c r="BG79" s="41"/>
      <c r="BH79" s="12"/>
    </row>
    <row r="80" spans="1:60" s="3" customFormat="1" ht="21.6" x14ac:dyDescent="0.3">
      <c r="A80" s="16" t="s">
        <v>192</v>
      </c>
      <c r="B80" s="17" t="s">
        <v>4496</v>
      </c>
      <c r="C80" s="568" t="s">
        <v>4497</v>
      </c>
      <c r="D80" s="568"/>
      <c r="E80" s="568"/>
      <c r="F80" s="16" t="s">
        <v>38</v>
      </c>
      <c r="G80" s="23">
        <v>1</v>
      </c>
      <c r="H80" s="55">
        <f t="shared" si="1"/>
        <v>917.93</v>
      </c>
      <c r="I80" s="55">
        <v>917.93</v>
      </c>
      <c r="J80" s="19">
        <v>1101.51</v>
      </c>
      <c r="K80" s="19">
        <v>109.06</v>
      </c>
      <c r="L80" s="19">
        <v>109.06</v>
      </c>
      <c r="M80" s="19">
        <v>130.87</v>
      </c>
      <c r="BD80" s="14"/>
      <c r="BE80" s="15"/>
      <c r="BF80" s="21" t="s">
        <v>4497</v>
      </c>
      <c r="BG80" s="41"/>
      <c r="BH80" s="12"/>
    </row>
    <row r="81" spans="1:60" s="3" customFormat="1" ht="20.399999999999999" x14ac:dyDescent="0.3">
      <c r="A81" s="25"/>
      <c r="B81" s="26" t="s">
        <v>3765</v>
      </c>
      <c r="C81" s="600" t="s">
        <v>3766</v>
      </c>
      <c r="D81" s="600"/>
      <c r="E81" s="600"/>
      <c r="F81" s="27" t="s">
        <v>72</v>
      </c>
      <c r="G81" s="22" t="s">
        <v>1469</v>
      </c>
      <c r="H81" s="55"/>
      <c r="I81" s="55"/>
      <c r="J81" s="19"/>
      <c r="K81" s="19"/>
      <c r="L81" s="19"/>
      <c r="M81" s="19"/>
      <c r="BD81" s="14"/>
      <c r="BE81" s="15"/>
      <c r="BF81" s="21"/>
      <c r="BG81" s="41"/>
      <c r="BH81" s="12" t="s">
        <v>3766</v>
      </c>
    </row>
    <row r="82" spans="1:60" s="3" customFormat="1" ht="20.399999999999999" x14ac:dyDescent="0.3">
      <c r="A82" s="25"/>
      <c r="B82" s="26" t="s">
        <v>4498</v>
      </c>
      <c r="C82" s="600" t="s">
        <v>4499</v>
      </c>
      <c r="D82" s="600"/>
      <c r="E82" s="600"/>
      <c r="F82" s="27" t="s">
        <v>72</v>
      </c>
      <c r="G82" s="22" t="s">
        <v>1469</v>
      </c>
      <c r="H82" s="55"/>
      <c r="I82" s="55"/>
      <c r="J82" s="19"/>
      <c r="K82" s="19"/>
      <c r="L82" s="19"/>
      <c r="M82" s="19"/>
      <c r="BD82" s="14"/>
      <c r="BE82" s="15"/>
      <c r="BF82" s="21"/>
      <c r="BG82" s="41"/>
      <c r="BH82" s="12" t="s">
        <v>4499</v>
      </c>
    </row>
    <row r="83" spans="1:60" s="3" customFormat="1" ht="21.6" x14ac:dyDescent="0.3">
      <c r="A83" s="25"/>
      <c r="B83" s="26" t="s">
        <v>4500</v>
      </c>
      <c r="C83" s="600" t="s">
        <v>4501</v>
      </c>
      <c r="D83" s="600"/>
      <c r="E83" s="600"/>
      <c r="F83" s="27" t="s">
        <v>138</v>
      </c>
      <c r="G83" s="22" t="s">
        <v>1169</v>
      </c>
      <c r="H83" s="55"/>
      <c r="I83" s="55"/>
      <c r="J83" s="19"/>
      <c r="K83" s="19"/>
      <c r="L83" s="19"/>
      <c r="M83" s="19"/>
      <c r="BD83" s="14"/>
      <c r="BE83" s="15"/>
      <c r="BF83" s="21"/>
      <c r="BG83" s="41"/>
      <c r="BH83" s="12" t="s">
        <v>4501</v>
      </c>
    </row>
    <row r="84" spans="1:60" s="3" customFormat="1" ht="52.2" x14ac:dyDescent="0.3">
      <c r="A84" s="25"/>
      <c r="B84" s="26" t="s">
        <v>4502</v>
      </c>
      <c r="C84" s="600" t="s">
        <v>4503</v>
      </c>
      <c r="D84" s="600"/>
      <c r="E84" s="600"/>
      <c r="F84" s="27" t="s">
        <v>1257</v>
      </c>
      <c r="G84" s="22" t="s">
        <v>1557</v>
      </c>
      <c r="H84" s="55"/>
      <c r="I84" s="55"/>
      <c r="J84" s="19"/>
      <c r="K84" s="19"/>
      <c r="L84" s="19"/>
      <c r="M84" s="19"/>
      <c r="BD84" s="14"/>
      <c r="BE84" s="15"/>
      <c r="BF84" s="21"/>
      <c r="BG84" s="41"/>
      <c r="BH84" s="12" t="s">
        <v>4503</v>
      </c>
    </row>
    <row r="85" spans="1:60" s="3" customFormat="1" ht="21.6" x14ac:dyDescent="0.3">
      <c r="A85" s="25"/>
      <c r="B85" s="26" t="s">
        <v>4504</v>
      </c>
      <c r="C85" s="600" t="s">
        <v>4505</v>
      </c>
      <c r="D85" s="600"/>
      <c r="E85" s="600"/>
      <c r="F85" s="27" t="s">
        <v>67</v>
      </c>
      <c r="G85" s="22" t="s">
        <v>1467</v>
      </c>
      <c r="H85" s="55"/>
      <c r="I85" s="55"/>
      <c r="J85" s="19"/>
      <c r="K85" s="19"/>
      <c r="L85" s="19"/>
      <c r="M85" s="19"/>
      <c r="BD85" s="14"/>
      <c r="BE85" s="15"/>
      <c r="BF85" s="21"/>
      <c r="BG85" s="41"/>
      <c r="BH85" s="12" t="s">
        <v>4505</v>
      </c>
    </row>
    <row r="86" spans="1:60" s="3" customFormat="1" ht="21.6" x14ac:dyDescent="0.3">
      <c r="A86" s="25"/>
      <c r="B86" s="26" t="s">
        <v>4506</v>
      </c>
      <c r="C86" s="600" t="s">
        <v>4507</v>
      </c>
      <c r="D86" s="600"/>
      <c r="E86" s="600"/>
      <c r="F86" s="27" t="s">
        <v>46</v>
      </c>
      <c r="G86" s="22" t="s">
        <v>1923</v>
      </c>
      <c r="H86" s="55"/>
      <c r="I86" s="55"/>
      <c r="J86" s="19"/>
      <c r="K86" s="19"/>
      <c r="L86" s="19"/>
      <c r="M86" s="19"/>
      <c r="BD86" s="14"/>
      <c r="BE86" s="15"/>
      <c r="BF86" s="21"/>
      <c r="BG86" s="41"/>
      <c r="BH86" s="12" t="s">
        <v>4507</v>
      </c>
    </row>
    <row r="87" spans="1:60" s="3" customFormat="1" ht="20.399999999999999" x14ac:dyDescent="0.3">
      <c r="A87" s="25"/>
      <c r="B87" s="26" t="s">
        <v>4508</v>
      </c>
      <c r="C87" s="600" t="s">
        <v>4509</v>
      </c>
      <c r="D87" s="600"/>
      <c r="E87" s="600"/>
      <c r="F87" s="27" t="s">
        <v>138</v>
      </c>
      <c r="G87" s="22" t="s">
        <v>1469</v>
      </c>
      <c r="H87" s="55"/>
      <c r="I87" s="55"/>
      <c r="J87" s="19"/>
      <c r="K87" s="19"/>
      <c r="L87" s="19"/>
      <c r="M87" s="19"/>
      <c r="BD87" s="14"/>
      <c r="BE87" s="15"/>
      <c r="BF87" s="21"/>
      <c r="BG87" s="41"/>
      <c r="BH87" s="12" t="s">
        <v>4509</v>
      </c>
    </row>
    <row r="88" spans="1:60" s="3" customFormat="1" ht="21.6" x14ac:dyDescent="0.3">
      <c r="A88" s="25"/>
      <c r="B88" s="26" t="s">
        <v>603</v>
      </c>
      <c r="C88" s="600" t="s">
        <v>604</v>
      </c>
      <c r="D88" s="600"/>
      <c r="E88" s="600"/>
      <c r="F88" s="27" t="s">
        <v>605</v>
      </c>
      <c r="G88" s="22" t="s">
        <v>4510</v>
      </c>
      <c r="H88" s="55"/>
      <c r="I88" s="55"/>
      <c r="J88" s="19"/>
      <c r="K88" s="19"/>
      <c r="L88" s="19"/>
      <c r="M88" s="19"/>
      <c r="BD88" s="14"/>
      <c r="BE88" s="15"/>
      <c r="BF88" s="21"/>
      <c r="BG88" s="41"/>
      <c r="BH88" s="12" t="s">
        <v>604</v>
      </c>
    </row>
    <row r="89" spans="1:60" s="3" customFormat="1" ht="20.399999999999999" x14ac:dyDescent="0.3">
      <c r="A89" s="16" t="s">
        <v>4511</v>
      </c>
      <c r="B89" s="17" t="s">
        <v>4512</v>
      </c>
      <c r="C89" s="568" t="s">
        <v>4513</v>
      </c>
      <c r="D89" s="568"/>
      <c r="E89" s="568"/>
      <c r="F89" s="16" t="s">
        <v>1456</v>
      </c>
      <c r="G89" s="23">
        <v>1</v>
      </c>
      <c r="H89" s="55">
        <f t="shared" si="1"/>
        <v>0</v>
      </c>
      <c r="I89" s="55">
        <v>0</v>
      </c>
      <c r="J89" s="19">
        <v>0</v>
      </c>
      <c r="K89" s="19">
        <v>123211.02</v>
      </c>
      <c r="L89" s="19">
        <v>123211.02</v>
      </c>
      <c r="M89" s="19">
        <v>147853.22</v>
      </c>
      <c r="BD89" s="14"/>
      <c r="BE89" s="15"/>
      <c r="BF89" s="21" t="s">
        <v>4513</v>
      </c>
      <c r="BG89" s="41"/>
      <c r="BH89" s="12"/>
    </row>
    <row r="90" spans="1:60" s="3" customFormat="1" ht="15" customHeight="1" x14ac:dyDescent="0.3">
      <c r="A90" s="603" t="s">
        <v>4514</v>
      </c>
      <c r="B90" s="604"/>
      <c r="C90" s="604"/>
      <c r="D90" s="604"/>
      <c r="E90" s="604"/>
      <c r="F90" s="604"/>
      <c r="G90" s="604"/>
      <c r="H90" s="354"/>
      <c r="I90" s="354"/>
      <c r="J90" s="267"/>
      <c r="K90" s="267"/>
      <c r="L90" s="267"/>
      <c r="M90" s="267"/>
      <c r="BD90" s="14"/>
      <c r="BE90" s="15" t="s">
        <v>4514</v>
      </c>
      <c r="BF90" s="21"/>
      <c r="BG90" s="41"/>
      <c r="BH90" s="12"/>
    </row>
    <row r="91" spans="1:60" s="3" customFormat="1" ht="42" x14ac:dyDescent="0.3">
      <c r="A91" s="16" t="s">
        <v>197</v>
      </c>
      <c r="B91" s="17" t="s">
        <v>4515</v>
      </c>
      <c r="C91" s="568" t="s">
        <v>4516</v>
      </c>
      <c r="D91" s="568"/>
      <c r="E91" s="568"/>
      <c r="F91" s="16" t="s">
        <v>38</v>
      </c>
      <c r="G91" s="23">
        <v>1</v>
      </c>
      <c r="H91" s="55">
        <f t="shared" si="1"/>
        <v>4828.09</v>
      </c>
      <c r="I91" s="55">
        <v>4828.09</v>
      </c>
      <c r="J91" s="19">
        <v>5793.71</v>
      </c>
      <c r="K91" s="19">
        <v>1813.33</v>
      </c>
      <c r="L91" s="19">
        <v>1813.33</v>
      </c>
      <c r="M91" s="19">
        <v>2175.9899999999998</v>
      </c>
      <c r="BD91" s="14"/>
      <c r="BE91" s="15"/>
      <c r="BF91" s="21" t="s">
        <v>4516</v>
      </c>
      <c r="BG91" s="41"/>
      <c r="BH91" s="12"/>
    </row>
    <row r="92" spans="1:60" s="3" customFormat="1" ht="20.399999999999999" x14ac:dyDescent="0.3">
      <c r="A92" s="25"/>
      <c r="B92" s="26" t="s">
        <v>1689</v>
      </c>
      <c r="C92" s="600" t="s">
        <v>1690</v>
      </c>
      <c r="D92" s="600"/>
      <c r="E92" s="600"/>
      <c r="F92" s="27" t="s">
        <v>72</v>
      </c>
      <c r="G92" s="22" t="s">
        <v>4517</v>
      </c>
      <c r="H92" s="55"/>
      <c r="I92" s="55"/>
      <c r="J92" s="19"/>
      <c r="K92" s="19"/>
      <c r="L92" s="19"/>
      <c r="M92" s="19"/>
      <c r="BD92" s="14"/>
      <c r="BE92" s="15"/>
      <c r="BF92" s="21"/>
      <c r="BG92" s="41"/>
      <c r="BH92" s="12" t="s">
        <v>1690</v>
      </c>
    </row>
    <row r="93" spans="1:60" s="3" customFormat="1" ht="20.399999999999999" x14ac:dyDescent="0.3">
      <c r="A93" s="25"/>
      <c r="B93" s="26" t="s">
        <v>387</v>
      </c>
      <c r="C93" s="600" t="s">
        <v>388</v>
      </c>
      <c r="D93" s="600"/>
      <c r="E93" s="600"/>
      <c r="F93" s="27" t="s">
        <v>72</v>
      </c>
      <c r="G93" s="22" t="s">
        <v>4518</v>
      </c>
      <c r="H93" s="55"/>
      <c r="I93" s="55"/>
      <c r="J93" s="19"/>
      <c r="K93" s="19"/>
      <c r="L93" s="19"/>
      <c r="M93" s="19"/>
      <c r="BD93" s="14"/>
      <c r="BE93" s="15"/>
      <c r="BF93" s="21"/>
      <c r="BG93" s="41"/>
      <c r="BH93" s="12" t="s">
        <v>388</v>
      </c>
    </row>
    <row r="94" spans="1:60" s="3" customFormat="1" ht="21.6" x14ac:dyDescent="0.3">
      <c r="A94" s="25"/>
      <c r="B94" s="26" t="s">
        <v>1927</v>
      </c>
      <c r="C94" s="600" t="s">
        <v>1928</v>
      </c>
      <c r="D94" s="600"/>
      <c r="E94" s="600"/>
      <c r="F94" s="27" t="s">
        <v>67</v>
      </c>
      <c r="G94" s="22" t="s">
        <v>4519</v>
      </c>
      <c r="H94" s="55"/>
      <c r="I94" s="55"/>
      <c r="J94" s="19"/>
      <c r="K94" s="19"/>
      <c r="L94" s="19"/>
      <c r="M94" s="19"/>
      <c r="BD94" s="14"/>
      <c r="BE94" s="15"/>
      <c r="BF94" s="21"/>
      <c r="BG94" s="41"/>
      <c r="BH94" s="12" t="s">
        <v>1928</v>
      </c>
    </row>
    <row r="95" spans="1:60" s="3" customFormat="1" ht="20.399999999999999" x14ac:dyDescent="0.3">
      <c r="A95" s="25"/>
      <c r="B95" s="26" t="s">
        <v>601</v>
      </c>
      <c r="C95" s="600" t="s">
        <v>602</v>
      </c>
      <c r="D95" s="600"/>
      <c r="E95" s="600"/>
      <c r="F95" s="27" t="s">
        <v>72</v>
      </c>
      <c r="G95" s="22" t="s">
        <v>1155</v>
      </c>
      <c r="H95" s="55"/>
      <c r="I95" s="55"/>
      <c r="J95" s="19"/>
      <c r="K95" s="19"/>
      <c r="L95" s="19"/>
      <c r="M95" s="19"/>
      <c r="BD95" s="14"/>
      <c r="BE95" s="15"/>
      <c r="BF95" s="21"/>
      <c r="BG95" s="41"/>
      <c r="BH95" s="12" t="s">
        <v>602</v>
      </c>
    </row>
    <row r="96" spans="1:60" s="3" customFormat="1" ht="21.6" x14ac:dyDescent="0.3">
      <c r="A96" s="25"/>
      <c r="B96" s="26" t="s">
        <v>603</v>
      </c>
      <c r="C96" s="600" t="s">
        <v>604</v>
      </c>
      <c r="D96" s="600"/>
      <c r="E96" s="600"/>
      <c r="F96" s="27" t="s">
        <v>605</v>
      </c>
      <c r="G96" s="22" t="s">
        <v>3932</v>
      </c>
      <c r="H96" s="55"/>
      <c r="I96" s="55"/>
      <c r="J96" s="19"/>
      <c r="K96" s="19"/>
      <c r="L96" s="19"/>
      <c r="M96" s="19"/>
      <c r="BD96" s="14"/>
      <c r="BE96" s="15"/>
      <c r="BF96" s="21"/>
      <c r="BG96" s="41"/>
      <c r="BH96" s="12" t="s">
        <v>604</v>
      </c>
    </row>
    <row r="97" spans="1:60" s="3" customFormat="1" ht="21.6" x14ac:dyDescent="0.3">
      <c r="A97" s="16" t="s">
        <v>1887</v>
      </c>
      <c r="B97" s="17" t="s">
        <v>4520</v>
      </c>
      <c r="C97" s="568" t="s">
        <v>4521</v>
      </c>
      <c r="D97" s="568"/>
      <c r="E97" s="568"/>
      <c r="F97" s="16" t="s">
        <v>1456</v>
      </c>
      <c r="G97" s="23">
        <v>1</v>
      </c>
      <c r="H97" s="55">
        <f t="shared" si="1"/>
        <v>0</v>
      </c>
      <c r="I97" s="55">
        <v>0</v>
      </c>
      <c r="J97" s="19">
        <v>0</v>
      </c>
      <c r="K97" s="19">
        <v>31029.01</v>
      </c>
      <c r="L97" s="19">
        <v>31029.01</v>
      </c>
      <c r="M97" s="19">
        <v>37234.81</v>
      </c>
      <c r="BD97" s="14"/>
      <c r="BE97" s="15"/>
      <c r="BF97" s="21" t="s">
        <v>4521</v>
      </c>
      <c r="BG97" s="41"/>
      <c r="BH97" s="12"/>
    </row>
    <row r="98" spans="1:60" s="3" customFormat="1" ht="15" customHeight="1" x14ac:dyDescent="0.3">
      <c r="A98" s="603" t="s">
        <v>4522</v>
      </c>
      <c r="B98" s="604"/>
      <c r="C98" s="604"/>
      <c r="D98" s="604"/>
      <c r="E98" s="604"/>
      <c r="F98" s="604"/>
      <c r="G98" s="604"/>
      <c r="H98" s="354"/>
      <c r="I98" s="354"/>
      <c r="J98" s="267"/>
      <c r="K98" s="267"/>
      <c r="L98" s="267"/>
      <c r="M98" s="267"/>
      <c r="BD98" s="14"/>
      <c r="BE98" s="15" t="s">
        <v>4522</v>
      </c>
      <c r="BF98" s="21"/>
      <c r="BG98" s="41"/>
      <c r="BH98" s="12"/>
    </row>
    <row r="99" spans="1:60" s="3" customFormat="1" ht="21.6" x14ac:dyDescent="0.3">
      <c r="A99" s="16" t="s">
        <v>218</v>
      </c>
      <c r="B99" s="17" t="s">
        <v>4523</v>
      </c>
      <c r="C99" s="568" t="s">
        <v>4524</v>
      </c>
      <c r="D99" s="568"/>
      <c r="E99" s="568"/>
      <c r="F99" s="16" t="s">
        <v>38</v>
      </c>
      <c r="G99" s="23">
        <v>1</v>
      </c>
      <c r="H99" s="55">
        <f t="shared" si="1"/>
        <v>2261.79</v>
      </c>
      <c r="I99" s="55">
        <v>2261.79</v>
      </c>
      <c r="J99" s="19">
        <v>2714.15</v>
      </c>
      <c r="K99" s="19">
        <v>3.69</v>
      </c>
      <c r="L99" s="19">
        <v>3.69</v>
      </c>
      <c r="M99" s="19">
        <v>4.43</v>
      </c>
      <c r="BD99" s="14"/>
      <c r="BE99" s="15"/>
      <c r="BF99" s="21" t="s">
        <v>4524</v>
      </c>
      <c r="BG99" s="41"/>
      <c r="BH99" s="12"/>
    </row>
    <row r="100" spans="1:60" s="3" customFormat="1" ht="21.6" x14ac:dyDescent="0.3">
      <c r="A100" s="25"/>
      <c r="B100" s="26" t="s">
        <v>603</v>
      </c>
      <c r="C100" s="600" t="s">
        <v>604</v>
      </c>
      <c r="D100" s="600"/>
      <c r="E100" s="600"/>
      <c r="F100" s="27" t="s">
        <v>605</v>
      </c>
      <c r="G100" s="22" t="s">
        <v>4525</v>
      </c>
      <c r="H100" s="55"/>
      <c r="I100" s="55"/>
      <c r="J100" s="19"/>
      <c r="K100" s="19"/>
      <c r="L100" s="19"/>
      <c r="M100" s="19"/>
      <c r="BD100" s="14"/>
      <c r="BE100" s="15"/>
      <c r="BF100" s="21"/>
      <c r="BG100" s="41"/>
      <c r="BH100" s="12" t="s">
        <v>604</v>
      </c>
    </row>
    <row r="101" spans="1:60" s="3" customFormat="1" ht="21.6" x14ac:dyDescent="0.3">
      <c r="A101" s="16" t="s">
        <v>4526</v>
      </c>
      <c r="B101" s="17" t="s">
        <v>4527</v>
      </c>
      <c r="C101" s="568" t="s">
        <v>4528</v>
      </c>
      <c r="D101" s="568"/>
      <c r="E101" s="568"/>
      <c r="F101" s="16" t="s">
        <v>1456</v>
      </c>
      <c r="G101" s="23">
        <v>1</v>
      </c>
      <c r="H101" s="55">
        <f t="shared" si="1"/>
        <v>0</v>
      </c>
      <c r="I101" s="55">
        <v>0</v>
      </c>
      <c r="J101" s="19">
        <v>0</v>
      </c>
      <c r="K101" s="19">
        <v>6779.49</v>
      </c>
      <c r="L101" s="19">
        <v>6779.49</v>
      </c>
      <c r="M101" s="19">
        <v>8135.39</v>
      </c>
      <c r="BD101" s="14"/>
      <c r="BE101" s="15"/>
      <c r="BF101" s="21" t="s">
        <v>4528</v>
      </c>
      <c r="BG101" s="41"/>
      <c r="BH101" s="12"/>
    </row>
    <row r="102" spans="1:60" s="3" customFormat="1" ht="15" customHeight="1" x14ac:dyDescent="0.3">
      <c r="A102" s="603" t="s">
        <v>4529</v>
      </c>
      <c r="B102" s="604"/>
      <c r="C102" s="604"/>
      <c r="D102" s="604"/>
      <c r="E102" s="604"/>
      <c r="F102" s="604"/>
      <c r="G102" s="604"/>
      <c r="H102" s="354"/>
      <c r="I102" s="354"/>
      <c r="J102" s="267"/>
      <c r="K102" s="267"/>
      <c r="L102" s="267"/>
      <c r="M102" s="267"/>
      <c r="BD102" s="14"/>
      <c r="BE102" s="15" t="s">
        <v>4529</v>
      </c>
      <c r="BF102" s="21"/>
      <c r="BG102" s="41"/>
      <c r="BH102" s="12"/>
    </row>
    <row r="103" spans="1:60" s="3" customFormat="1" ht="31.8" x14ac:dyDescent="0.3">
      <c r="A103" s="16" t="s">
        <v>223</v>
      </c>
      <c r="B103" s="17" t="s">
        <v>4530</v>
      </c>
      <c r="C103" s="568" t="s">
        <v>4531</v>
      </c>
      <c r="D103" s="568"/>
      <c r="E103" s="568"/>
      <c r="F103" s="16" t="s">
        <v>38</v>
      </c>
      <c r="G103" s="23">
        <v>3</v>
      </c>
      <c r="H103" s="55">
        <f t="shared" si="1"/>
        <v>2905.48</v>
      </c>
      <c r="I103" s="55">
        <v>8716.43</v>
      </c>
      <c r="J103" s="19">
        <v>10459.709999999999</v>
      </c>
      <c r="K103" s="19">
        <v>16.91</v>
      </c>
      <c r="L103" s="19">
        <v>50.74</v>
      </c>
      <c r="M103" s="19">
        <v>60.89</v>
      </c>
      <c r="BD103" s="14"/>
      <c r="BE103" s="15"/>
      <c r="BF103" s="21" t="s">
        <v>4531</v>
      </c>
      <c r="BG103" s="41"/>
      <c r="BH103" s="12"/>
    </row>
    <row r="104" spans="1:60" s="3" customFormat="1" ht="21.6" x14ac:dyDescent="0.3">
      <c r="A104" s="25"/>
      <c r="B104" s="26" t="s">
        <v>4532</v>
      </c>
      <c r="C104" s="600" t="s">
        <v>4533</v>
      </c>
      <c r="D104" s="600"/>
      <c r="E104" s="600"/>
      <c r="F104" s="27" t="s">
        <v>72</v>
      </c>
      <c r="G104" s="22" t="s">
        <v>4534</v>
      </c>
      <c r="H104" s="55"/>
      <c r="I104" s="55"/>
      <c r="J104" s="19"/>
      <c r="K104" s="19"/>
      <c r="L104" s="19"/>
      <c r="M104" s="19"/>
      <c r="BD104" s="14"/>
      <c r="BE104" s="15"/>
      <c r="BF104" s="21"/>
      <c r="BG104" s="41"/>
      <c r="BH104" s="12" t="s">
        <v>4533</v>
      </c>
    </row>
    <row r="105" spans="1:60" s="3" customFormat="1" ht="21.6" x14ac:dyDescent="0.3">
      <c r="A105" s="25"/>
      <c r="B105" s="26" t="s">
        <v>603</v>
      </c>
      <c r="C105" s="600" t="s">
        <v>604</v>
      </c>
      <c r="D105" s="600"/>
      <c r="E105" s="600"/>
      <c r="F105" s="27" t="s">
        <v>605</v>
      </c>
      <c r="G105" s="22" t="s">
        <v>4535</v>
      </c>
      <c r="H105" s="55"/>
      <c r="I105" s="55"/>
      <c r="J105" s="19"/>
      <c r="K105" s="19"/>
      <c r="L105" s="19"/>
      <c r="M105" s="19"/>
      <c r="BD105" s="14"/>
      <c r="BE105" s="15"/>
      <c r="BF105" s="21"/>
      <c r="BG105" s="41"/>
      <c r="BH105" s="12" t="s">
        <v>604</v>
      </c>
    </row>
    <row r="106" spans="1:60" s="3" customFormat="1" ht="20.399999999999999" x14ac:dyDescent="0.3">
      <c r="A106" s="16" t="s">
        <v>4536</v>
      </c>
      <c r="B106" s="17" t="s">
        <v>4537</v>
      </c>
      <c r="C106" s="568" t="s">
        <v>4538</v>
      </c>
      <c r="D106" s="568"/>
      <c r="E106" s="568"/>
      <c r="F106" s="16" t="s">
        <v>1456</v>
      </c>
      <c r="G106" s="23">
        <v>1</v>
      </c>
      <c r="H106" s="55">
        <f t="shared" si="1"/>
        <v>0</v>
      </c>
      <c r="I106" s="55">
        <v>0</v>
      </c>
      <c r="J106" s="19">
        <v>0</v>
      </c>
      <c r="K106" s="19">
        <v>15281.19</v>
      </c>
      <c r="L106" s="19">
        <v>15281.19</v>
      </c>
      <c r="M106" s="19">
        <v>18337.43</v>
      </c>
      <c r="BD106" s="14"/>
      <c r="BE106" s="15"/>
      <c r="BF106" s="21" t="s">
        <v>4538</v>
      </c>
      <c r="BG106" s="41"/>
      <c r="BH106" s="12"/>
    </row>
    <row r="107" spans="1:60" s="3" customFormat="1" ht="21.6" x14ac:dyDescent="0.3">
      <c r="A107" s="16" t="s">
        <v>229</v>
      </c>
      <c r="B107" s="17" t="s">
        <v>4539</v>
      </c>
      <c r="C107" s="568" t="s">
        <v>4540</v>
      </c>
      <c r="D107" s="568"/>
      <c r="E107" s="568"/>
      <c r="F107" s="16" t="s">
        <v>1456</v>
      </c>
      <c r="G107" s="23">
        <v>2</v>
      </c>
      <c r="H107" s="55">
        <f t="shared" si="1"/>
        <v>0</v>
      </c>
      <c r="I107" s="55">
        <v>0</v>
      </c>
      <c r="J107" s="19">
        <v>0</v>
      </c>
      <c r="K107" s="19">
        <v>108.15</v>
      </c>
      <c r="L107" s="19">
        <v>216.29</v>
      </c>
      <c r="M107" s="19">
        <v>259.55</v>
      </c>
      <c r="BD107" s="14"/>
      <c r="BE107" s="15"/>
      <c r="BF107" s="21" t="s">
        <v>4540</v>
      </c>
      <c r="BG107" s="41"/>
      <c r="BH107" s="12"/>
    </row>
    <row r="108" spans="1:60" s="3" customFormat="1" ht="15" customHeight="1" x14ac:dyDescent="0.3">
      <c r="A108" s="603" t="s">
        <v>4541</v>
      </c>
      <c r="B108" s="604"/>
      <c r="C108" s="604"/>
      <c r="D108" s="604"/>
      <c r="E108" s="604"/>
      <c r="F108" s="604"/>
      <c r="G108" s="604"/>
      <c r="H108" s="354"/>
      <c r="I108" s="354"/>
      <c r="J108" s="267"/>
      <c r="K108" s="267"/>
      <c r="L108" s="267"/>
      <c r="M108" s="267"/>
      <c r="BD108" s="14"/>
      <c r="BE108" s="15" t="s">
        <v>4541</v>
      </c>
      <c r="BF108" s="21"/>
      <c r="BG108" s="41"/>
      <c r="BH108" s="12"/>
    </row>
    <row r="109" spans="1:60" s="3" customFormat="1" ht="21.6" x14ac:dyDescent="0.3">
      <c r="A109" s="16" t="s">
        <v>231</v>
      </c>
      <c r="B109" s="17" t="s">
        <v>4542</v>
      </c>
      <c r="C109" s="568" t="s">
        <v>4543</v>
      </c>
      <c r="D109" s="568"/>
      <c r="E109" s="568"/>
      <c r="F109" s="16" t="s">
        <v>38</v>
      </c>
      <c r="G109" s="23">
        <v>19</v>
      </c>
      <c r="H109" s="55">
        <f t="shared" si="1"/>
        <v>1059.1500000000001</v>
      </c>
      <c r="I109" s="55">
        <v>20123.93</v>
      </c>
      <c r="J109" s="19">
        <v>24148.720000000001</v>
      </c>
      <c r="K109" s="19">
        <v>1.85</v>
      </c>
      <c r="L109" s="19">
        <v>35.06</v>
      </c>
      <c r="M109" s="19">
        <v>42.07</v>
      </c>
      <c r="BD109" s="14"/>
      <c r="BE109" s="15"/>
      <c r="BF109" s="21" t="s">
        <v>4543</v>
      </c>
      <c r="BG109" s="41"/>
      <c r="BH109" s="12"/>
    </row>
    <row r="110" spans="1:60" s="3" customFormat="1" ht="21.6" x14ac:dyDescent="0.3">
      <c r="A110" s="25"/>
      <c r="B110" s="26" t="s">
        <v>603</v>
      </c>
      <c r="C110" s="600" t="s">
        <v>604</v>
      </c>
      <c r="D110" s="600"/>
      <c r="E110" s="600"/>
      <c r="F110" s="27" t="s">
        <v>605</v>
      </c>
      <c r="G110" s="22" t="s">
        <v>4544</v>
      </c>
      <c r="H110" s="55"/>
      <c r="I110" s="55"/>
      <c r="J110" s="19"/>
      <c r="K110" s="19"/>
      <c r="L110" s="19"/>
      <c r="M110" s="19"/>
      <c r="BD110" s="14"/>
      <c r="BE110" s="15"/>
      <c r="BF110" s="21"/>
      <c r="BG110" s="41"/>
      <c r="BH110" s="12" t="s">
        <v>604</v>
      </c>
    </row>
    <row r="111" spans="1:60" s="3" customFormat="1" ht="42" x14ac:dyDescent="0.3">
      <c r="A111" s="16" t="s">
        <v>1585</v>
      </c>
      <c r="B111" s="17" t="s">
        <v>4545</v>
      </c>
      <c r="C111" s="568" t="s">
        <v>4546</v>
      </c>
      <c r="D111" s="568"/>
      <c r="E111" s="568"/>
      <c r="F111" s="16" t="s">
        <v>1456</v>
      </c>
      <c r="G111" s="23">
        <v>1</v>
      </c>
      <c r="H111" s="55">
        <f t="shared" si="1"/>
        <v>0</v>
      </c>
      <c r="I111" s="55">
        <v>0</v>
      </c>
      <c r="J111" s="19">
        <v>0</v>
      </c>
      <c r="K111" s="19">
        <v>653499.03</v>
      </c>
      <c r="L111" s="19">
        <v>653499.03</v>
      </c>
      <c r="M111" s="19">
        <v>784198.84</v>
      </c>
      <c r="BD111" s="14"/>
      <c r="BE111" s="15"/>
      <c r="BF111" s="21" t="s">
        <v>4546</v>
      </c>
      <c r="BG111" s="41"/>
      <c r="BH111" s="12"/>
    </row>
    <row r="112" spans="1:60" s="3" customFormat="1" ht="20.399999999999999" x14ac:dyDescent="0.3">
      <c r="A112" s="16" t="s">
        <v>4547</v>
      </c>
      <c r="B112" s="17" t="s">
        <v>4548</v>
      </c>
      <c r="C112" s="568" t="s">
        <v>4549</v>
      </c>
      <c r="D112" s="568"/>
      <c r="E112" s="568"/>
      <c r="F112" s="16" t="s">
        <v>1456</v>
      </c>
      <c r="G112" s="23">
        <v>3</v>
      </c>
      <c r="H112" s="55">
        <f t="shared" si="1"/>
        <v>0</v>
      </c>
      <c r="I112" s="55">
        <v>0</v>
      </c>
      <c r="J112" s="19">
        <v>0</v>
      </c>
      <c r="K112" s="19">
        <v>12751.19</v>
      </c>
      <c r="L112" s="19">
        <v>38253.57</v>
      </c>
      <c r="M112" s="19">
        <v>45904.28</v>
      </c>
      <c r="BD112" s="14"/>
      <c r="BE112" s="15"/>
      <c r="BF112" s="21" t="s">
        <v>4549</v>
      </c>
      <c r="BG112" s="41"/>
      <c r="BH112" s="12"/>
    </row>
    <row r="113" spans="1:60" s="3" customFormat="1" ht="20.399999999999999" x14ac:dyDescent="0.3">
      <c r="A113" s="16" t="s">
        <v>4550</v>
      </c>
      <c r="B113" s="17" t="s">
        <v>4551</v>
      </c>
      <c r="C113" s="568" t="s">
        <v>4552</v>
      </c>
      <c r="D113" s="568"/>
      <c r="E113" s="568"/>
      <c r="F113" s="16" t="s">
        <v>1456</v>
      </c>
      <c r="G113" s="23">
        <v>2</v>
      </c>
      <c r="H113" s="55">
        <f t="shared" si="1"/>
        <v>0</v>
      </c>
      <c r="I113" s="55">
        <v>0</v>
      </c>
      <c r="J113" s="19">
        <v>0</v>
      </c>
      <c r="K113" s="19">
        <v>18570.2</v>
      </c>
      <c r="L113" s="19">
        <v>37140.39</v>
      </c>
      <c r="M113" s="19">
        <v>44568.47</v>
      </c>
      <c r="BD113" s="14"/>
      <c r="BE113" s="15"/>
      <c r="BF113" s="21" t="s">
        <v>4552</v>
      </c>
      <c r="BG113" s="41"/>
      <c r="BH113" s="12"/>
    </row>
    <row r="114" spans="1:60" s="3" customFormat="1" ht="20.399999999999999" x14ac:dyDescent="0.3">
      <c r="A114" s="16" t="s">
        <v>4553</v>
      </c>
      <c r="B114" s="17" t="s">
        <v>4554</v>
      </c>
      <c r="C114" s="568" t="s">
        <v>4555</v>
      </c>
      <c r="D114" s="568"/>
      <c r="E114" s="568"/>
      <c r="F114" s="16" t="s">
        <v>1456</v>
      </c>
      <c r="G114" s="23">
        <v>1</v>
      </c>
      <c r="H114" s="55">
        <f t="shared" si="1"/>
        <v>0</v>
      </c>
      <c r="I114" s="55">
        <v>0</v>
      </c>
      <c r="J114" s="19">
        <v>0</v>
      </c>
      <c r="K114" s="19">
        <v>9867.01</v>
      </c>
      <c r="L114" s="19">
        <v>9867.01</v>
      </c>
      <c r="M114" s="19">
        <v>11840.41</v>
      </c>
      <c r="BD114" s="14"/>
      <c r="BE114" s="15"/>
      <c r="BF114" s="21" t="s">
        <v>4555</v>
      </c>
      <c r="BG114" s="41"/>
      <c r="BH114" s="12"/>
    </row>
    <row r="115" spans="1:60" s="3" customFormat="1" ht="20.399999999999999" x14ac:dyDescent="0.3">
      <c r="A115" s="16" t="s">
        <v>4556</v>
      </c>
      <c r="B115" s="17" t="s">
        <v>4557</v>
      </c>
      <c r="C115" s="568" t="s">
        <v>4558</v>
      </c>
      <c r="D115" s="568"/>
      <c r="E115" s="568"/>
      <c r="F115" s="16" t="s">
        <v>1456</v>
      </c>
      <c r="G115" s="23">
        <v>1</v>
      </c>
      <c r="H115" s="55">
        <f t="shared" si="1"/>
        <v>0</v>
      </c>
      <c r="I115" s="55">
        <v>0</v>
      </c>
      <c r="J115" s="19">
        <v>0</v>
      </c>
      <c r="K115" s="19">
        <v>9867.01</v>
      </c>
      <c r="L115" s="19">
        <v>9867.01</v>
      </c>
      <c r="M115" s="19">
        <v>11840.41</v>
      </c>
      <c r="BD115" s="14"/>
      <c r="BE115" s="15"/>
      <c r="BF115" s="21" t="s">
        <v>4558</v>
      </c>
      <c r="BG115" s="41"/>
      <c r="BH115" s="12"/>
    </row>
    <row r="116" spans="1:60" s="3" customFormat="1" ht="20.399999999999999" x14ac:dyDescent="0.3">
      <c r="A116" s="16" t="s">
        <v>4559</v>
      </c>
      <c r="B116" s="17" t="s">
        <v>4560</v>
      </c>
      <c r="C116" s="568" t="s">
        <v>4561</v>
      </c>
      <c r="D116" s="568"/>
      <c r="E116" s="568"/>
      <c r="F116" s="16" t="s">
        <v>1456</v>
      </c>
      <c r="G116" s="23">
        <v>2</v>
      </c>
      <c r="H116" s="55">
        <f t="shared" si="1"/>
        <v>0</v>
      </c>
      <c r="I116" s="55">
        <v>0</v>
      </c>
      <c r="J116" s="19">
        <v>0</v>
      </c>
      <c r="K116" s="19">
        <v>74382.03</v>
      </c>
      <c r="L116" s="19">
        <v>148764.04999999999</v>
      </c>
      <c r="M116" s="19">
        <v>178516.86</v>
      </c>
      <c r="BD116" s="14"/>
      <c r="BE116" s="15"/>
      <c r="BF116" s="21" t="s">
        <v>4561</v>
      </c>
      <c r="BG116" s="41"/>
      <c r="BH116" s="12"/>
    </row>
    <row r="117" spans="1:60" s="3" customFormat="1" ht="20.399999999999999" x14ac:dyDescent="0.3">
      <c r="A117" s="16" t="s">
        <v>529</v>
      </c>
      <c r="B117" s="17" t="s">
        <v>4562</v>
      </c>
      <c r="C117" s="568" t="s">
        <v>4563</v>
      </c>
      <c r="D117" s="568"/>
      <c r="E117" s="568"/>
      <c r="F117" s="16" t="s">
        <v>1456</v>
      </c>
      <c r="G117" s="23">
        <v>1</v>
      </c>
      <c r="H117" s="55">
        <f t="shared" si="1"/>
        <v>0</v>
      </c>
      <c r="I117" s="55">
        <v>0</v>
      </c>
      <c r="J117" s="19">
        <v>0</v>
      </c>
      <c r="K117" s="19">
        <v>2665.75</v>
      </c>
      <c r="L117" s="19">
        <v>2665.75</v>
      </c>
      <c r="M117" s="19">
        <v>3198.9</v>
      </c>
      <c r="BD117" s="14"/>
      <c r="BE117" s="15"/>
      <c r="BF117" s="21" t="s">
        <v>4563</v>
      </c>
      <c r="BG117" s="41"/>
      <c r="BH117" s="12"/>
    </row>
    <row r="118" spans="1:60" s="3" customFormat="1" ht="20.399999999999999" x14ac:dyDescent="0.3">
      <c r="A118" s="16" t="s">
        <v>4564</v>
      </c>
      <c r="B118" s="17" t="s">
        <v>4565</v>
      </c>
      <c r="C118" s="568" t="s">
        <v>4566</v>
      </c>
      <c r="D118" s="568"/>
      <c r="E118" s="568"/>
      <c r="F118" s="16" t="s">
        <v>1456</v>
      </c>
      <c r="G118" s="23">
        <v>1</v>
      </c>
      <c r="H118" s="55">
        <f t="shared" si="1"/>
        <v>0</v>
      </c>
      <c r="I118" s="55">
        <v>0</v>
      </c>
      <c r="J118" s="19">
        <v>0</v>
      </c>
      <c r="K118" s="19">
        <v>116380.01</v>
      </c>
      <c r="L118" s="19">
        <v>116380.01</v>
      </c>
      <c r="M118" s="19">
        <v>139656.01</v>
      </c>
      <c r="BD118" s="14"/>
      <c r="BE118" s="15"/>
      <c r="BF118" s="21" t="s">
        <v>4566</v>
      </c>
      <c r="BG118" s="41"/>
      <c r="BH118" s="12"/>
    </row>
    <row r="119" spans="1:60" s="3" customFormat="1" ht="20.399999999999999" x14ac:dyDescent="0.3">
      <c r="A119" s="16" t="s">
        <v>4567</v>
      </c>
      <c r="B119" s="17" t="s">
        <v>4568</v>
      </c>
      <c r="C119" s="568" t="s">
        <v>4569</v>
      </c>
      <c r="D119" s="568"/>
      <c r="E119" s="568"/>
      <c r="F119" s="16" t="s">
        <v>1456</v>
      </c>
      <c r="G119" s="23">
        <v>4</v>
      </c>
      <c r="H119" s="55">
        <f t="shared" si="1"/>
        <v>0</v>
      </c>
      <c r="I119" s="55">
        <v>0</v>
      </c>
      <c r="J119" s="19">
        <v>0</v>
      </c>
      <c r="K119" s="19">
        <v>81364.800000000003</v>
      </c>
      <c r="L119" s="19">
        <v>325459.19</v>
      </c>
      <c r="M119" s="19">
        <v>390551.03</v>
      </c>
      <c r="BD119" s="14"/>
      <c r="BE119" s="15"/>
      <c r="BF119" s="21" t="s">
        <v>4569</v>
      </c>
      <c r="BG119" s="41"/>
      <c r="BH119" s="12"/>
    </row>
    <row r="120" spans="1:60" s="3" customFormat="1" ht="20.399999999999999" x14ac:dyDescent="0.3">
      <c r="A120" s="16" t="s">
        <v>4570</v>
      </c>
      <c r="B120" s="17" t="s">
        <v>4571</v>
      </c>
      <c r="C120" s="568" t="s">
        <v>4572</v>
      </c>
      <c r="D120" s="568"/>
      <c r="E120" s="568"/>
      <c r="F120" s="16" t="s">
        <v>1456</v>
      </c>
      <c r="G120" s="23">
        <v>1</v>
      </c>
      <c r="H120" s="55">
        <f t="shared" si="1"/>
        <v>0</v>
      </c>
      <c r="I120" s="55">
        <v>0</v>
      </c>
      <c r="J120" s="19">
        <v>0</v>
      </c>
      <c r="K120" s="19">
        <v>154330</v>
      </c>
      <c r="L120" s="19">
        <v>154330</v>
      </c>
      <c r="M120" s="19">
        <v>185196</v>
      </c>
      <c r="BD120" s="14"/>
      <c r="BE120" s="15"/>
      <c r="BF120" s="21" t="s">
        <v>4572</v>
      </c>
      <c r="BG120" s="41"/>
      <c r="BH120" s="12"/>
    </row>
    <row r="121" spans="1:60" s="3" customFormat="1" ht="20.399999999999999" x14ac:dyDescent="0.3">
      <c r="A121" s="16" t="s">
        <v>4573</v>
      </c>
      <c r="B121" s="17" t="s">
        <v>4574</v>
      </c>
      <c r="C121" s="568" t="s">
        <v>4575</v>
      </c>
      <c r="D121" s="568"/>
      <c r="E121" s="568"/>
      <c r="F121" s="16" t="s">
        <v>1456</v>
      </c>
      <c r="G121" s="23">
        <v>1</v>
      </c>
      <c r="H121" s="55">
        <f t="shared" si="1"/>
        <v>0</v>
      </c>
      <c r="I121" s="55">
        <v>0</v>
      </c>
      <c r="J121" s="19">
        <v>0</v>
      </c>
      <c r="K121" s="19">
        <v>11359.72</v>
      </c>
      <c r="L121" s="19">
        <v>11359.72</v>
      </c>
      <c r="M121" s="19">
        <v>13631.66</v>
      </c>
      <c r="BD121" s="14"/>
      <c r="BE121" s="15"/>
      <c r="BF121" s="21" t="s">
        <v>4575</v>
      </c>
      <c r="BG121" s="41"/>
      <c r="BH121" s="12"/>
    </row>
    <row r="122" spans="1:60" s="3" customFormat="1" ht="20.399999999999999" x14ac:dyDescent="0.3">
      <c r="A122" s="16" t="s">
        <v>4576</v>
      </c>
      <c r="B122" s="17" t="s">
        <v>4577</v>
      </c>
      <c r="C122" s="568" t="s">
        <v>4578</v>
      </c>
      <c r="D122" s="568"/>
      <c r="E122" s="568"/>
      <c r="F122" s="16" t="s">
        <v>1456</v>
      </c>
      <c r="G122" s="23">
        <v>1</v>
      </c>
      <c r="H122" s="55">
        <f t="shared" si="1"/>
        <v>0</v>
      </c>
      <c r="I122" s="55">
        <v>0</v>
      </c>
      <c r="J122" s="19">
        <v>0</v>
      </c>
      <c r="K122" s="19">
        <v>234784.03</v>
      </c>
      <c r="L122" s="19">
        <v>234784.03</v>
      </c>
      <c r="M122" s="19">
        <v>281740.84000000003</v>
      </c>
      <c r="BD122" s="14"/>
      <c r="BE122" s="15"/>
      <c r="BF122" s="21" t="s">
        <v>4578</v>
      </c>
      <c r="BG122" s="41"/>
      <c r="BH122" s="12"/>
    </row>
    <row r="123" spans="1:60" s="3" customFormat="1" ht="20.399999999999999" x14ac:dyDescent="0.3">
      <c r="A123" s="16" t="s">
        <v>580</v>
      </c>
      <c r="B123" s="17" t="s">
        <v>4579</v>
      </c>
      <c r="C123" s="568" t="s">
        <v>4580</v>
      </c>
      <c r="D123" s="568"/>
      <c r="E123" s="568"/>
      <c r="F123" s="16" t="s">
        <v>1456</v>
      </c>
      <c r="G123" s="23">
        <v>1</v>
      </c>
      <c r="H123" s="55">
        <f t="shared" si="1"/>
        <v>0</v>
      </c>
      <c r="I123" s="55">
        <v>0</v>
      </c>
      <c r="J123" s="19">
        <v>0</v>
      </c>
      <c r="K123" s="19">
        <v>3175.11</v>
      </c>
      <c r="L123" s="19">
        <v>3175.11</v>
      </c>
      <c r="M123" s="19">
        <v>3810.13</v>
      </c>
      <c r="BD123" s="14"/>
      <c r="BE123" s="15"/>
      <c r="BF123" s="21" t="s">
        <v>4580</v>
      </c>
      <c r="BG123" s="41"/>
      <c r="BH123" s="12"/>
    </row>
    <row r="124" spans="1:60" s="3" customFormat="1" ht="20.399999999999999" x14ac:dyDescent="0.3">
      <c r="A124" s="16" t="s">
        <v>581</v>
      </c>
      <c r="B124" s="17" t="s">
        <v>4581</v>
      </c>
      <c r="C124" s="568" t="s">
        <v>4582</v>
      </c>
      <c r="D124" s="568"/>
      <c r="E124" s="568"/>
      <c r="F124" s="16" t="s">
        <v>1456</v>
      </c>
      <c r="G124" s="23">
        <v>1</v>
      </c>
      <c r="H124" s="55">
        <f t="shared" si="1"/>
        <v>0</v>
      </c>
      <c r="I124" s="55">
        <v>0</v>
      </c>
      <c r="J124" s="19">
        <v>0</v>
      </c>
      <c r="K124" s="19">
        <v>5729.84</v>
      </c>
      <c r="L124" s="19">
        <v>5729.84</v>
      </c>
      <c r="M124" s="19">
        <v>6875.81</v>
      </c>
      <c r="BD124" s="14"/>
      <c r="BE124" s="15"/>
      <c r="BF124" s="21" t="s">
        <v>4582</v>
      </c>
      <c r="BG124" s="41"/>
      <c r="BH124" s="12"/>
    </row>
    <row r="125" spans="1:60" s="3" customFormat="1" ht="20.399999999999999" x14ac:dyDescent="0.3">
      <c r="A125" s="16" t="s">
        <v>2133</v>
      </c>
      <c r="B125" s="17" t="s">
        <v>4583</v>
      </c>
      <c r="C125" s="568" t="s">
        <v>4584</v>
      </c>
      <c r="D125" s="568"/>
      <c r="E125" s="568"/>
      <c r="F125" s="16" t="s">
        <v>1456</v>
      </c>
      <c r="G125" s="23">
        <v>2</v>
      </c>
      <c r="H125" s="55">
        <f t="shared" si="1"/>
        <v>0</v>
      </c>
      <c r="I125" s="55">
        <v>0</v>
      </c>
      <c r="J125" s="19">
        <v>0</v>
      </c>
      <c r="K125" s="19">
        <v>25093.3</v>
      </c>
      <c r="L125" s="19">
        <v>50186.6</v>
      </c>
      <c r="M125" s="19">
        <v>60223.92</v>
      </c>
      <c r="BD125" s="14"/>
      <c r="BE125" s="15"/>
      <c r="BF125" s="21" t="s">
        <v>4584</v>
      </c>
      <c r="BG125" s="41"/>
      <c r="BH125" s="12"/>
    </row>
    <row r="126" spans="1:60" s="3" customFormat="1" ht="21.6" x14ac:dyDescent="0.3">
      <c r="A126" s="16" t="s">
        <v>2134</v>
      </c>
      <c r="B126" s="17" t="s">
        <v>4585</v>
      </c>
      <c r="C126" s="568" t="s">
        <v>4586</v>
      </c>
      <c r="D126" s="568"/>
      <c r="E126" s="568"/>
      <c r="F126" s="16" t="s">
        <v>1456</v>
      </c>
      <c r="G126" s="23">
        <v>1</v>
      </c>
      <c r="H126" s="55">
        <f t="shared" si="1"/>
        <v>0</v>
      </c>
      <c r="I126" s="55">
        <v>0</v>
      </c>
      <c r="J126" s="19">
        <v>0</v>
      </c>
      <c r="K126" s="19">
        <v>12306.38</v>
      </c>
      <c r="L126" s="19">
        <v>12306.38</v>
      </c>
      <c r="M126" s="19">
        <v>14767.66</v>
      </c>
      <c r="BD126" s="14"/>
      <c r="BE126" s="15"/>
      <c r="BF126" s="21" t="s">
        <v>4586</v>
      </c>
      <c r="BG126" s="41"/>
      <c r="BH126" s="12"/>
    </row>
    <row r="127" spans="1:60" s="3" customFormat="1" ht="20.399999999999999" x14ac:dyDescent="0.3">
      <c r="A127" s="16" t="s">
        <v>2135</v>
      </c>
      <c r="B127" s="17" t="s">
        <v>4587</v>
      </c>
      <c r="C127" s="568" t="s">
        <v>4588</v>
      </c>
      <c r="D127" s="568"/>
      <c r="E127" s="568"/>
      <c r="F127" s="16" t="s">
        <v>1456</v>
      </c>
      <c r="G127" s="23">
        <v>1</v>
      </c>
      <c r="H127" s="55">
        <f t="shared" si="1"/>
        <v>0</v>
      </c>
      <c r="I127" s="55">
        <v>0</v>
      </c>
      <c r="J127" s="19">
        <v>0</v>
      </c>
      <c r="K127" s="19">
        <v>2421.89</v>
      </c>
      <c r="L127" s="19">
        <v>2421.89</v>
      </c>
      <c r="M127" s="19">
        <v>2906.27</v>
      </c>
      <c r="BD127" s="14"/>
      <c r="BE127" s="15"/>
      <c r="BF127" s="21" t="s">
        <v>4588</v>
      </c>
      <c r="BG127" s="41"/>
      <c r="BH127" s="12"/>
    </row>
    <row r="128" spans="1:60" s="3" customFormat="1" ht="21.6" x14ac:dyDescent="0.3">
      <c r="A128" s="16" t="s">
        <v>2140</v>
      </c>
      <c r="B128" s="17" t="s">
        <v>4589</v>
      </c>
      <c r="C128" s="568" t="s">
        <v>4590</v>
      </c>
      <c r="D128" s="568"/>
      <c r="E128" s="568"/>
      <c r="F128" s="16" t="s">
        <v>1456</v>
      </c>
      <c r="G128" s="23">
        <v>1</v>
      </c>
      <c r="H128" s="55">
        <f t="shared" si="1"/>
        <v>0</v>
      </c>
      <c r="I128" s="55">
        <v>0</v>
      </c>
      <c r="J128" s="19">
        <v>0</v>
      </c>
      <c r="K128" s="19">
        <v>4430.28</v>
      </c>
      <c r="L128" s="19">
        <v>4430.28</v>
      </c>
      <c r="M128" s="19">
        <v>5316.33</v>
      </c>
      <c r="BD128" s="14"/>
      <c r="BE128" s="15"/>
      <c r="BF128" s="21" t="s">
        <v>4590</v>
      </c>
      <c r="BG128" s="41"/>
      <c r="BH128" s="12"/>
    </row>
    <row r="129" spans="1:60" s="3" customFormat="1" ht="15" customHeight="1" x14ac:dyDescent="0.3">
      <c r="A129" s="603" t="s">
        <v>4591</v>
      </c>
      <c r="B129" s="604"/>
      <c r="C129" s="604"/>
      <c r="D129" s="604"/>
      <c r="E129" s="604"/>
      <c r="F129" s="604"/>
      <c r="G129" s="604"/>
      <c r="H129" s="354"/>
      <c r="I129" s="354"/>
      <c r="J129" s="267"/>
      <c r="K129" s="267"/>
      <c r="L129" s="267"/>
      <c r="M129" s="267"/>
      <c r="BD129" s="14"/>
      <c r="BE129" s="15" t="s">
        <v>4591</v>
      </c>
      <c r="BF129" s="21"/>
      <c r="BG129" s="41"/>
      <c r="BH129" s="12"/>
    </row>
    <row r="130" spans="1:60" s="3" customFormat="1" ht="21.6" x14ac:dyDescent="0.3">
      <c r="A130" s="16" t="s">
        <v>2165</v>
      </c>
      <c r="B130" s="17" t="s">
        <v>4496</v>
      </c>
      <c r="C130" s="568" t="s">
        <v>4497</v>
      </c>
      <c r="D130" s="568"/>
      <c r="E130" s="568"/>
      <c r="F130" s="16" t="s">
        <v>38</v>
      </c>
      <c r="G130" s="23">
        <v>1</v>
      </c>
      <c r="H130" s="55">
        <f t="shared" si="1"/>
        <v>917.93</v>
      </c>
      <c r="I130" s="55">
        <v>917.93</v>
      </c>
      <c r="J130" s="19">
        <v>1101.51</v>
      </c>
      <c r="K130" s="19">
        <v>109.06</v>
      </c>
      <c r="L130" s="19">
        <v>109.06</v>
      </c>
      <c r="M130" s="19">
        <v>130.87</v>
      </c>
      <c r="BD130" s="14"/>
      <c r="BE130" s="15"/>
      <c r="BF130" s="21" t="s">
        <v>4497</v>
      </c>
      <c r="BG130" s="41"/>
      <c r="BH130" s="12"/>
    </row>
    <row r="131" spans="1:60" s="3" customFormat="1" ht="20.399999999999999" x14ac:dyDescent="0.3">
      <c r="A131" s="25"/>
      <c r="B131" s="26" t="s">
        <v>3765</v>
      </c>
      <c r="C131" s="600" t="s">
        <v>3766</v>
      </c>
      <c r="D131" s="600"/>
      <c r="E131" s="600"/>
      <c r="F131" s="27" t="s">
        <v>72</v>
      </c>
      <c r="G131" s="22" t="s">
        <v>1469</v>
      </c>
      <c r="H131" s="55"/>
      <c r="I131" s="55"/>
      <c r="J131" s="19"/>
      <c r="K131" s="19"/>
      <c r="L131" s="19"/>
      <c r="M131" s="19"/>
      <c r="BD131" s="14"/>
      <c r="BE131" s="15"/>
      <c r="BF131" s="21"/>
      <c r="BG131" s="41"/>
      <c r="BH131" s="12" t="s">
        <v>3766</v>
      </c>
    </row>
    <row r="132" spans="1:60" s="3" customFormat="1" ht="20.399999999999999" x14ac:dyDescent="0.3">
      <c r="A132" s="25"/>
      <c r="B132" s="26" t="s">
        <v>4498</v>
      </c>
      <c r="C132" s="600" t="s">
        <v>4499</v>
      </c>
      <c r="D132" s="600"/>
      <c r="E132" s="600"/>
      <c r="F132" s="27" t="s">
        <v>72</v>
      </c>
      <c r="G132" s="22" t="s">
        <v>1469</v>
      </c>
      <c r="H132" s="55"/>
      <c r="I132" s="55"/>
      <c r="J132" s="19"/>
      <c r="K132" s="19"/>
      <c r="L132" s="19"/>
      <c r="M132" s="19"/>
      <c r="BD132" s="14"/>
      <c r="BE132" s="15"/>
      <c r="BF132" s="21"/>
      <c r="BG132" s="41"/>
      <c r="BH132" s="12" t="s">
        <v>4499</v>
      </c>
    </row>
    <row r="133" spans="1:60" s="3" customFormat="1" ht="21.6" x14ac:dyDescent="0.3">
      <c r="A133" s="25"/>
      <c r="B133" s="26" t="s">
        <v>4500</v>
      </c>
      <c r="C133" s="600" t="s">
        <v>4501</v>
      </c>
      <c r="D133" s="600"/>
      <c r="E133" s="600"/>
      <c r="F133" s="27" t="s">
        <v>138</v>
      </c>
      <c r="G133" s="22" t="s">
        <v>1169</v>
      </c>
      <c r="H133" s="55"/>
      <c r="I133" s="55"/>
      <c r="J133" s="19"/>
      <c r="K133" s="19"/>
      <c r="L133" s="19"/>
      <c r="M133" s="19"/>
      <c r="BD133" s="14"/>
      <c r="BE133" s="15"/>
      <c r="BF133" s="21"/>
      <c r="BG133" s="41"/>
      <c r="BH133" s="12" t="s">
        <v>4501</v>
      </c>
    </row>
    <row r="134" spans="1:60" s="3" customFormat="1" ht="52.2" x14ac:dyDescent="0.3">
      <c r="A134" s="25"/>
      <c r="B134" s="26" t="s">
        <v>4502</v>
      </c>
      <c r="C134" s="600" t="s">
        <v>4503</v>
      </c>
      <c r="D134" s="600"/>
      <c r="E134" s="600"/>
      <c r="F134" s="27" t="s">
        <v>1257</v>
      </c>
      <c r="G134" s="22" t="s">
        <v>1557</v>
      </c>
      <c r="H134" s="55"/>
      <c r="I134" s="55"/>
      <c r="J134" s="19"/>
      <c r="K134" s="19"/>
      <c r="L134" s="19"/>
      <c r="M134" s="19"/>
      <c r="BD134" s="14"/>
      <c r="BE134" s="15"/>
      <c r="BF134" s="21"/>
      <c r="BG134" s="41"/>
      <c r="BH134" s="12" t="s">
        <v>4503</v>
      </c>
    </row>
    <row r="135" spans="1:60" s="3" customFormat="1" ht="21.6" x14ac:dyDescent="0.3">
      <c r="A135" s="25"/>
      <c r="B135" s="26" t="s">
        <v>4504</v>
      </c>
      <c r="C135" s="600" t="s">
        <v>4505</v>
      </c>
      <c r="D135" s="600"/>
      <c r="E135" s="600"/>
      <c r="F135" s="27" t="s">
        <v>67</v>
      </c>
      <c r="G135" s="22" t="s">
        <v>1467</v>
      </c>
      <c r="H135" s="55"/>
      <c r="I135" s="55"/>
      <c r="J135" s="19"/>
      <c r="K135" s="19"/>
      <c r="L135" s="19"/>
      <c r="M135" s="19"/>
      <c r="BD135" s="14"/>
      <c r="BE135" s="15"/>
      <c r="BF135" s="21"/>
      <c r="BG135" s="41"/>
      <c r="BH135" s="12" t="s">
        <v>4505</v>
      </c>
    </row>
    <row r="136" spans="1:60" s="3" customFormat="1" ht="21.6" x14ac:dyDescent="0.3">
      <c r="A136" s="25"/>
      <c r="B136" s="26" t="s">
        <v>4506</v>
      </c>
      <c r="C136" s="600" t="s">
        <v>4507</v>
      </c>
      <c r="D136" s="600"/>
      <c r="E136" s="600"/>
      <c r="F136" s="27" t="s">
        <v>46</v>
      </c>
      <c r="G136" s="22" t="s">
        <v>1923</v>
      </c>
      <c r="H136" s="55"/>
      <c r="I136" s="55"/>
      <c r="J136" s="19"/>
      <c r="K136" s="19"/>
      <c r="L136" s="19"/>
      <c r="M136" s="19"/>
      <c r="BD136" s="14"/>
      <c r="BE136" s="15"/>
      <c r="BF136" s="21"/>
      <c r="BG136" s="41"/>
      <c r="BH136" s="12" t="s">
        <v>4507</v>
      </c>
    </row>
    <row r="137" spans="1:60" s="3" customFormat="1" ht="20.399999999999999" x14ac:dyDescent="0.3">
      <c r="A137" s="25"/>
      <c r="B137" s="26" t="s">
        <v>4508</v>
      </c>
      <c r="C137" s="600" t="s">
        <v>4509</v>
      </c>
      <c r="D137" s="600"/>
      <c r="E137" s="600"/>
      <c r="F137" s="27" t="s">
        <v>138</v>
      </c>
      <c r="G137" s="22" t="s">
        <v>1469</v>
      </c>
      <c r="H137" s="55"/>
      <c r="I137" s="55"/>
      <c r="J137" s="19"/>
      <c r="K137" s="19"/>
      <c r="L137" s="19"/>
      <c r="M137" s="19"/>
      <c r="BD137" s="14"/>
      <c r="BE137" s="15"/>
      <c r="BF137" s="21"/>
      <c r="BG137" s="41"/>
      <c r="BH137" s="12" t="s">
        <v>4509</v>
      </c>
    </row>
    <row r="138" spans="1:60" s="3" customFormat="1" ht="21.6" x14ac:dyDescent="0.3">
      <c r="A138" s="25"/>
      <c r="B138" s="26" t="s">
        <v>603</v>
      </c>
      <c r="C138" s="600" t="s">
        <v>604</v>
      </c>
      <c r="D138" s="600"/>
      <c r="E138" s="600"/>
      <c r="F138" s="27" t="s">
        <v>605</v>
      </c>
      <c r="G138" s="22" t="s">
        <v>4510</v>
      </c>
      <c r="H138" s="55"/>
      <c r="I138" s="55"/>
      <c r="J138" s="19"/>
      <c r="K138" s="19"/>
      <c r="L138" s="19"/>
      <c r="M138" s="19"/>
      <c r="BD138" s="14"/>
      <c r="BE138" s="15"/>
      <c r="BF138" s="21"/>
      <c r="BG138" s="41"/>
      <c r="BH138" s="12" t="s">
        <v>604</v>
      </c>
    </row>
    <row r="139" spans="1:60" s="3" customFormat="1" ht="20.399999999999999" x14ac:dyDescent="0.3">
      <c r="A139" s="16" t="s">
        <v>4592</v>
      </c>
      <c r="B139" s="17" t="s">
        <v>4593</v>
      </c>
      <c r="C139" s="568" t="s">
        <v>4594</v>
      </c>
      <c r="D139" s="568"/>
      <c r="E139" s="568"/>
      <c r="F139" s="16" t="s">
        <v>1456</v>
      </c>
      <c r="G139" s="23">
        <v>1</v>
      </c>
      <c r="H139" s="55">
        <f t="shared" si="1"/>
        <v>0</v>
      </c>
      <c r="I139" s="55">
        <v>0</v>
      </c>
      <c r="J139" s="19">
        <v>0</v>
      </c>
      <c r="K139" s="19">
        <v>190761.98</v>
      </c>
      <c r="L139" s="19">
        <v>190761.98</v>
      </c>
      <c r="M139" s="19">
        <v>228914.38</v>
      </c>
      <c r="BD139" s="14"/>
      <c r="BE139" s="15"/>
      <c r="BF139" s="21" t="s">
        <v>4594</v>
      </c>
      <c r="BG139" s="41"/>
      <c r="BH139" s="12"/>
    </row>
    <row r="140" spans="1:60" s="3" customFormat="1" ht="15" customHeight="1" x14ac:dyDescent="0.3">
      <c r="A140" s="603" t="s">
        <v>4595</v>
      </c>
      <c r="B140" s="604"/>
      <c r="C140" s="604"/>
      <c r="D140" s="604"/>
      <c r="E140" s="604"/>
      <c r="F140" s="604"/>
      <c r="G140" s="604"/>
      <c r="H140" s="354"/>
      <c r="I140" s="354"/>
      <c r="J140" s="267"/>
      <c r="K140" s="267"/>
      <c r="L140" s="267"/>
      <c r="M140" s="267"/>
      <c r="BD140" s="14"/>
      <c r="BE140" s="15" t="s">
        <v>4595</v>
      </c>
      <c r="BF140" s="21"/>
      <c r="BG140" s="41"/>
      <c r="BH140" s="12"/>
    </row>
    <row r="141" spans="1:60" s="3" customFormat="1" ht="42" x14ac:dyDescent="0.3">
      <c r="A141" s="16" t="s">
        <v>2176</v>
      </c>
      <c r="B141" s="17" t="s">
        <v>4515</v>
      </c>
      <c r="C141" s="568" t="s">
        <v>4516</v>
      </c>
      <c r="D141" s="568"/>
      <c r="E141" s="568"/>
      <c r="F141" s="16" t="s">
        <v>38</v>
      </c>
      <c r="G141" s="23">
        <v>1</v>
      </c>
      <c r="H141" s="55">
        <f t="shared" si="1"/>
        <v>4828.09</v>
      </c>
      <c r="I141" s="55">
        <v>4828.09</v>
      </c>
      <c r="J141" s="19">
        <v>5793.71</v>
      </c>
      <c r="K141" s="19">
        <v>1813.33</v>
      </c>
      <c r="L141" s="19">
        <v>1813.33</v>
      </c>
      <c r="M141" s="19">
        <v>2175.9899999999998</v>
      </c>
      <c r="BD141" s="14"/>
      <c r="BE141" s="15"/>
      <c r="BF141" s="21" t="s">
        <v>4516</v>
      </c>
      <c r="BG141" s="41"/>
      <c r="BH141" s="12"/>
    </row>
    <row r="142" spans="1:60" s="3" customFormat="1" ht="20.399999999999999" x14ac:dyDescent="0.3">
      <c r="A142" s="25"/>
      <c r="B142" s="26" t="s">
        <v>1689</v>
      </c>
      <c r="C142" s="600" t="s">
        <v>1690</v>
      </c>
      <c r="D142" s="600"/>
      <c r="E142" s="600"/>
      <c r="F142" s="27" t="s">
        <v>72</v>
      </c>
      <c r="G142" s="22" t="s">
        <v>4517</v>
      </c>
      <c r="H142" s="55"/>
      <c r="I142" s="55"/>
      <c r="J142" s="19"/>
      <c r="K142" s="19"/>
      <c r="L142" s="19"/>
      <c r="M142" s="19"/>
      <c r="BD142" s="14"/>
      <c r="BE142" s="15"/>
      <c r="BF142" s="21"/>
      <c r="BG142" s="41"/>
      <c r="BH142" s="12" t="s">
        <v>1690</v>
      </c>
    </row>
    <row r="143" spans="1:60" s="3" customFormat="1" ht="20.399999999999999" x14ac:dyDescent="0.3">
      <c r="A143" s="25"/>
      <c r="B143" s="26" t="s">
        <v>387</v>
      </c>
      <c r="C143" s="600" t="s">
        <v>388</v>
      </c>
      <c r="D143" s="600"/>
      <c r="E143" s="600"/>
      <c r="F143" s="27" t="s">
        <v>72</v>
      </c>
      <c r="G143" s="22" t="s">
        <v>4518</v>
      </c>
      <c r="H143" s="55"/>
      <c r="I143" s="55"/>
      <c r="J143" s="19"/>
      <c r="K143" s="19"/>
      <c r="L143" s="19"/>
      <c r="M143" s="19"/>
      <c r="BD143" s="14"/>
      <c r="BE143" s="15"/>
      <c r="BF143" s="21"/>
      <c r="BG143" s="41"/>
      <c r="BH143" s="12" t="s">
        <v>388</v>
      </c>
    </row>
    <row r="144" spans="1:60" s="3" customFormat="1" ht="21.6" x14ac:dyDescent="0.3">
      <c r="A144" s="25"/>
      <c r="B144" s="26" t="s">
        <v>1927</v>
      </c>
      <c r="C144" s="600" t="s">
        <v>1928</v>
      </c>
      <c r="D144" s="600"/>
      <c r="E144" s="600"/>
      <c r="F144" s="27" t="s">
        <v>67</v>
      </c>
      <c r="G144" s="22" t="s">
        <v>4519</v>
      </c>
      <c r="H144" s="55"/>
      <c r="I144" s="55"/>
      <c r="J144" s="19"/>
      <c r="K144" s="19"/>
      <c r="L144" s="19"/>
      <c r="M144" s="19"/>
      <c r="BD144" s="14"/>
      <c r="BE144" s="15"/>
      <c r="BF144" s="21"/>
      <c r="BG144" s="41"/>
      <c r="BH144" s="12" t="s">
        <v>1928</v>
      </c>
    </row>
    <row r="145" spans="1:60" s="3" customFormat="1" ht="20.399999999999999" x14ac:dyDescent="0.3">
      <c r="A145" s="25"/>
      <c r="B145" s="26" t="s">
        <v>601</v>
      </c>
      <c r="C145" s="600" t="s">
        <v>602</v>
      </c>
      <c r="D145" s="600"/>
      <c r="E145" s="600"/>
      <c r="F145" s="27" t="s">
        <v>72</v>
      </c>
      <c r="G145" s="22" t="s">
        <v>1155</v>
      </c>
      <c r="H145" s="55"/>
      <c r="I145" s="55"/>
      <c r="J145" s="19"/>
      <c r="K145" s="19"/>
      <c r="L145" s="19"/>
      <c r="M145" s="19"/>
      <c r="BD145" s="14"/>
      <c r="BE145" s="15"/>
      <c r="BF145" s="21"/>
      <c r="BG145" s="41"/>
      <c r="BH145" s="12" t="s">
        <v>602</v>
      </c>
    </row>
    <row r="146" spans="1:60" s="3" customFormat="1" ht="21.6" x14ac:dyDescent="0.3">
      <c r="A146" s="25"/>
      <c r="B146" s="26" t="s">
        <v>603</v>
      </c>
      <c r="C146" s="600" t="s">
        <v>604</v>
      </c>
      <c r="D146" s="600"/>
      <c r="E146" s="600"/>
      <c r="F146" s="27" t="s">
        <v>605</v>
      </c>
      <c r="G146" s="22" t="s">
        <v>3932</v>
      </c>
      <c r="H146" s="55"/>
      <c r="I146" s="55"/>
      <c r="J146" s="19"/>
      <c r="K146" s="19"/>
      <c r="L146" s="19"/>
      <c r="M146" s="19"/>
      <c r="BD146" s="14"/>
      <c r="BE146" s="15"/>
      <c r="BF146" s="21"/>
      <c r="BG146" s="41"/>
      <c r="BH146" s="12" t="s">
        <v>604</v>
      </c>
    </row>
    <row r="147" spans="1:60" s="3" customFormat="1" ht="20.399999999999999" x14ac:dyDescent="0.3">
      <c r="A147" s="16" t="s">
        <v>4596</v>
      </c>
      <c r="B147" s="17" t="s">
        <v>4597</v>
      </c>
      <c r="C147" s="568" t="s">
        <v>4598</v>
      </c>
      <c r="D147" s="568"/>
      <c r="E147" s="568"/>
      <c r="F147" s="16" t="s">
        <v>1456</v>
      </c>
      <c r="G147" s="23">
        <v>1</v>
      </c>
      <c r="H147" s="55">
        <f t="shared" ref="H147:H185" si="2">I147/G147</f>
        <v>0</v>
      </c>
      <c r="I147" s="55">
        <v>0</v>
      </c>
      <c r="J147" s="19">
        <v>0</v>
      </c>
      <c r="K147" s="19">
        <v>65122.19</v>
      </c>
      <c r="L147" s="19">
        <v>65122.19</v>
      </c>
      <c r="M147" s="19">
        <v>78146.63</v>
      </c>
      <c r="BD147" s="14"/>
      <c r="BE147" s="15"/>
      <c r="BF147" s="21" t="s">
        <v>4598</v>
      </c>
      <c r="BG147" s="41"/>
      <c r="BH147" s="12"/>
    </row>
    <row r="148" spans="1:60" s="3" customFormat="1" ht="15" customHeight="1" x14ac:dyDescent="0.3">
      <c r="A148" s="603" t="s">
        <v>4599</v>
      </c>
      <c r="B148" s="604"/>
      <c r="C148" s="604"/>
      <c r="D148" s="604"/>
      <c r="E148" s="604"/>
      <c r="F148" s="604"/>
      <c r="G148" s="604"/>
      <c r="H148" s="354"/>
      <c r="I148" s="354"/>
      <c r="J148" s="267"/>
      <c r="K148" s="267"/>
      <c r="L148" s="267"/>
      <c r="M148" s="267"/>
      <c r="BD148" s="14"/>
      <c r="BE148" s="15" t="s">
        <v>4599</v>
      </c>
      <c r="BF148" s="21"/>
      <c r="BG148" s="41"/>
      <c r="BH148" s="12"/>
    </row>
    <row r="149" spans="1:60" s="3" customFormat="1" ht="21.6" x14ac:dyDescent="0.3">
      <c r="A149" s="16" t="s">
        <v>2206</v>
      </c>
      <c r="B149" s="17" t="s">
        <v>4600</v>
      </c>
      <c r="C149" s="568" t="s">
        <v>4601</v>
      </c>
      <c r="D149" s="568"/>
      <c r="E149" s="568"/>
      <c r="F149" s="16" t="s">
        <v>38</v>
      </c>
      <c r="G149" s="23">
        <v>3</v>
      </c>
      <c r="H149" s="55">
        <f t="shared" si="2"/>
        <v>13371.66</v>
      </c>
      <c r="I149" s="55">
        <v>40114.97</v>
      </c>
      <c r="J149" s="19">
        <v>48137.96</v>
      </c>
      <c r="K149" s="19">
        <v>493.67</v>
      </c>
      <c r="L149" s="19">
        <v>1481</v>
      </c>
      <c r="M149" s="19">
        <v>1777.2</v>
      </c>
      <c r="BD149" s="14"/>
      <c r="BE149" s="15"/>
      <c r="BF149" s="21" t="s">
        <v>4601</v>
      </c>
      <c r="BG149" s="41"/>
      <c r="BH149" s="12"/>
    </row>
    <row r="150" spans="1:60" s="3" customFormat="1" ht="20.399999999999999" x14ac:dyDescent="0.3">
      <c r="A150" s="25"/>
      <c r="B150" s="26" t="s">
        <v>3765</v>
      </c>
      <c r="C150" s="600" t="s">
        <v>3766</v>
      </c>
      <c r="D150" s="600"/>
      <c r="E150" s="600"/>
      <c r="F150" s="27" t="s">
        <v>72</v>
      </c>
      <c r="G150" s="22" t="s">
        <v>1140</v>
      </c>
      <c r="H150" s="55"/>
      <c r="I150" s="55"/>
      <c r="J150" s="19"/>
      <c r="K150" s="19"/>
      <c r="L150" s="19"/>
      <c r="M150" s="19"/>
      <c r="BD150" s="14"/>
      <c r="BE150" s="15"/>
      <c r="BF150" s="21"/>
      <c r="BG150" s="41"/>
      <c r="BH150" s="12" t="s">
        <v>3766</v>
      </c>
    </row>
    <row r="151" spans="1:60" s="3" customFormat="1" ht="31.8" x14ac:dyDescent="0.3">
      <c r="A151" s="25"/>
      <c r="B151" s="26" t="s">
        <v>4449</v>
      </c>
      <c r="C151" s="600" t="s">
        <v>4450</v>
      </c>
      <c r="D151" s="600"/>
      <c r="E151" s="600"/>
      <c r="F151" s="27" t="s">
        <v>72</v>
      </c>
      <c r="G151" s="22" t="s">
        <v>4602</v>
      </c>
      <c r="H151" s="55"/>
      <c r="I151" s="55"/>
      <c r="J151" s="19"/>
      <c r="K151" s="19"/>
      <c r="L151" s="19"/>
      <c r="M151" s="19"/>
      <c r="BD151" s="14"/>
      <c r="BE151" s="15"/>
      <c r="BF151" s="21"/>
      <c r="BG151" s="41"/>
      <c r="BH151" s="12" t="s">
        <v>4450</v>
      </c>
    </row>
    <row r="152" spans="1:60" s="3" customFormat="1" ht="20.399999999999999" x14ac:dyDescent="0.3">
      <c r="A152" s="25"/>
      <c r="B152" s="26" t="s">
        <v>387</v>
      </c>
      <c r="C152" s="600" t="s">
        <v>388</v>
      </c>
      <c r="D152" s="600"/>
      <c r="E152" s="600"/>
      <c r="F152" s="27" t="s">
        <v>72</v>
      </c>
      <c r="G152" s="22" t="s">
        <v>4603</v>
      </c>
      <c r="H152" s="55"/>
      <c r="I152" s="55"/>
      <c r="J152" s="19"/>
      <c r="K152" s="19"/>
      <c r="L152" s="19"/>
      <c r="M152" s="19"/>
      <c r="BD152" s="14"/>
      <c r="BE152" s="15"/>
      <c r="BF152" s="21"/>
      <c r="BG152" s="41"/>
      <c r="BH152" s="12" t="s">
        <v>388</v>
      </c>
    </row>
    <row r="153" spans="1:60" s="3" customFormat="1" ht="21.6" x14ac:dyDescent="0.3">
      <c r="A153" s="25"/>
      <c r="B153" s="26" t="s">
        <v>4500</v>
      </c>
      <c r="C153" s="600" t="s">
        <v>4501</v>
      </c>
      <c r="D153" s="600"/>
      <c r="E153" s="600"/>
      <c r="F153" s="27" t="s">
        <v>138</v>
      </c>
      <c r="G153" s="22" t="s">
        <v>4604</v>
      </c>
      <c r="H153" s="55"/>
      <c r="I153" s="55"/>
      <c r="J153" s="19"/>
      <c r="K153" s="19"/>
      <c r="L153" s="19"/>
      <c r="M153" s="19"/>
      <c r="BD153" s="14"/>
      <c r="BE153" s="15"/>
      <c r="BF153" s="21"/>
      <c r="BG153" s="41"/>
      <c r="BH153" s="12" t="s">
        <v>4501</v>
      </c>
    </row>
    <row r="154" spans="1:60" s="3" customFormat="1" ht="20.399999999999999" x14ac:dyDescent="0.3">
      <c r="A154" s="25"/>
      <c r="B154" s="26" t="s">
        <v>1912</v>
      </c>
      <c r="C154" s="600" t="s">
        <v>1913</v>
      </c>
      <c r="D154" s="600"/>
      <c r="E154" s="600"/>
      <c r="F154" s="27" t="s">
        <v>67</v>
      </c>
      <c r="G154" s="22" t="s">
        <v>4605</v>
      </c>
      <c r="H154" s="55"/>
      <c r="I154" s="55"/>
      <c r="J154" s="19"/>
      <c r="K154" s="19"/>
      <c r="L154" s="19"/>
      <c r="M154" s="19"/>
      <c r="BD154" s="14"/>
      <c r="BE154" s="15"/>
      <c r="BF154" s="21"/>
      <c r="BG154" s="41"/>
      <c r="BH154" s="12" t="s">
        <v>1913</v>
      </c>
    </row>
    <row r="155" spans="1:60" s="3" customFormat="1" ht="31.8" x14ac:dyDescent="0.3">
      <c r="A155" s="25"/>
      <c r="B155" s="26" t="s">
        <v>4606</v>
      </c>
      <c r="C155" s="600" t="s">
        <v>4607</v>
      </c>
      <c r="D155" s="600"/>
      <c r="E155" s="600"/>
      <c r="F155" s="27" t="s">
        <v>67</v>
      </c>
      <c r="G155" s="22" t="s">
        <v>4608</v>
      </c>
      <c r="H155" s="55"/>
      <c r="I155" s="55"/>
      <c r="J155" s="19"/>
      <c r="K155" s="19"/>
      <c r="L155" s="19"/>
      <c r="M155" s="19"/>
      <c r="BD155" s="14"/>
      <c r="BE155" s="15"/>
      <c r="BF155" s="21"/>
      <c r="BG155" s="41"/>
      <c r="BH155" s="12" t="s">
        <v>4607</v>
      </c>
    </row>
    <row r="156" spans="1:60" s="3" customFormat="1" ht="21.6" x14ac:dyDescent="0.3">
      <c r="A156" s="25"/>
      <c r="B156" s="26" t="s">
        <v>4504</v>
      </c>
      <c r="C156" s="600" t="s">
        <v>4505</v>
      </c>
      <c r="D156" s="600"/>
      <c r="E156" s="600"/>
      <c r="F156" s="27" t="s">
        <v>67</v>
      </c>
      <c r="G156" s="22" t="s">
        <v>4609</v>
      </c>
      <c r="H156" s="55"/>
      <c r="I156" s="55"/>
      <c r="J156" s="19"/>
      <c r="K156" s="19"/>
      <c r="L156" s="19"/>
      <c r="M156" s="19"/>
      <c r="BD156" s="14"/>
      <c r="BE156" s="15"/>
      <c r="BF156" s="21"/>
      <c r="BG156" s="41"/>
      <c r="BH156" s="12" t="s">
        <v>4505</v>
      </c>
    </row>
    <row r="157" spans="1:60" s="3" customFormat="1" ht="21.6" x14ac:dyDescent="0.3">
      <c r="A157" s="25"/>
      <c r="B157" s="26" t="s">
        <v>4610</v>
      </c>
      <c r="C157" s="600" t="s">
        <v>4611</v>
      </c>
      <c r="D157" s="600"/>
      <c r="E157" s="600"/>
      <c r="F157" s="27" t="s">
        <v>67</v>
      </c>
      <c r="G157" s="22" t="s">
        <v>4612</v>
      </c>
      <c r="H157" s="55"/>
      <c r="I157" s="55"/>
      <c r="J157" s="19"/>
      <c r="K157" s="19"/>
      <c r="L157" s="19"/>
      <c r="M157" s="19"/>
      <c r="BD157" s="14"/>
      <c r="BE157" s="15"/>
      <c r="BF157" s="21"/>
      <c r="BG157" s="41"/>
      <c r="BH157" s="12" t="s">
        <v>4611</v>
      </c>
    </row>
    <row r="158" spans="1:60" s="3" customFormat="1" ht="20.399999999999999" x14ac:dyDescent="0.3">
      <c r="A158" s="25"/>
      <c r="B158" s="26" t="s">
        <v>1930</v>
      </c>
      <c r="C158" s="600" t="s">
        <v>1931</v>
      </c>
      <c r="D158" s="600"/>
      <c r="E158" s="600"/>
      <c r="F158" s="27" t="s">
        <v>72</v>
      </c>
      <c r="G158" s="22" t="s">
        <v>4534</v>
      </c>
      <c r="H158" s="55"/>
      <c r="I158" s="55"/>
      <c r="J158" s="19"/>
      <c r="K158" s="19"/>
      <c r="L158" s="19"/>
      <c r="M158" s="19"/>
      <c r="BD158" s="14"/>
      <c r="BE158" s="15"/>
      <c r="BF158" s="21"/>
      <c r="BG158" s="41"/>
      <c r="BH158" s="12" t="s">
        <v>1931</v>
      </c>
    </row>
    <row r="159" spans="1:60" s="3" customFormat="1" ht="20.399999999999999" x14ac:dyDescent="0.3">
      <c r="A159" s="25"/>
      <c r="B159" s="26" t="s">
        <v>4613</v>
      </c>
      <c r="C159" s="600" t="s">
        <v>4614</v>
      </c>
      <c r="D159" s="600"/>
      <c r="E159" s="600"/>
      <c r="F159" s="27" t="s">
        <v>138</v>
      </c>
      <c r="G159" s="22" t="s">
        <v>4604</v>
      </c>
      <c r="H159" s="55"/>
      <c r="I159" s="55"/>
      <c r="J159" s="19"/>
      <c r="K159" s="19"/>
      <c r="L159" s="19"/>
      <c r="M159" s="19"/>
      <c r="BD159" s="14"/>
      <c r="BE159" s="15"/>
      <c r="BF159" s="21"/>
      <c r="BG159" s="41"/>
      <c r="BH159" s="12" t="s">
        <v>4614</v>
      </c>
    </row>
    <row r="160" spans="1:60" s="3" customFormat="1" ht="20.399999999999999" x14ac:dyDescent="0.3">
      <c r="A160" s="25"/>
      <c r="B160" s="26" t="s">
        <v>4615</v>
      </c>
      <c r="C160" s="600" t="s">
        <v>4616</v>
      </c>
      <c r="D160" s="600"/>
      <c r="E160" s="600"/>
      <c r="F160" s="27" t="s">
        <v>72</v>
      </c>
      <c r="G160" s="22" t="s">
        <v>4602</v>
      </c>
      <c r="H160" s="55"/>
      <c r="I160" s="55"/>
      <c r="J160" s="19"/>
      <c r="K160" s="19"/>
      <c r="L160" s="19"/>
      <c r="M160" s="19"/>
      <c r="BD160" s="14"/>
      <c r="BE160" s="15"/>
      <c r="BF160" s="21"/>
      <c r="BG160" s="41"/>
      <c r="BH160" s="12" t="s">
        <v>4616</v>
      </c>
    </row>
    <row r="161" spans="1:60" s="3" customFormat="1" ht="21.6" x14ac:dyDescent="0.3">
      <c r="A161" s="25"/>
      <c r="B161" s="26" t="s">
        <v>4617</v>
      </c>
      <c r="C161" s="600" t="s">
        <v>4618</v>
      </c>
      <c r="D161" s="600"/>
      <c r="E161" s="600"/>
      <c r="F161" s="27" t="s">
        <v>72</v>
      </c>
      <c r="G161" s="22" t="s">
        <v>1247</v>
      </c>
      <c r="H161" s="55"/>
      <c r="I161" s="55"/>
      <c r="J161" s="19"/>
      <c r="K161" s="19"/>
      <c r="L161" s="19"/>
      <c r="M161" s="19"/>
      <c r="BD161" s="14"/>
      <c r="BE161" s="15"/>
      <c r="BF161" s="21"/>
      <c r="BG161" s="41"/>
      <c r="BH161" s="12" t="s">
        <v>4618</v>
      </c>
    </row>
    <row r="162" spans="1:60" s="3" customFormat="1" ht="21.6" x14ac:dyDescent="0.3">
      <c r="A162" s="25"/>
      <c r="B162" s="26" t="s">
        <v>603</v>
      </c>
      <c r="C162" s="600" t="s">
        <v>604</v>
      </c>
      <c r="D162" s="600"/>
      <c r="E162" s="600"/>
      <c r="F162" s="27" t="s">
        <v>605</v>
      </c>
      <c r="G162" s="22" t="s">
        <v>4619</v>
      </c>
      <c r="H162" s="55"/>
      <c r="I162" s="55"/>
      <c r="J162" s="19"/>
      <c r="K162" s="19"/>
      <c r="L162" s="19"/>
      <c r="M162" s="19"/>
      <c r="BD162" s="14"/>
      <c r="BE162" s="15"/>
      <c r="BF162" s="21"/>
      <c r="BG162" s="41"/>
      <c r="BH162" s="12" t="s">
        <v>604</v>
      </c>
    </row>
    <row r="163" spans="1:60" s="3" customFormat="1" ht="20.399999999999999" x14ac:dyDescent="0.3">
      <c r="A163" s="16" t="s">
        <v>4620</v>
      </c>
      <c r="B163" s="17" t="s">
        <v>4621</v>
      </c>
      <c r="C163" s="568" t="s">
        <v>4622</v>
      </c>
      <c r="D163" s="568"/>
      <c r="E163" s="568"/>
      <c r="F163" s="16" t="s">
        <v>1456</v>
      </c>
      <c r="G163" s="23">
        <v>1</v>
      </c>
      <c r="H163" s="55">
        <f t="shared" si="2"/>
        <v>0</v>
      </c>
      <c r="I163" s="55">
        <v>0</v>
      </c>
      <c r="J163" s="19">
        <v>0</v>
      </c>
      <c r="K163" s="19">
        <v>567371.21</v>
      </c>
      <c r="L163" s="19">
        <v>567371.21</v>
      </c>
      <c r="M163" s="19">
        <v>680845.45</v>
      </c>
      <c r="BD163" s="14"/>
      <c r="BE163" s="15"/>
      <c r="BF163" s="21" t="s">
        <v>4622</v>
      </c>
      <c r="BG163" s="41"/>
      <c r="BH163" s="12"/>
    </row>
    <row r="164" spans="1:60" s="3" customFormat="1" ht="20.399999999999999" x14ac:dyDescent="0.3">
      <c r="A164" s="16" t="s">
        <v>4623</v>
      </c>
      <c r="B164" s="17" t="s">
        <v>4624</v>
      </c>
      <c r="C164" s="568" t="s">
        <v>4625</v>
      </c>
      <c r="D164" s="568"/>
      <c r="E164" s="568"/>
      <c r="F164" s="16" t="s">
        <v>1456</v>
      </c>
      <c r="G164" s="23">
        <v>2</v>
      </c>
      <c r="H164" s="55">
        <f t="shared" si="2"/>
        <v>0</v>
      </c>
      <c r="I164" s="55">
        <v>0</v>
      </c>
      <c r="J164" s="19">
        <v>0</v>
      </c>
      <c r="K164" s="19">
        <v>26008.38</v>
      </c>
      <c r="L164" s="19">
        <v>52016.76</v>
      </c>
      <c r="M164" s="19">
        <v>62420.11</v>
      </c>
      <c r="BD164" s="14"/>
      <c r="BE164" s="15"/>
      <c r="BF164" s="21" t="s">
        <v>4625</v>
      </c>
      <c r="BG164" s="41"/>
      <c r="BH164" s="12"/>
    </row>
    <row r="165" spans="1:60" s="3" customFormat="1" ht="15" customHeight="1" x14ac:dyDescent="0.3">
      <c r="A165" s="603" t="s">
        <v>4626</v>
      </c>
      <c r="B165" s="604"/>
      <c r="C165" s="604"/>
      <c r="D165" s="604"/>
      <c r="E165" s="604"/>
      <c r="F165" s="604"/>
      <c r="G165" s="604"/>
      <c r="H165" s="354"/>
      <c r="I165" s="354"/>
      <c r="J165" s="267"/>
      <c r="K165" s="267"/>
      <c r="L165" s="267"/>
      <c r="M165" s="267"/>
      <c r="BD165" s="14"/>
      <c r="BE165" s="15" t="s">
        <v>4626</v>
      </c>
      <c r="BF165" s="21"/>
      <c r="BG165" s="41"/>
      <c r="BH165" s="12"/>
    </row>
    <row r="166" spans="1:60" s="3" customFormat="1" ht="14.4" x14ac:dyDescent="0.3">
      <c r="A166" s="16" t="s">
        <v>2222</v>
      </c>
      <c r="B166" s="17" t="s">
        <v>4627</v>
      </c>
      <c r="C166" s="568" t="s">
        <v>4628</v>
      </c>
      <c r="D166" s="568"/>
      <c r="E166" s="568"/>
      <c r="F166" s="16" t="s">
        <v>38</v>
      </c>
      <c r="G166" s="23">
        <v>4</v>
      </c>
      <c r="H166" s="55">
        <f t="shared" si="2"/>
        <v>1257.43</v>
      </c>
      <c r="I166" s="55">
        <v>5029.7</v>
      </c>
      <c r="J166" s="19">
        <v>6035.64</v>
      </c>
      <c r="K166" s="19">
        <v>3.9</v>
      </c>
      <c r="L166" s="19">
        <v>15.58</v>
      </c>
      <c r="M166" s="19">
        <v>18.690000000000001</v>
      </c>
      <c r="BD166" s="14"/>
      <c r="BE166" s="15"/>
      <c r="BF166" s="21" t="s">
        <v>4628</v>
      </c>
      <c r="BG166" s="41"/>
      <c r="BH166" s="12"/>
    </row>
    <row r="167" spans="1:60" s="3" customFormat="1" ht="20.399999999999999" x14ac:dyDescent="0.3">
      <c r="A167" s="25"/>
      <c r="B167" s="26" t="s">
        <v>387</v>
      </c>
      <c r="C167" s="600" t="s">
        <v>388</v>
      </c>
      <c r="D167" s="600"/>
      <c r="E167" s="600"/>
      <c r="F167" s="27" t="s">
        <v>72</v>
      </c>
      <c r="G167" s="22" t="s">
        <v>4629</v>
      </c>
      <c r="H167" s="55"/>
      <c r="I167" s="55"/>
      <c r="J167" s="19"/>
      <c r="K167" s="19"/>
      <c r="L167" s="19"/>
      <c r="M167" s="19"/>
      <c r="BD167" s="14"/>
      <c r="BE167" s="15"/>
      <c r="BF167" s="21"/>
      <c r="BG167" s="41"/>
      <c r="BH167" s="12" t="s">
        <v>388</v>
      </c>
    </row>
    <row r="168" spans="1:60" s="3" customFormat="1" ht="21.6" x14ac:dyDescent="0.3">
      <c r="A168" s="25"/>
      <c r="B168" s="26" t="s">
        <v>603</v>
      </c>
      <c r="C168" s="600" t="s">
        <v>604</v>
      </c>
      <c r="D168" s="600"/>
      <c r="E168" s="600"/>
      <c r="F168" s="27" t="s">
        <v>605</v>
      </c>
      <c r="G168" s="22" t="s">
        <v>3004</v>
      </c>
      <c r="H168" s="55"/>
      <c r="I168" s="55"/>
      <c r="J168" s="19"/>
      <c r="K168" s="19"/>
      <c r="L168" s="19"/>
      <c r="M168" s="19"/>
      <c r="BD168" s="14"/>
      <c r="BE168" s="15"/>
      <c r="BF168" s="21"/>
      <c r="BG168" s="41"/>
      <c r="BH168" s="12" t="s">
        <v>604</v>
      </c>
    </row>
    <row r="169" spans="1:60" s="3" customFormat="1" ht="21.6" x14ac:dyDescent="0.3">
      <c r="A169" s="16" t="s">
        <v>4630</v>
      </c>
      <c r="B169" s="17" t="s">
        <v>4631</v>
      </c>
      <c r="C169" s="568" t="s">
        <v>4632</v>
      </c>
      <c r="D169" s="568"/>
      <c r="E169" s="568"/>
      <c r="F169" s="16" t="s">
        <v>1456</v>
      </c>
      <c r="G169" s="23">
        <v>4</v>
      </c>
      <c r="H169" s="55">
        <f t="shared" si="2"/>
        <v>0</v>
      </c>
      <c r="I169" s="55">
        <v>0</v>
      </c>
      <c r="J169" s="19">
        <v>0</v>
      </c>
      <c r="K169" s="19">
        <v>21456.58</v>
      </c>
      <c r="L169" s="19">
        <v>85826.31</v>
      </c>
      <c r="M169" s="19">
        <v>102991.57</v>
      </c>
      <c r="BD169" s="14"/>
      <c r="BE169" s="15"/>
      <c r="BF169" s="21" t="s">
        <v>4632</v>
      </c>
      <c r="BG169" s="41"/>
      <c r="BH169" s="12"/>
    </row>
    <row r="170" spans="1:60" s="3" customFormat="1" ht="15" customHeight="1" x14ac:dyDescent="0.3">
      <c r="A170" s="603" t="s">
        <v>4633</v>
      </c>
      <c r="B170" s="604"/>
      <c r="C170" s="604"/>
      <c r="D170" s="604"/>
      <c r="E170" s="604"/>
      <c r="F170" s="604"/>
      <c r="G170" s="604"/>
      <c r="H170" s="354"/>
      <c r="I170" s="354"/>
      <c r="J170" s="267"/>
      <c r="K170" s="267"/>
      <c r="L170" s="267"/>
      <c r="M170" s="267"/>
      <c r="BD170" s="14"/>
      <c r="BE170" s="15" t="s">
        <v>4633</v>
      </c>
      <c r="BF170" s="21"/>
      <c r="BG170" s="41"/>
      <c r="BH170" s="12"/>
    </row>
    <row r="171" spans="1:60" s="3" customFormat="1" ht="31.8" x14ac:dyDescent="0.3">
      <c r="A171" s="16" t="s">
        <v>2226</v>
      </c>
      <c r="B171" s="17" t="s">
        <v>1687</v>
      </c>
      <c r="C171" s="568" t="s">
        <v>1688</v>
      </c>
      <c r="D171" s="568"/>
      <c r="E171" s="568"/>
      <c r="F171" s="16" t="s">
        <v>38</v>
      </c>
      <c r="G171" s="23">
        <v>1</v>
      </c>
      <c r="H171" s="55">
        <f t="shared" si="2"/>
        <v>3316.7</v>
      </c>
      <c r="I171" s="55">
        <v>3316.7</v>
      </c>
      <c r="J171" s="19">
        <v>3980.04</v>
      </c>
      <c r="K171" s="19">
        <v>241.12</v>
      </c>
      <c r="L171" s="19">
        <v>241.12</v>
      </c>
      <c r="M171" s="19">
        <v>289.33999999999997</v>
      </c>
      <c r="BD171" s="14"/>
      <c r="BE171" s="15"/>
      <c r="BF171" s="21" t="s">
        <v>1688</v>
      </c>
      <c r="BG171" s="41"/>
      <c r="BH171" s="12"/>
    </row>
    <row r="172" spans="1:60" s="3" customFormat="1" ht="20.399999999999999" x14ac:dyDescent="0.3">
      <c r="A172" s="25"/>
      <c r="B172" s="26" t="s">
        <v>1689</v>
      </c>
      <c r="C172" s="600" t="s">
        <v>1690</v>
      </c>
      <c r="D172" s="600"/>
      <c r="E172" s="600"/>
      <c r="F172" s="27" t="s">
        <v>72</v>
      </c>
      <c r="G172" s="22" t="s">
        <v>1906</v>
      </c>
      <c r="H172" s="55"/>
      <c r="I172" s="55"/>
      <c r="J172" s="19"/>
      <c r="K172" s="19"/>
      <c r="L172" s="19"/>
      <c r="M172" s="19"/>
      <c r="BD172" s="14"/>
      <c r="BE172" s="15"/>
      <c r="BF172" s="21"/>
      <c r="BG172" s="41"/>
      <c r="BH172" s="12" t="s">
        <v>1690</v>
      </c>
    </row>
    <row r="173" spans="1:60" s="3" customFormat="1" ht="20.399999999999999" x14ac:dyDescent="0.3">
      <c r="A173" s="25"/>
      <c r="B173" s="26" t="s">
        <v>387</v>
      </c>
      <c r="C173" s="600" t="s">
        <v>388</v>
      </c>
      <c r="D173" s="600"/>
      <c r="E173" s="600"/>
      <c r="F173" s="27" t="s">
        <v>72</v>
      </c>
      <c r="G173" s="22" t="s">
        <v>1906</v>
      </c>
      <c r="H173" s="55"/>
      <c r="I173" s="55"/>
      <c r="J173" s="19"/>
      <c r="K173" s="19"/>
      <c r="L173" s="19"/>
      <c r="M173" s="19"/>
      <c r="BD173" s="14"/>
      <c r="BE173" s="15"/>
      <c r="BF173" s="21"/>
      <c r="BG173" s="41"/>
      <c r="BH173" s="12" t="s">
        <v>388</v>
      </c>
    </row>
    <row r="174" spans="1:60" s="3" customFormat="1" ht="20.399999999999999" x14ac:dyDescent="0.3">
      <c r="A174" s="25"/>
      <c r="B174" s="26" t="s">
        <v>601</v>
      </c>
      <c r="C174" s="600" t="s">
        <v>602</v>
      </c>
      <c r="D174" s="600"/>
      <c r="E174" s="600"/>
      <c r="F174" s="27" t="s">
        <v>72</v>
      </c>
      <c r="G174" s="22" t="s">
        <v>1169</v>
      </c>
      <c r="H174" s="55"/>
      <c r="I174" s="55"/>
      <c r="J174" s="19"/>
      <c r="K174" s="19"/>
      <c r="L174" s="19"/>
      <c r="M174" s="19"/>
      <c r="BD174" s="14"/>
      <c r="BE174" s="15"/>
      <c r="BF174" s="21"/>
      <c r="BG174" s="41"/>
      <c r="BH174" s="12" t="s">
        <v>602</v>
      </c>
    </row>
    <row r="175" spans="1:60" s="3" customFormat="1" ht="21.6" x14ac:dyDescent="0.3">
      <c r="A175" s="25"/>
      <c r="B175" s="26" t="s">
        <v>603</v>
      </c>
      <c r="C175" s="600" t="s">
        <v>604</v>
      </c>
      <c r="D175" s="600"/>
      <c r="E175" s="600"/>
      <c r="F175" s="27" t="s">
        <v>605</v>
      </c>
      <c r="G175" s="22" t="s">
        <v>3932</v>
      </c>
      <c r="H175" s="55"/>
      <c r="I175" s="55"/>
      <c r="J175" s="19"/>
      <c r="K175" s="19"/>
      <c r="L175" s="19"/>
      <c r="M175" s="19"/>
      <c r="BD175" s="14"/>
      <c r="BE175" s="15"/>
      <c r="BF175" s="21"/>
      <c r="BG175" s="41"/>
      <c r="BH175" s="12" t="s">
        <v>604</v>
      </c>
    </row>
    <row r="176" spans="1:60" s="3" customFormat="1" ht="21.6" x14ac:dyDescent="0.3">
      <c r="A176" s="16" t="s">
        <v>4634</v>
      </c>
      <c r="B176" s="17" t="s">
        <v>4635</v>
      </c>
      <c r="C176" s="568" t="s">
        <v>4636</v>
      </c>
      <c r="D176" s="568"/>
      <c r="E176" s="568"/>
      <c r="F176" s="16" t="s">
        <v>1456</v>
      </c>
      <c r="G176" s="23">
        <v>1</v>
      </c>
      <c r="H176" s="55">
        <f t="shared" si="2"/>
        <v>0</v>
      </c>
      <c r="I176" s="55">
        <v>0</v>
      </c>
      <c r="J176" s="19">
        <v>0</v>
      </c>
      <c r="K176" s="19">
        <v>69170.19</v>
      </c>
      <c r="L176" s="19">
        <v>69170.19</v>
      </c>
      <c r="M176" s="19">
        <v>83004.23</v>
      </c>
      <c r="BD176" s="14"/>
      <c r="BE176" s="15"/>
      <c r="BF176" s="21" t="s">
        <v>4636</v>
      </c>
      <c r="BG176" s="41"/>
      <c r="BH176" s="12"/>
    </row>
    <row r="177" spans="1:60" s="3" customFormat="1" ht="15" customHeight="1" x14ac:dyDescent="0.3">
      <c r="A177" s="603" t="s">
        <v>4637</v>
      </c>
      <c r="B177" s="604"/>
      <c r="C177" s="604"/>
      <c r="D177" s="604"/>
      <c r="E177" s="604"/>
      <c r="F177" s="604"/>
      <c r="G177" s="604"/>
      <c r="H177" s="354"/>
      <c r="I177" s="354"/>
      <c r="J177" s="267"/>
      <c r="K177" s="267"/>
      <c r="L177" s="267"/>
      <c r="M177" s="267"/>
      <c r="BD177" s="14"/>
      <c r="BE177" s="15" t="s">
        <v>4637</v>
      </c>
      <c r="BF177" s="21"/>
      <c r="BG177" s="41"/>
      <c r="BH177" s="12"/>
    </row>
    <row r="178" spans="1:60" s="3" customFormat="1" ht="21.6" x14ac:dyDescent="0.3">
      <c r="A178" s="16" t="s">
        <v>2867</v>
      </c>
      <c r="B178" s="17" t="s">
        <v>4638</v>
      </c>
      <c r="C178" s="568" t="s">
        <v>4639</v>
      </c>
      <c r="D178" s="568"/>
      <c r="E178" s="568"/>
      <c r="F178" s="16" t="s">
        <v>138</v>
      </c>
      <c r="G178" s="30">
        <v>0.01</v>
      </c>
      <c r="H178" s="55">
        <f t="shared" si="2"/>
        <v>43263</v>
      </c>
      <c r="I178" s="55">
        <v>432.63</v>
      </c>
      <c r="J178" s="19">
        <v>519.16</v>
      </c>
      <c r="K178" s="19">
        <v>1091</v>
      </c>
      <c r="L178" s="19">
        <v>10.91</v>
      </c>
      <c r="M178" s="19">
        <v>13.09</v>
      </c>
      <c r="BD178" s="14"/>
      <c r="BE178" s="15"/>
      <c r="BF178" s="21" t="s">
        <v>4639</v>
      </c>
      <c r="BG178" s="41"/>
      <c r="BH178" s="12"/>
    </row>
    <row r="179" spans="1:60" s="3" customFormat="1" ht="31.8" x14ac:dyDescent="0.3">
      <c r="A179" s="25"/>
      <c r="B179" s="26" t="s">
        <v>1699</v>
      </c>
      <c r="C179" s="600" t="s">
        <v>1700</v>
      </c>
      <c r="D179" s="600"/>
      <c r="E179" s="600"/>
      <c r="F179" s="27" t="s">
        <v>72</v>
      </c>
      <c r="G179" s="22" t="s">
        <v>4640</v>
      </c>
      <c r="H179" s="55"/>
      <c r="I179" s="55"/>
      <c r="J179" s="19"/>
      <c r="K179" s="19"/>
      <c r="L179" s="19"/>
      <c r="M179" s="19"/>
      <c r="BD179" s="14"/>
      <c r="BE179" s="15"/>
      <c r="BF179" s="21"/>
      <c r="BG179" s="41"/>
      <c r="BH179" s="12" t="s">
        <v>1700</v>
      </c>
    </row>
    <row r="180" spans="1:60" s="3" customFormat="1" ht="20.399999999999999" x14ac:dyDescent="0.3">
      <c r="A180" s="25"/>
      <c r="B180" s="26" t="s">
        <v>1567</v>
      </c>
      <c r="C180" s="600" t="s">
        <v>1568</v>
      </c>
      <c r="D180" s="600"/>
      <c r="E180" s="600"/>
      <c r="F180" s="27" t="s">
        <v>138</v>
      </c>
      <c r="G180" s="22" t="s">
        <v>3844</v>
      </c>
      <c r="H180" s="55"/>
      <c r="I180" s="55"/>
      <c r="J180" s="19"/>
      <c r="K180" s="19"/>
      <c r="L180" s="19"/>
      <c r="M180" s="19"/>
      <c r="BD180" s="14"/>
      <c r="BE180" s="15"/>
      <c r="BF180" s="21"/>
      <c r="BG180" s="41"/>
      <c r="BH180" s="12" t="s">
        <v>1568</v>
      </c>
    </row>
    <row r="181" spans="1:60" s="3" customFormat="1" ht="20.399999999999999" x14ac:dyDescent="0.3">
      <c r="A181" s="25"/>
      <c r="B181" s="26" t="s">
        <v>4129</v>
      </c>
      <c r="C181" s="600" t="s">
        <v>4130</v>
      </c>
      <c r="D181" s="600"/>
      <c r="E181" s="600"/>
      <c r="F181" s="27" t="s">
        <v>67</v>
      </c>
      <c r="G181" s="22" t="s">
        <v>4641</v>
      </c>
      <c r="H181" s="55"/>
      <c r="I181" s="55"/>
      <c r="J181" s="19"/>
      <c r="K181" s="19"/>
      <c r="L181" s="19"/>
      <c r="M181" s="19"/>
      <c r="BD181" s="14"/>
      <c r="BE181" s="15"/>
      <c r="BF181" s="21"/>
      <c r="BG181" s="41"/>
      <c r="BH181" s="12" t="s">
        <v>4130</v>
      </c>
    </row>
    <row r="182" spans="1:60" s="3" customFormat="1" ht="20.399999999999999" x14ac:dyDescent="0.3">
      <c r="A182" s="25"/>
      <c r="B182" s="26" t="s">
        <v>1960</v>
      </c>
      <c r="C182" s="600" t="s">
        <v>1961</v>
      </c>
      <c r="D182" s="600"/>
      <c r="E182" s="600"/>
      <c r="F182" s="27" t="s">
        <v>67</v>
      </c>
      <c r="G182" s="22" t="s">
        <v>4642</v>
      </c>
      <c r="H182" s="55"/>
      <c r="I182" s="55"/>
      <c r="J182" s="19"/>
      <c r="K182" s="19"/>
      <c r="L182" s="19"/>
      <c r="M182" s="19"/>
      <c r="BD182" s="14"/>
      <c r="BE182" s="15"/>
      <c r="BF182" s="21"/>
      <c r="BG182" s="41"/>
      <c r="BH182" s="12" t="s">
        <v>1961</v>
      </c>
    </row>
    <row r="183" spans="1:60" s="3" customFormat="1" ht="21.6" x14ac:dyDescent="0.3">
      <c r="A183" s="25"/>
      <c r="B183" s="26" t="s">
        <v>603</v>
      </c>
      <c r="C183" s="600" t="s">
        <v>604</v>
      </c>
      <c r="D183" s="600"/>
      <c r="E183" s="600"/>
      <c r="F183" s="27" t="s">
        <v>605</v>
      </c>
      <c r="G183" s="22" t="s">
        <v>4643</v>
      </c>
      <c r="H183" s="55"/>
      <c r="I183" s="55"/>
      <c r="J183" s="19"/>
      <c r="K183" s="19"/>
      <c r="L183" s="19"/>
      <c r="M183" s="19"/>
      <c r="BD183" s="14"/>
      <c r="BE183" s="15"/>
      <c r="BF183" s="21"/>
      <c r="BG183" s="41"/>
      <c r="BH183" s="12" t="s">
        <v>604</v>
      </c>
    </row>
    <row r="184" spans="1:60" s="3" customFormat="1" ht="21.6" x14ac:dyDescent="0.3">
      <c r="A184" s="16" t="s">
        <v>2875</v>
      </c>
      <c r="B184" s="17" t="s">
        <v>4644</v>
      </c>
      <c r="C184" s="568" t="s">
        <v>4645</v>
      </c>
      <c r="D184" s="568"/>
      <c r="E184" s="568"/>
      <c r="F184" s="16" t="s">
        <v>1456</v>
      </c>
      <c r="G184" s="23">
        <v>1</v>
      </c>
      <c r="H184" s="55">
        <f t="shared" si="2"/>
        <v>0</v>
      </c>
      <c r="I184" s="55">
        <v>0</v>
      </c>
      <c r="J184" s="19">
        <v>0</v>
      </c>
      <c r="K184" s="19">
        <v>421.92</v>
      </c>
      <c r="L184" s="19">
        <v>421.92</v>
      </c>
      <c r="M184" s="19">
        <v>506.3</v>
      </c>
      <c r="BD184" s="14"/>
      <c r="BE184" s="15"/>
      <c r="BF184" s="21" t="s">
        <v>4645</v>
      </c>
      <c r="BG184" s="41"/>
      <c r="BH184" s="12"/>
    </row>
    <row r="185" spans="1:60" s="3" customFormat="1" ht="20.399999999999999" x14ac:dyDescent="0.3">
      <c r="A185" s="16" t="s">
        <v>2890</v>
      </c>
      <c r="B185" s="17" t="s">
        <v>4646</v>
      </c>
      <c r="C185" s="568" t="s">
        <v>4647</v>
      </c>
      <c r="D185" s="568"/>
      <c r="E185" s="568"/>
      <c r="F185" s="16" t="s">
        <v>1456</v>
      </c>
      <c r="G185" s="23">
        <v>4</v>
      </c>
      <c r="H185" s="55">
        <f t="shared" si="2"/>
        <v>0</v>
      </c>
      <c r="I185" s="55">
        <v>0</v>
      </c>
      <c r="J185" s="19">
        <v>0</v>
      </c>
      <c r="K185" s="19">
        <v>19.48</v>
      </c>
      <c r="L185" s="19">
        <v>77.900000000000006</v>
      </c>
      <c r="M185" s="19">
        <v>93.48</v>
      </c>
      <c r="BD185" s="14"/>
      <c r="BE185" s="15"/>
      <c r="BF185" s="21" t="s">
        <v>4647</v>
      </c>
      <c r="BG185" s="41"/>
      <c r="BH185" s="12"/>
    </row>
    <row r="186" spans="1:60" s="287" customFormat="1" ht="20.25" customHeight="1" x14ac:dyDescent="0.3">
      <c r="A186" s="578" t="s">
        <v>57</v>
      </c>
      <c r="B186" s="579"/>
      <c r="C186" s="579"/>
      <c r="D186" s="579"/>
      <c r="E186" s="579"/>
      <c r="F186" s="579"/>
      <c r="G186" s="579"/>
      <c r="H186" s="312"/>
      <c r="I186" s="296">
        <f>SUM(I12:I185)</f>
        <v>409993.94</v>
      </c>
      <c r="J186" s="297">
        <f>SUM(J12:J185)</f>
        <v>491992.71</v>
      </c>
      <c r="K186" s="296"/>
      <c r="L186" s="298">
        <f>SUM(L12:L185)</f>
        <v>5055697.9400000004</v>
      </c>
      <c r="M186" s="299">
        <f>SUM(M12:M185)</f>
        <v>6066837.4699999997</v>
      </c>
    </row>
    <row r="187" spans="1:60" s="289" customFormat="1" ht="20.25" customHeight="1" thickBot="1" x14ac:dyDescent="0.35">
      <c r="A187" s="571" t="s">
        <v>5737</v>
      </c>
      <c r="B187" s="572"/>
      <c r="C187" s="572"/>
      <c r="D187" s="572"/>
      <c r="E187" s="572"/>
      <c r="F187" s="572"/>
      <c r="G187" s="572"/>
      <c r="H187" s="288"/>
      <c r="I187" s="581">
        <f>I186+L186</f>
        <v>5465691.8799999999</v>
      </c>
      <c r="J187" s="582"/>
      <c r="K187" s="582"/>
      <c r="L187" s="582"/>
      <c r="M187" s="583"/>
    </row>
    <row r="188" spans="1:60" s="289" customFormat="1" ht="20.25" customHeight="1" thickBot="1" x14ac:dyDescent="0.35">
      <c r="A188" s="571" t="s">
        <v>5738</v>
      </c>
      <c r="B188" s="572"/>
      <c r="C188" s="572"/>
      <c r="D188" s="572"/>
      <c r="E188" s="572"/>
      <c r="F188" s="572"/>
      <c r="G188" s="572"/>
      <c r="H188" s="288"/>
      <c r="I188" s="573">
        <f>J186+M186</f>
        <v>6558830.1799999997</v>
      </c>
      <c r="J188" s="574"/>
      <c r="K188" s="574"/>
      <c r="L188" s="574"/>
      <c r="M188" s="575"/>
      <c r="N188" s="468"/>
    </row>
  </sheetData>
  <autoFilter ref="A10:M188" xr:uid="{00000000-0001-0000-1F00-000000000000}">
    <filterColumn colId="2" showButton="0"/>
    <filterColumn colId="3" showButton="0"/>
  </autoFilter>
  <mergeCells count="187">
    <mergeCell ref="I187:M187"/>
    <mergeCell ref="A188:G188"/>
    <mergeCell ref="I188:M188"/>
    <mergeCell ref="C21:E21"/>
    <mergeCell ref="C22:E22"/>
    <mergeCell ref="C23:E23"/>
    <mergeCell ref="C24:E24"/>
    <mergeCell ref="C16:E16"/>
    <mergeCell ref="C17:E17"/>
    <mergeCell ref="C18:E18"/>
    <mergeCell ref="C19:E19"/>
    <mergeCell ref="C35:E35"/>
    <mergeCell ref="C36:E36"/>
    <mergeCell ref="C37:E37"/>
    <mergeCell ref="C39:E39"/>
    <mergeCell ref="C30:E30"/>
    <mergeCell ref="C32:E32"/>
    <mergeCell ref="C33:E33"/>
    <mergeCell ref="C34:E34"/>
    <mergeCell ref="C25:E25"/>
    <mergeCell ref="C26:E26"/>
    <mergeCell ref="C27:E27"/>
    <mergeCell ref="C28:E28"/>
    <mergeCell ref="C29:E29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2:G12"/>
    <mergeCell ref="C45:E45"/>
    <mergeCell ref="C46:E46"/>
    <mergeCell ref="C47:E47"/>
    <mergeCell ref="C48:E48"/>
    <mergeCell ref="C49:E49"/>
    <mergeCell ref="C40:E40"/>
    <mergeCell ref="C41:E41"/>
    <mergeCell ref="C42:E42"/>
    <mergeCell ref="C44:E44"/>
    <mergeCell ref="C60:E60"/>
    <mergeCell ref="C61:E61"/>
    <mergeCell ref="C62:E62"/>
    <mergeCell ref="C63:E63"/>
    <mergeCell ref="C55:E55"/>
    <mergeCell ref="C56:E56"/>
    <mergeCell ref="C58:E58"/>
    <mergeCell ref="C59:E59"/>
    <mergeCell ref="C51:E51"/>
    <mergeCell ref="C52:E52"/>
    <mergeCell ref="C53:E53"/>
    <mergeCell ref="C54:E54"/>
    <mergeCell ref="C75:E75"/>
    <mergeCell ref="C76:E76"/>
    <mergeCell ref="C77:E77"/>
    <mergeCell ref="C78:E78"/>
    <mergeCell ref="C70:E70"/>
    <mergeCell ref="C72:E72"/>
    <mergeCell ref="C73:E73"/>
    <mergeCell ref="C74:E74"/>
    <mergeCell ref="C65:E65"/>
    <mergeCell ref="C66:E66"/>
    <mergeCell ref="C67:E67"/>
    <mergeCell ref="C68:E68"/>
    <mergeCell ref="C69:E69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100:E100"/>
    <mergeCell ref="C101:E101"/>
    <mergeCell ref="C103:E103"/>
    <mergeCell ref="C104:E104"/>
    <mergeCell ref="C95:E95"/>
    <mergeCell ref="C96:E96"/>
    <mergeCell ref="C97:E97"/>
    <mergeCell ref="C99:E99"/>
    <mergeCell ref="C91:E91"/>
    <mergeCell ref="C92:E92"/>
    <mergeCell ref="C93:E93"/>
    <mergeCell ref="C94:E94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9:E109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45:E145"/>
    <mergeCell ref="C146:E146"/>
    <mergeCell ref="C147:E147"/>
    <mergeCell ref="C149:E149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71:E171"/>
    <mergeCell ref="C172:E172"/>
    <mergeCell ref="C173:E173"/>
    <mergeCell ref="C174:E174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80:E180"/>
    <mergeCell ref="C181:E181"/>
    <mergeCell ref="C182:E182"/>
    <mergeCell ref="C183:E183"/>
    <mergeCell ref="C184:E184"/>
    <mergeCell ref="C175:E175"/>
    <mergeCell ref="C176:E176"/>
    <mergeCell ref="C178:E178"/>
    <mergeCell ref="C179:E179"/>
    <mergeCell ref="A186:G186"/>
    <mergeCell ref="A187:G187"/>
    <mergeCell ref="A11:G11"/>
    <mergeCell ref="A177:G177"/>
    <mergeCell ref="A170:G170"/>
    <mergeCell ref="A165:G165"/>
    <mergeCell ref="A148:G148"/>
    <mergeCell ref="A140:G140"/>
    <mergeCell ref="A129:G129"/>
    <mergeCell ref="A108:G108"/>
    <mergeCell ref="A102:G102"/>
    <mergeCell ref="A98:G98"/>
    <mergeCell ref="A90:G90"/>
    <mergeCell ref="A79:G79"/>
    <mergeCell ref="A71:G71"/>
    <mergeCell ref="A64:G64"/>
    <mergeCell ref="A57:G57"/>
    <mergeCell ref="A50:G50"/>
    <mergeCell ref="A43:G43"/>
    <mergeCell ref="A38:G38"/>
    <mergeCell ref="A31:G31"/>
    <mergeCell ref="A20:G20"/>
    <mergeCell ref="A15:G15"/>
    <mergeCell ref="C185:E185"/>
  </mergeCells>
  <printOptions horizontalCentered="1"/>
  <pageMargins left="0.39370077848434498" right="0.39370077848434498" top="0.35433071851730302" bottom="0.31496062874794001" header="0.118110239505768" footer="0.118110239505768"/>
  <pageSetup paperSize="9" scale="78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13">
    <tabColor theme="7" tint="0.39997558519241921"/>
    <pageSetUpPr fitToPage="1"/>
  </sheetPr>
  <dimension ref="A1:BM182"/>
  <sheetViews>
    <sheetView topLeftCell="C118" workbookViewId="0">
      <selection activeCell="O119" sqref="O119:O120"/>
    </sheetView>
  </sheetViews>
  <sheetFormatPr defaultColWidth="9.109375" defaultRowHeight="11.25" customHeight="1" x14ac:dyDescent="0.2"/>
  <cols>
    <col min="1" max="1" width="12.33203125" style="1" customWidth="1"/>
    <col min="2" max="2" width="24" style="1" customWidth="1"/>
    <col min="3" max="3" width="16.5546875" style="1" customWidth="1"/>
    <col min="4" max="4" width="17.33203125" style="1" customWidth="1"/>
    <col min="5" max="5" width="20.88671875" style="1" customWidth="1"/>
    <col min="6" max="7" width="10.6640625" style="1" customWidth="1"/>
    <col min="8" max="8" width="16.109375" style="52" customWidth="1"/>
    <col min="9" max="13" width="23" style="52" customWidth="1"/>
    <col min="14" max="14" width="12.6640625" style="1" bestFit="1" customWidth="1"/>
    <col min="15" max="15" width="15.664062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78" t="s">
        <v>5582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59" s="3" customFormat="1" ht="30.75" customHeight="1" x14ac:dyDescent="0.3">
      <c r="A2" s="587" t="s">
        <v>1770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1770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9" s="3" customFormat="1" ht="14.4" x14ac:dyDescent="0.3">
      <c r="A5" s="588" t="s">
        <v>3328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3328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9" s="3" customFormat="1" ht="14.4" x14ac:dyDescent="0.3">
      <c r="A7" s="4"/>
      <c r="B7" s="8" t="s">
        <v>5</v>
      </c>
      <c r="C7" s="577" t="s">
        <v>3329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9" s="3" customFormat="1" ht="15" thickBot="1" x14ac:dyDescent="0.35">
      <c r="A8" s="4"/>
      <c r="B8" s="8"/>
      <c r="C8" s="45"/>
      <c r="D8" s="45"/>
      <c r="E8" s="45"/>
      <c r="F8" s="46"/>
      <c r="G8" s="45"/>
      <c r="H8" s="53"/>
      <c r="I8" s="53"/>
      <c r="J8" s="88"/>
      <c r="K8" s="88"/>
      <c r="L8" s="88"/>
      <c r="M8" s="88"/>
    </row>
    <row r="9" spans="1:59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483" t="s">
        <v>5736</v>
      </c>
      <c r="N9" s="484" t="s">
        <v>5743</v>
      </c>
      <c r="O9" s="485" t="s">
        <v>5742</v>
      </c>
    </row>
    <row r="10" spans="1:59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486" t="s">
        <v>162</v>
      </c>
      <c r="N10" s="488"/>
      <c r="O10" s="488"/>
    </row>
    <row r="11" spans="1:59" s="3" customFormat="1" ht="15" customHeight="1" x14ac:dyDescent="0.3">
      <c r="A11" s="601" t="s">
        <v>1590</v>
      </c>
      <c r="B11" s="602"/>
      <c r="C11" s="602"/>
      <c r="D11" s="602"/>
      <c r="E11" s="602"/>
      <c r="F11" s="602"/>
      <c r="G11" s="602"/>
      <c r="H11" s="82"/>
      <c r="I11" s="82"/>
      <c r="J11" s="82"/>
      <c r="K11" s="82"/>
      <c r="L11" s="82"/>
      <c r="M11" s="82"/>
      <c r="N11" s="488"/>
      <c r="O11" s="488"/>
      <c r="BE11" s="14" t="s">
        <v>1590</v>
      </c>
    </row>
    <row r="12" spans="1:59" s="3" customFormat="1" ht="15" customHeight="1" x14ac:dyDescent="0.3">
      <c r="A12" s="603" t="s">
        <v>3330</v>
      </c>
      <c r="B12" s="604"/>
      <c r="C12" s="604"/>
      <c r="D12" s="604"/>
      <c r="E12" s="604"/>
      <c r="F12" s="604"/>
      <c r="G12" s="604"/>
      <c r="H12" s="98"/>
      <c r="I12" s="98"/>
      <c r="J12" s="98"/>
      <c r="K12" s="98"/>
      <c r="L12" s="98"/>
      <c r="M12" s="98"/>
      <c r="N12" s="488"/>
      <c r="O12" s="488"/>
      <c r="BE12" s="14"/>
      <c r="BF12" s="15" t="s">
        <v>3330</v>
      </c>
    </row>
    <row r="13" spans="1:59" s="3" customFormat="1" ht="31.8" x14ac:dyDescent="0.3">
      <c r="A13" s="16" t="s">
        <v>15</v>
      </c>
      <c r="B13" s="17" t="s">
        <v>588</v>
      </c>
      <c r="C13" s="568" t="s">
        <v>589</v>
      </c>
      <c r="D13" s="568"/>
      <c r="E13" s="568"/>
      <c r="F13" s="16" t="s">
        <v>43</v>
      </c>
      <c r="G13" s="42">
        <v>0.41732000000000002</v>
      </c>
      <c r="H13" s="55">
        <f>I13/G13</f>
        <v>42966.86</v>
      </c>
      <c r="I13" s="55">
        <f>J13/1.2</f>
        <v>17930.93</v>
      </c>
      <c r="J13" s="19">
        <v>21517.11</v>
      </c>
      <c r="K13" s="19">
        <f>L13/G13</f>
        <v>0</v>
      </c>
      <c r="L13" s="19">
        <f>M13/1.2</f>
        <v>0</v>
      </c>
      <c r="M13" s="277">
        <v>0</v>
      </c>
      <c r="N13" s="488"/>
      <c r="O13" s="488"/>
      <c r="BE13" s="14"/>
      <c r="BF13" s="15"/>
      <c r="BG13" s="21" t="s">
        <v>589</v>
      </c>
    </row>
    <row r="14" spans="1:59" s="3" customFormat="1" ht="15" customHeight="1" x14ac:dyDescent="0.3">
      <c r="A14" s="603" t="s">
        <v>1592</v>
      </c>
      <c r="B14" s="604"/>
      <c r="C14" s="604"/>
      <c r="D14" s="604"/>
      <c r="E14" s="604"/>
      <c r="F14" s="604"/>
      <c r="G14" s="604"/>
      <c r="H14" s="354"/>
      <c r="I14" s="354"/>
      <c r="J14" s="267"/>
      <c r="K14" s="267"/>
      <c r="L14" s="267"/>
      <c r="M14" s="432"/>
      <c r="N14" s="488"/>
      <c r="O14" s="488"/>
      <c r="BE14" s="14"/>
      <c r="BF14" s="15" t="s">
        <v>1592</v>
      </c>
      <c r="BG14" s="21"/>
    </row>
    <row r="15" spans="1:59" s="3" customFormat="1" ht="42" x14ac:dyDescent="0.3">
      <c r="A15" s="16" t="s">
        <v>20</v>
      </c>
      <c r="B15" s="17" t="s">
        <v>3331</v>
      </c>
      <c r="C15" s="568" t="s">
        <v>3332</v>
      </c>
      <c r="D15" s="568"/>
      <c r="E15" s="568"/>
      <c r="F15" s="16" t="s">
        <v>43</v>
      </c>
      <c r="G15" s="42">
        <v>0.30892999999999998</v>
      </c>
      <c r="H15" s="55">
        <f t="shared" ref="H15:H76" si="0">I15/G15</f>
        <v>6905.35</v>
      </c>
      <c r="I15" s="55">
        <f t="shared" ref="I15:I76" si="1">J15/1.2</f>
        <v>2133.27</v>
      </c>
      <c r="J15" s="19">
        <v>2559.92</v>
      </c>
      <c r="K15" s="19">
        <f t="shared" ref="K15:K76" si="2">L15/G15</f>
        <v>0</v>
      </c>
      <c r="L15" s="19">
        <f t="shared" ref="L15:L76" si="3">M15/1.2</f>
        <v>0</v>
      </c>
      <c r="M15" s="277">
        <v>0</v>
      </c>
      <c r="N15" s="488"/>
      <c r="O15" s="488"/>
      <c r="BE15" s="14"/>
      <c r="BF15" s="15"/>
      <c r="BG15" s="21" t="s">
        <v>3332</v>
      </c>
    </row>
    <row r="16" spans="1:59" s="3" customFormat="1" ht="15" customHeight="1" x14ac:dyDescent="0.3">
      <c r="A16" s="603" t="s">
        <v>3333</v>
      </c>
      <c r="B16" s="604"/>
      <c r="C16" s="604"/>
      <c r="D16" s="604"/>
      <c r="E16" s="604"/>
      <c r="F16" s="604"/>
      <c r="G16" s="604"/>
      <c r="H16" s="354"/>
      <c r="I16" s="354"/>
      <c r="J16" s="267"/>
      <c r="K16" s="267"/>
      <c r="L16" s="267"/>
      <c r="M16" s="432"/>
      <c r="N16" s="488"/>
      <c r="O16" s="488"/>
      <c r="BE16" s="14"/>
      <c r="BF16" s="15" t="s">
        <v>3333</v>
      </c>
      <c r="BG16" s="21"/>
    </row>
    <row r="17" spans="1:62" s="3" customFormat="1" ht="52.2" x14ac:dyDescent="0.3">
      <c r="A17" s="16" t="s">
        <v>22</v>
      </c>
      <c r="B17" s="17" t="s">
        <v>1594</v>
      </c>
      <c r="C17" s="568" t="s">
        <v>1595</v>
      </c>
      <c r="D17" s="568"/>
      <c r="E17" s="568"/>
      <c r="F17" s="16" t="s">
        <v>43</v>
      </c>
      <c r="G17" s="42">
        <v>0.10839</v>
      </c>
      <c r="H17" s="55">
        <f t="shared" si="0"/>
        <v>78825.72</v>
      </c>
      <c r="I17" s="55">
        <f t="shared" si="1"/>
        <v>8543.92</v>
      </c>
      <c r="J17" s="19">
        <v>10252.700000000001</v>
      </c>
      <c r="K17" s="19">
        <f t="shared" si="2"/>
        <v>0</v>
      </c>
      <c r="L17" s="19">
        <f t="shared" si="3"/>
        <v>0</v>
      </c>
      <c r="M17" s="277">
        <v>0</v>
      </c>
      <c r="N17" s="488"/>
      <c r="O17" s="488"/>
      <c r="BE17" s="14"/>
      <c r="BF17" s="15"/>
      <c r="BG17" s="21" t="s">
        <v>1595</v>
      </c>
    </row>
    <row r="18" spans="1:62" s="3" customFormat="1" ht="42" x14ac:dyDescent="0.3">
      <c r="A18" s="16" t="s">
        <v>27</v>
      </c>
      <c r="B18" s="17" t="s">
        <v>48</v>
      </c>
      <c r="C18" s="568" t="s">
        <v>49</v>
      </c>
      <c r="D18" s="568"/>
      <c r="E18" s="568"/>
      <c r="F18" s="16" t="s">
        <v>50</v>
      </c>
      <c r="G18" s="30">
        <v>216.78</v>
      </c>
      <c r="H18" s="55">
        <f t="shared" si="0"/>
        <v>693.07</v>
      </c>
      <c r="I18" s="55">
        <f t="shared" si="1"/>
        <v>150243.71</v>
      </c>
      <c r="J18" s="19">
        <v>180292.45</v>
      </c>
      <c r="K18" s="19">
        <f t="shared" si="2"/>
        <v>0</v>
      </c>
      <c r="L18" s="19">
        <f t="shared" si="3"/>
        <v>0</v>
      </c>
      <c r="M18" s="277">
        <v>0</v>
      </c>
      <c r="N18" s="488"/>
      <c r="O18" s="488"/>
      <c r="BE18" s="14"/>
      <c r="BF18" s="15"/>
      <c r="BG18" s="21" t="s">
        <v>49</v>
      </c>
    </row>
    <row r="19" spans="1:62" s="3" customFormat="1" ht="15" customHeight="1" x14ac:dyDescent="0.3">
      <c r="A19" s="603" t="s">
        <v>1596</v>
      </c>
      <c r="B19" s="604"/>
      <c r="C19" s="604"/>
      <c r="D19" s="604"/>
      <c r="E19" s="604"/>
      <c r="F19" s="604"/>
      <c r="G19" s="604"/>
      <c r="H19" s="354"/>
      <c r="I19" s="354"/>
      <c r="J19" s="267"/>
      <c r="K19" s="267"/>
      <c r="L19" s="267"/>
      <c r="M19" s="432"/>
      <c r="N19" s="488"/>
      <c r="O19" s="488"/>
      <c r="BE19" s="14"/>
      <c r="BF19" s="15" t="s">
        <v>1596</v>
      </c>
      <c r="BG19" s="21"/>
    </row>
    <row r="20" spans="1:62" s="3" customFormat="1" ht="21.6" x14ac:dyDescent="0.3">
      <c r="A20" s="16" t="s">
        <v>35</v>
      </c>
      <c r="B20" s="17" t="s">
        <v>1597</v>
      </c>
      <c r="C20" s="568" t="s">
        <v>1598</v>
      </c>
      <c r="D20" s="568"/>
      <c r="E20" s="568"/>
      <c r="F20" s="16" t="s">
        <v>99</v>
      </c>
      <c r="G20" s="18">
        <v>10.839</v>
      </c>
      <c r="H20" s="55">
        <f t="shared" si="0"/>
        <v>12752.43</v>
      </c>
      <c r="I20" s="55">
        <f t="shared" si="1"/>
        <v>138223.64000000001</v>
      </c>
      <c r="J20" s="19">
        <v>165868.37</v>
      </c>
      <c r="K20" s="19">
        <f t="shared" si="2"/>
        <v>6764.22</v>
      </c>
      <c r="L20" s="19">
        <f t="shared" si="3"/>
        <v>73317.41</v>
      </c>
      <c r="M20" s="277">
        <v>87980.89</v>
      </c>
      <c r="N20" s="488"/>
      <c r="O20" s="488"/>
      <c r="BE20" s="14"/>
      <c r="BF20" s="15"/>
      <c r="BG20" s="21" t="s">
        <v>1598</v>
      </c>
    </row>
    <row r="21" spans="1:62" s="3" customFormat="1" ht="20.399999999999999" x14ac:dyDescent="0.3">
      <c r="A21" s="36" t="s">
        <v>139</v>
      </c>
      <c r="B21" s="37" t="s">
        <v>763</v>
      </c>
      <c r="C21" s="599" t="s">
        <v>764</v>
      </c>
      <c r="D21" s="599"/>
      <c r="E21" s="599"/>
      <c r="F21" s="38" t="s">
        <v>46</v>
      </c>
      <c r="G21" s="39" t="s">
        <v>3334</v>
      </c>
      <c r="H21" s="55"/>
      <c r="I21" s="55"/>
      <c r="J21" s="19"/>
      <c r="K21" s="19"/>
      <c r="L21" s="19"/>
      <c r="M21" s="277"/>
      <c r="N21" s="488"/>
      <c r="O21" s="488"/>
      <c r="BE21" s="14"/>
      <c r="BF21" s="15"/>
      <c r="BG21" s="21"/>
      <c r="BH21" s="41" t="s">
        <v>764</v>
      </c>
    </row>
    <row r="22" spans="1:62" s="3" customFormat="1" ht="21.6" x14ac:dyDescent="0.3">
      <c r="A22" s="25" t="s">
        <v>126</v>
      </c>
      <c r="B22" s="26" t="s">
        <v>201</v>
      </c>
      <c r="C22" s="600" t="s">
        <v>79</v>
      </c>
      <c r="D22" s="600"/>
      <c r="E22" s="600"/>
      <c r="F22" s="27" t="s">
        <v>46</v>
      </c>
      <c r="G22" s="22" t="s">
        <v>3334</v>
      </c>
      <c r="H22" s="55"/>
      <c r="I22" s="55"/>
      <c r="J22" s="19"/>
      <c r="K22" s="19"/>
      <c r="L22" s="19"/>
      <c r="M22" s="277"/>
      <c r="N22" s="488"/>
      <c r="O22" s="488"/>
      <c r="BE22" s="14"/>
      <c r="BF22" s="15"/>
      <c r="BG22" s="21"/>
      <c r="BH22" s="41"/>
      <c r="BI22" s="12" t="s">
        <v>79</v>
      </c>
    </row>
    <row r="23" spans="1:62" s="3" customFormat="1" ht="15" customHeight="1" x14ac:dyDescent="0.3">
      <c r="A23" s="603" t="s">
        <v>3335</v>
      </c>
      <c r="B23" s="604"/>
      <c r="C23" s="604"/>
      <c r="D23" s="604"/>
      <c r="E23" s="604"/>
      <c r="F23" s="604"/>
      <c r="G23" s="604"/>
      <c r="H23" s="354"/>
      <c r="I23" s="354"/>
      <c r="J23" s="267"/>
      <c r="K23" s="267"/>
      <c r="L23" s="267"/>
      <c r="M23" s="432"/>
      <c r="N23" s="488"/>
      <c r="O23" s="488"/>
      <c r="BE23" s="14"/>
      <c r="BF23" s="15" t="s">
        <v>3335</v>
      </c>
      <c r="BG23" s="21"/>
      <c r="BH23" s="41"/>
      <c r="BI23" s="12"/>
    </row>
    <row r="24" spans="1:62" s="3" customFormat="1" ht="31.8" x14ac:dyDescent="0.3">
      <c r="A24" s="16" t="s">
        <v>40</v>
      </c>
      <c r="B24" s="17" t="s">
        <v>3336</v>
      </c>
      <c r="C24" s="568" t="s">
        <v>3337</v>
      </c>
      <c r="D24" s="568"/>
      <c r="E24" s="568"/>
      <c r="F24" s="16" t="s">
        <v>64</v>
      </c>
      <c r="G24" s="30">
        <v>16.420000000000002</v>
      </c>
      <c r="H24" s="55">
        <f t="shared" si="0"/>
        <v>6180.01</v>
      </c>
      <c r="I24" s="55">
        <f t="shared" si="1"/>
        <v>101475.74</v>
      </c>
      <c r="J24" s="19">
        <v>121770.89</v>
      </c>
      <c r="K24" s="19">
        <f t="shared" si="2"/>
        <v>10.15</v>
      </c>
      <c r="L24" s="19">
        <f t="shared" si="3"/>
        <v>166.63</v>
      </c>
      <c r="M24" s="277">
        <v>199.95</v>
      </c>
      <c r="N24" s="488"/>
      <c r="O24" s="488"/>
      <c r="BE24" s="14"/>
      <c r="BF24" s="15"/>
      <c r="BG24" s="21" t="s">
        <v>3337</v>
      </c>
      <c r="BH24" s="41"/>
      <c r="BI24" s="12"/>
    </row>
    <row r="25" spans="1:62" s="3" customFormat="1" ht="21.6" x14ac:dyDescent="0.3">
      <c r="A25" s="25"/>
      <c r="B25" s="26" t="s">
        <v>603</v>
      </c>
      <c r="C25" s="600" t="s">
        <v>604</v>
      </c>
      <c r="D25" s="600"/>
      <c r="E25" s="600"/>
      <c r="F25" s="27" t="s">
        <v>605</v>
      </c>
      <c r="G25" s="22" t="s">
        <v>3338</v>
      </c>
      <c r="H25" s="55"/>
      <c r="I25" s="55"/>
      <c r="J25" s="19"/>
      <c r="K25" s="19"/>
      <c r="L25" s="19"/>
      <c r="M25" s="277"/>
      <c r="N25" s="488"/>
      <c r="O25" s="488"/>
      <c r="BE25" s="14"/>
      <c r="BF25" s="15"/>
      <c r="BG25" s="21"/>
      <c r="BH25" s="41"/>
      <c r="BI25" s="12"/>
      <c r="BJ25" s="12" t="s">
        <v>604</v>
      </c>
    </row>
    <row r="26" spans="1:62" s="3" customFormat="1" ht="21.6" x14ac:dyDescent="0.3">
      <c r="A26" s="16" t="s">
        <v>47</v>
      </c>
      <c r="B26" s="17" t="s">
        <v>3339</v>
      </c>
      <c r="C26" s="568" t="s">
        <v>3340</v>
      </c>
      <c r="D26" s="568"/>
      <c r="E26" s="568"/>
      <c r="F26" s="16" t="s">
        <v>112</v>
      </c>
      <c r="G26" s="30">
        <v>1674.84</v>
      </c>
      <c r="H26" s="55">
        <f t="shared" si="0"/>
        <v>0</v>
      </c>
      <c r="I26" s="55">
        <f t="shared" si="1"/>
        <v>0</v>
      </c>
      <c r="J26" s="19">
        <v>0</v>
      </c>
      <c r="K26" s="19">
        <f t="shared" si="2"/>
        <v>256.57</v>
      </c>
      <c r="L26" s="19">
        <f t="shared" si="3"/>
        <v>429714.99</v>
      </c>
      <c r="M26" s="277">
        <v>515657.99</v>
      </c>
      <c r="N26" s="488"/>
      <c r="O26" s="488"/>
      <c r="BE26" s="14"/>
      <c r="BF26" s="15"/>
      <c r="BG26" s="21" t="s">
        <v>3340</v>
      </c>
      <c r="BH26" s="41"/>
      <c r="BI26" s="12"/>
      <c r="BJ26" s="12"/>
    </row>
    <row r="27" spans="1:62" s="3" customFormat="1" ht="15" customHeight="1" x14ac:dyDescent="0.3">
      <c r="A27" s="603" t="s">
        <v>3341</v>
      </c>
      <c r="B27" s="604"/>
      <c r="C27" s="604"/>
      <c r="D27" s="604"/>
      <c r="E27" s="604"/>
      <c r="F27" s="604"/>
      <c r="G27" s="604"/>
      <c r="H27" s="354"/>
      <c r="I27" s="354"/>
      <c r="J27" s="267"/>
      <c r="K27" s="267"/>
      <c r="L27" s="267"/>
      <c r="M27" s="432"/>
      <c r="N27" s="488"/>
      <c r="O27" s="488"/>
      <c r="BE27" s="14"/>
      <c r="BF27" s="15" t="s">
        <v>3341</v>
      </c>
      <c r="BG27" s="21"/>
      <c r="BH27" s="41"/>
      <c r="BI27" s="12"/>
      <c r="BJ27" s="12"/>
    </row>
    <row r="28" spans="1:62" s="3" customFormat="1" ht="21.6" x14ac:dyDescent="0.3">
      <c r="A28" s="16" t="s">
        <v>52</v>
      </c>
      <c r="B28" s="17" t="s">
        <v>593</v>
      </c>
      <c r="C28" s="568" t="s">
        <v>594</v>
      </c>
      <c r="D28" s="568"/>
      <c r="E28" s="568"/>
      <c r="F28" s="16" t="s">
        <v>64</v>
      </c>
      <c r="G28" s="24">
        <v>7.1</v>
      </c>
      <c r="H28" s="55">
        <f t="shared" si="0"/>
        <v>14264.06</v>
      </c>
      <c r="I28" s="55">
        <f t="shared" si="1"/>
        <v>101274.8</v>
      </c>
      <c r="J28" s="19">
        <v>121529.76</v>
      </c>
      <c r="K28" s="19">
        <f t="shared" si="2"/>
        <v>747.98</v>
      </c>
      <c r="L28" s="19">
        <f t="shared" si="3"/>
        <v>5310.67</v>
      </c>
      <c r="M28" s="277">
        <v>6372.8</v>
      </c>
      <c r="N28" s="488"/>
      <c r="O28" s="488"/>
      <c r="BE28" s="14"/>
      <c r="BF28" s="15"/>
      <c r="BG28" s="21" t="s">
        <v>594</v>
      </c>
      <c r="BH28" s="41"/>
      <c r="BI28" s="12"/>
      <c r="BJ28" s="12"/>
    </row>
    <row r="29" spans="1:62" s="3" customFormat="1" ht="20.399999999999999" x14ac:dyDescent="0.3">
      <c r="A29" s="25"/>
      <c r="B29" s="26" t="s">
        <v>595</v>
      </c>
      <c r="C29" s="600" t="s">
        <v>596</v>
      </c>
      <c r="D29" s="600"/>
      <c r="E29" s="600"/>
      <c r="F29" s="27" t="s">
        <v>402</v>
      </c>
      <c r="G29" s="22" t="s">
        <v>3342</v>
      </c>
      <c r="H29" s="55"/>
      <c r="I29" s="55"/>
      <c r="J29" s="19"/>
      <c r="K29" s="19"/>
      <c r="L29" s="19"/>
      <c r="M29" s="277"/>
      <c r="N29" s="488"/>
      <c r="O29" s="488"/>
      <c r="BE29" s="14"/>
      <c r="BF29" s="15"/>
      <c r="BG29" s="21"/>
      <c r="BH29" s="41"/>
      <c r="BI29" s="12"/>
      <c r="BJ29" s="12" t="s">
        <v>596</v>
      </c>
    </row>
    <row r="30" spans="1:62" s="3" customFormat="1" ht="21.6" x14ac:dyDescent="0.3">
      <c r="A30" s="25"/>
      <c r="B30" s="26" t="s">
        <v>597</v>
      </c>
      <c r="C30" s="600" t="s">
        <v>598</v>
      </c>
      <c r="D30" s="600"/>
      <c r="E30" s="600"/>
      <c r="F30" s="27" t="s">
        <v>67</v>
      </c>
      <c r="G30" s="22" t="s">
        <v>3343</v>
      </c>
      <c r="H30" s="55"/>
      <c r="I30" s="55"/>
      <c r="J30" s="19"/>
      <c r="K30" s="19"/>
      <c r="L30" s="19"/>
      <c r="M30" s="277"/>
      <c r="N30" s="488"/>
      <c r="O30" s="488"/>
      <c r="BE30" s="14"/>
      <c r="BF30" s="15"/>
      <c r="BG30" s="21"/>
      <c r="BH30" s="41"/>
      <c r="BI30" s="12"/>
      <c r="BJ30" s="12" t="s">
        <v>598</v>
      </c>
    </row>
    <row r="31" spans="1:62" s="3" customFormat="1" ht="21.6" x14ac:dyDescent="0.3">
      <c r="A31" s="25"/>
      <c r="B31" s="26" t="s">
        <v>599</v>
      </c>
      <c r="C31" s="600" t="s">
        <v>600</v>
      </c>
      <c r="D31" s="600"/>
      <c r="E31" s="600"/>
      <c r="F31" s="27" t="s">
        <v>67</v>
      </c>
      <c r="G31" s="22" t="s">
        <v>3344</v>
      </c>
      <c r="H31" s="55"/>
      <c r="I31" s="55"/>
      <c r="J31" s="19"/>
      <c r="K31" s="19"/>
      <c r="L31" s="19"/>
      <c r="M31" s="277"/>
      <c r="N31" s="488"/>
      <c r="O31" s="488"/>
      <c r="BE31" s="14"/>
      <c r="BF31" s="15"/>
      <c r="BG31" s="21"/>
      <c r="BH31" s="41"/>
      <c r="BI31" s="12"/>
      <c r="BJ31" s="12" t="s">
        <v>600</v>
      </c>
    </row>
    <row r="32" spans="1:62" s="3" customFormat="1" ht="20.399999999999999" x14ac:dyDescent="0.3">
      <c r="A32" s="25"/>
      <c r="B32" s="26" t="s">
        <v>601</v>
      </c>
      <c r="C32" s="600" t="s">
        <v>602</v>
      </c>
      <c r="D32" s="600"/>
      <c r="E32" s="600"/>
      <c r="F32" s="27" t="s">
        <v>72</v>
      </c>
      <c r="G32" s="22" t="s">
        <v>3345</v>
      </c>
      <c r="H32" s="55"/>
      <c r="I32" s="55"/>
      <c r="J32" s="19"/>
      <c r="K32" s="19"/>
      <c r="L32" s="19"/>
      <c r="M32" s="277"/>
      <c r="N32" s="488"/>
      <c r="O32" s="488"/>
      <c r="BE32" s="14"/>
      <c r="BF32" s="15"/>
      <c r="BG32" s="21"/>
      <c r="BH32" s="41"/>
      <c r="BI32" s="12"/>
      <c r="BJ32" s="12" t="s">
        <v>602</v>
      </c>
    </row>
    <row r="33" spans="1:62" s="3" customFormat="1" ht="20.399999999999999" x14ac:dyDescent="0.3">
      <c r="A33" s="25"/>
      <c r="B33" s="26" t="s">
        <v>86</v>
      </c>
      <c r="C33" s="600" t="s">
        <v>87</v>
      </c>
      <c r="D33" s="600"/>
      <c r="E33" s="600"/>
      <c r="F33" s="27" t="s">
        <v>67</v>
      </c>
      <c r="G33" s="22" t="s">
        <v>3346</v>
      </c>
      <c r="H33" s="55"/>
      <c r="I33" s="55"/>
      <c r="J33" s="19"/>
      <c r="K33" s="19"/>
      <c r="L33" s="19"/>
      <c r="M33" s="277"/>
      <c r="N33" s="488"/>
      <c r="O33" s="488"/>
      <c r="BE33" s="14"/>
      <c r="BF33" s="15"/>
      <c r="BG33" s="21"/>
      <c r="BH33" s="41"/>
      <c r="BI33" s="12"/>
      <c r="BJ33" s="12" t="s">
        <v>87</v>
      </c>
    </row>
    <row r="34" spans="1:62" s="3" customFormat="1" ht="21.6" x14ac:dyDescent="0.3">
      <c r="A34" s="25"/>
      <c r="B34" s="26" t="s">
        <v>603</v>
      </c>
      <c r="C34" s="600" t="s">
        <v>604</v>
      </c>
      <c r="D34" s="600"/>
      <c r="E34" s="600"/>
      <c r="F34" s="27" t="s">
        <v>605</v>
      </c>
      <c r="G34" s="22" t="s">
        <v>3347</v>
      </c>
      <c r="H34" s="55"/>
      <c r="I34" s="55"/>
      <c r="J34" s="19"/>
      <c r="K34" s="19"/>
      <c r="L34" s="19"/>
      <c r="M34" s="277"/>
      <c r="N34" s="488"/>
      <c r="O34" s="488"/>
      <c r="BE34" s="14"/>
      <c r="BF34" s="15"/>
      <c r="BG34" s="21"/>
      <c r="BH34" s="41"/>
      <c r="BI34" s="12"/>
      <c r="BJ34" s="12" t="s">
        <v>604</v>
      </c>
    </row>
    <row r="35" spans="1:62" s="3" customFormat="1" ht="42" x14ac:dyDescent="0.3">
      <c r="A35" s="16" t="s">
        <v>55</v>
      </c>
      <c r="B35" s="17" t="s">
        <v>3348</v>
      </c>
      <c r="C35" s="568" t="s">
        <v>3349</v>
      </c>
      <c r="D35" s="568"/>
      <c r="E35" s="568"/>
      <c r="F35" s="16" t="s">
        <v>112</v>
      </c>
      <c r="G35" s="24">
        <v>724.2</v>
      </c>
      <c r="H35" s="55">
        <f t="shared" si="0"/>
        <v>0</v>
      </c>
      <c r="I35" s="55">
        <f t="shared" si="1"/>
        <v>0</v>
      </c>
      <c r="J35" s="19">
        <v>0</v>
      </c>
      <c r="K35" s="19">
        <f t="shared" si="2"/>
        <v>448.97</v>
      </c>
      <c r="L35" s="19">
        <f t="shared" si="3"/>
        <v>325146.42</v>
      </c>
      <c r="M35" s="277">
        <v>390175.7</v>
      </c>
      <c r="N35" s="488"/>
      <c r="O35" s="488"/>
      <c r="BE35" s="14"/>
      <c r="BF35" s="15"/>
      <c r="BG35" s="21" t="s">
        <v>3349</v>
      </c>
      <c r="BH35" s="41"/>
      <c r="BI35" s="12"/>
      <c r="BJ35" s="12"/>
    </row>
    <row r="36" spans="1:62" s="3" customFormat="1" ht="15" customHeight="1" x14ac:dyDescent="0.3">
      <c r="A36" s="603" t="s">
        <v>3350</v>
      </c>
      <c r="B36" s="604"/>
      <c r="C36" s="604"/>
      <c r="D36" s="604"/>
      <c r="E36" s="604"/>
      <c r="F36" s="604"/>
      <c r="G36" s="604"/>
      <c r="H36" s="354"/>
      <c r="I36" s="354"/>
      <c r="J36" s="267"/>
      <c r="K36" s="267"/>
      <c r="L36" s="267"/>
      <c r="M36" s="432"/>
      <c r="N36" s="488"/>
      <c r="O36" s="488"/>
      <c r="BE36" s="14"/>
      <c r="BF36" s="15" t="s">
        <v>3350</v>
      </c>
      <c r="BG36" s="21"/>
      <c r="BH36" s="41"/>
      <c r="BI36" s="12"/>
      <c r="BJ36" s="12"/>
    </row>
    <row r="37" spans="1:62" s="3" customFormat="1" ht="21.6" x14ac:dyDescent="0.3">
      <c r="A37" s="16" t="s">
        <v>56</v>
      </c>
      <c r="B37" s="17" t="s">
        <v>1941</v>
      </c>
      <c r="C37" s="568" t="s">
        <v>1942</v>
      </c>
      <c r="D37" s="568"/>
      <c r="E37" s="568"/>
      <c r="F37" s="16" t="s">
        <v>64</v>
      </c>
      <c r="G37" s="24">
        <v>4.5999999999999996</v>
      </c>
      <c r="H37" s="55">
        <f t="shared" si="0"/>
        <v>12536.18</v>
      </c>
      <c r="I37" s="55">
        <f t="shared" si="1"/>
        <v>57666.43</v>
      </c>
      <c r="J37" s="19">
        <v>69199.710000000006</v>
      </c>
      <c r="K37" s="19">
        <f t="shared" si="2"/>
        <v>379.58</v>
      </c>
      <c r="L37" s="19">
        <f t="shared" si="3"/>
        <v>1746.05</v>
      </c>
      <c r="M37" s="277">
        <v>2095.2600000000002</v>
      </c>
      <c r="N37" s="488"/>
      <c r="O37" s="488"/>
      <c r="BE37" s="14"/>
      <c r="BF37" s="15"/>
      <c r="BG37" s="21" t="s">
        <v>1942</v>
      </c>
      <c r="BH37" s="41"/>
      <c r="BI37" s="12"/>
      <c r="BJ37" s="12"/>
    </row>
    <row r="38" spans="1:62" s="3" customFormat="1" ht="20.399999999999999" x14ac:dyDescent="0.3">
      <c r="A38" s="25"/>
      <c r="B38" s="26" t="s">
        <v>595</v>
      </c>
      <c r="C38" s="600" t="s">
        <v>596</v>
      </c>
      <c r="D38" s="600"/>
      <c r="E38" s="600"/>
      <c r="F38" s="27" t="s">
        <v>402</v>
      </c>
      <c r="G38" s="22" t="s">
        <v>3351</v>
      </c>
      <c r="H38" s="55"/>
      <c r="I38" s="55"/>
      <c r="J38" s="19"/>
      <c r="K38" s="19"/>
      <c r="L38" s="19"/>
      <c r="M38" s="277"/>
      <c r="N38" s="488"/>
      <c r="O38" s="488"/>
      <c r="BE38" s="14"/>
      <c r="BF38" s="15"/>
      <c r="BG38" s="21"/>
      <c r="BH38" s="41"/>
      <c r="BI38" s="12"/>
      <c r="BJ38" s="12" t="s">
        <v>596</v>
      </c>
    </row>
    <row r="39" spans="1:62" s="3" customFormat="1" ht="21.6" x14ac:dyDescent="0.3">
      <c r="A39" s="25"/>
      <c r="B39" s="26" t="s">
        <v>1762</v>
      </c>
      <c r="C39" s="600" t="s">
        <v>1763</v>
      </c>
      <c r="D39" s="600"/>
      <c r="E39" s="600"/>
      <c r="F39" s="27" t="s">
        <v>67</v>
      </c>
      <c r="G39" s="22" t="s">
        <v>3352</v>
      </c>
      <c r="H39" s="55"/>
      <c r="I39" s="55"/>
      <c r="J39" s="19"/>
      <c r="K39" s="19"/>
      <c r="L39" s="19"/>
      <c r="M39" s="277"/>
      <c r="N39" s="488"/>
      <c r="O39" s="488"/>
      <c r="BE39" s="14"/>
      <c r="BF39" s="15"/>
      <c r="BG39" s="21"/>
      <c r="BH39" s="41"/>
      <c r="BI39" s="12"/>
      <c r="BJ39" s="12" t="s">
        <v>1763</v>
      </c>
    </row>
    <row r="40" spans="1:62" s="3" customFormat="1" ht="20.399999999999999" x14ac:dyDescent="0.3">
      <c r="A40" s="25"/>
      <c r="B40" s="26" t="s">
        <v>86</v>
      </c>
      <c r="C40" s="600" t="s">
        <v>87</v>
      </c>
      <c r="D40" s="600"/>
      <c r="E40" s="600"/>
      <c r="F40" s="27" t="s">
        <v>67</v>
      </c>
      <c r="G40" s="22" t="s">
        <v>3353</v>
      </c>
      <c r="H40" s="55"/>
      <c r="I40" s="55"/>
      <c r="J40" s="19"/>
      <c r="K40" s="19"/>
      <c r="L40" s="19"/>
      <c r="M40" s="277"/>
      <c r="N40" s="488"/>
      <c r="O40" s="488"/>
      <c r="BE40" s="14"/>
      <c r="BF40" s="15"/>
      <c r="BG40" s="21"/>
      <c r="BH40" s="41"/>
      <c r="BI40" s="12"/>
      <c r="BJ40" s="12" t="s">
        <v>87</v>
      </c>
    </row>
    <row r="41" spans="1:62" s="3" customFormat="1" ht="21.6" x14ac:dyDescent="0.3">
      <c r="A41" s="25"/>
      <c r="B41" s="26" t="s">
        <v>603</v>
      </c>
      <c r="C41" s="600" t="s">
        <v>604</v>
      </c>
      <c r="D41" s="600"/>
      <c r="E41" s="600"/>
      <c r="F41" s="27" t="s">
        <v>605</v>
      </c>
      <c r="G41" s="22" t="s">
        <v>3354</v>
      </c>
      <c r="H41" s="55"/>
      <c r="I41" s="55"/>
      <c r="J41" s="19"/>
      <c r="K41" s="19"/>
      <c r="L41" s="19"/>
      <c r="M41" s="277"/>
      <c r="N41" s="488"/>
      <c r="O41" s="488"/>
      <c r="BE41" s="14"/>
      <c r="BF41" s="15"/>
      <c r="BG41" s="21"/>
      <c r="BH41" s="41"/>
      <c r="BI41" s="12"/>
      <c r="BJ41" s="12" t="s">
        <v>604</v>
      </c>
    </row>
    <row r="42" spans="1:62" s="3" customFormat="1" ht="42" x14ac:dyDescent="0.3">
      <c r="A42" s="16" t="s">
        <v>162</v>
      </c>
      <c r="B42" s="17" t="s">
        <v>3348</v>
      </c>
      <c r="C42" s="568" t="s">
        <v>3349</v>
      </c>
      <c r="D42" s="568"/>
      <c r="E42" s="568"/>
      <c r="F42" s="16" t="s">
        <v>112</v>
      </c>
      <c r="G42" s="24">
        <v>469.2</v>
      </c>
      <c r="H42" s="55">
        <f t="shared" si="0"/>
        <v>0</v>
      </c>
      <c r="I42" s="55">
        <f t="shared" si="1"/>
        <v>0</v>
      </c>
      <c r="J42" s="19">
        <v>0</v>
      </c>
      <c r="K42" s="19">
        <f t="shared" si="2"/>
        <v>448.97</v>
      </c>
      <c r="L42" s="19">
        <f t="shared" si="3"/>
        <v>210658.24</v>
      </c>
      <c r="M42" s="277">
        <v>252789.89</v>
      </c>
      <c r="N42" s="488"/>
      <c r="O42" s="488"/>
      <c r="BE42" s="14"/>
      <c r="BF42" s="15"/>
      <c r="BG42" s="21" t="s">
        <v>3349</v>
      </c>
      <c r="BH42" s="41"/>
      <c r="BI42" s="12"/>
      <c r="BJ42" s="12"/>
    </row>
    <row r="43" spans="1:62" s="3" customFormat="1" ht="15" customHeight="1" x14ac:dyDescent="0.3">
      <c r="A43" s="603" t="s">
        <v>3355</v>
      </c>
      <c r="B43" s="604"/>
      <c r="C43" s="604"/>
      <c r="D43" s="604"/>
      <c r="E43" s="604"/>
      <c r="F43" s="604"/>
      <c r="G43" s="604"/>
      <c r="H43" s="354"/>
      <c r="I43" s="354"/>
      <c r="J43" s="267"/>
      <c r="K43" s="267"/>
      <c r="L43" s="267"/>
      <c r="M43" s="432"/>
      <c r="N43" s="488"/>
      <c r="O43" s="488"/>
      <c r="BE43" s="14"/>
      <c r="BF43" s="15" t="s">
        <v>3355</v>
      </c>
      <c r="BG43" s="21"/>
      <c r="BH43" s="41"/>
      <c r="BI43" s="12"/>
      <c r="BJ43" s="12"/>
    </row>
    <row r="44" spans="1:62" s="3" customFormat="1" ht="21.6" x14ac:dyDescent="0.3">
      <c r="A44" s="16" t="s">
        <v>165</v>
      </c>
      <c r="B44" s="17" t="s">
        <v>3356</v>
      </c>
      <c r="C44" s="568" t="s">
        <v>3357</v>
      </c>
      <c r="D44" s="568"/>
      <c r="E44" s="568"/>
      <c r="F44" s="16" t="s">
        <v>64</v>
      </c>
      <c r="G44" s="30">
        <v>4.18</v>
      </c>
      <c r="H44" s="55">
        <f t="shared" si="0"/>
        <v>18045.060000000001</v>
      </c>
      <c r="I44" s="55">
        <f t="shared" si="1"/>
        <v>75428.36</v>
      </c>
      <c r="J44" s="19">
        <v>90514.03</v>
      </c>
      <c r="K44" s="19">
        <f t="shared" si="2"/>
        <v>388.6</v>
      </c>
      <c r="L44" s="19">
        <f t="shared" si="3"/>
        <v>1624.33</v>
      </c>
      <c r="M44" s="277">
        <v>1949.2</v>
      </c>
      <c r="N44" s="488"/>
      <c r="O44" s="488"/>
      <c r="BE44" s="14"/>
      <c r="BF44" s="15"/>
      <c r="BG44" s="21" t="s">
        <v>3357</v>
      </c>
      <c r="BH44" s="41"/>
      <c r="BI44" s="12"/>
      <c r="BJ44" s="12"/>
    </row>
    <row r="45" spans="1:62" s="3" customFormat="1" ht="20.399999999999999" x14ac:dyDescent="0.3">
      <c r="A45" s="25"/>
      <c r="B45" s="26" t="s">
        <v>595</v>
      </c>
      <c r="C45" s="600" t="s">
        <v>596</v>
      </c>
      <c r="D45" s="600"/>
      <c r="E45" s="600"/>
      <c r="F45" s="27" t="s">
        <v>402</v>
      </c>
      <c r="G45" s="22" t="s">
        <v>3358</v>
      </c>
      <c r="H45" s="55"/>
      <c r="I45" s="55"/>
      <c r="J45" s="19"/>
      <c r="K45" s="19"/>
      <c r="L45" s="19"/>
      <c r="M45" s="277"/>
      <c r="N45" s="488"/>
      <c r="O45" s="488"/>
      <c r="BE45" s="14"/>
      <c r="BF45" s="15"/>
      <c r="BG45" s="21"/>
      <c r="BH45" s="41"/>
      <c r="BI45" s="12"/>
      <c r="BJ45" s="12" t="s">
        <v>596</v>
      </c>
    </row>
    <row r="46" spans="1:62" s="3" customFormat="1" ht="21.6" x14ac:dyDescent="0.3">
      <c r="A46" s="25"/>
      <c r="B46" s="26" t="s">
        <v>1762</v>
      </c>
      <c r="C46" s="600" t="s">
        <v>1763</v>
      </c>
      <c r="D46" s="600"/>
      <c r="E46" s="600"/>
      <c r="F46" s="27" t="s">
        <v>67</v>
      </c>
      <c r="G46" s="22" t="s">
        <v>3359</v>
      </c>
      <c r="H46" s="55"/>
      <c r="I46" s="55"/>
      <c r="J46" s="19"/>
      <c r="K46" s="19"/>
      <c r="L46" s="19"/>
      <c r="M46" s="277"/>
      <c r="N46" s="488"/>
      <c r="O46" s="488"/>
      <c r="BE46" s="14"/>
      <c r="BF46" s="15"/>
      <c r="BG46" s="21"/>
      <c r="BH46" s="41"/>
      <c r="BI46" s="12"/>
      <c r="BJ46" s="12" t="s">
        <v>1763</v>
      </c>
    </row>
    <row r="47" spans="1:62" s="3" customFormat="1" ht="20.399999999999999" x14ac:dyDescent="0.3">
      <c r="A47" s="25"/>
      <c r="B47" s="26" t="s">
        <v>86</v>
      </c>
      <c r="C47" s="600" t="s">
        <v>87</v>
      </c>
      <c r="D47" s="600"/>
      <c r="E47" s="600"/>
      <c r="F47" s="27" t="s">
        <v>67</v>
      </c>
      <c r="G47" s="22" t="s">
        <v>3360</v>
      </c>
      <c r="H47" s="55"/>
      <c r="I47" s="55"/>
      <c r="J47" s="19"/>
      <c r="K47" s="19"/>
      <c r="L47" s="19"/>
      <c r="M47" s="277"/>
      <c r="N47" s="488"/>
      <c r="O47" s="488"/>
      <c r="BE47" s="14"/>
      <c r="BF47" s="15"/>
      <c r="BG47" s="21"/>
      <c r="BH47" s="41"/>
      <c r="BI47" s="12"/>
      <c r="BJ47" s="12" t="s">
        <v>87</v>
      </c>
    </row>
    <row r="48" spans="1:62" s="3" customFormat="1" ht="21.6" x14ac:dyDescent="0.3">
      <c r="A48" s="25"/>
      <c r="B48" s="26" t="s">
        <v>603</v>
      </c>
      <c r="C48" s="600" t="s">
        <v>604</v>
      </c>
      <c r="D48" s="600"/>
      <c r="E48" s="600"/>
      <c r="F48" s="27" t="s">
        <v>605</v>
      </c>
      <c r="G48" s="22" t="s">
        <v>3361</v>
      </c>
      <c r="H48" s="55"/>
      <c r="I48" s="55"/>
      <c r="J48" s="19"/>
      <c r="K48" s="19"/>
      <c r="L48" s="19"/>
      <c r="M48" s="277"/>
      <c r="N48" s="488"/>
      <c r="O48" s="488"/>
      <c r="BE48" s="14"/>
      <c r="BF48" s="15"/>
      <c r="BG48" s="21"/>
      <c r="BH48" s="41"/>
      <c r="BI48" s="12"/>
      <c r="BJ48" s="12" t="s">
        <v>604</v>
      </c>
    </row>
    <row r="49" spans="1:62" s="3" customFormat="1" ht="42" x14ac:dyDescent="0.3">
      <c r="A49" s="16" t="s">
        <v>166</v>
      </c>
      <c r="B49" s="17" t="s">
        <v>3362</v>
      </c>
      <c r="C49" s="568" t="s">
        <v>3363</v>
      </c>
      <c r="D49" s="568"/>
      <c r="E49" s="568"/>
      <c r="F49" s="16" t="s">
        <v>112</v>
      </c>
      <c r="G49" s="30">
        <v>426.36</v>
      </c>
      <c r="H49" s="55">
        <f t="shared" si="0"/>
        <v>0</v>
      </c>
      <c r="I49" s="55">
        <f t="shared" si="1"/>
        <v>0</v>
      </c>
      <c r="J49" s="19">
        <v>0</v>
      </c>
      <c r="K49" s="19">
        <f t="shared" si="2"/>
        <v>1140.06</v>
      </c>
      <c r="L49" s="19">
        <f t="shared" si="3"/>
        <v>486077.68</v>
      </c>
      <c r="M49" s="277">
        <v>583293.21</v>
      </c>
      <c r="N49" s="488"/>
      <c r="O49" s="488"/>
      <c r="BE49" s="14"/>
      <c r="BF49" s="15"/>
      <c r="BG49" s="21" t="s">
        <v>3363</v>
      </c>
      <c r="BH49" s="41"/>
      <c r="BI49" s="12"/>
      <c r="BJ49" s="12"/>
    </row>
    <row r="50" spans="1:62" s="3" customFormat="1" ht="15" customHeight="1" x14ac:dyDescent="0.3">
      <c r="A50" s="603" t="s">
        <v>3364</v>
      </c>
      <c r="B50" s="604"/>
      <c r="C50" s="604"/>
      <c r="D50" s="604"/>
      <c r="E50" s="604"/>
      <c r="F50" s="604"/>
      <c r="G50" s="604"/>
      <c r="H50" s="354"/>
      <c r="I50" s="354"/>
      <c r="J50" s="267"/>
      <c r="K50" s="267"/>
      <c r="L50" s="267"/>
      <c r="M50" s="432"/>
      <c r="N50" s="488"/>
      <c r="O50" s="488"/>
      <c r="BE50" s="14"/>
      <c r="BF50" s="15" t="s">
        <v>3364</v>
      </c>
      <c r="BG50" s="21"/>
      <c r="BH50" s="41"/>
      <c r="BI50" s="12"/>
      <c r="BJ50" s="12"/>
    </row>
    <row r="51" spans="1:62" s="3" customFormat="1" ht="21.6" x14ac:dyDescent="0.3">
      <c r="A51" s="16" t="s">
        <v>169</v>
      </c>
      <c r="B51" s="17" t="s">
        <v>3365</v>
      </c>
      <c r="C51" s="568" t="s">
        <v>3366</v>
      </c>
      <c r="D51" s="568"/>
      <c r="E51" s="568"/>
      <c r="F51" s="16" t="s">
        <v>64</v>
      </c>
      <c r="G51" s="30">
        <v>3.17</v>
      </c>
      <c r="H51" s="55">
        <f t="shared" si="0"/>
        <v>22620.560000000001</v>
      </c>
      <c r="I51" s="55">
        <f t="shared" si="1"/>
        <v>71707.179999999993</v>
      </c>
      <c r="J51" s="19">
        <v>86048.62</v>
      </c>
      <c r="K51" s="19">
        <f t="shared" si="2"/>
        <v>396.19</v>
      </c>
      <c r="L51" s="19">
        <f t="shared" si="3"/>
        <v>1255.9100000000001</v>
      </c>
      <c r="M51" s="277">
        <v>1507.09</v>
      </c>
      <c r="N51" s="488"/>
      <c r="O51" s="488"/>
      <c r="BE51" s="14"/>
      <c r="BF51" s="15"/>
      <c r="BG51" s="21" t="s">
        <v>3366</v>
      </c>
      <c r="BH51" s="41"/>
      <c r="BI51" s="12"/>
      <c r="BJ51" s="12"/>
    </row>
    <row r="52" spans="1:62" s="3" customFormat="1" ht="20.399999999999999" x14ac:dyDescent="0.3">
      <c r="A52" s="25"/>
      <c r="B52" s="26" t="s">
        <v>595</v>
      </c>
      <c r="C52" s="600" t="s">
        <v>596</v>
      </c>
      <c r="D52" s="600"/>
      <c r="E52" s="600"/>
      <c r="F52" s="27" t="s">
        <v>402</v>
      </c>
      <c r="G52" s="22" t="s">
        <v>3367</v>
      </c>
      <c r="H52" s="55"/>
      <c r="I52" s="55"/>
      <c r="J52" s="19"/>
      <c r="K52" s="19"/>
      <c r="L52" s="19"/>
      <c r="M52" s="277"/>
      <c r="N52" s="488"/>
      <c r="O52" s="488"/>
      <c r="BE52" s="14"/>
      <c r="BF52" s="15"/>
      <c r="BG52" s="21"/>
      <c r="BH52" s="41"/>
      <c r="BI52" s="12"/>
      <c r="BJ52" s="12" t="s">
        <v>596</v>
      </c>
    </row>
    <row r="53" spans="1:62" s="3" customFormat="1" ht="21.6" x14ac:dyDescent="0.3">
      <c r="A53" s="25"/>
      <c r="B53" s="26" t="s">
        <v>1762</v>
      </c>
      <c r="C53" s="600" t="s">
        <v>1763</v>
      </c>
      <c r="D53" s="600"/>
      <c r="E53" s="600"/>
      <c r="F53" s="27" t="s">
        <v>67</v>
      </c>
      <c r="G53" s="22" t="s">
        <v>3368</v>
      </c>
      <c r="H53" s="55"/>
      <c r="I53" s="55"/>
      <c r="J53" s="19"/>
      <c r="K53" s="19"/>
      <c r="L53" s="19"/>
      <c r="M53" s="277"/>
      <c r="N53" s="488"/>
      <c r="O53" s="488"/>
      <c r="BE53" s="14"/>
      <c r="BF53" s="15"/>
      <c r="BG53" s="21"/>
      <c r="BH53" s="41"/>
      <c r="BI53" s="12"/>
      <c r="BJ53" s="12" t="s">
        <v>1763</v>
      </c>
    </row>
    <row r="54" spans="1:62" s="3" customFormat="1" ht="20.399999999999999" x14ac:dyDescent="0.3">
      <c r="A54" s="25"/>
      <c r="B54" s="26" t="s">
        <v>86</v>
      </c>
      <c r="C54" s="600" t="s">
        <v>87</v>
      </c>
      <c r="D54" s="600"/>
      <c r="E54" s="600"/>
      <c r="F54" s="27" t="s">
        <v>67</v>
      </c>
      <c r="G54" s="22" t="s">
        <v>3369</v>
      </c>
      <c r="H54" s="55"/>
      <c r="I54" s="55"/>
      <c r="J54" s="19"/>
      <c r="K54" s="19"/>
      <c r="L54" s="19"/>
      <c r="M54" s="277"/>
      <c r="N54" s="488"/>
      <c r="O54" s="488"/>
      <c r="BE54" s="14"/>
      <c r="BF54" s="15"/>
      <c r="BG54" s="21"/>
      <c r="BH54" s="41"/>
      <c r="BI54" s="12"/>
      <c r="BJ54" s="12" t="s">
        <v>87</v>
      </c>
    </row>
    <row r="55" spans="1:62" s="3" customFormat="1" ht="21.6" x14ac:dyDescent="0.3">
      <c r="A55" s="25"/>
      <c r="B55" s="26" t="s">
        <v>603</v>
      </c>
      <c r="C55" s="600" t="s">
        <v>604</v>
      </c>
      <c r="D55" s="600"/>
      <c r="E55" s="600"/>
      <c r="F55" s="27" t="s">
        <v>605</v>
      </c>
      <c r="G55" s="22" t="s">
        <v>3370</v>
      </c>
      <c r="H55" s="55"/>
      <c r="I55" s="55"/>
      <c r="J55" s="19"/>
      <c r="K55" s="19"/>
      <c r="L55" s="19"/>
      <c r="M55" s="277"/>
      <c r="N55" s="488"/>
      <c r="O55" s="488"/>
      <c r="BE55" s="14"/>
      <c r="BF55" s="15"/>
      <c r="BG55" s="21"/>
      <c r="BH55" s="41"/>
      <c r="BI55" s="12"/>
      <c r="BJ55" s="12" t="s">
        <v>604</v>
      </c>
    </row>
    <row r="56" spans="1:62" s="3" customFormat="1" ht="42" x14ac:dyDescent="0.3">
      <c r="A56" s="16" t="s">
        <v>172</v>
      </c>
      <c r="B56" s="17" t="s">
        <v>3371</v>
      </c>
      <c r="C56" s="568" t="s">
        <v>3372</v>
      </c>
      <c r="D56" s="568"/>
      <c r="E56" s="568"/>
      <c r="F56" s="16" t="s">
        <v>112</v>
      </c>
      <c r="G56" s="30">
        <v>323.33999999999997</v>
      </c>
      <c r="H56" s="55">
        <f t="shared" si="0"/>
        <v>0</v>
      </c>
      <c r="I56" s="55">
        <f t="shared" si="1"/>
        <v>0</v>
      </c>
      <c r="J56" s="19">
        <v>0</v>
      </c>
      <c r="K56" s="19">
        <f t="shared" si="2"/>
        <v>1541.78</v>
      </c>
      <c r="L56" s="19">
        <f t="shared" si="3"/>
        <v>498519.88</v>
      </c>
      <c r="M56" s="277">
        <v>598223.85</v>
      </c>
      <c r="N56" s="488"/>
      <c r="O56" s="488"/>
      <c r="BE56" s="14"/>
      <c r="BF56" s="15"/>
      <c r="BG56" s="21" t="s">
        <v>3372</v>
      </c>
      <c r="BH56" s="41"/>
      <c r="BI56" s="12"/>
      <c r="BJ56" s="12"/>
    </row>
    <row r="57" spans="1:62" s="3" customFormat="1" ht="15" customHeight="1" x14ac:dyDescent="0.3">
      <c r="A57" s="603" t="s">
        <v>3373</v>
      </c>
      <c r="B57" s="604"/>
      <c r="C57" s="604"/>
      <c r="D57" s="604"/>
      <c r="E57" s="604"/>
      <c r="F57" s="604"/>
      <c r="G57" s="604"/>
      <c r="H57" s="354"/>
      <c r="I57" s="354"/>
      <c r="J57" s="267"/>
      <c r="K57" s="267"/>
      <c r="L57" s="267"/>
      <c r="M57" s="432"/>
      <c r="N57" s="488"/>
      <c r="O57" s="488"/>
      <c r="BE57" s="14"/>
      <c r="BF57" s="15" t="s">
        <v>3373</v>
      </c>
      <c r="BG57" s="21"/>
      <c r="BH57" s="41"/>
      <c r="BI57" s="12"/>
      <c r="BJ57" s="12"/>
    </row>
    <row r="58" spans="1:62" s="3" customFormat="1" ht="21.6" x14ac:dyDescent="0.3">
      <c r="A58" s="16" t="s">
        <v>173</v>
      </c>
      <c r="B58" s="17" t="s">
        <v>593</v>
      </c>
      <c r="C58" s="568" t="s">
        <v>594</v>
      </c>
      <c r="D58" s="568"/>
      <c r="E58" s="568"/>
      <c r="F58" s="16" t="s">
        <v>64</v>
      </c>
      <c r="G58" s="30">
        <v>19.05</v>
      </c>
      <c r="H58" s="55">
        <f t="shared" si="0"/>
        <v>14264.06</v>
      </c>
      <c r="I58" s="55">
        <f t="shared" si="1"/>
        <v>271730.32</v>
      </c>
      <c r="J58" s="19">
        <v>326076.38</v>
      </c>
      <c r="K58" s="19">
        <f t="shared" si="2"/>
        <v>747.98</v>
      </c>
      <c r="L58" s="19">
        <f t="shared" si="3"/>
        <v>14249.03</v>
      </c>
      <c r="M58" s="277">
        <v>17098.84</v>
      </c>
      <c r="N58" s="488"/>
      <c r="O58" s="488"/>
      <c r="BE58" s="14"/>
      <c r="BF58" s="15"/>
      <c r="BG58" s="21" t="s">
        <v>594</v>
      </c>
      <c r="BH58" s="41"/>
      <c r="BI58" s="12"/>
      <c r="BJ58" s="12"/>
    </row>
    <row r="59" spans="1:62" s="3" customFormat="1" ht="20.399999999999999" x14ac:dyDescent="0.3">
      <c r="A59" s="25"/>
      <c r="B59" s="26" t="s">
        <v>595</v>
      </c>
      <c r="C59" s="600" t="s">
        <v>596</v>
      </c>
      <c r="D59" s="600"/>
      <c r="E59" s="600"/>
      <c r="F59" s="27" t="s">
        <v>402</v>
      </c>
      <c r="G59" s="22" t="s">
        <v>3374</v>
      </c>
      <c r="H59" s="55"/>
      <c r="I59" s="55"/>
      <c r="J59" s="19"/>
      <c r="K59" s="19"/>
      <c r="L59" s="19"/>
      <c r="M59" s="277"/>
      <c r="N59" s="488"/>
      <c r="O59" s="488"/>
      <c r="BE59" s="14"/>
      <c r="BF59" s="15"/>
      <c r="BG59" s="21"/>
      <c r="BH59" s="41"/>
      <c r="BI59" s="12"/>
      <c r="BJ59" s="12" t="s">
        <v>596</v>
      </c>
    </row>
    <row r="60" spans="1:62" s="3" customFormat="1" ht="21.6" x14ac:dyDescent="0.3">
      <c r="A60" s="25"/>
      <c r="B60" s="26" t="s">
        <v>597</v>
      </c>
      <c r="C60" s="600" t="s">
        <v>598</v>
      </c>
      <c r="D60" s="600"/>
      <c r="E60" s="600"/>
      <c r="F60" s="27" t="s">
        <v>67</v>
      </c>
      <c r="G60" s="22" t="s">
        <v>3375</v>
      </c>
      <c r="H60" s="55"/>
      <c r="I60" s="55"/>
      <c r="J60" s="19"/>
      <c r="K60" s="19"/>
      <c r="L60" s="19"/>
      <c r="M60" s="277"/>
      <c r="N60" s="488"/>
      <c r="O60" s="488"/>
      <c r="BE60" s="14"/>
      <c r="BF60" s="15"/>
      <c r="BG60" s="21"/>
      <c r="BH60" s="41"/>
      <c r="BI60" s="12"/>
      <c r="BJ60" s="12" t="s">
        <v>598</v>
      </c>
    </row>
    <row r="61" spans="1:62" s="3" customFormat="1" ht="21.6" x14ac:dyDescent="0.3">
      <c r="A61" s="25"/>
      <c r="B61" s="26" t="s">
        <v>599</v>
      </c>
      <c r="C61" s="600" t="s">
        <v>600</v>
      </c>
      <c r="D61" s="600"/>
      <c r="E61" s="600"/>
      <c r="F61" s="27" t="s">
        <v>67</v>
      </c>
      <c r="G61" s="22" t="s">
        <v>3376</v>
      </c>
      <c r="H61" s="55"/>
      <c r="I61" s="55"/>
      <c r="J61" s="19"/>
      <c r="K61" s="19"/>
      <c r="L61" s="19"/>
      <c r="M61" s="277"/>
      <c r="N61" s="488"/>
      <c r="O61" s="488"/>
      <c r="BE61" s="14"/>
      <c r="BF61" s="15"/>
      <c r="BG61" s="21"/>
      <c r="BH61" s="41"/>
      <c r="BI61" s="12"/>
      <c r="BJ61" s="12" t="s">
        <v>600</v>
      </c>
    </row>
    <row r="62" spans="1:62" s="3" customFormat="1" ht="20.399999999999999" x14ac:dyDescent="0.3">
      <c r="A62" s="25"/>
      <c r="B62" s="26" t="s">
        <v>601</v>
      </c>
      <c r="C62" s="600" t="s">
        <v>602</v>
      </c>
      <c r="D62" s="600"/>
      <c r="E62" s="600"/>
      <c r="F62" s="27" t="s">
        <v>72</v>
      </c>
      <c r="G62" s="22" t="s">
        <v>3377</v>
      </c>
      <c r="H62" s="55"/>
      <c r="I62" s="55"/>
      <c r="J62" s="19"/>
      <c r="K62" s="19"/>
      <c r="L62" s="19"/>
      <c r="M62" s="277"/>
      <c r="N62" s="488"/>
      <c r="O62" s="488"/>
      <c r="BE62" s="14"/>
      <c r="BF62" s="15"/>
      <c r="BG62" s="21"/>
      <c r="BH62" s="41"/>
      <c r="BI62" s="12"/>
      <c r="BJ62" s="12" t="s">
        <v>602</v>
      </c>
    </row>
    <row r="63" spans="1:62" s="3" customFormat="1" ht="20.399999999999999" x14ac:dyDescent="0.3">
      <c r="A63" s="25"/>
      <c r="B63" s="26" t="s">
        <v>86</v>
      </c>
      <c r="C63" s="600" t="s">
        <v>87</v>
      </c>
      <c r="D63" s="600"/>
      <c r="E63" s="600"/>
      <c r="F63" s="27" t="s">
        <v>67</v>
      </c>
      <c r="G63" s="22" t="s">
        <v>3378</v>
      </c>
      <c r="H63" s="55"/>
      <c r="I63" s="55"/>
      <c r="J63" s="19"/>
      <c r="K63" s="19"/>
      <c r="L63" s="19"/>
      <c r="M63" s="277"/>
      <c r="N63" s="488"/>
      <c r="O63" s="488"/>
      <c r="BE63" s="14"/>
      <c r="BF63" s="15"/>
      <c r="BG63" s="21"/>
      <c r="BH63" s="41"/>
      <c r="BI63" s="12"/>
      <c r="BJ63" s="12" t="s">
        <v>87</v>
      </c>
    </row>
    <row r="64" spans="1:62" s="3" customFormat="1" ht="21.6" x14ac:dyDescent="0.3">
      <c r="A64" s="25"/>
      <c r="B64" s="26" t="s">
        <v>603</v>
      </c>
      <c r="C64" s="600" t="s">
        <v>604</v>
      </c>
      <c r="D64" s="600"/>
      <c r="E64" s="600"/>
      <c r="F64" s="27" t="s">
        <v>605</v>
      </c>
      <c r="G64" s="22" t="s">
        <v>3379</v>
      </c>
      <c r="H64" s="55"/>
      <c r="I64" s="55"/>
      <c r="J64" s="19"/>
      <c r="K64" s="19"/>
      <c r="L64" s="19"/>
      <c r="M64" s="277"/>
      <c r="N64" s="488"/>
      <c r="O64" s="488"/>
      <c r="BE64" s="14"/>
      <c r="BF64" s="15"/>
      <c r="BG64" s="21"/>
      <c r="BH64" s="41"/>
      <c r="BI64" s="12"/>
      <c r="BJ64" s="12" t="s">
        <v>604</v>
      </c>
    </row>
    <row r="65" spans="1:62" s="3" customFormat="1" ht="21.6" x14ac:dyDescent="0.3">
      <c r="A65" s="16" t="s">
        <v>176</v>
      </c>
      <c r="B65" s="17" t="s">
        <v>3380</v>
      </c>
      <c r="C65" s="568" t="s">
        <v>3381</v>
      </c>
      <c r="D65" s="568"/>
      <c r="E65" s="568"/>
      <c r="F65" s="16" t="s">
        <v>1045</v>
      </c>
      <c r="G65" s="29">
        <v>1.9431</v>
      </c>
      <c r="H65" s="55">
        <f t="shared" si="0"/>
        <v>0</v>
      </c>
      <c r="I65" s="55">
        <f t="shared" si="1"/>
        <v>0</v>
      </c>
      <c r="J65" s="19">
        <v>0</v>
      </c>
      <c r="K65" s="19">
        <f t="shared" si="2"/>
        <v>94645.2</v>
      </c>
      <c r="L65" s="19">
        <f t="shared" si="3"/>
        <v>183905.08</v>
      </c>
      <c r="M65" s="277">
        <v>220686.09</v>
      </c>
      <c r="N65" s="488"/>
      <c r="O65" s="488"/>
      <c r="BE65" s="14"/>
      <c r="BF65" s="15"/>
      <c r="BG65" s="21" t="s">
        <v>3381</v>
      </c>
      <c r="BH65" s="41"/>
      <c r="BI65" s="12"/>
      <c r="BJ65" s="12"/>
    </row>
    <row r="66" spans="1:62" s="3" customFormat="1" ht="15" customHeight="1" x14ac:dyDescent="0.3">
      <c r="A66" s="603" t="s">
        <v>3382</v>
      </c>
      <c r="B66" s="604"/>
      <c r="C66" s="604"/>
      <c r="D66" s="604"/>
      <c r="E66" s="604"/>
      <c r="F66" s="604"/>
      <c r="G66" s="604"/>
      <c r="H66" s="354"/>
      <c r="I66" s="354"/>
      <c r="J66" s="267"/>
      <c r="K66" s="267"/>
      <c r="L66" s="267"/>
      <c r="M66" s="432"/>
      <c r="N66" s="488"/>
      <c r="O66" s="488"/>
      <c r="BE66" s="14"/>
      <c r="BF66" s="15" t="s">
        <v>3382</v>
      </c>
      <c r="BG66" s="21"/>
      <c r="BH66" s="41"/>
      <c r="BI66" s="12"/>
      <c r="BJ66" s="12"/>
    </row>
    <row r="67" spans="1:62" s="3" customFormat="1" ht="31.8" x14ac:dyDescent="0.3">
      <c r="A67" s="16" t="s">
        <v>178</v>
      </c>
      <c r="B67" s="17" t="s">
        <v>3383</v>
      </c>
      <c r="C67" s="568" t="s">
        <v>3384</v>
      </c>
      <c r="D67" s="568"/>
      <c r="E67" s="568"/>
      <c r="F67" s="16" t="s">
        <v>1257</v>
      </c>
      <c r="G67" s="24">
        <v>6.6</v>
      </c>
      <c r="H67" s="55">
        <f t="shared" si="0"/>
        <v>11858.93</v>
      </c>
      <c r="I67" s="55">
        <f t="shared" si="1"/>
        <v>78268.960000000006</v>
      </c>
      <c r="J67" s="19">
        <v>93922.75</v>
      </c>
      <c r="K67" s="19">
        <f t="shared" si="2"/>
        <v>3969</v>
      </c>
      <c r="L67" s="19">
        <f t="shared" si="3"/>
        <v>26195.43</v>
      </c>
      <c r="M67" s="277">
        <v>31434.52</v>
      </c>
      <c r="N67" s="488"/>
      <c r="O67" s="488"/>
      <c r="BE67" s="14"/>
      <c r="BF67" s="15"/>
      <c r="BG67" s="21" t="s">
        <v>3384</v>
      </c>
      <c r="BH67" s="41"/>
      <c r="BI67" s="12"/>
      <c r="BJ67" s="12"/>
    </row>
    <row r="68" spans="1:62" s="3" customFormat="1" ht="20.399999999999999" x14ac:dyDescent="0.3">
      <c r="A68" s="36" t="s">
        <v>139</v>
      </c>
      <c r="B68" s="37" t="s">
        <v>1820</v>
      </c>
      <c r="C68" s="599" t="s">
        <v>3385</v>
      </c>
      <c r="D68" s="599"/>
      <c r="E68" s="599"/>
      <c r="F68" s="38" t="s">
        <v>38</v>
      </c>
      <c r="G68" s="39" t="s">
        <v>3386</v>
      </c>
      <c r="H68" s="55"/>
      <c r="I68" s="55"/>
      <c r="J68" s="19"/>
      <c r="K68" s="19"/>
      <c r="L68" s="19"/>
      <c r="M68" s="277"/>
      <c r="N68" s="488"/>
      <c r="O68" s="488"/>
      <c r="BE68" s="14"/>
      <c r="BF68" s="15"/>
      <c r="BG68" s="21"/>
      <c r="BH68" s="41" t="s">
        <v>3385</v>
      </c>
      <c r="BI68" s="12"/>
      <c r="BJ68" s="12"/>
    </row>
    <row r="69" spans="1:62" s="3" customFormat="1" ht="21.6" x14ac:dyDescent="0.3">
      <c r="A69" s="25" t="s">
        <v>126</v>
      </c>
      <c r="B69" s="26" t="s">
        <v>3387</v>
      </c>
      <c r="C69" s="600" t="s">
        <v>3388</v>
      </c>
      <c r="D69" s="600"/>
      <c r="E69" s="600"/>
      <c r="F69" s="27" t="s">
        <v>1257</v>
      </c>
      <c r="G69" s="22" t="s">
        <v>3386</v>
      </c>
      <c r="H69" s="55"/>
      <c r="I69" s="55"/>
      <c r="J69" s="19"/>
      <c r="K69" s="19"/>
      <c r="L69" s="19"/>
      <c r="M69" s="277"/>
      <c r="N69" s="488"/>
      <c r="O69" s="488"/>
      <c r="BE69" s="14"/>
      <c r="BF69" s="15"/>
      <c r="BG69" s="21"/>
      <c r="BH69" s="41"/>
      <c r="BI69" s="12" t="s">
        <v>3388</v>
      </c>
      <c r="BJ69" s="12"/>
    </row>
    <row r="70" spans="1:62" s="3" customFormat="1" ht="15" customHeight="1" x14ac:dyDescent="0.3">
      <c r="A70" s="603" t="s">
        <v>3389</v>
      </c>
      <c r="B70" s="604"/>
      <c r="C70" s="604"/>
      <c r="D70" s="604"/>
      <c r="E70" s="604"/>
      <c r="F70" s="604"/>
      <c r="G70" s="604"/>
      <c r="H70" s="354"/>
      <c r="I70" s="354"/>
      <c r="J70" s="267"/>
      <c r="K70" s="267"/>
      <c r="L70" s="267"/>
      <c r="M70" s="432"/>
      <c r="N70" s="488"/>
      <c r="O70" s="488"/>
      <c r="BE70" s="14"/>
      <c r="BF70" s="15" t="s">
        <v>3389</v>
      </c>
      <c r="BG70" s="21"/>
      <c r="BH70" s="41"/>
      <c r="BI70" s="12"/>
      <c r="BJ70" s="12"/>
    </row>
    <row r="71" spans="1:62" s="3" customFormat="1" ht="21.6" x14ac:dyDescent="0.3">
      <c r="A71" s="16" t="s">
        <v>182</v>
      </c>
      <c r="B71" s="17" t="s">
        <v>3390</v>
      </c>
      <c r="C71" s="568" t="s">
        <v>3391</v>
      </c>
      <c r="D71" s="568"/>
      <c r="E71" s="568"/>
      <c r="F71" s="16" t="s">
        <v>38</v>
      </c>
      <c r="G71" s="23">
        <v>148</v>
      </c>
      <c r="H71" s="55">
        <f t="shared" si="0"/>
        <v>656.2</v>
      </c>
      <c r="I71" s="55">
        <f t="shared" si="1"/>
        <v>97117.63</v>
      </c>
      <c r="J71" s="19">
        <v>116541.16</v>
      </c>
      <c r="K71" s="19">
        <f t="shared" si="2"/>
        <v>9.64</v>
      </c>
      <c r="L71" s="19">
        <f t="shared" si="3"/>
        <v>1426.05</v>
      </c>
      <c r="M71" s="277">
        <v>1711.26</v>
      </c>
      <c r="N71" s="488"/>
      <c r="O71" s="488"/>
      <c r="BE71" s="14"/>
      <c r="BF71" s="15"/>
      <c r="BG71" s="21" t="s">
        <v>3391</v>
      </c>
      <c r="BH71" s="41"/>
      <c r="BI71" s="12"/>
      <c r="BJ71" s="12"/>
    </row>
    <row r="72" spans="1:62" s="3" customFormat="1" ht="20.399999999999999" x14ac:dyDescent="0.3">
      <c r="A72" s="25"/>
      <c r="B72" s="26" t="s">
        <v>2599</v>
      </c>
      <c r="C72" s="600" t="s">
        <v>2600</v>
      </c>
      <c r="D72" s="600"/>
      <c r="E72" s="600"/>
      <c r="F72" s="27" t="s">
        <v>72</v>
      </c>
      <c r="G72" s="22" t="s">
        <v>3392</v>
      </c>
      <c r="H72" s="55"/>
      <c r="I72" s="55"/>
      <c r="J72" s="19"/>
      <c r="K72" s="19"/>
      <c r="L72" s="19"/>
      <c r="M72" s="277"/>
      <c r="N72" s="488"/>
      <c r="O72" s="488"/>
      <c r="BE72" s="14"/>
      <c r="BF72" s="15"/>
      <c r="BG72" s="21"/>
      <c r="BH72" s="41"/>
      <c r="BI72" s="12"/>
      <c r="BJ72" s="12" t="s">
        <v>2600</v>
      </c>
    </row>
    <row r="73" spans="1:62" s="3" customFormat="1" ht="20.399999999999999" x14ac:dyDescent="0.3">
      <c r="A73" s="25"/>
      <c r="B73" s="26" t="s">
        <v>3393</v>
      </c>
      <c r="C73" s="600" t="s">
        <v>3394</v>
      </c>
      <c r="D73" s="600"/>
      <c r="E73" s="600"/>
      <c r="F73" s="27" t="s">
        <v>64</v>
      </c>
      <c r="G73" s="22" t="s">
        <v>3395</v>
      </c>
      <c r="H73" s="55"/>
      <c r="I73" s="55"/>
      <c r="J73" s="19"/>
      <c r="K73" s="19"/>
      <c r="L73" s="19"/>
      <c r="M73" s="277"/>
      <c r="N73" s="488"/>
      <c r="O73" s="488"/>
      <c r="BE73" s="14"/>
      <c r="BF73" s="15"/>
      <c r="BG73" s="21"/>
      <c r="BH73" s="41"/>
      <c r="BI73" s="12"/>
      <c r="BJ73" s="12" t="s">
        <v>3394</v>
      </c>
    </row>
    <row r="74" spans="1:62" s="3" customFormat="1" ht="21.6" x14ac:dyDescent="0.3">
      <c r="A74" s="25"/>
      <c r="B74" s="26" t="s">
        <v>3396</v>
      </c>
      <c r="C74" s="600" t="s">
        <v>3397</v>
      </c>
      <c r="D74" s="600"/>
      <c r="E74" s="600"/>
      <c r="F74" s="27" t="s">
        <v>64</v>
      </c>
      <c r="G74" s="22" t="s">
        <v>3398</v>
      </c>
      <c r="H74" s="55"/>
      <c r="I74" s="55"/>
      <c r="J74" s="19"/>
      <c r="K74" s="19"/>
      <c r="L74" s="19"/>
      <c r="M74" s="277"/>
      <c r="N74" s="488"/>
      <c r="O74" s="488"/>
      <c r="BE74" s="14"/>
      <c r="BF74" s="15"/>
      <c r="BG74" s="21"/>
      <c r="BH74" s="41"/>
      <c r="BI74" s="12"/>
      <c r="BJ74" s="12" t="s">
        <v>3397</v>
      </c>
    </row>
    <row r="75" spans="1:62" s="3" customFormat="1" ht="21.6" x14ac:dyDescent="0.3">
      <c r="A75" s="25"/>
      <c r="B75" s="26" t="s">
        <v>603</v>
      </c>
      <c r="C75" s="600" t="s">
        <v>604</v>
      </c>
      <c r="D75" s="600"/>
      <c r="E75" s="600"/>
      <c r="F75" s="27" t="s">
        <v>605</v>
      </c>
      <c r="G75" s="22" t="s">
        <v>3399</v>
      </c>
      <c r="H75" s="55"/>
      <c r="I75" s="55"/>
      <c r="J75" s="19"/>
      <c r="K75" s="19"/>
      <c r="L75" s="19"/>
      <c r="M75" s="277"/>
      <c r="N75" s="488"/>
      <c r="O75" s="488"/>
      <c r="BE75" s="14"/>
      <c r="BF75" s="15"/>
      <c r="BG75" s="21"/>
      <c r="BH75" s="41"/>
      <c r="BI75" s="12"/>
      <c r="BJ75" s="12" t="s">
        <v>604</v>
      </c>
    </row>
    <row r="76" spans="1:62" s="3" customFormat="1" ht="21.6" x14ac:dyDescent="0.3">
      <c r="A76" s="16" t="s">
        <v>188</v>
      </c>
      <c r="B76" s="17" t="s">
        <v>3400</v>
      </c>
      <c r="C76" s="568" t="s">
        <v>3401</v>
      </c>
      <c r="D76" s="568"/>
      <c r="E76" s="568"/>
      <c r="F76" s="16" t="s">
        <v>1456</v>
      </c>
      <c r="G76" s="23">
        <v>148</v>
      </c>
      <c r="H76" s="55">
        <f t="shared" si="0"/>
        <v>0</v>
      </c>
      <c r="I76" s="55">
        <f t="shared" si="1"/>
        <v>0</v>
      </c>
      <c r="J76" s="19">
        <v>0</v>
      </c>
      <c r="K76" s="19">
        <f t="shared" si="2"/>
        <v>308.95</v>
      </c>
      <c r="L76" s="19">
        <f t="shared" si="3"/>
        <v>45724.74</v>
      </c>
      <c r="M76" s="277">
        <v>54869.69</v>
      </c>
      <c r="N76" s="488"/>
      <c r="O76" s="488"/>
      <c r="BE76" s="14"/>
      <c r="BF76" s="15"/>
      <c r="BG76" s="21" t="s">
        <v>3401</v>
      </c>
      <c r="BH76" s="41"/>
      <c r="BI76" s="12"/>
      <c r="BJ76" s="12"/>
    </row>
    <row r="77" spans="1:62" s="3" customFormat="1" ht="15" customHeight="1" x14ac:dyDescent="0.3">
      <c r="A77" s="603" t="s">
        <v>1651</v>
      </c>
      <c r="B77" s="604"/>
      <c r="C77" s="604"/>
      <c r="D77" s="604"/>
      <c r="E77" s="604"/>
      <c r="F77" s="604"/>
      <c r="G77" s="604"/>
      <c r="H77" s="354"/>
      <c r="I77" s="354"/>
      <c r="J77" s="267"/>
      <c r="K77" s="267"/>
      <c r="L77" s="267"/>
      <c r="M77" s="432"/>
      <c r="N77" s="488"/>
      <c r="O77" s="488"/>
      <c r="BE77" s="14"/>
      <c r="BF77" s="15" t="s">
        <v>1651</v>
      </c>
      <c r="BG77" s="21"/>
      <c r="BH77" s="41"/>
      <c r="BI77" s="12"/>
      <c r="BJ77" s="12"/>
    </row>
    <row r="78" spans="1:62" s="3" customFormat="1" ht="21.6" x14ac:dyDescent="0.3">
      <c r="A78" s="16" t="s">
        <v>192</v>
      </c>
      <c r="B78" s="17" t="s">
        <v>1652</v>
      </c>
      <c r="C78" s="568" t="s">
        <v>1653</v>
      </c>
      <c r="D78" s="568"/>
      <c r="E78" s="568"/>
      <c r="F78" s="16" t="s">
        <v>64</v>
      </c>
      <c r="G78" s="30">
        <v>7.17</v>
      </c>
      <c r="H78" s="55">
        <f t="shared" ref="H78:H140" si="4">I78/G78</f>
        <v>509.77</v>
      </c>
      <c r="I78" s="55">
        <f t="shared" ref="I78:I140" si="5">J78/1.2</f>
        <v>3655.03</v>
      </c>
      <c r="J78" s="19">
        <v>4386.03</v>
      </c>
      <c r="K78" s="19">
        <f t="shared" ref="K78:K140" si="6">L78/G78</f>
        <v>0.82</v>
      </c>
      <c r="L78" s="19">
        <f t="shared" ref="L78:L140" si="7">M78/1.2</f>
        <v>5.88</v>
      </c>
      <c r="M78" s="277">
        <v>7.06</v>
      </c>
      <c r="N78" s="488"/>
      <c r="O78" s="488"/>
      <c r="BE78" s="14"/>
      <c r="BF78" s="15"/>
      <c r="BG78" s="21" t="s">
        <v>1653</v>
      </c>
      <c r="BH78" s="41"/>
      <c r="BI78" s="12"/>
      <c r="BJ78" s="12"/>
    </row>
    <row r="79" spans="1:62" s="3" customFormat="1" ht="21.6" x14ac:dyDescent="0.3">
      <c r="A79" s="25"/>
      <c r="B79" s="26" t="s">
        <v>603</v>
      </c>
      <c r="C79" s="600" t="s">
        <v>604</v>
      </c>
      <c r="D79" s="600"/>
      <c r="E79" s="600"/>
      <c r="F79" s="27" t="s">
        <v>605</v>
      </c>
      <c r="G79" s="22" t="s">
        <v>3402</v>
      </c>
      <c r="H79" s="55"/>
      <c r="I79" s="55"/>
      <c r="J79" s="19"/>
      <c r="K79" s="19"/>
      <c r="L79" s="19"/>
      <c r="M79" s="277"/>
      <c r="N79" s="488"/>
      <c r="O79" s="488"/>
      <c r="BE79" s="14"/>
      <c r="BF79" s="15"/>
      <c r="BG79" s="21"/>
      <c r="BH79" s="41"/>
      <c r="BI79" s="12"/>
      <c r="BJ79" s="12" t="s">
        <v>604</v>
      </c>
    </row>
    <row r="80" spans="1:62" s="3" customFormat="1" ht="21.6" x14ac:dyDescent="0.3">
      <c r="A80" s="16" t="s">
        <v>194</v>
      </c>
      <c r="B80" s="17" t="s">
        <v>1655</v>
      </c>
      <c r="C80" s="568" t="s">
        <v>1656</v>
      </c>
      <c r="D80" s="568"/>
      <c r="E80" s="568"/>
      <c r="F80" s="16" t="s">
        <v>38</v>
      </c>
      <c r="G80" s="23">
        <v>1</v>
      </c>
      <c r="H80" s="55">
        <f t="shared" si="4"/>
        <v>0</v>
      </c>
      <c r="I80" s="55">
        <f t="shared" si="5"/>
        <v>0</v>
      </c>
      <c r="J80" s="19">
        <v>0</v>
      </c>
      <c r="K80" s="19">
        <f t="shared" si="6"/>
        <v>721.33</v>
      </c>
      <c r="L80" s="19">
        <f t="shared" si="7"/>
        <v>721.33</v>
      </c>
      <c r="M80" s="277">
        <v>865.59</v>
      </c>
      <c r="N80" s="488"/>
      <c r="O80" s="488"/>
      <c r="BE80" s="14"/>
      <c r="BF80" s="15"/>
      <c r="BG80" s="21" t="s">
        <v>1656</v>
      </c>
      <c r="BH80" s="41"/>
      <c r="BI80" s="12"/>
      <c r="BJ80" s="12"/>
    </row>
    <row r="81" spans="1:62" s="3" customFormat="1" ht="20.399999999999999" x14ac:dyDescent="0.3">
      <c r="A81" s="16" t="s">
        <v>197</v>
      </c>
      <c r="B81" s="17" t="s">
        <v>3403</v>
      </c>
      <c r="C81" s="568" t="s">
        <v>1658</v>
      </c>
      <c r="D81" s="568"/>
      <c r="E81" s="568"/>
      <c r="F81" s="16" t="s">
        <v>112</v>
      </c>
      <c r="G81" s="23">
        <v>201</v>
      </c>
      <c r="H81" s="55">
        <f t="shared" si="4"/>
        <v>0</v>
      </c>
      <c r="I81" s="55">
        <f t="shared" si="5"/>
        <v>0</v>
      </c>
      <c r="J81" s="19">
        <v>0</v>
      </c>
      <c r="K81" s="19">
        <f t="shared" si="6"/>
        <v>12.81</v>
      </c>
      <c r="L81" s="19">
        <f t="shared" si="7"/>
        <v>2575.44</v>
      </c>
      <c r="M81" s="277">
        <v>3090.53</v>
      </c>
      <c r="N81" s="488"/>
      <c r="O81" s="488"/>
      <c r="BE81" s="14"/>
      <c r="BF81" s="15"/>
      <c r="BG81" s="21" t="s">
        <v>1658</v>
      </c>
      <c r="BH81" s="41"/>
      <c r="BI81" s="12"/>
      <c r="BJ81" s="12"/>
    </row>
    <row r="82" spans="1:62" s="3" customFormat="1" ht="21.6" x14ac:dyDescent="0.3">
      <c r="A82" s="16" t="s">
        <v>215</v>
      </c>
      <c r="B82" s="17" t="s">
        <v>3404</v>
      </c>
      <c r="C82" s="568" t="s">
        <v>3405</v>
      </c>
      <c r="D82" s="568"/>
      <c r="E82" s="568"/>
      <c r="F82" s="16" t="s">
        <v>38</v>
      </c>
      <c r="G82" s="23">
        <v>1</v>
      </c>
      <c r="H82" s="55">
        <f t="shared" si="4"/>
        <v>0</v>
      </c>
      <c r="I82" s="55">
        <f t="shared" si="5"/>
        <v>0</v>
      </c>
      <c r="J82" s="19">
        <v>0</v>
      </c>
      <c r="K82" s="19">
        <f t="shared" si="6"/>
        <v>3863.83</v>
      </c>
      <c r="L82" s="19">
        <f t="shared" si="7"/>
        <v>3863.83</v>
      </c>
      <c r="M82" s="277">
        <v>4636.6000000000004</v>
      </c>
      <c r="N82" s="488"/>
      <c r="O82" s="488"/>
      <c r="BE82" s="14"/>
      <c r="BF82" s="15"/>
      <c r="BG82" s="21" t="s">
        <v>3405</v>
      </c>
      <c r="BH82" s="41"/>
      <c r="BI82" s="12"/>
      <c r="BJ82" s="12"/>
    </row>
    <row r="83" spans="1:62" s="3" customFormat="1" ht="20.399999999999999" x14ac:dyDescent="0.3">
      <c r="A83" s="16" t="s">
        <v>218</v>
      </c>
      <c r="B83" s="17" t="s">
        <v>3406</v>
      </c>
      <c r="C83" s="568" t="s">
        <v>3407</v>
      </c>
      <c r="D83" s="568"/>
      <c r="E83" s="568"/>
      <c r="F83" s="16" t="s">
        <v>112</v>
      </c>
      <c r="G83" s="23">
        <v>235</v>
      </c>
      <c r="H83" s="55">
        <f t="shared" si="4"/>
        <v>0</v>
      </c>
      <c r="I83" s="55">
        <f t="shared" si="5"/>
        <v>0</v>
      </c>
      <c r="J83" s="19">
        <v>0</v>
      </c>
      <c r="K83" s="19">
        <f t="shared" si="6"/>
        <v>22.24</v>
      </c>
      <c r="L83" s="19">
        <f t="shared" si="7"/>
        <v>5227.26</v>
      </c>
      <c r="M83" s="277">
        <v>6272.71</v>
      </c>
      <c r="N83" s="488"/>
      <c r="O83" s="488"/>
      <c r="BE83" s="14"/>
      <c r="BF83" s="15"/>
      <c r="BG83" s="21" t="s">
        <v>3407</v>
      </c>
      <c r="BH83" s="41"/>
      <c r="BI83" s="12"/>
      <c r="BJ83" s="12"/>
    </row>
    <row r="84" spans="1:62" s="3" customFormat="1" ht="20.399999999999999" x14ac:dyDescent="0.3">
      <c r="A84" s="16" t="s">
        <v>221</v>
      </c>
      <c r="B84" s="17" t="s">
        <v>3408</v>
      </c>
      <c r="C84" s="568" t="s">
        <v>3409</v>
      </c>
      <c r="D84" s="568"/>
      <c r="E84" s="568"/>
      <c r="F84" s="16" t="s">
        <v>112</v>
      </c>
      <c r="G84" s="23">
        <v>45</v>
      </c>
      <c r="H84" s="55">
        <f t="shared" si="4"/>
        <v>0</v>
      </c>
      <c r="I84" s="55">
        <f t="shared" si="5"/>
        <v>0</v>
      </c>
      <c r="J84" s="19">
        <v>0</v>
      </c>
      <c r="K84" s="19">
        <f t="shared" si="6"/>
        <v>29.62</v>
      </c>
      <c r="L84" s="19">
        <f t="shared" si="7"/>
        <v>1333.08</v>
      </c>
      <c r="M84" s="277">
        <v>1599.69</v>
      </c>
      <c r="N84" s="488"/>
      <c r="O84" s="488"/>
      <c r="BE84" s="14"/>
      <c r="BF84" s="15"/>
      <c r="BG84" s="21" t="s">
        <v>3409</v>
      </c>
      <c r="BH84" s="41"/>
      <c r="BI84" s="12"/>
      <c r="BJ84" s="12"/>
    </row>
    <row r="85" spans="1:62" s="3" customFormat="1" ht="21.6" x14ac:dyDescent="0.3">
      <c r="A85" s="16" t="s">
        <v>223</v>
      </c>
      <c r="B85" s="17" t="s">
        <v>3410</v>
      </c>
      <c r="C85" s="568" t="s">
        <v>3411</v>
      </c>
      <c r="D85" s="568"/>
      <c r="E85" s="568"/>
      <c r="F85" s="16" t="s">
        <v>38</v>
      </c>
      <c r="G85" s="23">
        <v>2</v>
      </c>
      <c r="H85" s="55">
        <f t="shared" si="4"/>
        <v>0</v>
      </c>
      <c r="I85" s="55">
        <f t="shared" si="5"/>
        <v>0</v>
      </c>
      <c r="J85" s="19">
        <v>0</v>
      </c>
      <c r="K85" s="19">
        <f t="shared" si="6"/>
        <v>11714.51</v>
      </c>
      <c r="L85" s="19">
        <f t="shared" si="7"/>
        <v>23429.02</v>
      </c>
      <c r="M85" s="277">
        <v>28114.82</v>
      </c>
      <c r="N85" s="488"/>
      <c r="O85" s="488"/>
      <c r="BE85" s="14"/>
      <c r="BF85" s="15"/>
      <c r="BG85" s="21" t="s">
        <v>3411</v>
      </c>
      <c r="BH85" s="41"/>
      <c r="BI85" s="12"/>
      <c r="BJ85" s="12"/>
    </row>
    <row r="86" spans="1:62" s="3" customFormat="1" ht="15" customHeight="1" x14ac:dyDescent="0.3">
      <c r="A86" s="601" t="s">
        <v>1659</v>
      </c>
      <c r="B86" s="602"/>
      <c r="C86" s="602"/>
      <c r="D86" s="602"/>
      <c r="E86" s="602"/>
      <c r="F86" s="602"/>
      <c r="G86" s="602"/>
      <c r="H86" s="101"/>
      <c r="I86" s="101"/>
      <c r="J86" s="102"/>
      <c r="K86" s="102"/>
      <c r="L86" s="102"/>
      <c r="M86" s="430"/>
      <c r="N86" s="488"/>
      <c r="O86" s="488"/>
      <c r="BE86" s="14" t="s">
        <v>1659</v>
      </c>
      <c r="BF86" s="15"/>
      <c r="BG86" s="21"/>
      <c r="BH86" s="41"/>
      <c r="BI86" s="12"/>
      <c r="BJ86" s="12"/>
    </row>
    <row r="87" spans="1:62" s="3" customFormat="1" ht="42" x14ac:dyDescent="0.3">
      <c r="A87" s="16" t="s">
        <v>226</v>
      </c>
      <c r="B87" s="17" t="s">
        <v>1660</v>
      </c>
      <c r="C87" s="568" t="s">
        <v>1661</v>
      </c>
      <c r="D87" s="568"/>
      <c r="E87" s="568"/>
      <c r="F87" s="16" t="s">
        <v>38</v>
      </c>
      <c r="G87" s="23">
        <v>60</v>
      </c>
      <c r="H87" s="55">
        <f t="shared" si="4"/>
        <v>1108.6099999999999</v>
      </c>
      <c r="I87" s="55">
        <f t="shared" si="5"/>
        <v>66516.41</v>
      </c>
      <c r="J87" s="19">
        <v>79819.69</v>
      </c>
      <c r="K87" s="19">
        <f t="shared" si="6"/>
        <v>50.43</v>
      </c>
      <c r="L87" s="19">
        <f t="shared" si="7"/>
        <v>3025.96</v>
      </c>
      <c r="M87" s="277">
        <v>3631.15</v>
      </c>
      <c r="N87" s="488"/>
      <c r="O87" s="488"/>
      <c r="BE87" s="14"/>
      <c r="BF87" s="15"/>
      <c r="BG87" s="21" t="s">
        <v>1661</v>
      </c>
      <c r="BH87" s="41"/>
      <c r="BI87" s="12"/>
      <c r="BJ87" s="12"/>
    </row>
    <row r="88" spans="1:62" s="3" customFormat="1" ht="20.399999999999999" x14ac:dyDescent="0.3">
      <c r="A88" s="25"/>
      <c r="B88" s="26" t="s">
        <v>1662</v>
      </c>
      <c r="C88" s="600" t="s">
        <v>1663</v>
      </c>
      <c r="D88" s="600"/>
      <c r="E88" s="600"/>
      <c r="F88" s="27" t="s">
        <v>67</v>
      </c>
      <c r="G88" s="22" t="s">
        <v>3412</v>
      </c>
      <c r="H88" s="55"/>
      <c r="I88" s="55"/>
      <c r="J88" s="19"/>
      <c r="K88" s="19"/>
      <c r="L88" s="19"/>
      <c r="M88" s="277"/>
      <c r="N88" s="488"/>
      <c r="O88" s="488"/>
      <c r="BE88" s="14"/>
      <c r="BF88" s="15"/>
      <c r="BG88" s="21"/>
      <c r="BH88" s="41"/>
      <c r="BI88" s="12"/>
      <c r="BJ88" s="12" t="s">
        <v>1663</v>
      </c>
    </row>
    <row r="89" spans="1:62" s="3" customFormat="1" ht="20.399999999999999" x14ac:dyDescent="0.3">
      <c r="A89" s="25"/>
      <c r="B89" s="26" t="s">
        <v>1665</v>
      </c>
      <c r="C89" s="600" t="s">
        <v>1666</v>
      </c>
      <c r="D89" s="600"/>
      <c r="E89" s="600"/>
      <c r="F89" s="27" t="s">
        <v>67</v>
      </c>
      <c r="G89" s="22" t="s">
        <v>3413</v>
      </c>
      <c r="H89" s="55"/>
      <c r="I89" s="55"/>
      <c r="J89" s="19"/>
      <c r="K89" s="19"/>
      <c r="L89" s="19"/>
      <c r="M89" s="277"/>
      <c r="N89" s="488"/>
      <c r="O89" s="488"/>
      <c r="BE89" s="14"/>
      <c r="BF89" s="15"/>
      <c r="BG89" s="21"/>
      <c r="BH89" s="41"/>
      <c r="BI89" s="12"/>
      <c r="BJ89" s="12" t="s">
        <v>1666</v>
      </c>
    </row>
    <row r="90" spans="1:62" s="3" customFormat="1" ht="20.399999999999999" x14ac:dyDescent="0.3">
      <c r="A90" s="25"/>
      <c r="B90" s="26" t="s">
        <v>383</v>
      </c>
      <c r="C90" s="600" t="s">
        <v>384</v>
      </c>
      <c r="D90" s="600"/>
      <c r="E90" s="600"/>
      <c r="F90" s="27" t="s">
        <v>72</v>
      </c>
      <c r="G90" s="22" t="s">
        <v>3414</v>
      </c>
      <c r="H90" s="55"/>
      <c r="I90" s="55"/>
      <c r="J90" s="19"/>
      <c r="K90" s="19"/>
      <c r="L90" s="19"/>
      <c r="M90" s="277"/>
      <c r="N90" s="488"/>
      <c r="O90" s="488"/>
      <c r="BE90" s="14"/>
      <c r="BF90" s="15"/>
      <c r="BG90" s="21"/>
      <c r="BH90" s="41"/>
      <c r="BI90" s="12"/>
      <c r="BJ90" s="12" t="s">
        <v>384</v>
      </c>
    </row>
    <row r="91" spans="1:62" s="3" customFormat="1" ht="20.399999999999999" x14ac:dyDescent="0.3">
      <c r="A91" s="25"/>
      <c r="B91" s="26" t="s">
        <v>595</v>
      </c>
      <c r="C91" s="600" t="s">
        <v>596</v>
      </c>
      <c r="D91" s="600"/>
      <c r="E91" s="600"/>
      <c r="F91" s="27" t="s">
        <v>402</v>
      </c>
      <c r="G91" s="22" t="s">
        <v>3415</v>
      </c>
      <c r="H91" s="55"/>
      <c r="I91" s="55"/>
      <c r="J91" s="19"/>
      <c r="K91" s="19"/>
      <c r="L91" s="19"/>
      <c r="M91" s="277"/>
      <c r="N91" s="488"/>
      <c r="O91" s="488"/>
      <c r="BE91" s="14"/>
      <c r="BF91" s="15"/>
      <c r="BG91" s="21"/>
      <c r="BH91" s="41"/>
      <c r="BI91" s="12"/>
      <c r="BJ91" s="12" t="s">
        <v>596</v>
      </c>
    </row>
    <row r="92" spans="1:62" s="3" customFormat="1" ht="21.6" x14ac:dyDescent="0.3">
      <c r="A92" s="25"/>
      <c r="B92" s="26" t="s">
        <v>603</v>
      </c>
      <c r="C92" s="600" t="s">
        <v>604</v>
      </c>
      <c r="D92" s="600"/>
      <c r="E92" s="600"/>
      <c r="F92" s="27" t="s">
        <v>605</v>
      </c>
      <c r="G92" s="22" t="s">
        <v>3416</v>
      </c>
      <c r="H92" s="55"/>
      <c r="I92" s="55"/>
      <c r="J92" s="19"/>
      <c r="K92" s="19"/>
      <c r="L92" s="19"/>
      <c r="M92" s="277"/>
      <c r="N92" s="488"/>
      <c r="O92" s="488"/>
      <c r="BE92" s="14"/>
      <c r="BF92" s="15"/>
      <c r="BG92" s="21"/>
      <c r="BH92" s="41"/>
      <c r="BI92" s="12"/>
      <c r="BJ92" s="12" t="s">
        <v>604</v>
      </c>
    </row>
    <row r="93" spans="1:62" s="3" customFormat="1" ht="21.6" x14ac:dyDescent="0.3">
      <c r="A93" s="16" t="s">
        <v>229</v>
      </c>
      <c r="B93" s="17" t="s">
        <v>3417</v>
      </c>
      <c r="C93" s="568" t="s">
        <v>3418</v>
      </c>
      <c r="D93" s="568"/>
      <c r="E93" s="568"/>
      <c r="F93" s="16" t="s">
        <v>1456</v>
      </c>
      <c r="G93" s="23">
        <v>4</v>
      </c>
      <c r="H93" s="55">
        <f t="shared" si="4"/>
        <v>0</v>
      </c>
      <c r="I93" s="55">
        <f t="shared" si="5"/>
        <v>0</v>
      </c>
      <c r="J93" s="19">
        <v>0</v>
      </c>
      <c r="K93" s="19">
        <f t="shared" si="6"/>
        <v>3576.72</v>
      </c>
      <c r="L93" s="19">
        <f t="shared" si="7"/>
        <v>14306.87</v>
      </c>
      <c r="M93" s="277">
        <v>17168.240000000002</v>
      </c>
      <c r="N93" s="488"/>
      <c r="O93" s="488"/>
      <c r="BE93" s="14"/>
      <c r="BF93" s="15"/>
      <c r="BG93" s="21" t="s">
        <v>3418</v>
      </c>
      <c r="BH93" s="41"/>
      <c r="BI93" s="12"/>
      <c r="BJ93" s="12"/>
    </row>
    <row r="94" spans="1:62" s="3" customFormat="1" ht="21.6" x14ac:dyDescent="0.3">
      <c r="A94" s="16" t="s">
        <v>231</v>
      </c>
      <c r="B94" s="17" t="s">
        <v>3419</v>
      </c>
      <c r="C94" s="568" t="s">
        <v>3420</v>
      </c>
      <c r="D94" s="568"/>
      <c r="E94" s="568"/>
      <c r="F94" s="16" t="s">
        <v>1456</v>
      </c>
      <c r="G94" s="23">
        <v>8</v>
      </c>
      <c r="H94" s="55">
        <f t="shared" si="4"/>
        <v>0</v>
      </c>
      <c r="I94" s="55">
        <f t="shared" si="5"/>
        <v>0</v>
      </c>
      <c r="J94" s="19">
        <v>0</v>
      </c>
      <c r="K94" s="19">
        <f t="shared" si="6"/>
        <v>2405.19</v>
      </c>
      <c r="L94" s="19">
        <f t="shared" si="7"/>
        <v>19241.48</v>
      </c>
      <c r="M94" s="277">
        <v>23089.77</v>
      </c>
      <c r="N94" s="488"/>
      <c r="O94" s="488"/>
      <c r="BE94" s="14"/>
      <c r="BF94" s="15"/>
      <c r="BG94" s="21" t="s">
        <v>3420</v>
      </c>
      <c r="BH94" s="41"/>
      <c r="BI94" s="12"/>
      <c r="BJ94" s="12"/>
    </row>
    <row r="95" spans="1:62" s="3" customFormat="1" ht="21.6" x14ac:dyDescent="0.3">
      <c r="A95" s="16" t="s">
        <v>233</v>
      </c>
      <c r="B95" s="17" t="s">
        <v>3421</v>
      </c>
      <c r="C95" s="568" t="s">
        <v>3422</v>
      </c>
      <c r="D95" s="568"/>
      <c r="E95" s="568"/>
      <c r="F95" s="16" t="s">
        <v>1456</v>
      </c>
      <c r="G95" s="23">
        <v>48</v>
      </c>
      <c r="H95" s="55">
        <f t="shared" si="4"/>
        <v>0</v>
      </c>
      <c r="I95" s="55">
        <f t="shared" si="5"/>
        <v>0</v>
      </c>
      <c r="J95" s="19">
        <v>0</v>
      </c>
      <c r="K95" s="19">
        <f t="shared" si="6"/>
        <v>733.63</v>
      </c>
      <c r="L95" s="19">
        <f t="shared" si="7"/>
        <v>35214.269999999997</v>
      </c>
      <c r="M95" s="277">
        <v>42257.120000000003</v>
      </c>
      <c r="N95" s="488"/>
      <c r="O95" s="488"/>
      <c r="BE95" s="14"/>
      <c r="BF95" s="15"/>
      <c r="BG95" s="21" t="s">
        <v>3422</v>
      </c>
      <c r="BH95" s="41"/>
      <c r="BI95" s="12"/>
      <c r="BJ95" s="12"/>
    </row>
    <row r="96" spans="1:62" s="3" customFormat="1" ht="15" customHeight="1" x14ac:dyDescent="0.3">
      <c r="A96" s="601" t="s">
        <v>3423</v>
      </c>
      <c r="B96" s="602"/>
      <c r="C96" s="602"/>
      <c r="D96" s="602"/>
      <c r="E96" s="602"/>
      <c r="F96" s="602"/>
      <c r="G96" s="602"/>
      <c r="H96" s="101"/>
      <c r="I96" s="101"/>
      <c r="J96" s="102"/>
      <c r="K96" s="102"/>
      <c r="L96" s="102"/>
      <c r="M96" s="430"/>
      <c r="N96" s="488"/>
      <c r="O96" s="488"/>
      <c r="BE96" s="14" t="s">
        <v>3423</v>
      </c>
      <c r="BF96" s="15"/>
      <c r="BG96" s="21"/>
      <c r="BH96" s="41"/>
      <c r="BI96" s="12"/>
      <c r="BJ96" s="12"/>
    </row>
    <row r="97" spans="1:62" s="3" customFormat="1" ht="15" customHeight="1" x14ac:dyDescent="0.3">
      <c r="A97" s="603" t="s">
        <v>3424</v>
      </c>
      <c r="B97" s="604"/>
      <c r="C97" s="604"/>
      <c r="D97" s="604"/>
      <c r="E97" s="604"/>
      <c r="F97" s="604"/>
      <c r="G97" s="604"/>
      <c r="H97" s="354"/>
      <c r="I97" s="354"/>
      <c r="J97" s="267"/>
      <c r="K97" s="267"/>
      <c r="L97" s="267"/>
      <c r="M97" s="432"/>
      <c r="N97" s="488"/>
      <c r="O97" s="488"/>
      <c r="BE97" s="14"/>
      <c r="BF97" s="15" t="s">
        <v>3424</v>
      </c>
      <c r="BG97" s="21"/>
      <c r="BH97" s="41"/>
      <c r="BI97" s="12"/>
      <c r="BJ97" s="12"/>
    </row>
    <row r="98" spans="1:62" s="3" customFormat="1" ht="31.8" x14ac:dyDescent="0.3">
      <c r="A98" s="16" t="s">
        <v>239</v>
      </c>
      <c r="B98" s="17" t="s">
        <v>1728</v>
      </c>
      <c r="C98" s="568" t="s">
        <v>1729</v>
      </c>
      <c r="D98" s="568"/>
      <c r="E98" s="568"/>
      <c r="F98" s="16" t="s">
        <v>122</v>
      </c>
      <c r="G98" s="18">
        <v>7.0000000000000001E-3</v>
      </c>
      <c r="H98" s="55">
        <f t="shared" si="4"/>
        <v>136047.14000000001</v>
      </c>
      <c r="I98" s="55">
        <f t="shared" si="5"/>
        <v>952.33</v>
      </c>
      <c r="J98" s="19">
        <v>1142.79</v>
      </c>
      <c r="K98" s="19">
        <f t="shared" si="6"/>
        <v>0</v>
      </c>
      <c r="L98" s="19">
        <f t="shared" si="7"/>
        <v>0</v>
      </c>
      <c r="M98" s="277">
        <v>0</v>
      </c>
      <c r="N98" s="488"/>
      <c r="O98" s="488"/>
      <c r="BE98" s="14"/>
      <c r="BF98" s="15"/>
      <c r="BG98" s="21" t="s">
        <v>1729</v>
      </c>
      <c r="BH98" s="41"/>
      <c r="BI98" s="12"/>
      <c r="BJ98" s="12"/>
    </row>
    <row r="99" spans="1:62" s="3" customFormat="1" ht="15" customHeight="1" x14ac:dyDescent="0.3">
      <c r="A99" s="603" t="s">
        <v>3425</v>
      </c>
      <c r="B99" s="604"/>
      <c r="C99" s="604"/>
      <c r="D99" s="604"/>
      <c r="E99" s="604"/>
      <c r="F99" s="604"/>
      <c r="G99" s="604"/>
      <c r="H99" s="354"/>
      <c r="I99" s="354"/>
      <c r="J99" s="267"/>
      <c r="K99" s="267"/>
      <c r="L99" s="267"/>
      <c r="M99" s="432"/>
      <c r="N99" s="488"/>
      <c r="O99" s="488"/>
      <c r="BE99" s="14"/>
      <c r="BF99" s="15" t="s">
        <v>3425</v>
      </c>
      <c r="BG99" s="21"/>
      <c r="BH99" s="41"/>
      <c r="BI99" s="12"/>
      <c r="BJ99" s="12"/>
    </row>
    <row r="100" spans="1:62" s="3" customFormat="1" ht="21.6" x14ac:dyDescent="0.3">
      <c r="A100" s="16" t="s">
        <v>240</v>
      </c>
      <c r="B100" s="17" t="s">
        <v>120</v>
      </c>
      <c r="C100" s="568" t="s">
        <v>121</v>
      </c>
      <c r="D100" s="568"/>
      <c r="E100" s="568"/>
      <c r="F100" s="16" t="s">
        <v>122</v>
      </c>
      <c r="G100" s="18">
        <v>6.0000000000000001E-3</v>
      </c>
      <c r="H100" s="55">
        <f t="shared" si="4"/>
        <v>75171.67</v>
      </c>
      <c r="I100" s="55">
        <f t="shared" si="5"/>
        <v>451.03</v>
      </c>
      <c r="J100" s="19">
        <v>541.24</v>
      </c>
      <c r="K100" s="19">
        <f t="shared" si="6"/>
        <v>0</v>
      </c>
      <c r="L100" s="19">
        <f t="shared" si="7"/>
        <v>0</v>
      </c>
      <c r="M100" s="277">
        <v>0</v>
      </c>
      <c r="N100" s="488"/>
      <c r="O100" s="488"/>
      <c r="BE100" s="14"/>
      <c r="BF100" s="15"/>
      <c r="BG100" s="21" t="s">
        <v>121</v>
      </c>
      <c r="BH100" s="41"/>
      <c r="BI100" s="12"/>
      <c r="BJ100" s="12"/>
    </row>
    <row r="101" spans="1:62" s="3" customFormat="1" ht="15" customHeight="1" x14ac:dyDescent="0.3">
      <c r="A101" s="603" t="s">
        <v>1593</v>
      </c>
      <c r="B101" s="604"/>
      <c r="C101" s="604"/>
      <c r="D101" s="604"/>
      <c r="E101" s="604"/>
      <c r="F101" s="604"/>
      <c r="G101" s="604"/>
      <c r="H101" s="354"/>
      <c r="I101" s="354"/>
      <c r="J101" s="267"/>
      <c r="K101" s="267"/>
      <c r="L101" s="267"/>
      <c r="M101" s="432"/>
      <c r="N101" s="488"/>
      <c r="O101" s="488"/>
      <c r="BE101" s="14"/>
      <c r="BF101" s="15" t="s">
        <v>1593</v>
      </c>
      <c r="BG101" s="21"/>
      <c r="BH101" s="41"/>
      <c r="BI101" s="12"/>
      <c r="BJ101" s="12"/>
    </row>
    <row r="102" spans="1:62" s="3" customFormat="1" ht="52.2" x14ac:dyDescent="0.3">
      <c r="A102" s="16" t="s">
        <v>242</v>
      </c>
      <c r="B102" s="17" t="s">
        <v>3426</v>
      </c>
      <c r="C102" s="568" t="s">
        <v>3427</v>
      </c>
      <c r="D102" s="568"/>
      <c r="E102" s="568"/>
      <c r="F102" s="16" t="s">
        <v>43</v>
      </c>
      <c r="G102" s="29">
        <v>1E-4</v>
      </c>
      <c r="H102" s="55">
        <f t="shared" si="4"/>
        <v>63800</v>
      </c>
      <c r="I102" s="55">
        <f t="shared" si="5"/>
        <v>6.38</v>
      </c>
      <c r="J102" s="19">
        <v>7.66</v>
      </c>
      <c r="K102" s="19">
        <f t="shared" si="6"/>
        <v>0</v>
      </c>
      <c r="L102" s="19">
        <f t="shared" si="7"/>
        <v>0</v>
      </c>
      <c r="M102" s="277">
        <v>0</v>
      </c>
      <c r="N102" s="488"/>
      <c r="O102" s="488"/>
      <c r="BE102" s="14"/>
      <c r="BF102" s="15"/>
      <c r="BG102" s="21" t="s">
        <v>3427</v>
      </c>
      <c r="BH102" s="41"/>
      <c r="BI102" s="12"/>
      <c r="BJ102" s="12"/>
    </row>
    <row r="103" spans="1:62" s="3" customFormat="1" ht="42" x14ac:dyDescent="0.3">
      <c r="A103" s="16" t="s">
        <v>243</v>
      </c>
      <c r="B103" s="17" t="s">
        <v>48</v>
      </c>
      <c r="C103" s="568" t="s">
        <v>49</v>
      </c>
      <c r="D103" s="568"/>
      <c r="E103" s="568"/>
      <c r="F103" s="16" t="s">
        <v>50</v>
      </c>
      <c r="G103" s="24">
        <v>0.2</v>
      </c>
      <c r="H103" s="55">
        <f t="shared" si="4"/>
        <v>693.1</v>
      </c>
      <c r="I103" s="55">
        <f t="shared" si="5"/>
        <v>138.62</v>
      </c>
      <c r="J103" s="19">
        <v>166.34</v>
      </c>
      <c r="K103" s="19">
        <f t="shared" si="6"/>
        <v>0</v>
      </c>
      <c r="L103" s="19">
        <f t="shared" si="7"/>
        <v>0</v>
      </c>
      <c r="M103" s="277">
        <v>0</v>
      </c>
      <c r="N103" s="488"/>
      <c r="O103" s="488"/>
      <c r="BE103" s="14"/>
      <c r="BF103" s="15"/>
      <c r="BG103" s="21" t="s">
        <v>49</v>
      </c>
      <c r="BH103" s="41"/>
      <c r="BI103" s="12"/>
      <c r="BJ103" s="12"/>
    </row>
    <row r="104" spans="1:62" s="3" customFormat="1" ht="15" customHeight="1" x14ac:dyDescent="0.3">
      <c r="A104" s="603" t="s">
        <v>3428</v>
      </c>
      <c r="B104" s="604"/>
      <c r="C104" s="604"/>
      <c r="D104" s="604"/>
      <c r="E104" s="604"/>
      <c r="F104" s="604"/>
      <c r="G104" s="604"/>
      <c r="H104" s="354"/>
      <c r="I104" s="354"/>
      <c r="J104" s="267"/>
      <c r="K104" s="267"/>
      <c r="L104" s="267"/>
      <c r="M104" s="432"/>
      <c r="N104" s="488"/>
      <c r="O104" s="488"/>
      <c r="BE104" s="14"/>
      <c r="BF104" s="15" t="s">
        <v>3428</v>
      </c>
      <c r="BG104" s="21"/>
      <c r="BH104" s="41"/>
      <c r="BI104" s="12"/>
      <c r="BJ104" s="12"/>
    </row>
    <row r="105" spans="1:62" s="3" customFormat="1" ht="31.8" x14ac:dyDescent="0.3">
      <c r="A105" s="16" t="s">
        <v>527</v>
      </c>
      <c r="B105" s="17" t="s">
        <v>3429</v>
      </c>
      <c r="C105" s="568" t="s">
        <v>3430</v>
      </c>
      <c r="D105" s="568"/>
      <c r="E105" s="568"/>
      <c r="F105" s="16" t="s">
        <v>138</v>
      </c>
      <c r="G105" s="30">
        <v>0.05</v>
      </c>
      <c r="H105" s="55">
        <f t="shared" si="4"/>
        <v>146962.6</v>
      </c>
      <c r="I105" s="55">
        <f t="shared" si="5"/>
        <v>7348.13</v>
      </c>
      <c r="J105" s="19">
        <v>8817.75</v>
      </c>
      <c r="K105" s="19">
        <f t="shared" si="6"/>
        <v>0</v>
      </c>
      <c r="L105" s="19">
        <f t="shared" si="7"/>
        <v>0</v>
      </c>
      <c r="M105" s="277">
        <v>0</v>
      </c>
      <c r="N105" s="488"/>
      <c r="O105" s="488"/>
      <c r="BE105" s="14"/>
      <c r="BF105" s="15"/>
      <c r="BG105" s="21" t="s">
        <v>3430</v>
      </c>
      <c r="BH105" s="41"/>
      <c r="BI105" s="12"/>
      <c r="BJ105" s="12"/>
    </row>
    <row r="106" spans="1:62" s="3" customFormat="1" ht="20.399999999999999" x14ac:dyDescent="0.3">
      <c r="A106" s="36" t="s">
        <v>139</v>
      </c>
      <c r="B106" s="37" t="s">
        <v>763</v>
      </c>
      <c r="C106" s="599" t="s">
        <v>764</v>
      </c>
      <c r="D106" s="599"/>
      <c r="E106" s="599"/>
      <c r="F106" s="38" t="s">
        <v>46</v>
      </c>
      <c r="G106" s="39" t="s">
        <v>3431</v>
      </c>
      <c r="H106" s="55"/>
      <c r="I106" s="55"/>
      <c r="J106" s="19"/>
      <c r="K106" s="19"/>
      <c r="L106" s="19"/>
      <c r="M106" s="277"/>
      <c r="N106" s="488"/>
      <c r="O106" s="488"/>
      <c r="BE106" s="14"/>
      <c r="BF106" s="15"/>
      <c r="BG106" s="21"/>
      <c r="BH106" s="41" t="s">
        <v>764</v>
      </c>
      <c r="BI106" s="12"/>
      <c r="BJ106" s="12"/>
    </row>
    <row r="107" spans="1:62" s="3" customFormat="1" ht="20.399999999999999" x14ac:dyDescent="0.3">
      <c r="A107" s="36" t="s">
        <v>139</v>
      </c>
      <c r="B107" s="37" t="s">
        <v>3432</v>
      </c>
      <c r="C107" s="599" t="s">
        <v>83</v>
      </c>
      <c r="D107" s="599"/>
      <c r="E107" s="599"/>
      <c r="F107" s="38" t="s">
        <v>38</v>
      </c>
      <c r="G107" s="39" t="s">
        <v>3433</v>
      </c>
      <c r="H107" s="55"/>
      <c r="I107" s="55"/>
      <c r="J107" s="19"/>
      <c r="K107" s="19"/>
      <c r="L107" s="19"/>
      <c r="M107" s="277"/>
      <c r="N107" s="488"/>
      <c r="O107" s="488"/>
      <c r="BE107" s="14"/>
      <c r="BF107" s="15"/>
      <c r="BG107" s="21"/>
      <c r="BH107" s="41" t="s">
        <v>83</v>
      </c>
      <c r="BI107" s="12"/>
      <c r="BJ107" s="12"/>
    </row>
    <row r="108" spans="1:62" s="3" customFormat="1" ht="15" customHeight="1" x14ac:dyDescent="0.3">
      <c r="A108" s="603" t="s">
        <v>3434</v>
      </c>
      <c r="B108" s="604"/>
      <c r="C108" s="604"/>
      <c r="D108" s="604"/>
      <c r="E108" s="604"/>
      <c r="F108" s="604"/>
      <c r="G108" s="604"/>
      <c r="H108" s="354"/>
      <c r="I108" s="354"/>
      <c r="J108" s="267"/>
      <c r="K108" s="267"/>
      <c r="L108" s="267"/>
      <c r="M108" s="432"/>
      <c r="N108" s="488"/>
      <c r="O108" s="488"/>
      <c r="BE108" s="14"/>
      <c r="BF108" s="15" t="s">
        <v>3434</v>
      </c>
      <c r="BG108" s="21"/>
      <c r="BH108" s="41"/>
      <c r="BI108" s="12"/>
      <c r="BJ108" s="12"/>
    </row>
    <row r="109" spans="1:62" s="3" customFormat="1" ht="21.6" x14ac:dyDescent="0.3">
      <c r="A109" s="16" t="s">
        <v>529</v>
      </c>
      <c r="B109" s="17" t="s">
        <v>3435</v>
      </c>
      <c r="C109" s="568" t="s">
        <v>3436</v>
      </c>
      <c r="D109" s="568"/>
      <c r="E109" s="568"/>
      <c r="F109" s="16" t="s">
        <v>25</v>
      </c>
      <c r="G109" s="23">
        <v>5</v>
      </c>
      <c r="H109" s="55">
        <f t="shared" si="4"/>
        <v>5330.33</v>
      </c>
      <c r="I109" s="55">
        <f t="shared" si="5"/>
        <v>26651.63</v>
      </c>
      <c r="J109" s="19">
        <v>31981.96</v>
      </c>
      <c r="K109" s="19">
        <f t="shared" si="6"/>
        <v>108.76</v>
      </c>
      <c r="L109" s="19">
        <f t="shared" si="7"/>
        <v>543.79</v>
      </c>
      <c r="M109" s="277">
        <v>652.54999999999995</v>
      </c>
      <c r="N109" s="488"/>
      <c r="O109" s="488"/>
      <c r="BE109" s="14"/>
      <c r="BF109" s="15"/>
      <c r="BG109" s="21" t="s">
        <v>3436</v>
      </c>
      <c r="BH109" s="41"/>
      <c r="BI109" s="12"/>
      <c r="BJ109" s="12"/>
    </row>
    <row r="110" spans="1:62" s="3" customFormat="1" ht="21.6" x14ac:dyDescent="0.3">
      <c r="A110" s="25"/>
      <c r="B110" s="26" t="s">
        <v>3437</v>
      </c>
      <c r="C110" s="600" t="s">
        <v>3438</v>
      </c>
      <c r="D110" s="600"/>
      <c r="E110" s="600"/>
      <c r="F110" s="27" t="s">
        <v>72</v>
      </c>
      <c r="G110" s="22" t="s">
        <v>3439</v>
      </c>
      <c r="H110" s="55"/>
      <c r="I110" s="55"/>
      <c r="J110" s="19"/>
      <c r="K110" s="19"/>
      <c r="L110" s="19"/>
      <c r="M110" s="277"/>
      <c r="N110" s="488"/>
      <c r="O110" s="488"/>
      <c r="BE110" s="14"/>
      <c r="BF110" s="15"/>
      <c r="BG110" s="21"/>
      <c r="BH110" s="41"/>
      <c r="BI110" s="12"/>
      <c r="BJ110" s="12" t="s">
        <v>3438</v>
      </c>
    </row>
    <row r="111" spans="1:62" s="3" customFormat="1" ht="21.6" x14ac:dyDescent="0.3">
      <c r="A111" s="25"/>
      <c r="B111" s="26" t="s">
        <v>603</v>
      </c>
      <c r="C111" s="600" t="s">
        <v>604</v>
      </c>
      <c r="D111" s="600"/>
      <c r="E111" s="600"/>
      <c r="F111" s="27" t="s">
        <v>605</v>
      </c>
      <c r="G111" s="22" t="s">
        <v>3440</v>
      </c>
      <c r="H111" s="55"/>
      <c r="I111" s="55"/>
      <c r="J111" s="19"/>
      <c r="K111" s="19"/>
      <c r="L111" s="19"/>
      <c r="M111" s="277"/>
      <c r="N111" s="488"/>
      <c r="O111" s="488"/>
      <c r="BE111" s="14"/>
      <c r="BF111" s="15"/>
      <c r="BG111" s="21"/>
      <c r="BH111" s="41"/>
      <c r="BI111" s="12"/>
      <c r="BJ111" s="12" t="s">
        <v>604</v>
      </c>
    </row>
    <row r="112" spans="1:62" s="3" customFormat="1" ht="15" customHeight="1" x14ac:dyDescent="0.3">
      <c r="A112" s="603" t="s">
        <v>3441</v>
      </c>
      <c r="B112" s="604"/>
      <c r="C112" s="604"/>
      <c r="D112" s="604"/>
      <c r="E112" s="604"/>
      <c r="F112" s="604"/>
      <c r="G112" s="604"/>
      <c r="H112" s="354"/>
      <c r="I112" s="354"/>
      <c r="J112" s="267"/>
      <c r="K112" s="267"/>
      <c r="L112" s="267"/>
      <c r="M112" s="432"/>
      <c r="N112" s="488"/>
      <c r="O112" s="488"/>
      <c r="BE112" s="14"/>
      <c r="BF112" s="15" t="s">
        <v>3441</v>
      </c>
      <c r="BG112" s="21"/>
      <c r="BH112" s="41"/>
      <c r="BI112" s="12"/>
      <c r="BJ112" s="12"/>
    </row>
    <row r="113" spans="1:62" s="3" customFormat="1" ht="42" x14ac:dyDescent="0.3">
      <c r="A113" s="16" t="s">
        <v>535</v>
      </c>
      <c r="B113" s="17" t="s">
        <v>3442</v>
      </c>
      <c r="C113" s="568" t="s">
        <v>3443</v>
      </c>
      <c r="D113" s="568"/>
      <c r="E113" s="568"/>
      <c r="F113" s="16" t="s">
        <v>38</v>
      </c>
      <c r="G113" s="23">
        <v>5</v>
      </c>
      <c r="H113" s="55">
        <f t="shared" si="4"/>
        <v>5115.8599999999997</v>
      </c>
      <c r="I113" s="55">
        <f t="shared" si="5"/>
        <v>25579.3</v>
      </c>
      <c r="J113" s="19">
        <v>30695.16</v>
      </c>
      <c r="K113" s="19">
        <f t="shared" si="6"/>
        <v>2994.69</v>
      </c>
      <c r="L113" s="19">
        <f t="shared" si="7"/>
        <v>14973.47</v>
      </c>
      <c r="M113" s="277">
        <v>17968.16</v>
      </c>
      <c r="N113" s="488"/>
      <c r="O113" s="488"/>
      <c r="BE113" s="14"/>
      <c r="BF113" s="15"/>
      <c r="BG113" s="21" t="s">
        <v>3443</v>
      </c>
      <c r="BH113" s="41"/>
      <c r="BI113" s="12"/>
      <c r="BJ113" s="12"/>
    </row>
    <row r="114" spans="1:62" s="3" customFormat="1" ht="20.399999999999999" x14ac:dyDescent="0.3">
      <c r="A114" s="25"/>
      <c r="B114" s="26" t="s">
        <v>1689</v>
      </c>
      <c r="C114" s="600" t="s">
        <v>1690</v>
      </c>
      <c r="D114" s="600"/>
      <c r="E114" s="600"/>
      <c r="F114" s="27" t="s">
        <v>72</v>
      </c>
      <c r="G114" s="22" t="s">
        <v>3444</v>
      </c>
      <c r="H114" s="55"/>
      <c r="I114" s="55"/>
      <c r="J114" s="19"/>
      <c r="K114" s="19"/>
      <c r="L114" s="19"/>
      <c r="M114" s="277"/>
      <c r="N114" s="488"/>
      <c r="O114" s="488"/>
      <c r="BE114" s="14"/>
      <c r="BF114" s="15"/>
      <c r="BG114" s="21"/>
      <c r="BH114" s="41"/>
      <c r="BI114" s="12"/>
      <c r="BJ114" s="12" t="s">
        <v>1690</v>
      </c>
    </row>
    <row r="115" spans="1:62" s="3" customFormat="1" ht="20.399999999999999" x14ac:dyDescent="0.3">
      <c r="A115" s="25"/>
      <c r="B115" s="26" t="s">
        <v>387</v>
      </c>
      <c r="C115" s="600" t="s">
        <v>388</v>
      </c>
      <c r="D115" s="600"/>
      <c r="E115" s="600"/>
      <c r="F115" s="27" t="s">
        <v>72</v>
      </c>
      <c r="G115" s="22" t="s">
        <v>3445</v>
      </c>
      <c r="H115" s="55"/>
      <c r="I115" s="55"/>
      <c r="J115" s="19"/>
      <c r="K115" s="19"/>
      <c r="L115" s="19"/>
      <c r="M115" s="277"/>
      <c r="N115" s="488"/>
      <c r="O115" s="488"/>
      <c r="BE115" s="14"/>
      <c r="BF115" s="15"/>
      <c r="BG115" s="21"/>
      <c r="BH115" s="41"/>
      <c r="BI115" s="12"/>
      <c r="BJ115" s="12" t="s">
        <v>388</v>
      </c>
    </row>
    <row r="116" spans="1:62" s="3" customFormat="1" ht="21.6" x14ac:dyDescent="0.3">
      <c r="A116" s="25"/>
      <c r="B116" s="26" t="s">
        <v>1927</v>
      </c>
      <c r="C116" s="600" t="s">
        <v>1928</v>
      </c>
      <c r="D116" s="600"/>
      <c r="E116" s="600"/>
      <c r="F116" s="27" t="s">
        <v>67</v>
      </c>
      <c r="G116" s="22" t="s">
        <v>3446</v>
      </c>
      <c r="H116" s="55"/>
      <c r="I116" s="55"/>
      <c r="J116" s="19"/>
      <c r="K116" s="19"/>
      <c r="L116" s="19"/>
      <c r="M116" s="277"/>
      <c r="N116" s="488"/>
      <c r="O116" s="488"/>
      <c r="BE116" s="14"/>
      <c r="BF116" s="15"/>
      <c r="BG116" s="21"/>
      <c r="BH116" s="41"/>
      <c r="BI116" s="12"/>
      <c r="BJ116" s="12" t="s">
        <v>1928</v>
      </c>
    </row>
    <row r="117" spans="1:62" s="3" customFormat="1" ht="20.399999999999999" x14ac:dyDescent="0.3">
      <c r="A117" s="25"/>
      <c r="B117" s="26" t="s">
        <v>601</v>
      </c>
      <c r="C117" s="600" t="s">
        <v>602</v>
      </c>
      <c r="D117" s="600"/>
      <c r="E117" s="600"/>
      <c r="F117" s="27" t="s">
        <v>72</v>
      </c>
      <c r="G117" s="22" t="s">
        <v>3447</v>
      </c>
      <c r="H117" s="55"/>
      <c r="I117" s="55"/>
      <c r="J117" s="19"/>
      <c r="K117" s="19"/>
      <c r="L117" s="19"/>
      <c r="M117" s="277"/>
      <c r="N117" s="488"/>
      <c r="O117" s="488"/>
      <c r="BE117" s="14"/>
      <c r="BF117" s="15"/>
      <c r="BG117" s="21"/>
      <c r="BH117" s="41"/>
      <c r="BI117" s="12"/>
      <c r="BJ117" s="12" t="s">
        <v>602</v>
      </c>
    </row>
    <row r="118" spans="1:62" s="3" customFormat="1" ht="21.6" x14ac:dyDescent="0.3">
      <c r="A118" s="25"/>
      <c r="B118" s="26" t="s">
        <v>603</v>
      </c>
      <c r="C118" s="600" t="s">
        <v>604</v>
      </c>
      <c r="D118" s="600"/>
      <c r="E118" s="600"/>
      <c r="F118" s="27" t="s">
        <v>605</v>
      </c>
      <c r="G118" s="22" t="s">
        <v>3448</v>
      </c>
      <c r="H118" s="55"/>
      <c r="I118" s="55"/>
      <c r="J118" s="19"/>
      <c r="K118" s="19"/>
      <c r="L118" s="19"/>
      <c r="M118" s="277"/>
      <c r="N118" s="488"/>
      <c r="O118" s="488"/>
      <c r="BE118" s="14"/>
      <c r="BF118" s="15"/>
      <c r="BG118" s="21"/>
      <c r="BH118" s="41"/>
      <c r="BI118" s="12"/>
      <c r="BJ118" s="12" t="s">
        <v>604</v>
      </c>
    </row>
    <row r="119" spans="1:62" s="3" customFormat="1" ht="52.2" x14ac:dyDescent="0.3">
      <c r="A119" s="16" t="s">
        <v>538</v>
      </c>
      <c r="B119" s="17" t="s">
        <v>3449</v>
      </c>
      <c r="C119" s="568" t="s">
        <v>3450</v>
      </c>
      <c r="D119" s="568"/>
      <c r="E119" s="568"/>
      <c r="F119" s="16" t="s">
        <v>1456</v>
      </c>
      <c r="G119" s="23">
        <v>5</v>
      </c>
      <c r="H119" s="55">
        <f t="shared" si="4"/>
        <v>0</v>
      </c>
      <c r="I119" s="55">
        <f t="shared" si="5"/>
        <v>0</v>
      </c>
      <c r="J119" s="19">
        <v>0</v>
      </c>
      <c r="K119" s="19">
        <f t="shared" si="6"/>
        <v>963554.66</v>
      </c>
      <c r="L119" s="19">
        <f t="shared" si="7"/>
        <v>4817773.28</v>
      </c>
      <c r="M119" s="277">
        <v>5781327.9400000004</v>
      </c>
      <c r="N119" s="640">
        <v>1104630</v>
      </c>
      <c r="O119" s="641">
        <f>N119*G119</f>
        <v>5523150</v>
      </c>
      <c r="BE119" s="14"/>
      <c r="BF119" s="15"/>
      <c r="BG119" s="21" t="s">
        <v>3450</v>
      </c>
      <c r="BH119" s="41"/>
      <c r="BI119" s="12"/>
      <c r="BJ119" s="12"/>
    </row>
    <row r="120" spans="1:62" s="3" customFormat="1" ht="21.6" x14ac:dyDescent="0.3">
      <c r="A120" s="16" t="s">
        <v>543</v>
      </c>
      <c r="B120" s="17" t="s">
        <v>3451</v>
      </c>
      <c r="C120" s="568" t="s">
        <v>3452</v>
      </c>
      <c r="D120" s="568"/>
      <c r="E120" s="568"/>
      <c r="F120" s="16" t="s">
        <v>1456</v>
      </c>
      <c r="G120" s="23">
        <v>5</v>
      </c>
      <c r="H120" s="55">
        <f t="shared" si="4"/>
        <v>0</v>
      </c>
      <c r="I120" s="55">
        <f t="shared" si="5"/>
        <v>0</v>
      </c>
      <c r="J120" s="19">
        <v>0</v>
      </c>
      <c r="K120" s="19">
        <f t="shared" si="6"/>
        <v>66665.25</v>
      </c>
      <c r="L120" s="19">
        <f t="shared" si="7"/>
        <v>333326.23</v>
      </c>
      <c r="M120" s="277">
        <v>399991.48</v>
      </c>
      <c r="N120" s="640"/>
      <c r="O120" s="642"/>
      <c r="BE120" s="14"/>
      <c r="BF120" s="15"/>
      <c r="BG120" s="21" t="s">
        <v>3452</v>
      </c>
      <c r="BH120" s="41"/>
      <c r="BI120" s="12"/>
      <c r="BJ120" s="12"/>
    </row>
    <row r="121" spans="1:62" s="3" customFormat="1" ht="15" customHeight="1" x14ac:dyDescent="0.3">
      <c r="A121" s="601" t="s">
        <v>3453</v>
      </c>
      <c r="B121" s="602"/>
      <c r="C121" s="602"/>
      <c r="D121" s="602"/>
      <c r="E121" s="602"/>
      <c r="F121" s="602"/>
      <c r="G121" s="602"/>
      <c r="H121" s="101"/>
      <c r="I121" s="101"/>
      <c r="J121" s="102"/>
      <c r="K121" s="102"/>
      <c r="L121" s="102"/>
      <c r="M121" s="430"/>
      <c r="N121" s="488"/>
      <c r="O121" s="488"/>
      <c r="BE121" s="14" t="s">
        <v>3453</v>
      </c>
      <c r="BF121" s="15"/>
      <c r="BG121" s="21"/>
      <c r="BH121" s="41"/>
      <c r="BI121" s="12"/>
      <c r="BJ121" s="12"/>
    </row>
    <row r="122" spans="1:62" s="3" customFormat="1" ht="15" customHeight="1" x14ac:dyDescent="0.3">
      <c r="A122" s="603" t="s">
        <v>1727</v>
      </c>
      <c r="B122" s="604"/>
      <c r="C122" s="604"/>
      <c r="D122" s="604"/>
      <c r="E122" s="604"/>
      <c r="F122" s="604"/>
      <c r="G122" s="604"/>
      <c r="H122" s="354"/>
      <c r="I122" s="354"/>
      <c r="J122" s="267"/>
      <c r="K122" s="267"/>
      <c r="L122" s="267"/>
      <c r="M122" s="432"/>
      <c r="N122" s="488"/>
      <c r="O122" s="488"/>
      <c r="BE122" s="14"/>
      <c r="BF122" s="15" t="s">
        <v>1727</v>
      </c>
      <c r="BG122" s="21"/>
      <c r="BH122" s="41"/>
      <c r="BI122" s="12"/>
      <c r="BJ122" s="12"/>
    </row>
    <row r="123" spans="1:62" s="3" customFormat="1" ht="31.8" x14ac:dyDescent="0.3">
      <c r="A123" s="16" t="s">
        <v>545</v>
      </c>
      <c r="B123" s="17" t="s">
        <v>1728</v>
      </c>
      <c r="C123" s="568" t="s">
        <v>1729</v>
      </c>
      <c r="D123" s="568"/>
      <c r="E123" s="568"/>
      <c r="F123" s="16" t="s">
        <v>122</v>
      </c>
      <c r="G123" s="18">
        <v>0.182</v>
      </c>
      <c r="H123" s="55">
        <f t="shared" si="4"/>
        <v>136044.78</v>
      </c>
      <c r="I123" s="55">
        <f t="shared" si="5"/>
        <v>24760.15</v>
      </c>
      <c r="J123" s="19">
        <v>29712.18</v>
      </c>
      <c r="K123" s="19">
        <f t="shared" si="6"/>
        <v>0</v>
      </c>
      <c r="L123" s="19">
        <f t="shared" si="7"/>
        <v>0</v>
      </c>
      <c r="M123" s="277">
        <v>0</v>
      </c>
      <c r="N123" s="488"/>
      <c r="O123" s="488"/>
      <c r="BE123" s="14"/>
      <c r="BF123" s="15"/>
      <c r="BG123" s="21" t="s">
        <v>1729</v>
      </c>
      <c r="BH123" s="41"/>
      <c r="BI123" s="12"/>
      <c r="BJ123" s="12"/>
    </row>
    <row r="124" spans="1:62" s="3" customFormat="1" ht="21.6" x14ac:dyDescent="0.3">
      <c r="A124" s="16" t="s">
        <v>566</v>
      </c>
      <c r="B124" s="17" t="s">
        <v>120</v>
      </c>
      <c r="C124" s="568" t="s">
        <v>121</v>
      </c>
      <c r="D124" s="568"/>
      <c r="E124" s="568"/>
      <c r="F124" s="16" t="s">
        <v>122</v>
      </c>
      <c r="G124" s="18">
        <v>0.182</v>
      </c>
      <c r="H124" s="55">
        <f t="shared" si="4"/>
        <v>75174.62</v>
      </c>
      <c r="I124" s="55">
        <f t="shared" si="5"/>
        <v>13681.78</v>
      </c>
      <c r="J124" s="19">
        <v>16418.14</v>
      </c>
      <c r="K124" s="19">
        <f t="shared" si="6"/>
        <v>0</v>
      </c>
      <c r="L124" s="19">
        <f t="shared" si="7"/>
        <v>0</v>
      </c>
      <c r="M124" s="277">
        <v>0</v>
      </c>
      <c r="N124" s="488"/>
      <c r="O124" s="488"/>
      <c r="BE124" s="14"/>
      <c r="BF124" s="15"/>
      <c r="BG124" s="21" t="s">
        <v>121</v>
      </c>
      <c r="BH124" s="41"/>
      <c r="BI124" s="12"/>
      <c r="BJ124" s="12"/>
    </row>
    <row r="125" spans="1:62" s="3" customFormat="1" ht="15" customHeight="1" x14ac:dyDescent="0.3">
      <c r="A125" s="603" t="s">
        <v>1740</v>
      </c>
      <c r="B125" s="604"/>
      <c r="C125" s="604"/>
      <c r="D125" s="604"/>
      <c r="E125" s="604"/>
      <c r="F125" s="604"/>
      <c r="G125" s="604"/>
      <c r="H125" s="354"/>
      <c r="I125" s="354"/>
      <c r="J125" s="267"/>
      <c r="K125" s="267"/>
      <c r="L125" s="267"/>
      <c r="M125" s="432"/>
      <c r="N125" s="488"/>
      <c r="O125" s="488"/>
      <c r="BE125" s="14"/>
      <c r="BF125" s="15" t="s">
        <v>1740</v>
      </c>
      <c r="BG125" s="21"/>
      <c r="BH125" s="41"/>
      <c r="BI125" s="12"/>
      <c r="BJ125" s="12"/>
    </row>
    <row r="126" spans="1:62" s="3" customFormat="1" ht="21.6" x14ac:dyDescent="0.3">
      <c r="A126" s="16" t="s">
        <v>580</v>
      </c>
      <c r="B126" s="17" t="s">
        <v>1741</v>
      </c>
      <c r="C126" s="568" t="s">
        <v>1742</v>
      </c>
      <c r="D126" s="568"/>
      <c r="E126" s="568"/>
      <c r="F126" s="16" t="s">
        <v>1257</v>
      </c>
      <c r="G126" s="24">
        <v>1.5</v>
      </c>
      <c r="H126" s="55">
        <f t="shared" si="4"/>
        <v>11680.79</v>
      </c>
      <c r="I126" s="55">
        <f t="shared" si="5"/>
        <v>17521.189999999999</v>
      </c>
      <c r="J126" s="19">
        <v>21025.43</v>
      </c>
      <c r="K126" s="19">
        <f t="shared" si="6"/>
        <v>4977.3500000000004</v>
      </c>
      <c r="L126" s="19">
        <f t="shared" si="7"/>
        <v>7466.03</v>
      </c>
      <c r="M126" s="277">
        <v>8959.23</v>
      </c>
      <c r="N126" s="488"/>
      <c r="O126" s="488"/>
      <c r="BE126" s="14"/>
      <c r="BF126" s="15"/>
      <c r="BG126" s="21" t="s">
        <v>1742</v>
      </c>
      <c r="BH126" s="41"/>
      <c r="BI126" s="12"/>
      <c r="BJ126" s="12"/>
    </row>
    <row r="127" spans="1:62" s="3" customFormat="1" ht="20.399999999999999" x14ac:dyDescent="0.3">
      <c r="A127" s="25"/>
      <c r="B127" s="26" t="s">
        <v>1689</v>
      </c>
      <c r="C127" s="600" t="s">
        <v>1690</v>
      </c>
      <c r="D127" s="600"/>
      <c r="E127" s="600"/>
      <c r="F127" s="27" t="s">
        <v>72</v>
      </c>
      <c r="G127" s="22" t="s">
        <v>3454</v>
      </c>
      <c r="H127" s="55"/>
      <c r="I127" s="55"/>
      <c r="J127" s="19"/>
      <c r="K127" s="19"/>
      <c r="L127" s="19"/>
      <c r="M127" s="277"/>
      <c r="N127" s="488"/>
      <c r="O127" s="488"/>
      <c r="BE127" s="14"/>
      <c r="BF127" s="15"/>
      <c r="BG127" s="21"/>
      <c r="BH127" s="41"/>
      <c r="BI127" s="12"/>
      <c r="BJ127" s="12" t="s">
        <v>1690</v>
      </c>
    </row>
    <row r="128" spans="1:62" s="3" customFormat="1" ht="20.399999999999999" x14ac:dyDescent="0.3">
      <c r="A128" s="25"/>
      <c r="B128" s="26" t="s">
        <v>1734</v>
      </c>
      <c r="C128" s="600" t="s">
        <v>1735</v>
      </c>
      <c r="D128" s="600"/>
      <c r="E128" s="600"/>
      <c r="F128" s="27" t="s">
        <v>72</v>
      </c>
      <c r="G128" s="22" t="s">
        <v>3455</v>
      </c>
      <c r="H128" s="55"/>
      <c r="I128" s="55"/>
      <c r="J128" s="19"/>
      <c r="K128" s="19"/>
      <c r="L128" s="19"/>
      <c r="M128" s="277"/>
      <c r="N128" s="488"/>
      <c r="O128" s="488"/>
      <c r="BE128" s="14"/>
      <c r="BF128" s="15"/>
      <c r="BG128" s="21"/>
      <c r="BH128" s="41"/>
      <c r="BI128" s="12"/>
      <c r="BJ128" s="12" t="s">
        <v>1735</v>
      </c>
    </row>
    <row r="129" spans="1:62" s="3" customFormat="1" ht="21.6" x14ac:dyDescent="0.3">
      <c r="A129" s="25"/>
      <c r="B129" s="26" t="s">
        <v>603</v>
      </c>
      <c r="C129" s="600" t="s">
        <v>604</v>
      </c>
      <c r="D129" s="600"/>
      <c r="E129" s="600"/>
      <c r="F129" s="27" t="s">
        <v>605</v>
      </c>
      <c r="G129" s="22" t="s">
        <v>3456</v>
      </c>
      <c r="H129" s="55"/>
      <c r="I129" s="55"/>
      <c r="J129" s="19"/>
      <c r="K129" s="19"/>
      <c r="L129" s="19"/>
      <c r="M129" s="277"/>
      <c r="N129" s="488"/>
      <c r="O129" s="488"/>
      <c r="BE129" s="14"/>
      <c r="BF129" s="15"/>
      <c r="BG129" s="21"/>
      <c r="BH129" s="41"/>
      <c r="BI129" s="12"/>
      <c r="BJ129" s="12" t="s">
        <v>604</v>
      </c>
    </row>
    <row r="130" spans="1:62" s="3" customFormat="1" ht="21.6" x14ac:dyDescent="0.3">
      <c r="A130" s="16" t="s">
        <v>581</v>
      </c>
      <c r="B130" s="17" t="s">
        <v>1746</v>
      </c>
      <c r="C130" s="568" t="s">
        <v>1747</v>
      </c>
      <c r="D130" s="568"/>
      <c r="E130" s="568"/>
      <c r="F130" s="16" t="s">
        <v>72</v>
      </c>
      <c r="G130" s="30">
        <v>45.75</v>
      </c>
      <c r="H130" s="55">
        <f t="shared" si="4"/>
        <v>0</v>
      </c>
      <c r="I130" s="55">
        <f t="shared" si="5"/>
        <v>0</v>
      </c>
      <c r="J130" s="19">
        <v>0</v>
      </c>
      <c r="K130" s="19">
        <f t="shared" si="6"/>
        <v>55.66</v>
      </c>
      <c r="L130" s="19">
        <f t="shared" si="7"/>
        <v>2546.4699999999998</v>
      </c>
      <c r="M130" s="277">
        <v>3055.76</v>
      </c>
      <c r="N130" s="488"/>
      <c r="O130" s="488"/>
      <c r="BE130" s="14"/>
      <c r="BF130" s="15"/>
      <c r="BG130" s="21" t="s">
        <v>1747</v>
      </c>
      <c r="BH130" s="41"/>
      <c r="BI130" s="12"/>
      <c r="BJ130" s="12"/>
    </row>
    <row r="131" spans="1:62" s="3" customFormat="1" ht="15" customHeight="1" x14ac:dyDescent="0.3">
      <c r="A131" s="603" t="s">
        <v>1730</v>
      </c>
      <c r="B131" s="604"/>
      <c r="C131" s="604"/>
      <c r="D131" s="604"/>
      <c r="E131" s="604"/>
      <c r="F131" s="604"/>
      <c r="G131" s="604"/>
      <c r="H131" s="354"/>
      <c r="I131" s="354"/>
      <c r="J131" s="267"/>
      <c r="K131" s="267"/>
      <c r="L131" s="267"/>
      <c r="M131" s="432"/>
      <c r="N131" s="488"/>
      <c r="O131" s="488"/>
      <c r="BE131" s="14"/>
      <c r="BF131" s="15" t="s">
        <v>1730</v>
      </c>
      <c r="BG131" s="21"/>
      <c r="BH131" s="41"/>
      <c r="BI131" s="12"/>
      <c r="BJ131" s="12"/>
    </row>
    <row r="132" spans="1:62" s="3" customFormat="1" ht="21.6" x14ac:dyDescent="0.3">
      <c r="A132" s="16" t="s">
        <v>2133</v>
      </c>
      <c r="B132" s="17" t="s">
        <v>1731</v>
      </c>
      <c r="C132" s="568" t="s">
        <v>1732</v>
      </c>
      <c r="D132" s="568"/>
      <c r="E132" s="568"/>
      <c r="F132" s="16" t="s">
        <v>64</v>
      </c>
      <c r="G132" s="30">
        <v>0.65</v>
      </c>
      <c r="H132" s="55">
        <f t="shared" si="4"/>
        <v>17888.349999999999</v>
      </c>
      <c r="I132" s="55">
        <f t="shared" si="5"/>
        <v>11627.43</v>
      </c>
      <c r="J132" s="19">
        <v>13952.91</v>
      </c>
      <c r="K132" s="19">
        <f t="shared" si="6"/>
        <v>9170.1200000000008</v>
      </c>
      <c r="L132" s="19">
        <f t="shared" si="7"/>
        <v>5960.58</v>
      </c>
      <c r="M132" s="277">
        <v>7152.7</v>
      </c>
      <c r="N132" s="488"/>
      <c r="O132" s="488"/>
      <c r="BE132" s="14"/>
      <c r="BF132" s="15"/>
      <c r="BG132" s="21" t="s">
        <v>1732</v>
      </c>
      <c r="BH132" s="41"/>
      <c r="BI132" s="12"/>
      <c r="BJ132" s="12"/>
    </row>
    <row r="133" spans="1:62" s="3" customFormat="1" ht="20.399999999999999" x14ac:dyDescent="0.3">
      <c r="A133" s="25"/>
      <c r="B133" s="26" t="s">
        <v>1689</v>
      </c>
      <c r="C133" s="600" t="s">
        <v>1690</v>
      </c>
      <c r="D133" s="600"/>
      <c r="E133" s="600"/>
      <c r="F133" s="27" t="s">
        <v>72</v>
      </c>
      <c r="G133" s="22" t="s">
        <v>3457</v>
      </c>
      <c r="H133" s="55"/>
      <c r="I133" s="55"/>
      <c r="J133" s="19"/>
      <c r="K133" s="19"/>
      <c r="L133" s="19"/>
      <c r="M133" s="277"/>
      <c r="N133" s="488"/>
      <c r="O133" s="488"/>
      <c r="BE133" s="14"/>
      <c r="BF133" s="15"/>
      <c r="BG133" s="21"/>
      <c r="BH133" s="41"/>
      <c r="BI133" s="12"/>
      <c r="BJ133" s="12" t="s">
        <v>1690</v>
      </c>
    </row>
    <row r="134" spans="1:62" s="3" customFormat="1" ht="20.399999999999999" x14ac:dyDescent="0.3">
      <c r="A134" s="25"/>
      <c r="B134" s="26" t="s">
        <v>1734</v>
      </c>
      <c r="C134" s="600" t="s">
        <v>1735</v>
      </c>
      <c r="D134" s="600"/>
      <c r="E134" s="600"/>
      <c r="F134" s="27" t="s">
        <v>72</v>
      </c>
      <c r="G134" s="22" t="s">
        <v>3458</v>
      </c>
      <c r="H134" s="55"/>
      <c r="I134" s="55"/>
      <c r="J134" s="19"/>
      <c r="K134" s="19"/>
      <c r="L134" s="19"/>
      <c r="M134" s="277"/>
      <c r="N134" s="488"/>
      <c r="O134" s="488"/>
      <c r="BE134" s="14"/>
      <c r="BF134" s="15"/>
      <c r="BG134" s="21"/>
      <c r="BH134" s="41"/>
      <c r="BI134" s="12"/>
      <c r="BJ134" s="12" t="s">
        <v>1735</v>
      </c>
    </row>
    <row r="135" spans="1:62" s="3" customFormat="1" ht="21.6" x14ac:dyDescent="0.3">
      <c r="A135" s="25"/>
      <c r="B135" s="26" t="s">
        <v>603</v>
      </c>
      <c r="C135" s="600" t="s">
        <v>604</v>
      </c>
      <c r="D135" s="600"/>
      <c r="E135" s="600"/>
      <c r="F135" s="27" t="s">
        <v>605</v>
      </c>
      <c r="G135" s="22" t="s">
        <v>3459</v>
      </c>
      <c r="H135" s="55"/>
      <c r="I135" s="55"/>
      <c r="J135" s="19"/>
      <c r="K135" s="19"/>
      <c r="L135" s="19"/>
      <c r="M135" s="277"/>
      <c r="N135" s="488"/>
      <c r="O135" s="488"/>
      <c r="BE135" s="14"/>
      <c r="BF135" s="15"/>
      <c r="BG135" s="21"/>
      <c r="BH135" s="41"/>
      <c r="BI135" s="12"/>
      <c r="BJ135" s="12" t="s">
        <v>604</v>
      </c>
    </row>
    <row r="136" spans="1:62" s="3" customFormat="1" ht="14.4" x14ac:dyDescent="0.3">
      <c r="A136" s="16" t="s">
        <v>2134</v>
      </c>
      <c r="B136" s="17" t="s">
        <v>1738</v>
      </c>
      <c r="C136" s="568" t="s">
        <v>1739</v>
      </c>
      <c r="D136" s="568"/>
      <c r="E136" s="568"/>
      <c r="F136" s="16" t="s">
        <v>67</v>
      </c>
      <c r="G136" s="42">
        <v>0.10205</v>
      </c>
      <c r="H136" s="55">
        <f t="shared" si="4"/>
        <v>0</v>
      </c>
      <c r="I136" s="55">
        <f t="shared" si="5"/>
        <v>0</v>
      </c>
      <c r="J136" s="19">
        <v>0</v>
      </c>
      <c r="K136" s="19">
        <f t="shared" si="6"/>
        <v>63135.23</v>
      </c>
      <c r="L136" s="19">
        <f t="shared" si="7"/>
        <v>6442.95</v>
      </c>
      <c r="M136" s="277">
        <v>7731.54</v>
      </c>
      <c r="N136" s="488"/>
      <c r="O136" s="488"/>
      <c r="BE136" s="14"/>
      <c r="BF136" s="15"/>
      <c r="BG136" s="21" t="s">
        <v>1739</v>
      </c>
      <c r="BH136" s="41"/>
      <c r="BI136" s="12"/>
      <c r="BJ136" s="12"/>
    </row>
    <row r="137" spans="1:62" s="3" customFormat="1" ht="15" customHeight="1" x14ac:dyDescent="0.3">
      <c r="A137" s="603" t="s">
        <v>3460</v>
      </c>
      <c r="B137" s="604"/>
      <c r="C137" s="604"/>
      <c r="D137" s="604"/>
      <c r="E137" s="604"/>
      <c r="F137" s="604"/>
      <c r="G137" s="604"/>
      <c r="H137" s="354"/>
      <c r="I137" s="354"/>
      <c r="J137" s="267"/>
      <c r="K137" s="267"/>
      <c r="L137" s="267"/>
      <c r="M137" s="432"/>
      <c r="N137" s="488"/>
      <c r="O137" s="488"/>
      <c r="BE137" s="14"/>
      <c r="BF137" s="15" t="s">
        <v>3460</v>
      </c>
      <c r="BG137" s="21"/>
      <c r="BH137" s="41"/>
      <c r="BI137" s="12"/>
      <c r="BJ137" s="12"/>
    </row>
    <row r="138" spans="1:62" s="3" customFormat="1" ht="15" customHeight="1" x14ac:dyDescent="0.3">
      <c r="A138" s="601" t="s">
        <v>3461</v>
      </c>
      <c r="B138" s="602"/>
      <c r="C138" s="602"/>
      <c r="D138" s="602"/>
      <c r="E138" s="602"/>
      <c r="F138" s="602"/>
      <c r="G138" s="602"/>
      <c r="H138" s="101"/>
      <c r="I138" s="101"/>
      <c r="J138" s="102"/>
      <c r="K138" s="102"/>
      <c r="L138" s="102"/>
      <c r="M138" s="430"/>
      <c r="N138" s="488"/>
      <c r="O138" s="488"/>
      <c r="BE138" s="14" t="s">
        <v>3461</v>
      </c>
      <c r="BF138" s="15"/>
      <c r="BG138" s="21"/>
      <c r="BH138" s="41"/>
      <c r="BI138" s="12"/>
      <c r="BJ138" s="12"/>
    </row>
    <row r="139" spans="1:62" s="3" customFormat="1" ht="15" customHeight="1" x14ac:dyDescent="0.3">
      <c r="A139" s="603" t="s">
        <v>3462</v>
      </c>
      <c r="B139" s="604"/>
      <c r="C139" s="604"/>
      <c r="D139" s="604"/>
      <c r="E139" s="604"/>
      <c r="F139" s="604"/>
      <c r="G139" s="604"/>
      <c r="H139" s="354"/>
      <c r="I139" s="354"/>
      <c r="J139" s="267"/>
      <c r="K139" s="267"/>
      <c r="L139" s="267"/>
      <c r="M139" s="432"/>
      <c r="N139" s="488"/>
      <c r="O139" s="488"/>
      <c r="BE139" s="14"/>
      <c r="BF139" s="15" t="s">
        <v>3462</v>
      </c>
      <c r="BG139" s="21"/>
      <c r="BH139" s="41"/>
      <c r="BI139" s="12"/>
      <c r="BJ139" s="12"/>
    </row>
    <row r="140" spans="1:62" s="3" customFormat="1" ht="31.8" x14ac:dyDescent="0.3">
      <c r="A140" s="16" t="s">
        <v>2135</v>
      </c>
      <c r="B140" s="17" t="s">
        <v>1728</v>
      </c>
      <c r="C140" s="568" t="s">
        <v>1729</v>
      </c>
      <c r="D140" s="568"/>
      <c r="E140" s="568"/>
      <c r="F140" s="16" t="s">
        <v>122</v>
      </c>
      <c r="G140" s="18">
        <v>4.8000000000000001E-2</v>
      </c>
      <c r="H140" s="55">
        <f t="shared" si="4"/>
        <v>136044.57999999999</v>
      </c>
      <c r="I140" s="55">
        <f t="shared" si="5"/>
        <v>6530.14</v>
      </c>
      <c r="J140" s="19">
        <v>7836.17</v>
      </c>
      <c r="K140" s="19">
        <f t="shared" si="6"/>
        <v>0</v>
      </c>
      <c r="L140" s="19">
        <f t="shared" si="7"/>
        <v>0</v>
      </c>
      <c r="M140" s="277">
        <v>0</v>
      </c>
      <c r="N140" s="488"/>
      <c r="O140" s="488"/>
      <c r="BE140" s="14"/>
      <c r="BF140" s="15"/>
      <c r="BG140" s="21" t="s">
        <v>1729</v>
      </c>
      <c r="BH140" s="41"/>
      <c r="BI140" s="12"/>
      <c r="BJ140" s="12"/>
    </row>
    <row r="141" spans="1:62" s="3" customFormat="1" ht="15" customHeight="1" x14ac:dyDescent="0.3">
      <c r="A141" s="603" t="s">
        <v>3425</v>
      </c>
      <c r="B141" s="604"/>
      <c r="C141" s="604"/>
      <c r="D141" s="604"/>
      <c r="E141" s="604"/>
      <c r="F141" s="604"/>
      <c r="G141" s="604"/>
      <c r="H141" s="354"/>
      <c r="I141" s="354"/>
      <c r="J141" s="267"/>
      <c r="K141" s="267"/>
      <c r="L141" s="267"/>
      <c r="M141" s="432"/>
      <c r="N141" s="488"/>
      <c r="O141" s="488"/>
      <c r="BE141" s="14"/>
      <c r="BF141" s="15" t="s">
        <v>3425</v>
      </c>
      <c r="BG141" s="21"/>
      <c r="BH141" s="41"/>
      <c r="BI141" s="12"/>
      <c r="BJ141" s="12"/>
    </row>
    <row r="142" spans="1:62" s="3" customFormat="1" ht="21.6" x14ac:dyDescent="0.3">
      <c r="A142" s="16" t="s">
        <v>2140</v>
      </c>
      <c r="B142" s="17" t="s">
        <v>120</v>
      </c>
      <c r="C142" s="568" t="s">
        <v>121</v>
      </c>
      <c r="D142" s="568"/>
      <c r="E142" s="568"/>
      <c r="F142" s="16" t="s">
        <v>122</v>
      </c>
      <c r="G142" s="18">
        <v>4.2000000000000003E-2</v>
      </c>
      <c r="H142" s="55">
        <f t="shared" ref="H142:H178" si="8">I142/G142</f>
        <v>75174.52</v>
      </c>
      <c r="I142" s="55">
        <f t="shared" ref="I142:I178" si="9">J142/1.2</f>
        <v>3157.33</v>
      </c>
      <c r="J142" s="19">
        <v>3788.8</v>
      </c>
      <c r="K142" s="19">
        <f t="shared" ref="K142:K178" si="10">L142/G142</f>
        <v>0</v>
      </c>
      <c r="L142" s="19">
        <f t="shared" ref="L142:L178" si="11">M142/1.2</f>
        <v>0</v>
      </c>
      <c r="M142" s="277">
        <v>0</v>
      </c>
      <c r="N142" s="488"/>
      <c r="O142" s="488"/>
      <c r="BE142" s="14"/>
      <c r="BF142" s="15"/>
      <c r="BG142" s="21" t="s">
        <v>121</v>
      </c>
      <c r="BH142" s="41"/>
      <c r="BI142" s="12"/>
      <c r="BJ142" s="12"/>
    </row>
    <row r="143" spans="1:62" s="3" customFormat="1" ht="15" customHeight="1" x14ac:dyDescent="0.3">
      <c r="A143" s="603" t="s">
        <v>1593</v>
      </c>
      <c r="B143" s="604"/>
      <c r="C143" s="604"/>
      <c r="D143" s="604"/>
      <c r="E143" s="604"/>
      <c r="F143" s="604"/>
      <c r="G143" s="604"/>
      <c r="H143" s="354"/>
      <c r="I143" s="354"/>
      <c r="J143" s="267"/>
      <c r="K143" s="267"/>
      <c r="L143" s="267"/>
      <c r="M143" s="432"/>
      <c r="N143" s="488"/>
      <c r="O143" s="488"/>
      <c r="BE143" s="14"/>
      <c r="BF143" s="15" t="s">
        <v>1593</v>
      </c>
      <c r="BG143" s="21"/>
      <c r="BH143" s="41"/>
      <c r="BI143" s="12"/>
      <c r="BJ143" s="12"/>
    </row>
    <row r="144" spans="1:62" s="3" customFormat="1" ht="52.2" x14ac:dyDescent="0.3">
      <c r="A144" s="16" t="s">
        <v>2165</v>
      </c>
      <c r="B144" s="17" t="s">
        <v>1594</v>
      </c>
      <c r="C144" s="568" t="s">
        <v>1595</v>
      </c>
      <c r="D144" s="568"/>
      <c r="E144" s="568"/>
      <c r="F144" s="16" t="s">
        <v>43</v>
      </c>
      <c r="G144" s="29">
        <v>5.9999999999999995E-4</v>
      </c>
      <c r="H144" s="55">
        <f t="shared" si="8"/>
        <v>78816.67</v>
      </c>
      <c r="I144" s="55">
        <f t="shared" si="9"/>
        <v>47.29</v>
      </c>
      <c r="J144" s="19">
        <v>56.75</v>
      </c>
      <c r="K144" s="19">
        <f t="shared" si="10"/>
        <v>0</v>
      </c>
      <c r="L144" s="19">
        <f t="shared" si="11"/>
        <v>0</v>
      </c>
      <c r="M144" s="277">
        <v>0</v>
      </c>
      <c r="N144" s="488"/>
      <c r="O144" s="488"/>
      <c r="BE144" s="14"/>
      <c r="BF144" s="15"/>
      <c r="BG144" s="21" t="s">
        <v>1595</v>
      </c>
      <c r="BH144" s="41"/>
      <c r="BI144" s="12"/>
      <c r="BJ144" s="12"/>
    </row>
    <row r="145" spans="1:62" s="3" customFormat="1" ht="42" x14ac:dyDescent="0.3">
      <c r="A145" s="16" t="s">
        <v>2175</v>
      </c>
      <c r="B145" s="17" t="s">
        <v>48</v>
      </c>
      <c r="C145" s="568" t="s">
        <v>49</v>
      </c>
      <c r="D145" s="568"/>
      <c r="E145" s="568"/>
      <c r="F145" s="16" t="s">
        <v>50</v>
      </c>
      <c r="G145" s="24">
        <v>1.2</v>
      </c>
      <c r="H145" s="55">
        <f t="shared" si="8"/>
        <v>693.07</v>
      </c>
      <c r="I145" s="55">
        <f t="shared" si="9"/>
        <v>831.68</v>
      </c>
      <c r="J145" s="19">
        <v>998.02</v>
      </c>
      <c r="K145" s="19">
        <f t="shared" si="10"/>
        <v>0</v>
      </c>
      <c r="L145" s="19">
        <f t="shared" si="11"/>
        <v>0</v>
      </c>
      <c r="M145" s="277">
        <v>0</v>
      </c>
      <c r="N145" s="488"/>
      <c r="O145" s="488"/>
      <c r="BE145" s="14"/>
      <c r="BF145" s="15"/>
      <c r="BG145" s="21" t="s">
        <v>49</v>
      </c>
      <c r="BH145" s="41"/>
      <c r="BI145" s="12"/>
      <c r="BJ145" s="12"/>
    </row>
    <row r="146" spans="1:62" s="3" customFormat="1" ht="15" customHeight="1" x14ac:dyDescent="0.3">
      <c r="A146" s="603" t="s">
        <v>3428</v>
      </c>
      <c r="B146" s="604"/>
      <c r="C146" s="604"/>
      <c r="D146" s="604"/>
      <c r="E146" s="604"/>
      <c r="F146" s="604"/>
      <c r="G146" s="604"/>
      <c r="H146" s="354"/>
      <c r="I146" s="354"/>
      <c r="J146" s="267"/>
      <c r="K146" s="267"/>
      <c r="L146" s="267"/>
      <c r="M146" s="432"/>
      <c r="N146" s="488"/>
      <c r="O146" s="488"/>
      <c r="BE146" s="14"/>
      <c r="BF146" s="15" t="s">
        <v>3428</v>
      </c>
      <c r="BG146" s="21"/>
      <c r="BH146" s="41"/>
      <c r="BI146" s="12"/>
      <c r="BJ146" s="12"/>
    </row>
    <row r="147" spans="1:62" s="3" customFormat="1" ht="31.8" x14ac:dyDescent="0.3">
      <c r="A147" s="16" t="s">
        <v>2176</v>
      </c>
      <c r="B147" s="17" t="s">
        <v>3429</v>
      </c>
      <c r="C147" s="568" t="s">
        <v>3430</v>
      </c>
      <c r="D147" s="568"/>
      <c r="E147" s="568"/>
      <c r="F147" s="16" t="s">
        <v>138</v>
      </c>
      <c r="G147" s="24">
        <v>0.3</v>
      </c>
      <c r="H147" s="55">
        <f t="shared" si="8"/>
        <v>146962.63</v>
      </c>
      <c r="I147" s="55">
        <f t="shared" si="9"/>
        <v>44088.79</v>
      </c>
      <c r="J147" s="19">
        <v>52906.55</v>
      </c>
      <c r="K147" s="19">
        <f t="shared" si="10"/>
        <v>0</v>
      </c>
      <c r="L147" s="19">
        <f t="shared" si="11"/>
        <v>0</v>
      </c>
      <c r="M147" s="277">
        <v>0</v>
      </c>
      <c r="N147" s="488"/>
      <c r="O147" s="488"/>
      <c r="BE147" s="14"/>
      <c r="BF147" s="15"/>
      <c r="BG147" s="21" t="s">
        <v>3430</v>
      </c>
      <c r="BH147" s="41"/>
      <c r="BI147" s="12"/>
      <c r="BJ147" s="12"/>
    </row>
    <row r="148" spans="1:62" s="3" customFormat="1" ht="20.399999999999999" x14ac:dyDescent="0.3">
      <c r="A148" s="36" t="s">
        <v>139</v>
      </c>
      <c r="B148" s="37" t="s">
        <v>763</v>
      </c>
      <c r="C148" s="599" t="s">
        <v>764</v>
      </c>
      <c r="D148" s="599"/>
      <c r="E148" s="599"/>
      <c r="F148" s="38" t="s">
        <v>46</v>
      </c>
      <c r="G148" s="39" t="s">
        <v>3463</v>
      </c>
      <c r="H148" s="55"/>
      <c r="I148" s="55"/>
      <c r="J148" s="19"/>
      <c r="K148" s="19"/>
      <c r="L148" s="19"/>
      <c r="M148" s="277"/>
      <c r="N148" s="488"/>
      <c r="O148" s="488"/>
      <c r="BE148" s="14"/>
      <c r="BF148" s="15"/>
      <c r="BG148" s="21"/>
      <c r="BH148" s="41" t="s">
        <v>764</v>
      </c>
      <c r="BI148" s="12"/>
      <c r="BJ148" s="12"/>
    </row>
    <row r="149" spans="1:62" s="3" customFormat="1" ht="20.399999999999999" x14ac:dyDescent="0.3">
      <c r="A149" s="36" t="s">
        <v>139</v>
      </c>
      <c r="B149" s="37" t="s">
        <v>3432</v>
      </c>
      <c r="C149" s="599" t="s">
        <v>83</v>
      </c>
      <c r="D149" s="599"/>
      <c r="E149" s="599"/>
      <c r="F149" s="38" t="s">
        <v>38</v>
      </c>
      <c r="G149" s="39" t="s">
        <v>3464</v>
      </c>
      <c r="H149" s="55"/>
      <c r="I149" s="55"/>
      <c r="J149" s="19"/>
      <c r="K149" s="19"/>
      <c r="L149" s="19"/>
      <c r="M149" s="277"/>
      <c r="N149" s="488"/>
      <c r="O149" s="488"/>
      <c r="BE149" s="14"/>
      <c r="BF149" s="15"/>
      <c r="BG149" s="21"/>
      <c r="BH149" s="41" t="s">
        <v>83</v>
      </c>
      <c r="BI149" s="12"/>
      <c r="BJ149" s="12"/>
    </row>
    <row r="150" spans="1:62" s="3" customFormat="1" ht="27.75" customHeight="1" x14ac:dyDescent="0.3">
      <c r="A150" s="603" t="s">
        <v>3465</v>
      </c>
      <c r="B150" s="604"/>
      <c r="C150" s="604"/>
      <c r="D150" s="604"/>
      <c r="E150" s="604"/>
      <c r="F150" s="604"/>
      <c r="G150" s="604"/>
      <c r="H150" s="354"/>
      <c r="I150" s="354"/>
      <c r="J150" s="267"/>
      <c r="K150" s="267"/>
      <c r="L150" s="267"/>
      <c r="M150" s="432"/>
      <c r="N150" s="488"/>
      <c r="O150" s="488"/>
      <c r="BE150" s="14"/>
      <c r="BF150" s="15" t="s">
        <v>3465</v>
      </c>
      <c r="BG150" s="21"/>
      <c r="BH150" s="41"/>
      <c r="BI150" s="12"/>
      <c r="BJ150" s="12"/>
    </row>
    <row r="151" spans="1:62" s="3" customFormat="1" ht="31.8" x14ac:dyDescent="0.3">
      <c r="A151" s="16" t="s">
        <v>2179</v>
      </c>
      <c r="B151" s="17" t="s">
        <v>1903</v>
      </c>
      <c r="C151" s="568" t="s">
        <v>1904</v>
      </c>
      <c r="D151" s="568"/>
      <c r="E151" s="568"/>
      <c r="F151" s="16" t="s">
        <v>38</v>
      </c>
      <c r="G151" s="23">
        <v>30</v>
      </c>
      <c r="H151" s="55">
        <f t="shared" si="8"/>
        <v>602.27</v>
      </c>
      <c r="I151" s="55">
        <f t="shared" si="9"/>
        <v>18068.150000000001</v>
      </c>
      <c r="J151" s="19">
        <v>21681.78</v>
      </c>
      <c r="K151" s="19">
        <f t="shared" si="10"/>
        <v>11.17</v>
      </c>
      <c r="L151" s="19">
        <f t="shared" si="11"/>
        <v>335.2</v>
      </c>
      <c r="M151" s="277">
        <v>402.24</v>
      </c>
      <c r="N151" s="488"/>
      <c r="O151" s="488"/>
      <c r="BE151" s="14"/>
      <c r="BF151" s="15"/>
      <c r="BG151" s="21" t="s">
        <v>1904</v>
      </c>
      <c r="BH151" s="41"/>
      <c r="BI151" s="12"/>
      <c r="BJ151" s="12"/>
    </row>
    <row r="152" spans="1:62" s="3" customFormat="1" ht="21.6" x14ac:dyDescent="0.3">
      <c r="A152" s="25"/>
      <c r="B152" s="26" t="s">
        <v>1388</v>
      </c>
      <c r="C152" s="600" t="s">
        <v>1389</v>
      </c>
      <c r="D152" s="600"/>
      <c r="E152" s="600"/>
      <c r="F152" s="27" t="s">
        <v>72</v>
      </c>
      <c r="G152" s="22" t="s">
        <v>3466</v>
      </c>
      <c r="H152" s="55"/>
      <c r="I152" s="55"/>
      <c r="J152" s="19"/>
      <c r="K152" s="19"/>
      <c r="L152" s="19"/>
      <c r="M152" s="277"/>
      <c r="N152" s="488"/>
      <c r="O152" s="488"/>
      <c r="BE152" s="14"/>
      <c r="BF152" s="15"/>
      <c r="BG152" s="21"/>
      <c r="BH152" s="41"/>
      <c r="BI152" s="12"/>
      <c r="BJ152" s="12" t="s">
        <v>1389</v>
      </c>
    </row>
    <row r="153" spans="1:62" s="3" customFormat="1" ht="21.6" x14ac:dyDescent="0.3">
      <c r="A153" s="25"/>
      <c r="B153" s="26" t="s">
        <v>603</v>
      </c>
      <c r="C153" s="600" t="s">
        <v>604</v>
      </c>
      <c r="D153" s="600"/>
      <c r="E153" s="600"/>
      <c r="F153" s="27" t="s">
        <v>605</v>
      </c>
      <c r="G153" s="22" t="s">
        <v>3467</v>
      </c>
      <c r="H153" s="55"/>
      <c r="I153" s="55"/>
      <c r="J153" s="19"/>
      <c r="K153" s="19"/>
      <c r="L153" s="19"/>
      <c r="M153" s="277"/>
      <c r="N153" s="488"/>
      <c r="O153" s="488"/>
      <c r="BE153" s="14"/>
      <c r="BF153" s="15"/>
      <c r="BG153" s="21"/>
      <c r="BH153" s="41"/>
      <c r="BI153" s="12"/>
      <c r="BJ153" s="12" t="s">
        <v>604</v>
      </c>
    </row>
    <row r="154" spans="1:62" s="3" customFormat="1" ht="15" customHeight="1" x14ac:dyDescent="0.3">
      <c r="A154" s="603" t="s">
        <v>3468</v>
      </c>
      <c r="B154" s="604"/>
      <c r="C154" s="604"/>
      <c r="D154" s="604"/>
      <c r="E154" s="604"/>
      <c r="F154" s="604"/>
      <c r="G154" s="604"/>
      <c r="H154" s="354"/>
      <c r="I154" s="354"/>
      <c r="J154" s="267"/>
      <c r="K154" s="267"/>
      <c r="L154" s="267"/>
      <c r="M154" s="432"/>
      <c r="N154" s="488"/>
      <c r="O154" s="488"/>
      <c r="BE154" s="14"/>
      <c r="BF154" s="15" t="s">
        <v>3468</v>
      </c>
      <c r="BG154" s="21"/>
      <c r="BH154" s="41"/>
      <c r="BI154" s="12"/>
      <c r="BJ154" s="12"/>
    </row>
    <row r="155" spans="1:62" s="3" customFormat="1" ht="42" x14ac:dyDescent="0.3">
      <c r="A155" s="16" t="s">
        <v>2206</v>
      </c>
      <c r="B155" s="17" t="s">
        <v>3442</v>
      </c>
      <c r="C155" s="568" t="s">
        <v>3443</v>
      </c>
      <c r="D155" s="568"/>
      <c r="E155" s="568"/>
      <c r="F155" s="16" t="s">
        <v>38</v>
      </c>
      <c r="G155" s="23">
        <v>30</v>
      </c>
      <c r="H155" s="55">
        <f t="shared" si="8"/>
        <v>5115.8599999999997</v>
      </c>
      <c r="I155" s="55">
        <f t="shared" si="9"/>
        <v>153475.73000000001</v>
      </c>
      <c r="J155" s="19">
        <v>184170.88</v>
      </c>
      <c r="K155" s="19">
        <f t="shared" si="10"/>
        <v>2994.69</v>
      </c>
      <c r="L155" s="19">
        <f t="shared" si="11"/>
        <v>89840.78</v>
      </c>
      <c r="M155" s="277">
        <v>107808.93</v>
      </c>
      <c r="N155" s="488"/>
      <c r="O155" s="488"/>
      <c r="BE155" s="14"/>
      <c r="BF155" s="15"/>
      <c r="BG155" s="21" t="s">
        <v>3443</v>
      </c>
      <c r="BH155" s="41"/>
      <c r="BI155" s="12"/>
      <c r="BJ155" s="12"/>
    </row>
    <row r="156" spans="1:62" s="3" customFormat="1" ht="20.399999999999999" x14ac:dyDescent="0.3">
      <c r="A156" s="25"/>
      <c r="B156" s="26" t="s">
        <v>1689</v>
      </c>
      <c r="C156" s="600" t="s">
        <v>1690</v>
      </c>
      <c r="D156" s="600"/>
      <c r="E156" s="600"/>
      <c r="F156" s="27" t="s">
        <v>72</v>
      </c>
      <c r="G156" s="22" t="s">
        <v>3469</v>
      </c>
      <c r="H156" s="55"/>
      <c r="I156" s="55"/>
      <c r="J156" s="19"/>
      <c r="K156" s="19"/>
      <c r="L156" s="19"/>
      <c r="M156" s="277"/>
      <c r="N156" s="488"/>
      <c r="O156" s="488"/>
      <c r="BE156" s="14"/>
      <c r="BF156" s="15"/>
      <c r="BG156" s="21"/>
      <c r="BH156" s="41"/>
      <c r="BI156" s="12"/>
      <c r="BJ156" s="12" t="s">
        <v>1690</v>
      </c>
    </row>
    <row r="157" spans="1:62" s="3" customFormat="1" ht="20.399999999999999" x14ac:dyDescent="0.3">
      <c r="A157" s="25"/>
      <c r="B157" s="26" t="s">
        <v>387</v>
      </c>
      <c r="C157" s="600" t="s">
        <v>388</v>
      </c>
      <c r="D157" s="600"/>
      <c r="E157" s="600"/>
      <c r="F157" s="27" t="s">
        <v>72</v>
      </c>
      <c r="G157" s="22" t="s">
        <v>3470</v>
      </c>
      <c r="H157" s="55"/>
      <c r="I157" s="55"/>
      <c r="J157" s="19"/>
      <c r="K157" s="19"/>
      <c r="L157" s="19"/>
      <c r="M157" s="277"/>
      <c r="N157" s="488"/>
      <c r="O157" s="488"/>
      <c r="BE157" s="14"/>
      <c r="BF157" s="15"/>
      <c r="BG157" s="21"/>
      <c r="BH157" s="41"/>
      <c r="BI157" s="12"/>
      <c r="BJ157" s="12" t="s">
        <v>388</v>
      </c>
    </row>
    <row r="158" spans="1:62" s="3" customFormat="1" ht="21.6" x14ac:dyDescent="0.3">
      <c r="A158" s="25"/>
      <c r="B158" s="26" t="s">
        <v>1927</v>
      </c>
      <c r="C158" s="600" t="s">
        <v>1928</v>
      </c>
      <c r="D158" s="600"/>
      <c r="E158" s="600"/>
      <c r="F158" s="27" t="s">
        <v>67</v>
      </c>
      <c r="G158" s="22" t="s">
        <v>3471</v>
      </c>
      <c r="H158" s="55"/>
      <c r="I158" s="55"/>
      <c r="J158" s="19"/>
      <c r="K158" s="19"/>
      <c r="L158" s="19"/>
      <c r="M158" s="277"/>
      <c r="N158" s="488"/>
      <c r="O158" s="488"/>
      <c r="BE158" s="14"/>
      <c r="BF158" s="15"/>
      <c r="BG158" s="21"/>
      <c r="BH158" s="41"/>
      <c r="BI158" s="12"/>
      <c r="BJ158" s="12" t="s">
        <v>1928</v>
      </c>
    </row>
    <row r="159" spans="1:62" s="3" customFormat="1" ht="20.399999999999999" x14ac:dyDescent="0.3">
      <c r="A159" s="25"/>
      <c r="B159" s="26" t="s">
        <v>601</v>
      </c>
      <c r="C159" s="600" t="s">
        <v>602</v>
      </c>
      <c r="D159" s="600"/>
      <c r="E159" s="600"/>
      <c r="F159" s="27" t="s">
        <v>72</v>
      </c>
      <c r="G159" s="22" t="s">
        <v>3472</v>
      </c>
      <c r="H159" s="55"/>
      <c r="I159" s="55"/>
      <c r="J159" s="19"/>
      <c r="K159" s="19"/>
      <c r="L159" s="19"/>
      <c r="M159" s="277"/>
      <c r="N159" s="488"/>
      <c r="O159" s="488"/>
      <c r="BE159" s="14"/>
      <c r="BF159" s="15"/>
      <c r="BG159" s="21"/>
      <c r="BH159" s="41"/>
      <c r="BI159" s="12"/>
      <c r="BJ159" s="12" t="s">
        <v>602</v>
      </c>
    </row>
    <row r="160" spans="1:62" s="3" customFormat="1" ht="21.6" x14ac:dyDescent="0.3">
      <c r="A160" s="25"/>
      <c r="B160" s="26" t="s">
        <v>603</v>
      </c>
      <c r="C160" s="600" t="s">
        <v>604</v>
      </c>
      <c r="D160" s="600"/>
      <c r="E160" s="600"/>
      <c r="F160" s="27" t="s">
        <v>605</v>
      </c>
      <c r="G160" s="22" t="s">
        <v>3473</v>
      </c>
      <c r="H160" s="55"/>
      <c r="I160" s="55"/>
      <c r="J160" s="19"/>
      <c r="K160" s="19"/>
      <c r="L160" s="19"/>
      <c r="M160" s="277"/>
      <c r="N160" s="488"/>
      <c r="O160" s="488"/>
      <c r="BE160" s="14"/>
      <c r="BF160" s="15"/>
      <c r="BG160" s="21"/>
      <c r="BH160" s="41"/>
      <c r="BI160" s="12"/>
      <c r="BJ160" s="12" t="s">
        <v>604</v>
      </c>
    </row>
    <row r="161" spans="1:62" s="3" customFormat="1" ht="31.8" x14ac:dyDescent="0.3">
      <c r="A161" s="16" t="s">
        <v>2210</v>
      </c>
      <c r="B161" s="17" t="s">
        <v>3474</v>
      </c>
      <c r="C161" s="568" t="s">
        <v>3475</v>
      </c>
      <c r="D161" s="568"/>
      <c r="E161" s="568"/>
      <c r="F161" s="16" t="s">
        <v>1456</v>
      </c>
      <c r="G161" s="23">
        <v>30</v>
      </c>
      <c r="H161" s="55">
        <f t="shared" si="8"/>
        <v>0</v>
      </c>
      <c r="I161" s="55">
        <f t="shared" si="9"/>
        <v>0</v>
      </c>
      <c r="J161" s="19">
        <v>0</v>
      </c>
      <c r="K161" s="19">
        <f t="shared" si="10"/>
        <v>2636953.2999999998</v>
      </c>
      <c r="L161" s="19">
        <f t="shared" si="11"/>
        <v>79108599.060000002</v>
      </c>
      <c r="M161" s="277">
        <v>94930318.870000005</v>
      </c>
      <c r="N161" s="643">
        <v>2865600</v>
      </c>
      <c r="O161" s="641">
        <f>N161*G161</f>
        <v>85968000</v>
      </c>
      <c r="BE161" s="14"/>
      <c r="BF161" s="15"/>
      <c r="BG161" s="21" t="s">
        <v>3475</v>
      </c>
      <c r="BH161" s="41"/>
      <c r="BI161" s="12"/>
      <c r="BJ161" s="12"/>
    </row>
    <row r="162" spans="1:62" s="3" customFormat="1" ht="21.6" x14ac:dyDescent="0.3">
      <c r="A162" s="16" t="s">
        <v>2218</v>
      </c>
      <c r="B162" s="17" t="s">
        <v>3476</v>
      </c>
      <c r="C162" s="568" t="s">
        <v>3477</v>
      </c>
      <c r="D162" s="568"/>
      <c r="E162" s="568"/>
      <c r="F162" s="16" t="s">
        <v>1456</v>
      </c>
      <c r="G162" s="23">
        <v>30</v>
      </c>
      <c r="H162" s="55">
        <f t="shared" si="8"/>
        <v>0</v>
      </c>
      <c r="I162" s="55">
        <f t="shared" si="9"/>
        <v>0</v>
      </c>
      <c r="J162" s="19">
        <v>0</v>
      </c>
      <c r="K162" s="19">
        <f t="shared" si="10"/>
        <v>66665.25</v>
      </c>
      <c r="L162" s="19">
        <f t="shared" si="11"/>
        <v>1999957.38</v>
      </c>
      <c r="M162" s="277">
        <v>2399948.85</v>
      </c>
      <c r="N162" s="644"/>
      <c r="O162" s="642"/>
      <c r="BE162" s="14"/>
      <c r="BF162" s="15"/>
      <c r="BG162" s="21" t="s">
        <v>3477</v>
      </c>
      <c r="BH162" s="41"/>
      <c r="BI162" s="12"/>
      <c r="BJ162" s="12"/>
    </row>
    <row r="163" spans="1:62" s="3" customFormat="1" ht="15" customHeight="1" x14ac:dyDescent="0.3">
      <c r="A163" s="601" t="s">
        <v>3478</v>
      </c>
      <c r="B163" s="602"/>
      <c r="C163" s="602"/>
      <c r="D163" s="602"/>
      <c r="E163" s="602"/>
      <c r="F163" s="602"/>
      <c r="G163" s="602"/>
      <c r="H163" s="101"/>
      <c r="I163" s="101"/>
      <c r="J163" s="102"/>
      <c r="K163" s="102"/>
      <c r="L163" s="102"/>
      <c r="M163" s="430"/>
      <c r="N163" s="488"/>
      <c r="O163" s="488"/>
      <c r="BE163" s="14" t="s">
        <v>3478</v>
      </c>
      <c r="BF163" s="15"/>
      <c r="BG163" s="21"/>
      <c r="BH163" s="41"/>
      <c r="BI163" s="12"/>
      <c r="BJ163" s="12"/>
    </row>
    <row r="164" spans="1:62" s="3" customFormat="1" ht="15" customHeight="1" x14ac:dyDescent="0.3">
      <c r="A164" s="603" t="s">
        <v>1727</v>
      </c>
      <c r="B164" s="604"/>
      <c r="C164" s="604"/>
      <c r="D164" s="604"/>
      <c r="E164" s="604"/>
      <c r="F164" s="604"/>
      <c r="G164" s="604"/>
      <c r="H164" s="354"/>
      <c r="I164" s="354"/>
      <c r="J164" s="267"/>
      <c r="K164" s="267"/>
      <c r="L164" s="267"/>
      <c r="M164" s="432"/>
      <c r="N164" s="488"/>
      <c r="O164" s="488"/>
      <c r="BE164" s="14"/>
      <c r="BF164" s="15" t="s">
        <v>1727</v>
      </c>
      <c r="BG164" s="21"/>
      <c r="BH164" s="41"/>
      <c r="BI164" s="12"/>
      <c r="BJ164" s="12"/>
    </row>
    <row r="165" spans="1:62" s="3" customFormat="1" ht="31.8" x14ac:dyDescent="0.3">
      <c r="A165" s="16" t="s">
        <v>2222</v>
      </c>
      <c r="B165" s="17" t="s">
        <v>1728</v>
      </c>
      <c r="C165" s="568" t="s">
        <v>1729</v>
      </c>
      <c r="D165" s="568"/>
      <c r="E165" s="568"/>
      <c r="F165" s="16" t="s">
        <v>122</v>
      </c>
      <c r="G165" s="18">
        <v>1.0920000000000001</v>
      </c>
      <c r="H165" s="55">
        <f t="shared" si="8"/>
        <v>136044.73000000001</v>
      </c>
      <c r="I165" s="55">
        <f t="shared" si="9"/>
        <v>148560.84</v>
      </c>
      <c r="J165" s="19">
        <v>178273.01</v>
      </c>
      <c r="K165" s="19">
        <f t="shared" si="10"/>
        <v>0</v>
      </c>
      <c r="L165" s="19">
        <f t="shared" si="11"/>
        <v>0</v>
      </c>
      <c r="M165" s="277">
        <v>0</v>
      </c>
      <c r="N165" s="488"/>
      <c r="O165" s="488"/>
      <c r="BE165" s="14"/>
      <c r="BF165" s="15"/>
      <c r="BG165" s="21" t="s">
        <v>1729</v>
      </c>
      <c r="BH165" s="41"/>
      <c r="BI165" s="12"/>
      <c r="BJ165" s="12"/>
    </row>
    <row r="166" spans="1:62" s="3" customFormat="1" ht="21.6" x14ac:dyDescent="0.3">
      <c r="A166" s="16" t="s">
        <v>2225</v>
      </c>
      <c r="B166" s="17" t="s">
        <v>120</v>
      </c>
      <c r="C166" s="568" t="s">
        <v>121</v>
      </c>
      <c r="D166" s="568"/>
      <c r="E166" s="568"/>
      <c r="F166" s="16" t="s">
        <v>122</v>
      </c>
      <c r="G166" s="18">
        <v>1.0920000000000001</v>
      </c>
      <c r="H166" s="55">
        <f t="shared" si="8"/>
        <v>75174.570000000007</v>
      </c>
      <c r="I166" s="55">
        <f t="shared" si="9"/>
        <v>82090.63</v>
      </c>
      <c r="J166" s="19">
        <v>98508.75</v>
      </c>
      <c r="K166" s="19">
        <f t="shared" si="10"/>
        <v>0</v>
      </c>
      <c r="L166" s="19">
        <f t="shared" si="11"/>
        <v>0</v>
      </c>
      <c r="M166" s="277">
        <v>0</v>
      </c>
      <c r="N166" s="488"/>
      <c r="O166" s="488"/>
      <c r="BE166" s="14"/>
      <c r="BF166" s="15"/>
      <c r="BG166" s="21" t="s">
        <v>121</v>
      </c>
      <c r="BH166" s="41"/>
      <c r="BI166" s="12"/>
      <c r="BJ166" s="12"/>
    </row>
    <row r="167" spans="1:62" s="3" customFormat="1" ht="15" customHeight="1" x14ac:dyDescent="0.3">
      <c r="A167" s="603" t="s">
        <v>1740</v>
      </c>
      <c r="B167" s="604"/>
      <c r="C167" s="604"/>
      <c r="D167" s="604"/>
      <c r="E167" s="604"/>
      <c r="F167" s="604"/>
      <c r="G167" s="604"/>
      <c r="H167" s="354"/>
      <c r="I167" s="354"/>
      <c r="J167" s="267"/>
      <c r="K167" s="267"/>
      <c r="L167" s="267"/>
      <c r="M167" s="432"/>
      <c r="N167" s="488"/>
      <c r="O167" s="488"/>
      <c r="BE167" s="14"/>
      <c r="BF167" s="15" t="s">
        <v>1740</v>
      </c>
      <c r="BG167" s="21"/>
      <c r="BH167" s="41"/>
      <c r="BI167" s="12"/>
      <c r="BJ167" s="12"/>
    </row>
    <row r="168" spans="1:62" s="3" customFormat="1" ht="21.6" x14ac:dyDescent="0.3">
      <c r="A168" s="16" t="s">
        <v>2226</v>
      </c>
      <c r="B168" s="17" t="s">
        <v>1741</v>
      </c>
      <c r="C168" s="568" t="s">
        <v>1742</v>
      </c>
      <c r="D168" s="568"/>
      <c r="E168" s="568"/>
      <c r="F168" s="16" t="s">
        <v>1257</v>
      </c>
      <c r="G168" s="23">
        <v>9</v>
      </c>
      <c r="H168" s="55">
        <f t="shared" si="8"/>
        <v>11680.79</v>
      </c>
      <c r="I168" s="55">
        <f t="shared" si="9"/>
        <v>105127.14</v>
      </c>
      <c r="J168" s="19">
        <v>126152.57</v>
      </c>
      <c r="K168" s="19">
        <f t="shared" si="10"/>
        <v>4977.3500000000004</v>
      </c>
      <c r="L168" s="19">
        <f t="shared" si="11"/>
        <v>44796.15</v>
      </c>
      <c r="M168" s="277">
        <v>53755.38</v>
      </c>
      <c r="N168" s="488"/>
      <c r="O168" s="488"/>
      <c r="BE168" s="14"/>
      <c r="BF168" s="15"/>
      <c r="BG168" s="21" t="s">
        <v>1742</v>
      </c>
      <c r="BH168" s="41"/>
      <c r="BI168" s="12"/>
      <c r="BJ168" s="12"/>
    </row>
    <row r="169" spans="1:62" s="3" customFormat="1" ht="20.399999999999999" x14ac:dyDescent="0.3">
      <c r="A169" s="25"/>
      <c r="B169" s="26" t="s">
        <v>1689</v>
      </c>
      <c r="C169" s="600" t="s">
        <v>1690</v>
      </c>
      <c r="D169" s="600"/>
      <c r="E169" s="600"/>
      <c r="F169" s="27" t="s">
        <v>72</v>
      </c>
      <c r="G169" s="22" t="s">
        <v>3479</v>
      </c>
      <c r="H169" s="55"/>
      <c r="I169" s="55"/>
      <c r="J169" s="19"/>
      <c r="K169" s="19"/>
      <c r="L169" s="19"/>
      <c r="M169" s="277"/>
      <c r="N169" s="488"/>
      <c r="O169" s="488"/>
      <c r="BE169" s="14"/>
      <c r="BF169" s="15"/>
      <c r="BG169" s="21"/>
      <c r="BH169" s="41"/>
      <c r="BI169" s="12"/>
      <c r="BJ169" s="12" t="s">
        <v>1690</v>
      </c>
    </row>
    <row r="170" spans="1:62" s="3" customFormat="1" ht="20.399999999999999" x14ac:dyDescent="0.3">
      <c r="A170" s="25"/>
      <c r="B170" s="26" t="s">
        <v>1734</v>
      </c>
      <c r="C170" s="600" t="s">
        <v>1735</v>
      </c>
      <c r="D170" s="600"/>
      <c r="E170" s="600"/>
      <c r="F170" s="27" t="s">
        <v>72</v>
      </c>
      <c r="G170" s="22" t="s">
        <v>3480</v>
      </c>
      <c r="H170" s="55"/>
      <c r="I170" s="55"/>
      <c r="J170" s="19"/>
      <c r="K170" s="19"/>
      <c r="L170" s="19"/>
      <c r="M170" s="277"/>
      <c r="N170" s="488"/>
      <c r="O170" s="488"/>
      <c r="BE170" s="14"/>
      <c r="BF170" s="15"/>
      <c r="BG170" s="21"/>
      <c r="BH170" s="41"/>
      <c r="BI170" s="12"/>
      <c r="BJ170" s="12" t="s">
        <v>1735</v>
      </c>
    </row>
    <row r="171" spans="1:62" s="3" customFormat="1" ht="21.6" x14ac:dyDescent="0.3">
      <c r="A171" s="25"/>
      <c r="B171" s="26" t="s">
        <v>603</v>
      </c>
      <c r="C171" s="600" t="s">
        <v>604</v>
      </c>
      <c r="D171" s="600"/>
      <c r="E171" s="600"/>
      <c r="F171" s="27" t="s">
        <v>605</v>
      </c>
      <c r="G171" s="22" t="s">
        <v>3481</v>
      </c>
      <c r="H171" s="55"/>
      <c r="I171" s="55"/>
      <c r="J171" s="19"/>
      <c r="K171" s="19"/>
      <c r="L171" s="19"/>
      <c r="M171" s="277"/>
      <c r="N171" s="488"/>
      <c r="O171" s="488"/>
      <c r="BE171" s="14"/>
      <c r="BF171" s="15"/>
      <c r="BG171" s="21"/>
      <c r="BH171" s="41"/>
      <c r="BI171" s="12"/>
      <c r="BJ171" s="12" t="s">
        <v>604</v>
      </c>
    </row>
    <row r="172" spans="1:62" s="3" customFormat="1" ht="21.6" x14ac:dyDescent="0.3">
      <c r="A172" s="16" t="s">
        <v>2228</v>
      </c>
      <c r="B172" s="17" t="s">
        <v>1746</v>
      </c>
      <c r="C172" s="568" t="s">
        <v>1747</v>
      </c>
      <c r="D172" s="568"/>
      <c r="E172" s="568"/>
      <c r="F172" s="16" t="s">
        <v>72</v>
      </c>
      <c r="G172" s="24">
        <v>274.5</v>
      </c>
      <c r="H172" s="55">
        <f t="shared" si="8"/>
        <v>0</v>
      </c>
      <c r="I172" s="55">
        <f t="shared" si="9"/>
        <v>0</v>
      </c>
      <c r="J172" s="19">
        <v>0</v>
      </c>
      <c r="K172" s="19">
        <f t="shared" si="10"/>
        <v>55.66</v>
      </c>
      <c r="L172" s="19">
        <f t="shared" si="11"/>
        <v>15278.77</v>
      </c>
      <c r="M172" s="277">
        <v>18334.52</v>
      </c>
      <c r="N172" s="488"/>
      <c r="O172" s="488"/>
      <c r="BE172" s="14"/>
      <c r="BF172" s="15"/>
      <c r="BG172" s="21" t="s">
        <v>1747</v>
      </c>
      <c r="BH172" s="41"/>
      <c r="BI172" s="12"/>
      <c r="BJ172" s="12"/>
    </row>
    <row r="173" spans="1:62" s="3" customFormat="1" ht="15" customHeight="1" x14ac:dyDescent="0.3">
      <c r="A173" s="603" t="s">
        <v>1730</v>
      </c>
      <c r="B173" s="604"/>
      <c r="C173" s="604"/>
      <c r="D173" s="604"/>
      <c r="E173" s="604"/>
      <c r="F173" s="604"/>
      <c r="G173" s="604"/>
      <c r="H173" s="354"/>
      <c r="I173" s="354"/>
      <c r="J173" s="267"/>
      <c r="K173" s="267"/>
      <c r="L173" s="267"/>
      <c r="M173" s="432"/>
      <c r="N173" s="488"/>
      <c r="O173" s="488"/>
      <c r="BE173" s="14"/>
      <c r="BF173" s="15" t="s">
        <v>1730</v>
      </c>
      <c r="BG173" s="21"/>
      <c r="BH173" s="41"/>
      <c r="BI173" s="12"/>
      <c r="BJ173" s="12"/>
    </row>
    <row r="174" spans="1:62" s="3" customFormat="1" ht="21.6" x14ac:dyDescent="0.3">
      <c r="A174" s="16" t="s">
        <v>2867</v>
      </c>
      <c r="B174" s="17" t="s">
        <v>1731</v>
      </c>
      <c r="C174" s="568" t="s">
        <v>1732</v>
      </c>
      <c r="D174" s="568"/>
      <c r="E174" s="568"/>
      <c r="F174" s="16" t="s">
        <v>64</v>
      </c>
      <c r="G174" s="24">
        <v>3.9</v>
      </c>
      <c r="H174" s="55">
        <f t="shared" si="8"/>
        <v>17888.34</v>
      </c>
      <c r="I174" s="55">
        <f t="shared" si="9"/>
        <v>69764.52</v>
      </c>
      <c r="J174" s="19">
        <v>83717.42</v>
      </c>
      <c r="K174" s="19">
        <f t="shared" si="10"/>
        <v>9170.1200000000008</v>
      </c>
      <c r="L174" s="19">
        <f t="shared" si="11"/>
        <v>35763.480000000003</v>
      </c>
      <c r="M174" s="277">
        <v>42916.18</v>
      </c>
      <c r="N174" s="488"/>
      <c r="O174" s="488"/>
      <c r="BE174" s="14"/>
      <c r="BF174" s="15"/>
      <c r="BG174" s="21" t="s">
        <v>1732</v>
      </c>
      <c r="BH174" s="41"/>
      <c r="BI174" s="12"/>
      <c r="BJ174" s="12"/>
    </row>
    <row r="175" spans="1:62" s="3" customFormat="1" ht="20.399999999999999" x14ac:dyDescent="0.3">
      <c r="A175" s="25"/>
      <c r="B175" s="26" t="s">
        <v>1689</v>
      </c>
      <c r="C175" s="600" t="s">
        <v>1690</v>
      </c>
      <c r="D175" s="600"/>
      <c r="E175" s="600"/>
      <c r="F175" s="27" t="s">
        <v>72</v>
      </c>
      <c r="G175" s="22" t="s">
        <v>3482</v>
      </c>
      <c r="H175" s="55"/>
      <c r="I175" s="55"/>
      <c r="J175" s="19"/>
      <c r="K175" s="19"/>
      <c r="L175" s="19"/>
      <c r="M175" s="277"/>
      <c r="N175" s="488"/>
      <c r="O175" s="488"/>
      <c r="BE175" s="14"/>
      <c r="BF175" s="15"/>
      <c r="BG175" s="21"/>
      <c r="BH175" s="41"/>
      <c r="BI175" s="12"/>
      <c r="BJ175" s="12" t="s">
        <v>1690</v>
      </c>
    </row>
    <row r="176" spans="1:62" s="3" customFormat="1" ht="20.399999999999999" x14ac:dyDescent="0.3">
      <c r="A176" s="25"/>
      <c r="B176" s="26" t="s">
        <v>1734</v>
      </c>
      <c r="C176" s="600" t="s">
        <v>1735</v>
      </c>
      <c r="D176" s="600"/>
      <c r="E176" s="600"/>
      <c r="F176" s="27" t="s">
        <v>72</v>
      </c>
      <c r="G176" s="22" t="s">
        <v>3483</v>
      </c>
      <c r="H176" s="55"/>
      <c r="I176" s="55"/>
      <c r="J176" s="19"/>
      <c r="K176" s="19"/>
      <c r="L176" s="19"/>
      <c r="M176" s="277"/>
      <c r="N176" s="488"/>
      <c r="O176" s="488"/>
      <c r="BE176" s="14"/>
      <c r="BF176" s="15"/>
      <c r="BG176" s="21"/>
      <c r="BH176" s="41"/>
      <c r="BI176" s="12"/>
      <c r="BJ176" s="12" t="s">
        <v>1735</v>
      </c>
    </row>
    <row r="177" spans="1:62" s="3" customFormat="1" ht="21.6" x14ac:dyDescent="0.3">
      <c r="A177" s="25"/>
      <c r="B177" s="26" t="s">
        <v>603</v>
      </c>
      <c r="C177" s="600" t="s">
        <v>604</v>
      </c>
      <c r="D177" s="600"/>
      <c r="E177" s="600"/>
      <c r="F177" s="27" t="s">
        <v>605</v>
      </c>
      <c r="G177" s="22" t="s">
        <v>3484</v>
      </c>
      <c r="H177" s="55"/>
      <c r="I177" s="55"/>
      <c r="J177" s="19"/>
      <c r="K177" s="19"/>
      <c r="L177" s="19"/>
      <c r="M177" s="277"/>
      <c r="N177" s="488"/>
      <c r="O177" s="488"/>
      <c r="BE177" s="14"/>
      <c r="BF177" s="15"/>
      <c r="BG177" s="21"/>
      <c r="BH177" s="41"/>
      <c r="BI177" s="12"/>
      <c r="BJ177" s="12" t="s">
        <v>604</v>
      </c>
    </row>
    <row r="178" spans="1:62" s="3" customFormat="1" ht="14.4" x14ac:dyDescent="0.3">
      <c r="A178" s="16" t="s">
        <v>2875</v>
      </c>
      <c r="B178" s="17" t="s">
        <v>1738</v>
      </c>
      <c r="C178" s="568" t="s">
        <v>1739</v>
      </c>
      <c r="D178" s="568"/>
      <c r="E178" s="568"/>
      <c r="F178" s="16" t="s">
        <v>67</v>
      </c>
      <c r="G178" s="29">
        <v>0.61229999999999996</v>
      </c>
      <c r="H178" s="55">
        <f t="shared" si="8"/>
        <v>0</v>
      </c>
      <c r="I178" s="55">
        <f t="shared" si="9"/>
        <v>0</v>
      </c>
      <c r="J178" s="19">
        <v>0</v>
      </c>
      <c r="K178" s="19">
        <f t="shared" si="10"/>
        <v>63135.28</v>
      </c>
      <c r="L178" s="19">
        <f t="shared" si="11"/>
        <v>38657.730000000003</v>
      </c>
      <c r="M178" s="277">
        <v>46389.27</v>
      </c>
      <c r="N178" s="488"/>
      <c r="O178" s="488"/>
      <c r="BE178" s="14"/>
      <c r="BF178" s="15"/>
      <c r="BG178" s="21" t="s">
        <v>1739</v>
      </c>
      <c r="BH178" s="41"/>
      <c r="BI178" s="12"/>
      <c r="BJ178" s="12"/>
    </row>
    <row r="179" spans="1:62" s="3" customFormat="1" ht="15" customHeight="1" x14ac:dyDescent="0.3">
      <c r="A179" s="603" t="s">
        <v>3460</v>
      </c>
      <c r="B179" s="604"/>
      <c r="C179" s="604"/>
      <c r="D179" s="604"/>
      <c r="E179" s="604"/>
      <c r="F179" s="604"/>
      <c r="G179" s="604"/>
      <c r="H179" s="123"/>
      <c r="I179" s="123"/>
      <c r="J179" s="123"/>
      <c r="K179" s="123"/>
      <c r="L179" s="123"/>
      <c r="M179" s="123"/>
      <c r="N179" s="488"/>
      <c r="O179" s="488"/>
      <c r="BE179" s="14"/>
      <c r="BF179" s="15" t="s">
        <v>3460</v>
      </c>
      <c r="BG179" s="21"/>
      <c r="BH179" s="41"/>
      <c r="BI179" s="12"/>
      <c r="BJ179" s="12"/>
    </row>
    <row r="180" spans="1:62" s="287" customFormat="1" ht="20.25" customHeight="1" x14ac:dyDescent="0.3">
      <c r="A180" s="578" t="s">
        <v>57</v>
      </c>
      <c r="B180" s="579"/>
      <c r="C180" s="579"/>
      <c r="D180" s="579"/>
      <c r="E180" s="579"/>
      <c r="F180" s="579"/>
      <c r="G180" s="579"/>
      <c r="H180" s="312"/>
      <c r="I180" s="296">
        <f>SUM(I13:I178)</f>
        <v>2002376.54</v>
      </c>
      <c r="J180" s="297">
        <f>SUM(J13:J178)</f>
        <v>2402851.83</v>
      </c>
      <c r="K180" s="296"/>
      <c r="L180" s="298">
        <f>SUM(L13:L178)</f>
        <v>88936244.310000002</v>
      </c>
      <c r="M180" s="487">
        <f>SUM(M13:M178)</f>
        <v>106723493.11</v>
      </c>
      <c r="N180" s="489"/>
      <c r="O180" s="489"/>
    </row>
    <row r="181" spans="1:62" s="289" customFormat="1" ht="20.25" customHeight="1" thickBot="1" x14ac:dyDescent="0.35">
      <c r="A181" s="571" t="s">
        <v>5737</v>
      </c>
      <c r="B181" s="572"/>
      <c r="C181" s="572"/>
      <c r="D181" s="572"/>
      <c r="E181" s="572"/>
      <c r="F181" s="572"/>
      <c r="G181" s="572"/>
      <c r="H181" s="288"/>
      <c r="I181" s="581">
        <f>I180+L180</f>
        <v>90938620.849999994</v>
      </c>
      <c r="J181" s="582"/>
      <c r="K181" s="582"/>
      <c r="L181" s="582"/>
      <c r="M181" s="582"/>
      <c r="N181" s="490"/>
      <c r="O181" s="490"/>
    </row>
    <row r="182" spans="1:62" s="289" customFormat="1" ht="20.25" customHeight="1" thickBot="1" x14ac:dyDescent="0.35">
      <c r="A182" s="571" t="s">
        <v>5738</v>
      </c>
      <c r="B182" s="572"/>
      <c r="C182" s="572"/>
      <c r="D182" s="572"/>
      <c r="E182" s="572"/>
      <c r="F182" s="572"/>
      <c r="G182" s="572"/>
      <c r="H182" s="288"/>
      <c r="I182" s="573">
        <f>J180+M180</f>
        <v>109126344.94</v>
      </c>
      <c r="J182" s="574"/>
      <c r="K182" s="574"/>
      <c r="L182" s="574"/>
      <c r="M182" s="574"/>
      <c r="N182" s="490"/>
      <c r="O182" s="490"/>
    </row>
  </sheetData>
  <autoFilter ref="A10:M182" xr:uid="{00000000-0001-0000-1900-000000000000}">
    <filterColumn colId="2" showButton="0"/>
    <filterColumn colId="3" showButton="0"/>
  </autoFilter>
  <mergeCells count="185">
    <mergeCell ref="A99:G99"/>
    <mergeCell ref="A179:G179"/>
    <mergeCell ref="A173:G173"/>
    <mergeCell ref="C45:E45"/>
    <mergeCell ref="A137:G137"/>
    <mergeCell ref="A131:G131"/>
    <mergeCell ref="A125:G125"/>
    <mergeCell ref="A122:G122"/>
    <mergeCell ref="A121:G121"/>
    <mergeCell ref="A112:G112"/>
    <mergeCell ref="A108:G108"/>
    <mergeCell ref="A104:G104"/>
    <mergeCell ref="A101:G101"/>
    <mergeCell ref="C46:E46"/>
    <mergeCell ref="C47:E47"/>
    <mergeCell ref="C48:E48"/>
    <mergeCell ref="C49:E49"/>
    <mergeCell ref="C59:E59"/>
    <mergeCell ref="C65:E65"/>
    <mergeCell ref="C67:E67"/>
    <mergeCell ref="A66:G66"/>
    <mergeCell ref="C68:E68"/>
    <mergeCell ref="C69:E69"/>
    <mergeCell ref="C60:E60"/>
    <mergeCell ref="A2:M2"/>
    <mergeCell ref="A3:M3"/>
    <mergeCell ref="A5:M5"/>
    <mergeCell ref="C9:E9"/>
    <mergeCell ref="C10:E10"/>
    <mergeCell ref="C13:E13"/>
    <mergeCell ref="A6:M6"/>
    <mergeCell ref="C7:G7"/>
    <mergeCell ref="A180:G180"/>
    <mergeCell ref="A19:G19"/>
    <mergeCell ref="A16:G16"/>
    <mergeCell ref="A14:G14"/>
    <mergeCell ref="A12:G12"/>
    <mergeCell ref="A11:G11"/>
    <mergeCell ref="C25:E25"/>
    <mergeCell ref="C26:E26"/>
    <mergeCell ref="C28:E28"/>
    <mergeCell ref="C29:E29"/>
    <mergeCell ref="C20:E20"/>
    <mergeCell ref="C21:E21"/>
    <mergeCell ref="C22:E22"/>
    <mergeCell ref="C24:E24"/>
    <mergeCell ref="A27:G27"/>
    <mergeCell ref="A23:G23"/>
    <mergeCell ref="C15:E15"/>
    <mergeCell ref="C17:E17"/>
    <mergeCell ref="C18:E18"/>
    <mergeCell ref="C35:E35"/>
    <mergeCell ref="C37:E37"/>
    <mergeCell ref="C38:E38"/>
    <mergeCell ref="C39:E39"/>
    <mergeCell ref="C30:E30"/>
    <mergeCell ref="C31:E31"/>
    <mergeCell ref="C32:E32"/>
    <mergeCell ref="C33:E33"/>
    <mergeCell ref="C34:E34"/>
    <mergeCell ref="A36:G36"/>
    <mergeCell ref="C40:E40"/>
    <mergeCell ref="C41:E41"/>
    <mergeCell ref="C42:E42"/>
    <mergeCell ref="C44:E44"/>
    <mergeCell ref="C55:E55"/>
    <mergeCell ref="A50:G50"/>
    <mergeCell ref="A43:G43"/>
    <mergeCell ref="C56:E56"/>
    <mergeCell ref="C58:E58"/>
    <mergeCell ref="C51:E51"/>
    <mergeCell ref="C52:E52"/>
    <mergeCell ref="C53:E53"/>
    <mergeCell ref="C54:E54"/>
    <mergeCell ref="A57:G57"/>
    <mergeCell ref="C61:E61"/>
    <mergeCell ref="C62:E62"/>
    <mergeCell ref="C63:E63"/>
    <mergeCell ref="C64:E64"/>
    <mergeCell ref="C75:E75"/>
    <mergeCell ref="C76:E76"/>
    <mergeCell ref="A70:G70"/>
    <mergeCell ref="C78:E78"/>
    <mergeCell ref="C79:E79"/>
    <mergeCell ref="C71:E71"/>
    <mergeCell ref="C72:E72"/>
    <mergeCell ref="C73:E73"/>
    <mergeCell ref="C74:E74"/>
    <mergeCell ref="C85:E85"/>
    <mergeCell ref="C87:E87"/>
    <mergeCell ref="C88:E88"/>
    <mergeCell ref="A77:G77"/>
    <mergeCell ref="A86:G86"/>
    <mergeCell ref="C89:E89"/>
    <mergeCell ref="C80:E80"/>
    <mergeCell ref="C81:E81"/>
    <mergeCell ref="C82:E82"/>
    <mergeCell ref="C83:E83"/>
    <mergeCell ref="C84:E84"/>
    <mergeCell ref="C95:E95"/>
    <mergeCell ref="C98:E98"/>
    <mergeCell ref="C90:E90"/>
    <mergeCell ref="C91:E91"/>
    <mergeCell ref="C92:E92"/>
    <mergeCell ref="C93:E93"/>
    <mergeCell ref="C94:E94"/>
    <mergeCell ref="A96:G96"/>
    <mergeCell ref="A97:G97"/>
    <mergeCell ref="C105:E105"/>
    <mergeCell ref="C106:E106"/>
    <mergeCell ref="C107:E107"/>
    <mergeCell ref="C109:E109"/>
    <mergeCell ref="C100:E100"/>
    <mergeCell ref="C102:E102"/>
    <mergeCell ref="C103:E103"/>
    <mergeCell ref="C115:E115"/>
    <mergeCell ref="C116:E116"/>
    <mergeCell ref="C117:E117"/>
    <mergeCell ref="C118:E118"/>
    <mergeCell ref="C119:E119"/>
    <mergeCell ref="C110:E110"/>
    <mergeCell ref="C111:E111"/>
    <mergeCell ref="C113:E113"/>
    <mergeCell ref="C114:E114"/>
    <mergeCell ref="C126:E126"/>
    <mergeCell ref="C127:E127"/>
    <mergeCell ref="C128:E128"/>
    <mergeCell ref="C129:E129"/>
    <mergeCell ref="C120:E120"/>
    <mergeCell ref="C123:E123"/>
    <mergeCell ref="C124:E124"/>
    <mergeCell ref="C135:E135"/>
    <mergeCell ref="C136:E136"/>
    <mergeCell ref="C130:E130"/>
    <mergeCell ref="C132:E132"/>
    <mergeCell ref="C133:E133"/>
    <mergeCell ref="C134:E134"/>
    <mergeCell ref="A139:G139"/>
    <mergeCell ref="A138:G138"/>
    <mergeCell ref="C145:E145"/>
    <mergeCell ref="C147:E147"/>
    <mergeCell ref="C148:E148"/>
    <mergeCell ref="C149:E149"/>
    <mergeCell ref="C140:E140"/>
    <mergeCell ref="C142:E142"/>
    <mergeCell ref="C144:E144"/>
    <mergeCell ref="A146:G146"/>
    <mergeCell ref="A143:G143"/>
    <mergeCell ref="A141:G141"/>
    <mergeCell ref="A167:G167"/>
    <mergeCell ref="A164:G164"/>
    <mergeCell ref="A163:G163"/>
    <mergeCell ref="C155:E155"/>
    <mergeCell ref="C156:E156"/>
    <mergeCell ref="C157:E157"/>
    <mergeCell ref="C158:E158"/>
    <mergeCell ref="C159:E159"/>
    <mergeCell ref="C151:E151"/>
    <mergeCell ref="C152:E152"/>
    <mergeCell ref="C153:E153"/>
    <mergeCell ref="A154:G154"/>
    <mergeCell ref="N119:N120"/>
    <mergeCell ref="O119:O120"/>
    <mergeCell ref="N161:N162"/>
    <mergeCell ref="O161:O162"/>
    <mergeCell ref="I181:M181"/>
    <mergeCell ref="A182:G182"/>
    <mergeCell ref="I182:M182"/>
    <mergeCell ref="C175:E175"/>
    <mergeCell ref="C176:E176"/>
    <mergeCell ref="C177:E177"/>
    <mergeCell ref="C178:E178"/>
    <mergeCell ref="C170:E170"/>
    <mergeCell ref="C171:E171"/>
    <mergeCell ref="C172:E172"/>
    <mergeCell ref="C174:E174"/>
    <mergeCell ref="A181:G181"/>
    <mergeCell ref="A150:G150"/>
    <mergeCell ref="C165:E165"/>
    <mergeCell ref="C166:E166"/>
    <mergeCell ref="C168:E168"/>
    <mergeCell ref="C169:E169"/>
    <mergeCell ref="C160:E160"/>
    <mergeCell ref="C161:E161"/>
    <mergeCell ref="C162:E162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4">
    <tabColor rgb="FF7030A0"/>
    <pageSetUpPr fitToPage="1"/>
  </sheetPr>
  <dimension ref="A1:BK21"/>
  <sheetViews>
    <sheetView topLeftCell="A3" workbookViewId="0">
      <selection activeCell="I12" sqref="I1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8" width="15.109375" style="52" customWidth="1"/>
    <col min="9" max="10" width="25.5546875" style="52" customWidth="1"/>
    <col min="11" max="13" width="25.554687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0" width="34.109375" style="2" hidden="1" customWidth="1"/>
    <col min="61" max="63" width="127.5546875" style="2" hidden="1" customWidth="1"/>
    <col min="64" max="16384" width="9.109375" style="1"/>
  </cols>
  <sheetData>
    <row r="1" spans="1:60" s="3" customFormat="1" ht="14.4" x14ac:dyDescent="0.3">
      <c r="A1" s="78" t="s">
        <v>5548</v>
      </c>
      <c r="B1" s="4"/>
      <c r="C1" s="4"/>
      <c r="D1" s="4"/>
      <c r="E1" s="4"/>
      <c r="F1" s="4"/>
      <c r="G1" s="4"/>
      <c r="H1" s="52"/>
      <c r="I1" s="52"/>
      <c r="J1" s="52"/>
      <c r="K1" s="4"/>
      <c r="L1" s="4"/>
      <c r="M1" s="4"/>
    </row>
    <row r="2" spans="1:60" s="3" customFormat="1" ht="29.2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60" s="3" customFormat="1" ht="14.4" x14ac:dyDescent="0.3">
      <c r="A4" s="588" t="s">
        <v>584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AF4" s="6" t="s">
        <v>584</v>
      </c>
      <c r="AG4" s="6" t="s">
        <v>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  <c r="AS4" s="6" t="s">
        <v>1</v>
      </c>
      <c r="AT4" s="6" t="s">
        <v>1</v>
      </c>
    </row>
    <row r="5" spans="1:60" s="3" customFormat="1" ht="15.75" customHeight="1" x14ac:dyDescent="0.3">
      <c r="A5" s="576" t="s">
        <v>4</v>
      </c>
      <c r="B5" s="576"/>
      <c r="C5" s="576"/>
      <c r="D5" s="576"/>
      <c r="E5" s="576"/>
      <c r="F5" s="576"/>
      <c r="G5" s="576"/>
      <c r="H5" s="576"/>
      <c r="I5" s="576"/>
      <c r="J5" s="576"/>
      <c r="K5" s="576"/>
      <c r="L5" s="576"/>
      <c r="M5" s="576"/>
    </row>
    <row r="6" spans="1:60" s="3" customFormat="1" ht="14.4" x14ac:dyDescent="0.3">
      <c r="A6" s="4"/>
      <c r="B6" s="8" t="s">
        <v>5</v>
      </c>
      <c r="C6" s="577" t="s">
        <v>585</v>
      </c>
      <c r="D6" s="577"/>
      <c r="E6" s="577"/>
      <c r="F6" s="577"/>
      <c r="G6" s="577"/>
      <c r="H6" s="53"/>
      <c r="I6" s="53"/>
      <c r="J6" s="88"/>
      <c r="K6" s="9"/>
      <c r="L6" s="9"/>
      <c r="M6" s="9"/>
    </row>
    <row r="7" spans="1:60" s="3" customFormat="1" ht="10.5" customHeight="1" thickBot="1" x14ac:dyDescent="0.35">
      <c r="A7" s="13"/>
      <c r="H7" s="54"/>
      <c r="I7" s="54"/>
      <c r="J7" s="54"/>
    </row>
    <row r="8" spans="1:60" s="286" customFormat="1" ht="52.5" customHeight="1" x14ac:dyDescent="0.3">
      <c r="A8" s="338" t="s">
        <v>7</v>
      </c>
      <c r="B8" s="281" t="s">
        <v>8</v>
      </c>
      <c r="C8" s="584" t="s">
        <v>9</v>
      </c>
      <c r="D8" s="585"/>
      <c r="E8" s="586"/>
      <c r="F8" s="280" t="s">
        <v>10</v>
      </c>
      <c r="G8" s="281" t="s">
        <v>11</v>
      </c>
      <c r="H8" s="282" t="s">
        <v>5733</v>
      </c>
      <c r="I8" s="282" t="s">
        <v>5739</v>
      </c>
      <c r="J8" s="283" t="s">
        <v>5735</v>
      </c>
      <c r="K8" s="282" t="s">
        <v>5734</v>
      </c>
      <c r="L8" s="284" t="s">
        <v>5740</v>
      </c>
      <c r="M8" s="285" t="s">
        <v>5736</v>
      </c>
    </row>
    <row r="9" spans="1:60" s="3" customFormat="1" ht="15" thickBot="1" x14ac:dyDescent="0.35">
      <c r="A9" s="73">
        <v>1</v>
      </c>
      <c r="B9" s="274">
        <v>2</v>
      </c>
      <c r="C9" s="592">
        <v>3</v>
      </c>
      <c r="D9" s="592"/>
      <c r="E9" s="592"/>
      <c r="F9" s="75">
        <v>4</v>
      </c>
      <c r="G9" s="274">
        <v>5</v>
      </c>
      <c r="H9" s="427">
        <v>6</v>
      </c>
      <c r="I9" s="428" t="s">
        <v>47</v>
      </c>
      <c r="J9" s="429" t="s">
        <v>52</v>
      </c>
      <c r="K9" s="76" t="s">
        <v>55</v>
      </c>
      <c r="L9" s="276" t="s">
        <v>56</v>
      </c>
      <c r="M9" s="77" t="s">
        <v>162</v>
      </c>
    </row>
    <row r="10" spans="1:60" s="3" customFormat="1" ht="15" customHeight="1" x14ac:dyDescent="0.3">
      <c r="A10" s="594" t="s">
        <v>586</v>
      </c>
      <c r="B10" s="595"/>
      <c r="C10" s="595"/>
      <c r="D10" s="595"/>
      <c r="E10" s="595"/>
      <c r="F10" s="595"/>
      <c r="G10" s="595"/>
      <c r="H10" s="121"/>
      <c r="I10" s="121"/>
      <c r="J10" s="121"/>
      <c r="K10" s="93"/>
      <c r="L10" s="275"/>
      <c r="M10" s="94"/>
      <c r="BE10" s="14" t="s">
        <v>586</v>
      </c>
    </row>
    <row r="11" spans="1:60" s="3" customFormat="1" ht="15" customHeight="1" x14ac:dyDescent="0.3">
      <c r="A11" s="603" t="s">
        <v>587</v>
      </c>
      <c r="B11" s="604"/>
      <c r="C11" s="604"/>
      <c r="D11" s="604"/>
      <c r="E11" s="604"/>
      <c r="F11" s="604"/>
      <c r="G11" s="604"/>
      <c r="H11" s="123"/>
      <c r="I11" s="123"/>
      <c r="J11" s="123"/>
      <c r="K11" s="61"/>
      <c r="L11" s="273"/>
      <c r="M11" s="62"/>
      <c r="BE11" s="14"/>
      <c r="BF11" s="15" t="s">
        <v>587</v>
      </c>
    </row>
    <row r="12" spans="1:60" s="3" customFormat="1" ht="31.8" x14ac:dyDescent="0.3">
      <c r="A12" s="16" t="s">
        <v>15</v>
      </c>
      <c r="B12" s="17" t="s">
        <v>588</v>
      </c>
      <c r="C12" s="568" t="s">
        <v>589</v>
      </c>
      <c r="D12" s="568"/>
      <c r="E12" s="568"/>
      <c r="F12" s="16" t="s">
        <v>43</v>
      </c>
      <c r="G12" s="29">
        <v>0.26369999999999999</v>
      </c>
      <c r="H12" s="55">
        <f>I12/G12</f>
        <v>42966.89</v>
      </c>
      <c r="I12" s="55">
        <f>J12/1.2</f>
        <v>11330.37</v>
      </c>
      <c r="J12" s="19">
        <v>13596.44</v>
      </c>
      <c r="K12" s="19">
        <v>0</v>
      </c>
      <c r="L12" s="19">
        <v>0</v>
      </c>
      <c r="M12" s="19">
        <f>((L12*1.052)+(L12*1.052)*0.021+(L12*1.052)*0.035+(L12*1.052)*0.025+(L12*1.052)*0.02)*1.2</f>
        <v>0</v>
      </c>
      <c r="BE12" s="14"/>
      <c r="BF12" s="15"/>
      <c r="BG12" s="21" t="s">
        <v>589</v>
      </c>
    </row>
    <row r="13" spans="1:60" s="3" customFormat="1" ht="42" x14ac:dyDescent="0.3">
      <c r="A13" s="16" t="s">
        <v>20</v>
      </c>
      <c r="B13" s="17" t="s">
        <v>590</v>
      </c>
      <c r="C13" s="568" t="s">
        <v>591</v>
      </c>
      <c r="D13" s="568"/>
      <c r="E13" s="568"/>
      <c r="F13" s="16" t="s">
        <v>43</v>
      </c>
      <c r="G13" s="29">
        <v>0.26369999999999999</v>
      </c>
      <c r="H13" s="55">
        <f t="shared" ref="H13:H18" si="0">I13/G13</f>
        <v>8251.73</v>
      </c>
      <c r="I13" s="55">
        <f t="shared" ref="I13:I18" si="1">J13/1.2</f>
        <v>2175.98</v>
      </c>
      <c r="J13" s="19">
        <v>2611.1799999999998</v>
      </c>
      <c r="K13" s="19">
        <v>0</v>
      </c>
      <c r="L13" s="19">
        <v>0</v>
      </c>
      <c r="M13" s="19">
        <f t="shared" ref="M13:M18" si="2">((L13*1.052)+(L13*1.052)*0.021+(L13*1.052)*0.035+(L13*1.052)*0.025+(L13*1.052)*0.02)*1.2</f>
        <v>0</v>
      </c>
      <c r="BE13" s="14"/>
      <c r="BF13" s="15"/>
      <c r="BG13" s="21" t="s">
        <v>591</v>
      </c>
    </row>
    <row r="14" spans="1:60" s="3" customFormat="1" ht="15" customHeight="1" x14ac:dyDescent="0.3">
      <c r="A14" s="603" t="s">
        <v>592</v>
      </c>
      <c r="B14" s="604"/>
      <c r="C14" s="604"/>
      <c r="D14" s="604"/>
      <c r="E14" s="604"/>
      <c r="F14" s="604"/>
      <c r="G14" s="604"/>
      <c r="H14" s="55" t="e">
        <f t="shared" si="0"/>
        <v>#DIV/0!</v>
      </c>
      <c r="I14" s="55">
        <f t="shared" si="1"/>
        <v>0</v>
      </c>
      <c r="J14" s="19">
        <v>0</v>
      </c>
      <c r="K14" s="19">
        <v>0</v>
      </c>
      <c r="L14" s="273"/>
      <c r="M14" s="19">
        <f t="shared" si="2"/>
        <v>0</v>
      </c>
      <c r="BE14" s="14"/>
      <c r="BF14" s="15" t="s">
        <v>592</v>
      </c>
      <c r="BG14" s="21"/>
    </row>
    <row r="15" spans="1:60" s="3" customFormat="1" ht="21.6" x14ac:dyDescent="0.3">
      <c r="A15" s="16" t="s">
        <v>22</v>
      </c>
      <c r="B15" s="17" t="s">
        <v>593</v>
      </c>
      <c r="C15" s="568" t="s">
        <v>594</v>
      </c>
      <c r="D15" s="568"/>
      <c r="E15" s="568"/>
      <c r="F15" s="16" t="s">
        <v>64</v>
      </c>
      <c r="G15" s="30">
        <v>5.86</v>
      </c>
      <c r="H15" s="55">
        <f t="shared" si="0"/>
        <v>4279.22</v>
      </c>
      <c r="I15" s="55">
        <f t="shared" si="1"/>
        <v>25076.23</v>
      </c>
      <c r="J15" s="19">
        <v>30091.47</v>
      </c>
      <c r="K15" s="19">
        <v>0</v>
      </c>
      <c r="L15" s="19">
        <v>0</v>
      </c>
      <c r="M15" s="19">
        <f t="shared" si="2"/>
        <v>0</v>
      </c>
      <c r="BE15" s="14"/>
      <c r="BF15" s="15"/>
      <c r="BG15" s="21" t="s">
        <v>594</v>
      </c>
    </row>
    <row r="16" spans="1:60" s="3" customFormat="1" ht="15" customHeight="1" x14ac:dyDescent="0.3">
      <c r="A16" s="603" t="s">
        <v>606</v>
      </c>
      <c r="B16" s="604"/>
      <c r="C16" s="604"/>
      <c r="D16" s="604"/>
      <c r="E16" s="604"/>
      <c r="F16" s="604"/>
      <c r="G16" s="604"/>
      <c r="H16" s="55" t="e">
        <f t="shared" si="0"/>
        <v>#DIV/0!</v>
      </c>
      <c r="I16" s="55">
        <f t="shared" si="1"/>
        <v>0</v>
      </c>
      <c r="J16" s="19">
        <v>0</v>
      </c>
      <c r="K16" s="19">
        <v>0</v>
      </c>
      <c r="L16" s="273"/>
      <c r="M16" s="19">
        <f t="shared" si="2"/>
        <v>0</v>
      </c>
      <c r="BE16" s="14"/>
      <c r="BF16" s="15" t="s">
        <v>606</v>
      </c>
      <c r="BG16" s="21"/>
      <c r="BH16" s="12"/>
    </row>
    <row r="17" spans="1:60" s="3" customFormat="1" ht="31.8" x14ac:dyDescent="0.3">
      <c r="A17" s="16" t="s">
        <v>27</v>
      </c>
      <c r="B17" s="17" t="s">
        <v>93</v>
      </c>
      <c r="C17" s="568" t="s">
        <v>94</v>
      </c>
      <c r="D17" s="568"/>
      <c r="E17" s="568"/>
      <c r="F17" s="16" t="s">
        <v>50</v>
      </c>
      <c r="G17" s="30">
        <v>3.98</v>
      </c>
      <c r="H17" s="55">
        <f t="shared" si="0"/>
        <v>51.86</v>
      </c>
      <c r="I17" s="55">
        <f t="shared" si="1"/>
        <v>206.39</v>
      </c>
      <c r="J17" s="19">
        <v>247.67</v>
      </c>
      <c r="K17" s="19">
        <v>0</v>
      </c>
      <c r="L17" s="19">
        <v>0</v>
      </c>
      <c r="M17" s="19">
        <f t="shared" si="2"/>
        <v>0</v>
      </c>
      <c r="BE17" s="14"/>
      <c r="BF17" s="15"/>
      <c r="BG17" s="21" t="s">
        <v>94</v>
      </c>
      <c r="BH17" s="12"/>
    </row>
    <row r="18" spans="1:60" s="3" customFormat="1" ht="42" x14ac:dyDescent="0.3">
      <c r="A18" s="16" t="s">
        <v>35</v>
      </c>
      <c r="B18" s="17" t="s">
        <v>48</v>
      </c>
      <c r="C18" s="568" t="s">
        <v>49</v>
      </c>
      <c r="D18" s="568"/>
      <c r="E18" s="568"/>
      <c r="F18" s="16" t="s">
        <v>50</v>
      </c>
      <c r="G18" s="30">
        <v>3.98</v>
      </c>
      <c r="H18" s="55">
        <f t="shared" si="0"/>
        <v>693.07</v>
      </c>
      <c r="I18" s="55">
        <f t="shared" si="1"/>
        <v>2758.43</v>
      </c>
      <c r="J18" s="19">
        <v>3310.11</v>
      </c>
      <c r="K18" s="19">
        <v>0</v>
      </c>
      <c r="L18" s="19">
        <v>0</v>
      </c>
      <c r="M18" s="19">
        <f t="shared" si="2"/>
        <v>0</v>
      </c>
      <c r="BE18" s="14"/>
      <c r="BF18" s="15"/>
      <c r="BG18" s="21" t="s">
        <v>49</v>
      </c>
      <c r="BH18" s="12"/>
    </row>
    <row r="19" spans="1:60" s="287" customFormat="1" ht="20.25" customHeight="1" x14ac:dyDescent="0.3">
      <c r="A19" s="578" t="s">
        <v>57</v>
      </c>
      <c r="B19" s="579"/>
      <c r="C19" s="579"/>
      <c r="D19" s="579"/>
      <c r="E19" s="579"/>
      <c r="F19" s="579"/>
      <c r="G19" s="579"/>
      <c r="H19" s="312"/>
      <c r="I19" s="296">
        <f>SUM(I12:I18)</f>
        <v>41547.4</v>
      </c>
      <c r="J19" s="297">
        <f>SUM(J12:J18)</f>
        <v>49856.87</v>
      </c>
      <c r="K19" s="296"/>
      <c r="L19" s="298">
        <f>SUM(L12:L18)</f>
        <v>0</v>
      </c>
      <c r="M19" s="299">
        <f>SUM(M12:M18)</f>
        <v>0</v>
      </c>
    </row>
    <row r="20" spans="1:60" s="289" customFormat="1" ht="20.25" customHeight="1" thickBot="1" x14ac:dyDescent="0.35">
      <c r="A20" s="571" t="s">
        <v>5737</v>
      </c>
      <c r="B20" s="572"/>
      <c r="C20" s="572"/>
      <c r="D20" s="572"/>
      <c r="E20" s="572"/>
      <c r="F20" s="572"/>
      <c r="G20" s="572"/>
      <c r="H20" s="288"/>
      <c r="I20" s="581">
        <f>I19+L19</f>
        <v>41547.4</v>
      </c>
      <c r="J20" s="582"/>
      <c r="K20" s="582"/>
      <c r="L20" s="582"/>
      <c r="M20" s="583"/>
    </row>
    <row r="21" spans="1:60" s="289" customFormat="1" ht="20.25" customHeight="1" thickBot="1" x14ac:dyDescent="0.35">
      <c r="A21" s="571" t="s">
        <v>5738</v>
      </c>
      <c r="B21" s="572"/>
      <c r="C21" s="572"/>
      <c r="D21" s="572"/>
      <c r="E21" s="572"/>
      <c r="F21" s="572"/>
      <c r="G21" s="572"/>
      <c r="H21" s="288"/>
      <c r="I21" s="573">
        <f>J19+M19</f>
        <v>49856.87</v>
      </c>
      <c r="J21" s="574"/>
      <c r="K21" s="574"/>
      <c r="L21" s="574"/>
      <c r="M21" s="575"/>
    </row>
  </sheetData>
  <mergeCells count="21">
    <mergeCell ref="A2:M2"/>
    <mergeCell ref="A3:M3"/>
    <mergeCell ref="A4:M4"/>
    <mergeCell ref="C8:E8"/>
    <mergeCell ref="C9:E9"/>
    <mergeCell ref="C17:E17"/>
    <mergeCell ref="I20:M20"/>
    <mergeCell ref="A11:G11"/>
    <mergeCell ref="A10:G10"/>
    <mergeCell ref="A5:M5"/>
    <mergeCell ref="C6:G6"/>
    <mergeCell ref="A16:G16"/>
    <mergeCell ref="C15:E15"/>
    <mergeCell ref="A14:G14"/>
    <mergeCell ref="C12:E12"/>
    <mergeCell ref="C13:E13"/>
    <mergeCell ref="A21:G21"/>
    <mergeCell ref="I21:M21"/>
    <mergeCell ref="A19:G19"/>
    <mergeCell ref="A20:G20"/>
    <mergeCell ref="C18:E18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15">
    <tabColor rgb="FF7030A0"/>
    <pageSetUpPr fitToPage="1"/>
  </sheetPr>
  <dimension ref="A1:BM290"/>
  <sheetViews>
    <sheetView topLeftCell="A277" workbookViewId="0">
      <selection activeCell="P13" sqref="O13:P13"/>
    </sheetView>
  </sheetViews>
  <sheetFormatPr defaultColWidth="9.109375" defaultRowHeight="11.25" customHeight="1" x14ac:dyDescent="0.2"/>
  <cols>
    <col min="1" max="1" width="9" style="1" customWidth="1"/>
    <col min="2" max="2" width="27.5546875" style="1" customWidth="1"/>
    <col min="3" max="3" width="10.44140625" style="1" customWidth="1"/>
    <col min="4" max="4" width="15.44140625" style="1" customWidth="1"/>
    <col min="5" max="5" width="21.109375" style="1" customWidth="1"/>
    <col min="6" max="7" width="10.6640625" style="1" customWidth="1"/>
    <col min="8" max="8" width="18.109375" style="52" customWidth="1"/>
    <col min="9" max="13" width="22.44140625" style="52" customWidth="1"/>
    <col min="14" max="14" width="10.6640625" style="1" customWidth="1"/>
    <col min="15" max="15" width="13.554687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78" t="s">
        <v>5580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59" s="3" customFormat="1" ht="35.2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9" s="3" customFormat="1" ht="14.4" x14ac:dyDescent="0.3">
      <c r="A5" s="588" t="s">
        <v>3607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3607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9" s="3" customFormat="1" ht="14.4" x14ac:dyDescent="0.3">
      <c r="A7" s="4"/>
      <c r="B7" s="8" t="s">
        <v>5</v>
      </c>
      <c r="C7" s="577" t="s">
        <v>3608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9" s="3" customFormat="1" ht="15" thickBot="1" x14ac:dyDescent="0.35">
      <c r="A8" s="4"/>
      <c r="B8" s="8"/>
      <c r="C8" s="45"/>
      <c r="D8" s="45"/>
      <c r="E8" s="45"/>
      <c r="F8" s="46"/>
      <c r="G8" s="45"/>
      <c r="H8" s="53"/>
      <c r="I8" s="53"/>
      <c r="J8" s="88"/>
      <c r="K8" s="88"/>
      <c r="L8" s="88"/>
      <c r="M8" s="88"/>
    </row>
    <row r="9" spans="1:59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9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9" s="3" customFormat="1" ht="15" customHeight="1" x14ac:dyDescent="0.3">
      <c r="A11" s="601" t="s">
        <v>1590</v>
      </c>
      <c r="B11" s="602"/>
      <c r="C11" s="602"/>
      <c r="D11" s="602"/>
      <c r="E11" s="602"/>
      <c r="F11" s="602"/>
      <c r="G11" s="602"/>
      <c r="H11" s="82"/>
      <c r="I11" s="82"/>
      <c r="J11" s="82"/>
      <c r="K11" s="82"/>
      <c r="L11" s="82"/>
      <c r="M11" s="83"/>
      <c r="BE11" s="14" t="s">
        <v>1590</v>
      </c>
    </row>
    <row r="12" spans="1:59" s="3" customFormat="1" ht="21.75" customHeight="1" x14ac:dyDescent="0.3">
      <c r="A12" s="603" t="s">
        <v>1591</v>
      </c>
      <c r="B12" s="604"/>
      <c r="C12" s="604"/>
      <c r="D12" s="604"/>
      <c r="E12" s="604"/>
      <c r="F12" s="604"/>
      <c r="G12" s="604"/>
      <c r="H12" s="98"/>
      <c r="I12" s="98"/>
      <c r="J12" s="98"/>
      <c r="K12" s="98"/>
      <c r="L12" s="98"/>
      <c r="M12" s="99"/>
      <c r="BE12" s="14"/>
      <c r="BF12" s="15" t="s">
        <v>1591</v>
      </c>
    </row>
    <row r="13" spans="1:59" s="3" customFormat="1" ht="31.8" x14ac:dyDescent="0.3">
      <c r="A13" s="16" t="s">
        <v>15</v>
      </c>
      <c r="B13" s="17" t="s">
        <v>588</v>
      </c>
      <c r="C13" s="568" t="s">
        <v>589</v>
      </c>
      <c r="D13" s="568"/>
      <c r="E13" s="568"/>
      <c r="F13" s="16" t="s">
        <v>43</v>
      </c>
      <c r="G13" s="42">
        <v>0.49517</v>
      </c>
      <c r="H13" s="55">
        <f>I13/G13</f>
        <v>42966.86</v>
      </c>
      <c r="I13" s="55">
        <f>J13/1.2</f>
        <v>21275.9</v>
      </c>
      <c r="J13" s="19">
        <v>25531.08</v>
      </c>
      <c r="K13" s="19">
        <f>L13/G13</f>
        <v>0</v>
      </c>
      <c r="L13" s="19">
        <f>M13/1.2</f>
        <v>0</v>
      </c>
      <c r="M13" s="19">
        <v>0</v>
      </c>
      <c r="BE13" s="14"/>
      <c r="BF13" s="15"/>
      <c r="BG13" s="21" t="s">
        <v>589</v>
      </c>
    </row>
    <row r="14" spans="1:59" s="3" customFormat="1" ht="15" customHeight="1" x14ac:dyDescent="0.3">
      <c r="A14" s="603" t="s">
        <v>1592</v>
      </c>
      <c r="B14" s="604"/>
      <c r="C14" s="604"/>
      <c r="D14" s="604"/>
      <c r="E14" s="604"/>
      <c r="F14" s="604"/>
      <c r="G14" s="604"/>
      <c r="H14" s="354"/>
      <c r="I14" s="354"/>
      <c r="J14" s="267"/>
      <c r="K14" s="267"/>
      <c r="L14" s="267"/>
      <c r="M14" s="267"/>
      <c r="BE14" s="14"/>
      <c r="BF14" s="15" t="s">
        <v>1592</v>
      </c>
      <c r="BG14" s="21"/>
    </row>
    <row r="15" spans="1:59" s="3" customFormat="1" ht="42" x14ac:dyDescent="0.3">
      <c r="A15" s="16" t="s">
        <v>20</v>
      </c>
      <c r="B15" s="17" t="s">
        <v>3331</v>
      </c>
      <c r="C15" s="568" t="s">
        <v>3332</v>
      </c>
      <c r="D15" s="568"/>
      <c r="E15" s="568"/>
      <c r="F15" s="16" t="s">
        <v>43</v>
      </c>
      <c r="G15" s="42">
        <v>0.34142</v>
      </c>
      <c r="H15" s="55">
        <f t="shared" ref="H15:H77" si="0">I15/G15</f>
        <v>6905.37</v>
      </c>
      <c r="I15" s="55">
        <f t="shared" ref="I15:I77" si="1">J15/1.2</f>
        <v>2357.63</v>
      </c>
      <c r="J15" s="19">
        <v>2829.15</v>
      </c>
      <c r="K15" s="19">
        <f t="shared" ref="K15:K77" si="2">L15/G15</f>
        <v>0</v>
      </c>
      <c r="L15" s="19">
        <f t="shared" ref="L15:L77" si="3">M15/1.2</f>
        <v>0</v>
      </c>
      <c r="M15" s="19">
        <v>0</v>
      </c>
      <c r="BE15" s="14"/>
      <c r="BF15" s="15"/>
      <c r="BG15" s="21" t="s">
        <v>3332</v>
      </c>
    </row>
    <row r="16" spans="1:59" s="3" customFormat="1" ht="28.5" customHeight="1" x14ac:dyDescent="0.3">
      <c r="A16" s="603" t="s">
        <v>1593</v>
      </c>
      <c r="B16" s="604"/>
      <c r="C16" s="604"/>
      <c r="D16" s="604"/>
      <c r="E16" s="604"/>
      <c r="F16" s="604"/>
      <c r="G16" s="604"/>
      <c r="H16" s="354"/>
      <c r="I16" s="354"/>
      <c r="J16" s="267"/>
      <c r="K16" s="267"/>
      <c r="L16" s="267"/>
      <c r="M16" s="267"/>
      <c r="BE16" s="14"/>
      <c r="BF16" s="15" t="s">
        <v>1593</v>
      </c>
      <c r="BG16" s="21"/>
    </row>
    <row r="17" spans="1:62" s="3" customFormat="1" ht="52.2" x14ac:dyDescent="0.3">
      <c r="A17" s="16" t="s">
        <v>22</v>
      </c>
      <c r="B17" s="17" t="s">
        <v>3426</v>
      </c>
      <c r="C17" s="568" t="s">
        <v>3427</v>
      </c>
      <c r="D17" s="568"/>
      <c r="E17" s="568"/>
      <c r="F17" s="16" t="s">
        <v>43</v>
      </c>
      <c r="G17" s="42">
        <v>0.15375</v>
      </c>
      <c r="H17" s="55">
        <f t="shared" si="0"/>
        <v>63811.25</v>
      </c>
      <c r="I17" s="55">
        <f t="shared" si="1"/>
        <v>9810.98</v>
      </c>
      <c r="J17" s="19">
        <v>11773.18</v>
      </c>
      <c r="K17" s="19">
        <f t="shared" si="2"/>
        <v>0</v>
      </c>
      <c r="L17" s="19">
        <f t="shared" si="3"/>
        <v>0</v>
      </c>
      <c r="M17" s="19">
        <v>0</v>
      </c>
      <c r="BE17" s="14"/>
      <c r="BF17" s="15"/>
      <c r="BG17" s="21" t="s">
        <v>3427</v>
      </c>
    </row>
    <row r="18" spans="1:62" s="3" customFormat="1" ht="42" x14ac:dyDescent="0.3">
      <c r="A18" s="16" t="s">
        <v>27</v>
      </c>
      <c r="B18" s="17" t="s">
        <v>48</v>
      </c>
      <c r="C18" s="568" t="s">
        <v>49</v>
      </c>
      <c r="D18" s="568"/>
      <c r="E18" s="568"/>
      <c r="F18" s="16" t="s">
        <v>50</v>
      </c>
      <c r="G18" s="24">
        <v>307.5</v>
      </c>
      <c r="H18" s="55">
        <f t="shared" si="0"/>
        <v>693.07</v>
      </c>
      <c r="I18" s="55">
        <f t="shared" si="1"/>
        <v>213119.02</v>
      </c>
      <c r="J18" s="19">
        <v>255742.82</v>
      </c>
      <c r="K18" s="19">
        <f t="shared" si="2"/>
        <v>0</v>
      </c>
      <c r="L18" s="19">
        <f t="shared" si="3"/>
        <v>0</v>
      </c>
      <c r="M18" s="19">
        <v>0</v>
      </c>
      <c r="BE18" s="14"/>
      <c r="BF18" s="15"/>
      <c r="BG18" s="21" t="s">
        <v>49</v>
      </c>
    </row>
    <row r="19" spans="1:62" s="3" customFormat="1" ht="15" customHeight="1" x14ac:dyDescent="0.3">
      <c r="A19" s="603" t="s">
        <v>1596</v>
      </c>
      <c r="B19" s="604"/>
      <c r="C19" s="604"/>
      <c r="D19" s="604"/>
      <c r="E19" s="604"/>
      <c r="F19" s="604"/>
      <c r="G19" s="604"/>
      <c r="H19" s="354"/>
      <c r="I19" s="354"/>
      <c r="J19" s="267"/>
      <c r="K19" s="267"/>
      <c r="L19" s="267"/>
      <c r="M19" s="267"/>
      <c r="BE19" s="14"/>
      <c r="BF19" s="15" t="s">
        <v>1596</v>
      </c>
      <c r="BG19" s="21"/>
    </row>
    <row r="20" spans="1:62" s="3" customFormat="1" ht="21.6" x14ac:dyDescent="0.3">
      <c r="A20" s="16" t="s">
        <v>35</v>
      </c>
      <c r="B20" s="17" t="s">
        <v>1597</v>
      </c>
      <c r="C20" s="568" t="s">
        <v>1598</v>
      </c>
      <c r="D20" s="568"/>
      <c r="E20" s="568"/>
      <c r="F20" s="16" t="s">
        <v>99</v>
      </c>
      <c r="G20" s="18">
        <v>15.375</v>
      </c>
      <c r="H20" s="55">
        <f t="shared" si="0"/>
        <v>12752.44</v>
      </c>
      <c r="I20" s="55">
        <f t="shared" si="1"/>
        <v>196068.7</v>
      </c>
      <c r="J20" s="19">
        <v>235282.44</v>
      </c>
      <c r="K20" s="19">
        <f t="shared" si="2"/>
        <v>6764.22</v>
      </c>
      <c r="L20" s="19">
        <f t="shared" si="3"/>
        <v>103999.93</v>
      </c>
      <c r="M20" s="19">
        <v>124799.91</v>
      </c>
      <c r="BE20" s="14"/>
      <c r="BF20" s="15"/>
      <c r="BG20" s="21" t="s">
        <v>1598</v>
      </c>
    </row>
    <row r="21" spans="1:62" s="3" customFormat="1" ht="20.399999999999999" x14ac:dyDescent="0.3">
      <c r="A21" s="36" t="s">
        <v>139</v>
      </c>
      <c r="B21" s="37" t="s">
        <v>763</v>
      </c>
      <c r="C21" s="599" t="s">
        <v>764</v>
      </c>
      <c r="D21" s="599"/>
      <c r="E21" s="599"/>
      <c r="F21" s="38" t="s">
        <v>46</v>
      </c>
      <c r="G21" s="39" t="s">
        <v>3609</v>
      </c>
      <c r="H21" s="55"/>
      <c r="I21" s="55"/>
      <c r="J21" s="19"/>
      <c r="K21" s="19"/>
      <c r="L21" s="19"/>
      <c r="M21" s="19"/>
      <c r="BE21" s="14"/>
      <c r="BF21" s="15"/>
      <c r="BG21" s="21"/>
      <c r="BH21" s="41" t="s">
        <v>764</v>
      </c>
    </row>
    <row r="22" spans="1:62" s="3" customFormat="1" ht="21.6" x14ac:dyDescent="0.3">
      <c r="A22" s="25" t="s">
        <v>126</v>
      </c>
      <c r="B22" s="26" t="s">
        <v>201</v>
      </c>
      <c r="C22" s="600" t="s">
        <v>79</v>
      </c>
      <c r="D22" s="600"/>
      <c r="E22" s="600"/>
      <c r="F22" s="27" t="s">
        <v>46</v>
      </c>
      <c r="G22" s="22" t="s">
        <v>3609</v>
      </c>
      <c r="H22" s="55"/>
      <c r="I22" s="55"/>
      <c r="J22" s="19"/>
      <c r="K22" s="19"/>
      <c r="L22" s="19"/>
      <c r="M22" s="19"/>
      <c r="BE22" s="14"/>
      <c r="BF22" s="15"/>
      <c r="BG22" s="21"/>
      <c r="BH22" s="41"/>
      <c r="BI22" s="12" t="s">
        <v>79</v>
      </c>
    </row>
    <row r="23" spans="1:62" s="3" customFormat="1" ht="15" customHeight="1" x14ac:dyDescent="0.3">
      <c r="A23" s="603" t="s">
        <v>3335</v>
      </c>
      <c r="B23" s="604"/>
      <c r="C23" s="604"/>
      <c r="D23" s="604"/>
      <c r="E23" s="604"/>
      <c r="F23" s="604"/>
      <c r="G23" s="604"/>
      <c r="H23" s="354"/>
      <c r="I23" s="354"/>
      <c r="J23" s="267"/>
      <c r="K23" s="267"/>
      <c r="L23" s="267"/>
      <c r="M23" s="267"/>
      <c r="BE23" s="14"/>
      <c r="BF23" s="15" t="s">
        <v>3335</v>
      </c>
      <c r="BG23" s="21"/>
      <c r="BH23" s="41"/>
      <c r="BI23" s="12"/>
    </row>
    <row r="24" spans="1:62" s="3" customFormat="1" ht="31.8" x14ac:dyDescent="0.3">
      <c r="A24" s="16" t="s">
        <v>40</v>
      </c>
      <c r="B24" s="17" t="s">
        <v>3336</v>
      </c>
      <c r="C24" s="568" t="s">
        <v>3337</v>
      </c>
      <c r="D24" s="568"/>
      <c r="E24" s="568"/>
      <c r="F24" s="16" t="s">
        <v>64</v>
      </c>
      <c r="G24" s="30">
        <v>5.0599999999999996</v>
      </c>
      <c r="H24" s="55">
        <f t="shared" si="0"/>
        <v>6180.01</v>
      </c>
      <c r="I24" s="55">
        <f t="shared" si="1"/>
        <v>31270.85</v>
      </c>
      <c r="J24" s="19">
        <v>37525.019999999997</v>
      </c>
      <c r="K24" s="19">
        <f t="shared" si="2"/>
        <v>10.15</v>
      </c>
      <c r="L24" s="19">
        <f t="shared" si="3"/>
        <v>51.34</v>
      </c>
      <c r="M24" s="19">
        <v>61.61</v>
      </c>
      <c r="BE24" s="14"/>
      <c r="BF24" s="15"/>
      <c r="BG24" s="21" t="s">
        <v>3337</v>
      </c>
      <c r="BH24" s="41"/>
      <c r="BI24" s="12"/>
    </row>
    <row r="25" spans="1:62" s="3" customFormat="1" ht="21.6" x14ac:dyDescent="0.3">
      <c r="A25" s="25"/>
      <c r="B25" s="26" t="s">
        <v>603</v>
      </c>
      <c r="C25" s="600" t="s">
        <v>604</v>
      </c>
      <c r="D25" s="600"/>
      <c r="E25" s="600"/>
      <c r="F25" s="27" t="s">
        <v>605</v>
      </c>
      <c r="G25" s="22" t="s">
        <v>3610</v>
      </c>
      <c r="H25" s="55"/>
      <c r="I25" s="55"/>
      <c r="J25" s="19"/>
      <c r="K25" s="19"/>
      <c r="L25" s="19"/>
      <c r="M25" s="19"/>
      <c r="BE25" s="14"/>
      <c r="BF25" s="15"/>
      <c r="BG25" s="21"/>
      <c r="BH25" s="41"/>
      <c r="BI25" s="12"/>
      <c r="BJ25" s="12" t="s">
        <v>604</v>
      </c>
    </row>
    <row r="26" spans="1:62" s="3" customFormat="1" ht="21.6" x14ac:dyDescent="0.3">
      <c r="A26" s="16" t="s">
        <v>47</v>
      </c>
      <c r="B26" s="17" t="s">
        <v>3339</v>
      </c>
      <c r="C26" s="568" t="s">
        <v>3340</v>
      </c>
      <c r="D26" s="568"/>
      <c r="E26" s="568"/>
      <c r="F26" s="16" t="s">
        <v>112</v>
      </c>
      <c r="G26" s="30">
        <v>516.12</v>
      </c>
      <c r="H26" s="55">
        <f t="shared" si="0"/>
        <v>0</v>
      </c>
      <c r="I26" s="55">
        <f t="shared" si="1"/>
        <v>0</v>
      </c>
      <c r="J26" s="19">
        <v>0</v>
      </c>
      <c r="K26" s="19">
        <f t="shared" si="2"/>
        <v>256.57</v>
      </c>
      <c r="L26" s="19">
        <f t="shared" si="3"/>
        <v>132421.31</v>
      </c>
      <c r="M26" s="19">
        <v>158905.57</v>
      </c>
      <c r="BE26" s="14"/>
      <c r="BF26" s="15"/>
      <c r="BG26" s="21" t="s">
        <v>3340</v>
      </c>
      <c r="BH26" s="41"/>
      <c r="BI26" s="12"/>
      <c r="BJ26" s="12"/>
    </row>
    <row r="27" spans="1:62" s="3" customFormat="1" ht="15" customHeight="1" x14ac:dyDescent="0.3">
      <c r="A27" s="603" t="s">
        <v>1606</v>
      </c>
      <c r="B27" s="604"/>
      <c r="C27" s="604"/>
      <c r="D27" s="604"/>
      <c r="E27" s="604"/>
      <c r="F27" s="604"/>
      <c r="G27" s="604"/>
      <c r="H27" s="354"/>
      <c r="I27" s="354"/>
      <c r="J27" s="267"/>
      <c r="K27" s="267"/>
      <c r="L27" s="267"/>
      <c r="M27" s="267"/>
      <c r="BE27" s="14"/>
      <c r="BF27" s="15" t="s">
        <v>1606</v>
      </c>
      <c r="BG27" s="21"/>
      <c r="BH27" s="41"/>
      <c r="BI27" s="12"/>
      <c r="BJ27" s="12"/>
    </row>
    <row r="28" spans="1:62" s="3" customFormat="1" ht="42" x14ac:dyDescent="0.3">
      <c r="A28" s="16" t="s">
        <v>52</v>
      </c>
      <c r="B28" s="17" t="s">
        <v>1607</v>
      </c>
      <c r="C28" s="568" t="s">
        <v>1608</v>
      </c>
      <c r="D28" s="568"/>
      <c r="E28" s="568"/>
      <c r="F28" s="16" t="s">
        <v>64</v>
      </c>
      <c r="G28" s="24">
        <v>0.9</v>
      </c>
      <c r="H28" s="55">
        <f t="shared" si="0"/>
        <v>17115.169999999998</v>
      </c>
      <c r="I28" s="55">
        <f t="shared" si="1"/>
        <v>15403.65</v>
      </c>
      <c r="J28" s="19">
        <v>18484.38</v>
      </c>
      <c r="K28" s="19">
        <f t="shared" si="2"/>
        <v>172.1</v>
      </c>
      <c r="L28" s="19">
        <f t="shared" si="3"/>
        <v>154.88999999999999</v>
      </c>
      <c r="M28" s="19">
        <v>185.87</v>
      </c>
      <c r="BE28" s="14"/>
      <c r="BF28" s="15"/>
      <c r="BG28" s="21" t="s">
        <v>1608</v>
      </c>
      <c r="BH28" s="41"/>
      <c r="BI28" s="12"/>
      <c r="BJ28" s="12"/>
    </row>
    <row r="29" spans="1:62" s="3" customFormat="1" ht="20.399999999999999" x14ac:dyDescent="0.3">
      <c r="A29" s="25"/>
      <c r="B29" s="26" t="s">
        <v>1609</v>
      </c>
      <c r="C29" s="600" t="s">
        <v>1610</v>
      </c>
      <c r="D29" s="600"/>
      <c r="E29" s="600"/>
      <c r="F29" s="27" t="s">
        <v>138</v>
      </c>
      <c r="G29" s="22" t="s">
        <v>3611</v>
      </c>
      <c r="H29" s="55"/>
      <c r="I29" s="55"/>
      <c r="J29" s="19"/>
      <c r="K29" s="19"/>
      <c r="L29" s="19"/>
      <c r="M29" s="19"/>
      <c r="BE29" s="14"/>
      <c r="BF29" s="15"/>
      <c r="BG29" s="21"/>
      <c r="BH29" s="41"/>
      <c r="BI29" s="12"/>
      <c r="BJ29" s="12" t="s">
        <v>1610</v>
      </c>
    </row>
    <row r="30" spans="1:62" s="3" customFormat="1" ht="21.6" x14ac:dyDescent="0.3">
      <c r="A30" s="25"/>
      <c r="B30" s="26" t="s">
        <v>603</v>
      </c>
      <c r="C30" s="600" t="s">
        <v>604</v>
      </c>
      <c r="D30" s="600"/>
      <c r="E30" s="600"/>
      <c r="F30" s="27" t="s">
        <v>605</v>
      </c>
      <c r="G30" s="22" t="s">
        <v>3612</v>
      </c>
      <c r="H30" s="55"/>
      <c r="I30" s="55"/>
      <c r="J30" s="19"/>
      <c r="K30" s="19"/>
      <c r="L30" s="19"/>
      <c r="M30" s="19"/>
      <c r="BE30" s="14"/>
      <c r="BF30" s="15"/>
      <c r="BG30" s="21"/>
      <c r="BH30" s="41"/>
      <c r="BI30" s="12"/>
      <c r="BJ30" s="12" t="s">
        <v>604</v>
      </c>
    </row>
    <row r="31" spans="1:62" s="3" customFormat="1" ht="21.6" x14ac:dyDescent="0.3">
      <c r="A31" s="16" t="s">
        <v>55</v>
      </c>
      <c r="B31" s="17" t="s">
        <v>1604</v>
      </c>
      <c r="C31" s="568" t="s">
        <v>1605</v>
      </c>
      <c r="D31" s="568"/>
      <c r="E31" s="568"/>
      <c r="F31" s="16" t="s">
        <v>112</v>
      </c>
      <c r="G31" s="24">
        <v>91.8</v>
      </c>
      <c r="H31" s="55">
        <f t="shared" si="0"/>
        <v>0</v>
      </c>
      <c r="I31" s="55">
        <f t="shared" si="1"/>
        <v>0</v>
      </c>
      <c r="J31" s="19">
        <v>0</v>
      </c>
      <c r="K31" s="19">
        <f t="shared" si="2"/>
        <v>120.03</v>
      </c>
      <c r="L31" s="19">
        <f t="shared" si="3"/>
        <v>11019.1</v>
      </c>
      <c r="M31" s="19">
        <v>13222.92</v>
      </c>
      <c r="BE31" s="14"/>
      <c r="BF31" s="15"/>
      <c r="BG31" s="21" t="s">
        <v>1605</v>
      </c>
      <c r="BH31" s="41"/>
      <c r="BI31" s="12"/>
      <c r="BJ31" s="12"/>
    </row>
    <row r="32" spans="1:62" s="3" customFormat="1" ht="15" customHeight="1" x14ac:dyDescent="0.3">
      <c r="A32" s="603" t="s">
        <v>3341</v>
      </c>
      <c r="B32" s="604"/>
      <c r="C32" s="604"/>
      <c r="D32" s="604"/>
      <c r="E32" s="604"/>
      <c r="F32" s="604"/>
      <c r="G32" s="604"/>
      <c r="H32" s="354"/>
      <c r="I32" s="354"/>
      <c r="J32" s="267"/>
      <c r="K32" s="267"/>
      <c r="L32" s="267"/>
      <c r="M32" s="267"/>
      <c r="BE32" s="14"/>
      <c r="BF32" s="15" t="s">
        <v>3341</v>
      </c>
      <c r="BG32" s="21"/>
      <c r="BH32" s="41"/>
      <c r="BI32" s="12"/>
      <c r="BJ32" s="12"/>
    </row>
    <row r="33" spans="1:62" s="3" customFormat="1" ht="21.6" x14ac:dyDescent="0.3">
      <c r="A33" s="16" t="s">
        <v>56</v>
      </c>
      <c r="B33" s="17" t="s">
        <v>593</v>
      </c>
      <c r="C33" s="568" t="s">
        <v>594</v>
      </c>
      <c r="D33" s="568"/>
      <c r="E33" s="568"/>
      <c r="F33" s="16" t="s">
        <v>64</v>
      </c>
      <c r="G33" s="30">
        <v>0.18</v>
      </c>
      <c r="H33" s="55">
        <f t="shared" si="0"/>
        <v>14264</v>
      </c>
      <c r="I33" s="55">
        <f t="shared" si="1"/>
        <v>2567.52</v>
      </c>
      <c r="J33" s="19">
        <v>3081.02</v>
      </c>
      <c r="K33" s="19">
        <f t="shared" si="2"/>
        <v>747.94</v>
      </c>
      <c r="L33" s="19">
        <f t="shared" si="3"/>
        <v>134.63</v>
      </c>
      <c r="M33" s="19">
        <v>161.56</v>
      </c>
      <c r="BE33" s="14"/>
      <c r="BF33" s="15"/>
      <c r="BG33" s="21" t="s">
        <v>594</v>
      </c>
      <c r="BH33" s="41"/>
      <c r="BI33" s="12"/>
      <c r="BJ33" s="12"/>
    </row>
    <row r="34" spans="1:62" s="3" customFormat="1" ht="20.399999999999999" x14ac:dyDescent="0.3">
      <c r="A34" s="25"/>
      <c r="B34" s="26" t="s">
        <v>595</v>
      </c>
      <c r="C34" s="600" t="s">
        <v>596</v>
      </c>
      <c r="D34" s="600"/>
      <c r="E34" s="600"/>
      <c r="F34" s="27" t="s">
        <v>402</v>
      </c>
      <c r="G34" s="22" t="s">
        <v>3613</v>
      </c>
      <c r="H34" s="55"/>
      <c r="I34" s="55"/>
      <c r="J34" s="19"/>
      <c r="K34" s="19"/>
      <c r="L34" s="19"/>
      <c r="M34" s="19"/>
      <c r="BE34" s="14"/>
      <c r="BF34" s="15"/>
      <c r="BG34" s="21"/>
      <c r="BH34" s="41"/>
      <c r="BI34" s="12"/>
      <c r="BJ34" s="12" t="s">
        <v>596</v>
      </c>
    </row>
    <row r="35" spans="1:62" s="3" customFormat="1" ht="21.6" x14ac:dyDescent="0.3">
      <c r="A35" s="25"/>
      <c r="B35" s="26" t="s">
        <v>597</v>
      </c>
      <c r="C35" s="600" t="s">
        <v>598</v>
      </c>
      <c r="D35" s="600"/>
      <c r="E35" s="600"/>
      <c r="F35" s="27" t="s">
        <v>67</v>
      </c>
      <c r="G35" s="22" t="s">
        <v>3614</v>
      </c>
      <c r="H35" s="55"/>
      <c r="I35" s="55"/>
      <c r="J35" s="19"/>
      <c r="K35" s="19"/>
      <c r="L35" s="19"/>
      <c r="M35" s="19"/>
      <c r="BE35" s="14"/>
      <c r="BF35" s="15"/>
      <c r="BG35" s="21"/>
      <c r="BH35" s="41"/>
      <c r="BI35" s="12"/>
      <c r="BJ35" s="12" t="s">
        <v>598</v>
      </c>
    </row>
    <row r="36" spans="1:62" s="3" customFormat="1" ht="21.6" x14ac:dyDescent="0.3">
      <c r="A36" s="25"/>
      <c r="B36" s="26" t="s">
        <v>599</v>
      </c>
      <c r="C36" s="600" t="s">
        <v>600</v>
      </c>
      <c r="D36" s="600"/>
      <c r="E36" s="600"/>
      <c r="F36" s="27" t="s">
        <v>67</v>
      </c>
      <c r="G36" s="22" t="s">
        <v>3615</v>
      </c>
      <c r="H36" s="55"/>
      <c r="I36" s="55"/>
      <c r="J36" s="19"/>
      <c r="K36" s="19"/>
      <c r="L36" s="19"/>
      <c r="M36" s="19"/>
      <c r="BE36" s="14"/>
      <c r="BF36" s="15"/>
      <c r="BG36" s="21"/>
      <c r="BH36" s="41"/>
      <c r="BI36" s="12"/>
      <c r="BJ36" s="12" t="s">
        <v>600</v>
      </c>
    </row>
    <row r="37" spans="1:62" s="3" customFormat="1" ht="20.399999999999999" x14ac:dyDescent="0.3">
      <c r="A37" s="25"/>
      <c r="B37" s="26" t="s">
        <v>601</v>
      </c>
      <c r="C37" s="600" t="s">
        <v>602</v>
      </c>
      <c r="D37" s="600"/>
      <c r="E37" s="600"/>
      <c r="F37" s="27" t="s">
        <v>72</v>
      </c>
      <c r="G37" s="22" t="s">
        <v>3616</v>
      </c>
      <c r="H37" s="55"/>
      <c r="I37" s="55"/>
      <c r="J37" s="19"/>
      <c r="K37" s="19"/>
      <c r="L37" s="19"/>
      <c r="M37" s="19"/>
      <c r="BE37" s="14"/>
      <c r="BF37" s="15"/>
      <c r="BG37" s="21"/>
      <c r="BH37" s="41"/>
      <c r="BI37" s="12"/>
      <c r="BJ37" s="12" t="s">
        <v>602</v>
      </c>
    </row>
    <row r="38" spans="1:62" s="3" customFormat="1" ht="20.399999999999999" x14ac:dyDescent="0.3">
      <c r="A38" s="25"/>
      <c r="B38" s="26" t="s">
        <v>86</v>
      </c>
      <c r="C38" s="600" t="s">
        <v>87</v>
      </c>
      <c r="D38" s="600"/>
      <c r="E38" s="600"/>
      <c r="F38" s="27" t="s">
        <v>67</v>
      </c>
      <c r="G38" s="22" t="s">
        <v>3617</v>
      </c>
      <c r="H38" s="55"/>
      <c r="I38" s="55"/>
      <c r="J38" s="19"/>
      <c r="K38" s="19"/>
      <c r="L38" s="19"/>
      <c r="M38" s="19"/>
      <c r="BE38" s="14"/>
      <c r="BF38" s="15"/>
      <c r="BG38" s="21"/>
      <c r="BH38" s="41"/>
      <c r="BI38" s="12"/>
      <c r="BJ38" s="12" t="s">
        <v>87</v>
      </c>
    </row>
    <row r="39" spans="1:62" s="3" customFormat="1" ht="21.6" x14ac:dyDescent="0.3">
      <c r="A39" s="25"/>
      <c r="B39" s="26" t="s">
        <v>603</v>
      </c>
      <c r="C39" s="600" t="s">
        <v>604</v>
      </c>
      <c r="D39" s="600"/>
      <c r="E39" s="600"/>
      <c r="F39" s="27" t="s">
        <v>605</v>
      </c>
      <c r="G39" s="22" t="s">
        <v>3618</v>
      </c>
      <c r="H39" s="55"/>
      <c r="I39" s="55"/>
      <c r="J39" s="19"/>
      <c r="K39" s="19"/>
      <c r="L39" s="19"/>
      <c r="M39" s="19"/>
      <c r="BE39" s="14"/>
      <c r="BF39" s="15"/>
      <c r="BG39" s="21"/>
      <c r="BH39" s="41"/>
      <c r="BI39" s="12"/>
      <c r="BJ39" s="12" t="s">
        <v>604</v>
      </c>
    </row>
    <row r="40" spans="1:62" s="3" customFormat="1" ht="21.6" x14ac:dyDescent="0.3">
      <c r="A40" s="16" t="s">
        <v>162</v>
      </c>
      <c r="B40" s="17" t="s">
        <v>1941</v>
      </c>
      <c r="C40" s="568" t="s">
        <v>1942</v>
      </c>
      <c r="D40" s="568"/>
      <c r="E40" s="568"/>
      <c r="F40" s="16" t="s">
        <v>64</v>
      </c>
      <c r="G40" s="30">
        <v>1.1599999999999999</v>
      </c>
      <c r="H40" s="55">
        <f t="shared" si="0"/>
        <v>12536.17</v>
      </c>
      <c r="I40" s="55">
        <f t="shared" si="1"/>
        <v>14541.96</v>
      </c>
      <c r="J40" s="19">
        <v>17450.349999999999</v>
      </c>
      <c r="K40" s="19">
        <f t="shared" si="2"/>
        <v>379.58</v>
      </c>
      <c r="L40" s="19">
        <f t="shared" si="3"/>
        <v>440.31</v>
      </c>
      <c r="M40" s="19">
        <v>528.37</v>
      </c>
      <c r="BE40" s="14"/>
      <c r="BF40" s="15"/>
      <c r="BG40" s="21" t="s">
        <v>1942</v>
      </c>
      <c r="BH40" s="41"/>
      <c r="BI40" s="12"/>
      <c r="BJ40" s="12"/>
    </row>
    <row r="41" spans="1:62" s="3" customFormat="1" ht="20.399999999999999" x14ac:dyDescent="0.3">
      <c r="A41" s="25"/>
      <c r="B41" s="26" t="s">
        <v>595</v>
      </c>
      <c r="C41" s="600" t="s">
        <v>596</v>
      </c>
      <c r="D41" s="600"/>
      <c r="E41" s="600"/>
      <c r="F41" s="27" t="s">
        <v>402</v>
      </c>
      <c r="G41" s="22" t="s">
        <v>3619</v>
      </c>
      <c r="H41" s="55"/>
      <c r="I41" s="55"/>
      <c r="J41" s="19"/>
      <c r="K41" s="19"/>
      <c r="L41" s="19"/>
      <c r="M41" s="19"/>
      <c r="BE41" s="14"/>
      <c r="BF41" s="15"/>
      <c r="BG41" s="21"/>
      <c r="BH41" s="41"/>
      <c r="BI41" s="12"/>
      <c r="BJ41" s="12" t="s">
        <v>596</v>
      </c>
    </row>
    <row r="42" spans="1:62" s="3" customFormat="1" ht="21.6" x14ac:dyDescent="0.3">
      <c r="A42" s="25"/>
      <c r="B42" s="26" t="s">
        <v>1762</v>
      </c>
      <c r="C42" s="600" t="s">
        <v>1763</v>
      </c>
      <c r="D42" s="600"/>
      <c r="E42" s="600"/>
      <c r="F42" s="27" t="s">
        <v>67</v>
      </c>
      <c r="G42" s="22" t="s">
        <v>3620</v>
      </c>
      <c r="H42" s="55"/>
      <c r="I42" s="55"/>
      <c r="J42" s="19"/>
      <c r="K42" s="19"/>
      <c r="L42" s="19"/>
      <c r="M42" s="19"/>
      <c r="BE42" s="14"/>
      <c r="BF42" s="15"/>
      <c r="BG42" s="21"/>
      <c r="BH42" s="41"/>
      <c r="BI42" s="12"/>
      <c r="BJ42" s="12" t="s">
        <v>1763</v>
      </c>
    </row>
    <row r="43" spans="1:62" s="3" customFormat="1" ht="20.399999999999999" x14ac:dyDescent="0.3">
      <c r="A43" s="25"/>
      <c r="B43" s="26" t="s">
        <v>86</v>
      </c>
      <c r="C43" s="600" t="s">
        <v>87</v>
      </c>
      <c r="D43" s="600"/>
      <c r="E43" s="600"/>
      <c r="F43" s="27" t="s">
        <v>67</v>
      </c>
      <c r="G43" s="22" t="s">
        <v>3621</v>
      </c>
      <c r="H43" s="55"/>
      <c r="I43" s="55"/>
      <c r="J43" s="19"/>
      <c r="K43" s="19"/>
      <c r="L43" s="19"/>
      <c r="M43" s="19"/>
      <c r="BE43" s="14"/>
      <c r="BF43" s="15"/>
      <c r="BG43" s="21"/>
      <c r="BH43" s="41"/>
      <c r="BI43" s="12"/>
      <c r="BJ43" s="12" t="s">
        <v>87</v>
      </c>
    </row>
    <row r="44" spans="1:62" s="3" customFormat="1" ht="21.6" x14ac:dyDescent="0.3">
      <c r="A44" s="25"/>
      <c r="B44" s="26" t="s">
        <v>603</v>
      </c>
      <c r="C44" s="600" t="s">
        <v>604</v>
      </c>
      <c r="D44" s="600"/>
      <c r="E44" s="600"/>
      <c r="F44" s="27" t="s">
        <v>605</v>
      </c>
      <c r="G44" s="22" t="s">
        <v>3622</v>
      </c>
      <c r="H44" s="55"/>
      <c r="I44" s="55"/>
      <c r="J44" s="19"/>
      <c r="K44" s="19"/>
      <c r="L44" s="19"/>
      <c r="M44" s="19"/>
      <c r="BE44" s="14"/>
      <c r="BF44" s="15"/>
      <c r="BG44" s="21"/>
      <c r="BH44" s="41"/>
      <c r="BI44" s="12"/>
      <c r="BJ44" s="12" t="s">
        <v>604</v>
      </c>
    </row>
    <row r="45" spans="1:62" s="3" customFormat="1" ht="42" x14ac:dyDescent="0.3">
      <c r="A45" s="16" t="s">
        <v>165</v>
      </c>
      <c r="B45" s="17" t="s">
        <v>3348</v>
      </c>
      <c r="C45" s="568" t="s">
        <v>3349</v>
      </c>
      <c r="D45" s="568"/>
      <c r="E45" s="568"/>
      <c r="F45" s="16" t="s">
        <v>112</v>
      </c>
      <c r="G45" s="30">
        <v>144.84</v>
      </c>
      <c r="H45" s="55">
        <f t="shared" si="0"/>
        <v>0</v>
      </c>
      <c r="I45" s="55">
        <f t="shared" si="1"/>
        <v>0</v>
      </c>
      <c r="J45" s="19">
        <v>0</v>
      </c>
      <c r="K45" s="19">
        <f t="shared" si="2"/>
        <v>448.97</v>
      </c>
      <c r="L45" s="19">
        <f t="shared" si="3"/>
        <v>65029.279999999999</v>
      </c>
      <c r="M45" s="19">
        <v>78035.14</v>
      </c>
      <c r="BE45" s="14"/>
      <c r="BF45" s="15"/>
      <c r="BG45" s="21" t="s">
        <v>3349</v>
      </c>
      <c r="BH45" s="41"/>
      <c r="BI45" s="12"/>
      <c r="BJ45" s="12"/>
    </row>
    <row r="46" spans="1:62" s="3" customFormat="1" ht="15" customHeight="1" x14ac:dyDescent="0.3">
      <c r="A46" s="603" t="s">
        <v>3623</v>
      </c>
      <c r="B46" s="604"/>
      <c r="C46" s="604"/>
      <c r="D46" s="604"/>
      <c r="E46" s="604"/>
      <c r="F46" s="604"/>
      <c r="G46" s="604"/>
      <c r="H46" s="354"/>
      <c r="I46" s="354"/>
      <c r="J46" s="267"/>
      <c r="K46" s="267"/>
      <c r="L46" s="267"/>
      <c r="M46" s="267"/>
      <c r="BE46" s="14"/>
      <c r="BF46" s="15" t="s">
        <v>3623</v>
      </c>
      <c r="BG46" s="21"/>
      <c r="BH46" s="41"/>
      <c r="BI46" s="12"/>
      <c r="BJ46" s="12"/>
    </row>
    <row r="47" spans="1:62" s="3" customFormat="1" ht="21.6" x14ac:dyDescent="0.3">
      <c r="A47" s="16" t="s">
        <v>166</v>
      </c>
      <c r="B47" s="17" t="s">
        <v>1614</v>
      </c>
      <c r="C47" s="568" t="s">
        <v>1615</v>
      </c>
      <c r="D47" s="568"/>
      <c r="E47" s="568"/>
      <c r="F47" s="16" t="s">
        <v>64</v>
      </c>
      <c r="G47" s="30">
        <v>0.92</v>
      </c>
      <c r="H47" s="55">
        <f t="shared" si="0"/>
        <v>14921.92</v>
      </c>
      <c r="I47" s="55">
        <f t="shared" si="1"/>
        <v>13728.17</v>
      </c>
      <c r="J47" s="19">
        <v>16473.8</v>
      </c>
      <c r="K47" s="19">
        <f t="shared" si="2"/>
        <v>747.98</v>
      </c>
      <c r="L47" s="19">
        <f t="shared" si="3"/>
        <v>688.14</v>
      </c>
      <c r="M47" s="19">
        <v>825.77</v>
      </c>
      <c r="BE47" s="14"/>
      <c r="BF47" s="15"/>
      <c r="BG47" s="21" t="s">
        <v>1615</v>
      </c>
      <c r="BH47" s="41"/>
      <c r="BI47" s="12"/>
      <c r="BJ47" s="12"/>
    </row>
    <row r="48" spans="1:62" s="3" customFormat="1" ht="20.399999999999999" x14ac:dyDescent="0.3">
      <c r="A48" s="25"/>
      <c r="B48" s="26" t="s">
        <v>595</v>
      </c>
      <c r="C48" s="600" t="s">
        <v>596</v>
      </c>
      <c r="D48" s="600"/>
      <c r="E48" s="600"/>
      <c r="F48" s="27" t="s">
        <v>402</v>
      </c>
      <c r="G48" s="22" t="s">
        <v>3624</v>
      </c>
      <c r="H48" s="55"/>
      <c r="I48" s="55"/>
      <c r="J48" s="19"/>
      <c r="K48" s="19"/>
      <c r="L48" s="19"/>
      <c r="M48" s="19"/>
      <c r="BE48" s="14"/>
      <c r="BF48" s="15"/>
      <c r="BG48" s="21"/>
      <c r="BH48" s="41"/>
      <c r="BI48" s="12"/>
      <c r="BJ48" s="12" t="s">
        <v>596</v>
      </c>
    </row>
    <row r="49" spans="1:62" s="3" customFormat="1" ht="21.6" x14ac:dyDescent="0.3">
      <c r="A49" s="25"/>
      <c r="B49" s="26" t="s">
        <v>597</v>
      </c>
      <c r="C49" s="600" t="s">
        <v>598</v>
      </c>
      <c r="D49" s="600"/>
      <c r="E49" s="600"/>
      <c r="F49" s="27" t="s">
        <v>67</v>
      </c>
      <c r="G49" s="22" t="s">
        <v>3625</v>
      </c>
      <c r="H49" s="55"/>
      <c r="I49" s="55"/>
      <c r="J49" s="19"/>
      <c r="K49" s="19"/>
      <c r="L49" s="19"/>
      <c r="M49" s="19"/>
      <c r="BE49" s="14"/>
      <c r="BF49" s="15"/>
      <c r="BG49" s="21"/>
      <c r="BH49" s="41"/>
      <c r="BI49" s="12"/>
      <c r="BJ49" s="12" t="s">
        <v>598</v>
      </c>
    </row>
    <row r="50" spans="1:62" s="3" customFormat="1" ht="21.6" x14ac:dyDescent="0.3">
      <c r="A50" s="25"/>
      <c r="B50" s="26" t="s">
        <v>599</v>
      </c>
      <c r="C50" s="600" t="s">
        <v>600</v>
      </c>
      <c r="D50" s="600"/>
      <c r="E50" s="600"/>
      <c r="F50" s="27" t="s">
        <v>67</v>
      </c>
      <c r="G50" s="22" t="s">
        <v>3626</v>
      </c>
      <c r="H50" s="55"/>
      <c r="I50" s="55"/>
      <c r="J50" s="19"/>
      <c r="K50" s="19"/>
      <c r="L50" s="19"/>
      <c r="M50" s="19"/>
      <c r="BE50" s="14"/>
      <c r="BF50" s="15"/>
      <c r="BG50" s="21"/>
      <c r="BH50" s="41"/>
      <c r="BI50" s="12"/>
      <c r="BJ50" s="12" t="s">
        <v>600</v>
      </c>
    </row>
    <row r="51" spans="1:62" s="3" customFormat="1" ht="20.399999999999999" x14ac:dyDescent="0.3">
      <c r="A51" s="25"/>
      <c r="B51" s="26" t="s">
        <v>601</v>
      </c>
      <c r="C51" s="600" t="s">
        <v>602</v>
      </c>
      <c r="D51" s="600"/>
      <c r="E51" s="600"/>
      <c r="F51" s="27" t="s">
        <v>72</v>
      </c>
      <c r="G51" s="22" t="s">
        <v>3627</v>
      </c>
      <c r="H51" s="55"/>
      <c r="I51" s="55"/>
      <c r="J51" s="19"/>
      <c r="K51" s="19"/>
      <c r="L51" s="19"/>
      <c r="M51" s="19"/>
      <c r="BE51" s="14"/>
      <c r="BF51" s="15"/>
      <c r="BG51" s="21"/>
      <c r="BH51" s="41"/>
      <c r="BI51" s="12"/>
      <c r="BJ51" s="12" t="s">
        <v>602</v>
      </c>
    </row>
    <row r="52" spans="1:62" s="3" customFormat="1" ht="20.399999999999999" x14ac:dyDescent="0.3">
      <c r="A52" s="25"/>
      <c r="B52" s="26" t="s">
        <v>86</v>
      </c>
      <c r="C52" s="600" t="s">
        <v>87</v>
      </c>
      <c r="D52" s="600"/>
      <c r="E52" s="600"/>
      <c r="F52" s="27" t="s">
        <v>67</v>
      </c>
      <c r="G52" s="22" t="s">
        <v>3628</v>
      </c>
      <c r="H52" s="55"/>
      <c r="I52" s="55"/>
      <c r="J52" s="19"/>
      <c r="K52" s="19"/>
      <c r="L52" s="19"/>
      <c r="M52" s="19"/>
      <c r="BE52" s="14"/>
      <c r="BF52" s="15"/>
      <c r="BG52" s="21"/>
      <c r="BH52" s="41"/>
      <c r="BI52" s="12"/>
      <c r="BJ52" s="12" t="s">
        <v>87</v>
      </c>
    </row>
    <row r="53" spans="1:62" s="3" customFormat="1" ht="21.6" x14ac:dyDescent="0.3">
      <c r="A53" s="25"/>
      <c r="B53" s="26" t="s">
        <v>603</v>
      </c>
      <c r="C53" s="600" t="s">
        <v>604</v>
      </c>
      <c r="D53" s="600"/>
      <c r="E53" s="600"/>
      <c r="F53" s="27" t="s">
        <v>605</v>
      </c>
      <c r="G53" s="22" t="s">
        <v>3629</v>
      </c>
      <c r="H53" s="55"/>
      <c r="I53" s="55"/>
      <c r="J53" s="19"/>
      <c r="K53" s="19"/>
      <c r="L53" s="19"/>
      <c r="M53" s="19"/>
      <c r="BE53" s="14"/>
      <c r="BF53" s="15"/>
      <c r="BG53" s="21"/>
      <c r="BH53" s="41"/>
      <c r="BI53" s="12"/>
      <c r="BJ53" s="12" t="s">
        <v>604</v>
      </c>
    </row>
    <row r="54" spans="1:62" s="3" customFormat="1" ht="42" x14ac:dyDescent="0.3">
      <c r="A54" s="16" t="s">
        <v>169</v>
      </c>
      <c r="B54" s="17" t="s">
        <v>3362</v>
      </c>
      <c r="C54" s="568" t="s">
        <v>3363</v>
      </c>
      <c r="D54" s="568"/>
      <c r="E54" s="568"/>
      <c r="F54" s="16" t="s">
        <v>112</v>
      </c>
      <c r="G54" s="30">
        <v>99.96</v>
      </c>
      <c r="H54" s="55">
        <f t="shared" si="0"/>
        <v>0</v>
      </c>
      <c r="I54" s="55">
        <f t="shared" si="1"/>
        <v>0</v>
      </c>
      <c r="J54" s="19">
        <v>0</v>
      </c>
      <c r="K54" s="19">
        <f t="shared" si="2"/>
        <v>1140.06</v>
      </c>
      <c r="L54" s="19">
        <f t="shared" si="3"/>
        <v>113960.8</v>
      </c>
      <c r="M54" s="19">
        <v>136752.95999999999</v>
      </c>
      <c r="BE54" s="14"/>
      <c r="BF54" s="15"/>
      <c r="BG54" s="21" t="s">
        <v>3363</v>
      </c>
      <c r="BH54" s="41"/>
      <c r="BI54" s="12"/>
      <c r="BJ54" s="12"/>
    </row>
    <row r="55" spans="1:62" s="3" customFormat="1" ht="15" customHeight="1" x14ac:dyDescent="0.3">
      <c r="A55" s="603" t="s">
        <v>3630</v>
      </c>
      <c r="B55" s="604"/>
      <c r="C55" s="604"/>
      <c r="D55" s="604"/>
      <c r="E55" s="604"/>
      <c r="F55" s="604"/>
      <c r="G55" s="604"/>
      <c r="H55" s="354"/>
      <c r="I55" s="354"/>
      <c r="J55" s="267"/>
      <c r="K55" s="267"/>
      <c r="L55" s="267"/>
      <c r="M55" s="267"/>
      <c r="BE55" s="14"/>
      <c r="BF55" s="15" t="s">
        <v>3630</v>
      </c>
      <c r="BG55" s="21"/>
      <c r="BH55" s="41"/>
      <c r="BI55" s="12"/>
      <c r="BJ55" s="12"/>
    </row>
    <row r="56" spans="1:62" s="3" customFormat="1" ht="21.6" x14ac:dyDescent="0.3">
      <c r="A56" s="16" t="s">
        <v>172</v>
      </c>
      <c r="B56" s="17" t="s">
        <v>3631</v>
      </c>
      <c r="C56" s="568" t="s">
        <v>3632</v>
      </c>
      <c r="D56" s="568"/>
      <c r="E56" s="568"/>
      <c r="F56" s="16" t="s">
        <v>64</v>
      </c>
      <c r="G56" s="30">
        <v>2.4900000000000002</v>
      </c>
      <c r="H56" s="55">
        <f t="shared" si="0"/>
        <v>17685.849999999999</v>
      </c>
      <c r="I56" s="55">
        <f t="shared" si="1"/>
        <v>44037.760000000002</v>
      </c>
      <c r="J56" s="19">
        <v>52845.31</v>
      </c>
      <c r="K56" s="19">
        <f t="shared" si="2"/>
        <v>748.8</v>
      </c>
      <c r="L56" s="19">
        <f t="shared" si="3"/>
        <v>1864.52</v>
      </c>
      <c r="M56" s="19">
        <v>2237.42</v>
      </c>
      <c r="BE56" s="14"/>
      <c r="BF56" s="15"/>
      <c r="BG56" s="21" t="s">
        <v>3632</v>
      </c>
      <c r="BH56" s="41"/>
      <c r="BI56" s="12"/>
      <c r="BJ56" s="12"/>
    </row>
    <row r="57" spans="1:62" s="3" customFormat="1" ht="20.399999999999999" x14ac:dyDescent="0.3">
      <c r="A57" s="25"/>
      <c r="B57" s="26" t="s">
        <v>595</v>
      </c>
      <c r="C57" s="600" t="s">
        <v>596</v>
      </c>
      <c r="D57" s="600"/>
      <c r="E57" s="600"/>
      <c r="F57" s="27" t="s">
        <v>402</v>
      </c>
      <c r="G57" s="22" t="s">
        <v>3633</v>
      </c>
      <c r="H57" s="55"/>
      <c r="I57" s="55"/>
      <c r="J57" s="19"/>
      <c r="K57" s="19"/>
      <c r="L57" s="19"/>
      <c r="M57" s="19"/>
      <c r="BE57" s="14"/>
      <c r="BF57" s="15"/>
      <c r="BG57" s="21"/>
      <c r="BH57" s="41"/>
      <c r="BI57" s="12"/>
      <c r="BJ57" s="12" t="s">
        <v>596</v>
      </c>
    </row>
    <row r="58" spans="1:62" s="3" customFormat="1" ht="21.6" x14ac:dyDescent="0.3">
      <c r="A58" s="25"/>
      <c r="B58" s="26" t="s">
        <v>597</v>
      </c>
      <c r="C58" s="600" t="s">
        <v>598</v>
      </c>
      <c r="D58" s="600"/>
      <c r="E58" s="600"/>
      <c r="F58" s="27" t="s">
        <v>67</v>
      </c>
      <c r="G58" s="22" t="s">
        <v>3634</v>
      </c>
      <c r="H58" s="55"/>
      <c r="I58" s="55"/>
      <c r="J58" s="19"/>
      <c r="K58" s="19"/>
      <c r="L58" s="19"/>
      <c r="M58" s="19"/>
      <c r="BE58" s="14"/>
      <c r="BF58" s="15"/>
      <c r="BG58" s="21"/>
      <c r="BH58" s="41"/>
      <c r="BI58" s="12"/>
      <c r="BJ58" s="12" t="s">
        <v>598</v>
      </c>
    </row>
    <row r="59" spans="1:62" s="3" customFormat="1" ht="21.6" x14ac:dyDescent="0.3">
      <c r="A59" s="25"/>
      <c r="B59" s="26" t="s">
        <v>599</v>
      </c>
      <c r="C59" s="600" t="s">
        <v>600</v>
      </c>
      <c r="D59" s="600"/>
      <c r="E59" s="600"/>
      <c r="F59" s="27" t="s">
        <v>67</v>
      </c>
      <c r="G59" s="22" t="s">
        <v>3635</v>
      </c>
      <c r="H59" s="55"/>
      <c r="I59" s="55"/>
      <c r="J59" s="19"/>
      <c r="K59" s="19"/>
      <c r="L59" s="19"/>
      <c r="M59" s="19"/>
      <c r="BE59" s="14"/>
      <c r="BF59" s="15"/>
      <c r="BG59" s="21"/>
      <c r="BH59" s="41"/>
      <c r="BI59" s="12"/>
      <c r="BJ59" s="12" t="s">
        <v>600</v>
      </c>
    </row>
    <row r="60" spans="1:62" s="3" customFormat="1" ht="20.399999999999999" x14ac:dyDescent="0.3">
      <c r="A60" s="25"/>
      <c r="B60" s="26" t="s">
        <v>601</v>
      </c>
      <c r="C60" s="600" t="s">
        <v>602</v>
      </c>
      <c r="D60" s="600"/>
      <c r="E60" s="600"/>
      <c r="F60" s="27" t="s">
        <v>72</v>
      </c>
      <c r="G60" s="22" t="s">
        <v>3636</v>
      </c>
      <c r="H60" s="55"/>
      <c r="I60" s="55"/>
      <c r="J60" s="19"/>
      <c r="K60" s="19"/>
      <c r="L60" s="19"/>
      <c r="M60" s="19"/>
      <c r="BE60" s="14"/>
      <c r="BF60" s="15"/>
      <c r="BG60" s="21"/>
      <c r="BH60" s="41"/>
      <c r="BI60" s="12"/>
      <c r="BJ60" s="12" t="s">
        <v>602</v>
      </c>
    </row>
    <row r="61" spans="1:62" s="3" customFormat="1" ht="20.399999999999999" x14ac:dyDescent="0.3">
      <c r="A61" s="25"/>
      <c r="B61" s="26" t="s">
        <v>86</v>
      </c>
      <c r="C61" s="600" t="s">
        <v>87</v>
      </c>
      <c r="D61" s="600"/>
      <c r="E61" s="600"/>
      <c r="F61" s="27" t="s">
        <v>67</v>
      </c>
      <c r="G61" s="22" t="s">
        <v>3637</v>
      </c>
      <c r="H61" s="55"/>
      <c r="I61" s="55"/>
      <c r="J61" s="19"/>
      <c r="K61" s="19"/>
      <c r="L61" s="19"/>
      <c r="M61" s="19"/>
      <c r="BE61" s="14"/>
      <c r="BF61" s="15"/>
      <c r="BG61" s="21"/>
      <c r="BH61" s="41"/>
      <c r="BI61" s="12"/>
      <c r="BJ61" s="12" t="s">
        <v>87</v>
      </c>
    </row>
    <row r="62" spans="1:62" s="3" customFormat="1" ht="21.6" x14ac:dyDescent="0.3">
      <c r="A62" s="25"/>
      <c r="B62" s="26" t="s">
        <v>603</v>
      </c>
      <c r="C62" s="600" t="s">
        <v>604</v>
      </c>
      <c r="D62" s="600"/>
      <c r="E62" s="600"/>
      <c r="F62" s="27" t="s">
        <v>605</v>
      </c>
      <c r="G62" s="22" t="s">
        <v>3638</v>
      </c>
      <c r="H62" s="55"/>
      <c r="I62" s="55"/>
      <c r="J62" s="19"/>
      <c r="K62" s="19"/>
      <c r="L62" s="19"/>
      <c r="M62" s="19"/>
      <c r="BE62" s="14"/>
      <c r="BF62" s="15"/>
      <c r="BG62" s="21"/>
      <c r="BH62" s="41"/>
      <c r="BI62" s="12"/>
      <c r="BJ62" s="12" t="s">
        <v>604</v>
      </c>
    </row>
    <row r="63" spans="1:62" s="3" customFormat="1" ht="21.6" x14ac:dyDescent="0.3">
      <c r="A63" s="16" t="s">
        <v>173</v>
      </c>
      <c r="B63" s="17" t="s">
        <v>3365</v>
      </c>
      <c r="C63" s="568" t="s">
        <v>3366</v>
      </c>
      <c r="D63" s="568"/>
      <c r="E63" s="568"/>
      <c r="F63" s="16" t="s">
        <v>64</v>
      </c>
      <c r="G63" s="30">
        <v>0.54</v>
      </c>
      <c r="H63" s="55">
        <f t="shared" si="0"/>
        <v>22620.57</v>
      </c>
      <c r="I63" s="55">
        <f t="shared" si="1"/>
        <v>12215.11</v>
      </c>
      <c r="J63" s="19">
        <v>14658.13</v>
      </c>
      <c r="K63" s="19">
        <f t="shared" si="2"/>
        <v>396.19</v>
      </c>
      <c r="L63" s="19">
        <f t="shared" si="3"/>
        <v>213.94</v>
      </c>
      <c r="M63" s="19">
        <v>256.73</v>
      </c>
      <c r="BE63" s="14"/>
      <c r="BF63" s="15"/>
      <c r="BG63" s="21" t="s">
        <v>3366</v>
      </c>
      <c r="BH63" s="41"/>
      <c r="BI63" s="12"/>
      <c r="BJ63" s="12"/>
    </row>
    <row r="64" spans="1:62" s="3" customFormat="1" ht="20.399999999999999" x14ac:dyDescent="0.3">
      <c r="A64" s="25"/>
      <c r="B64" s="26" t="s">
        <v>595</v>
      </c>
      <c r="C64" s="600" t="s">
        <v>596</v>
      </c>
      <c r="D64" s="600"/>
      <c r="E64" s="600"/>
      <c r="F64" s="27" t="s">
        <v>402</v>
      </c>
      <c r="G64" s="22" t="s">
        <v>3639</v>
      </c>
      <c r="H64" s="55"/>
      <c r="I64" s="55"/>
      <c r="J64" s="19"/>
      <c r="K64" s="19"/>
      <c r="L64" s="19"/>
      <c r="M64" s="19"/>
      <c r="BE64" s="14"/>
      <c r="BF64" s="15"/>
      <c r="BG64" s="21"/>
      <c r="BH64" s="41"/>
      <c r="BI64" s="12"/>
      <c r="BJ64" s="12" t="s">
        <v>596</v>
      </c>
    </row>
    <row r="65" spans="1:62" s="3" customFormat="1" ht="21.6" x14ac:dyDescent="0.3">
      <c r="A65" s="25"/>
      <c r="B65" s="26" t="s">
        <v>1762</v>
      </c>
      <c r="C65" s="600" t="s">
        <v>1763</v>
      </c>
      <c r="D65" s="600"/>
      <c r="E65" s="600"/>
      <c r="F65" s="27" t="s">
        <v>67</v>
      </c>
      <c r="G65" s="22" t="s">
        <v>3640</v>
      </c>
      <c r="H65" s="55"/>
      <c r="I65" s="55"/>
      <c r="J65" s="19"/>
      <c r="K65" s="19"/>
      <c r="L65" s="19"/>
      <c r="M65" s="19"/>
      <c r="BE65" s="14"/>
      <c r="BF65" s="15"/>
      <c r="BG65" s="21"/>
      <c r="BH65" s="41"/>
      <c r="BI65" s="12"/>
      <c r="BJ65" s="12" t="s">
        <v>1763</v>
      </c>
    </row>
    <row r="66" spans="1:62" s="3" customFormat="1" ht="20.399999999999999" x14ac:dyDescent="0.3">
      <c r="A66" s="25"/>
      <c r="B66" s="26" t="s">
        <v>86</v>
      </c>
      <c r="C66" s="600" t="s">
        <v>87</v>
      </c>
      <c r="D66" s="600"/>
      <c r="E66" s="600"/>
      <c r="F66" s="27" t="s">
        <v>67</v>
      </c>
      <c r="G66" s="22" t="s">
        <v>3641</v>
      </c>
      <c r="H66" s="55"/>
      <c r="I66" s="55"/>
      <c r="J66" s="19"/>
      <c r="K66" s="19"/>
      <c r="L66" s="19"/>
      <c r="M66" s="19"/>
      <c r="BE66" s="14"/>
      <c r="BF66" s="15"/>
      <c r="BG66" s="21"/>
      <c r="BH66" s="41"/>
      <c r="BI66" s="12"/>
      <c r="BJ66" s="12" t="s">
        <v>87</v>
      </c>
    </row>
    <row r="67" spans="1:62" s="3" customFormat="1" ht="21.6" x14ac:dyDescent="0.3">
      <c r="A67" s="25"/>
      <c r="B67" s="26" t="s">
        <v>603</v>
      </c>
      <c r="C67" s="600" t="s">
        <v>604</v>
      </c>
      <c r="D67" s="600"/>
      <c r="E67" s="600"/>
      <c r="F67" s="27" t="s">
        <v>605</v>
      </c>
      <c r="G67" s="22" t="s">
        <v>3642</v>
      </c>
      <c r="H67" s="55"/>
      <c r="I67" s="55"/>
      <c r="J67" s="19"/>
      <c r="K67" s="19"/>
      <c r="L67" s="19"/>
      <c r="M67" s="19"/>
      <c r="BE67" s="14"/>
      <c r="BF67" s="15"/>
      <c r="BG67" s="21"/>
      <c r="BH67" s="41"/>
      <c r="BI67" s="12"/>
      <c r="BJ67" s="12" t="s">
        <v>604</v>
      </c>
    </row>
    <row r="68" spans="1:62" s="3" customFormat="1" ht="42" x14ac:dyDescent="0.3">
      <c r="A68" s="16" t="s">
        <v>176</v>
      </c>
      <c r="B68" s="17" t="s">
        <v>3371</v>
      </c>
      <c r="C68" s="568" t="s">
        <v>3372</v>
      </c>
      <c r="D68" s="568"/>
      <c r="E68" s="568"/>
      <c r="F68" s="16" t="s">
        <v>112</v>
      </c>
      <c r="G68" s="30">
        <v>327.42</v>
      </c>
      <c r="H68" s="55">
        <f t="shared" si="0"/>
        <v>0</v>
      </c>
      <c r="I68" s="55">
        <f t="shared" si="1"/>
        <v>0</v>
      </c>
      <c r="J68" s="19">
        <v>0</v>
      </c>
      <c r="K68" s="19">
        <f t="shared" si="2"/>
        <v>1541.78</v>
      </c>
      <c r="L68" s="19">
        <f t="shared" si="3"/>
        <v>504810.34</v>
      </c>
      <c r="M68" s="19">
        <v>605772.41</v>
      </c>
      <c r="BE68" s="14"/>
      <c r="BF68" s="15"/>
      <c r="BG68" s="21" t="s">
        <v>3372</v>
      </c>
      <c r="BH68" s="41"/>
      <c r="BI68" s="12"/>
      <c r="BJ68" s="12"/>
    </row>
    <row r="69" spans="1:62" s="3" customFormat="1" ht="15" customHeight="1" x14ac:dyDescent="0.3">
      <c r="A69" s="603" t="s">
        <v>3643</v>
      </c>
      <c r="B69" s="604"/>
      <c r="C69" s="604"/>
      <c r="D69" s="604"/>
      <c r="E69" s="604"/>
      <c r="F69" s="604"/>
      <c r="G69" s="604"/>
      <c r="H69" s="354"/>
      <c r="I69" s="354"/>
      <c r="J69" s="267"/>
      <c r="K69" s="267"/>
      <c r="L69" s="267"/>
      <c r="M69" s="267"/>
      <c r="BE69" s="14"/>
      <c r="BF69" s="15" t="s">
        <v>3643</v>
      </c>
      <c r="BG69" s="21"/>
      <c r="BH69" s="41"/>
      <c r="BI69" s="12"/>
      <c r="BJ69" s="12"/>
    </row>
    <row r="70" spans="1:62" s="3" customFormat="1" ht="21.6" x14ac:dyDescent="0.3">
      <c r="A70" s="16" t="s">
        <v>178</v>
      </c>
      <c r="B70" s="17" t="s">
        <v>3631</v>
      </c>
      <c r="C70" s="568" t="s">
        <v>3632</v>
      </c>
      <c r="D70" s="568"/>
      <c r="E70" s="568"/>
      <c r="F70" s="16" t="s">
        <v>64</v>
      </c>
      <c r="G70" s="30">
        <v>9.0299999999999994</v>
      </c>
      <c r="H70" s="55">
        <f t="shared" si="0"/>
        <v>17685.849999999999</v>
      </c>
      <c r="I70" s="55">
        <f t="shared" si="1"/>
        <v>159703.19</v>
      </c>
      <c r="J70" s="19">
        <v>191643.83</v>
      </c>
      <c r="K70" s="19">
        <f t="shared" si="2"/>
        <v>748.8</v>
      </c>
      <c r="L70" s="19">
        <f t="shared" si="3"/>
        <v>6761.68</v>
      </c>
      <c r="M70" s="19">
        <v>8114.01</v>
      </c>
      <c r="BE70" s="14"/>
      <c r="BF70" s="15"/>
      <c r="BG70" s="21" t="s">
        <v>3632</v>
      </c>
      <c r="BH70" s="41"/>
      <c r="BI70" s="12"/>
      <c r="BJ70" s="12"/>
    </row>
    <row r="71" spans="1:62" s="3" customFormat="1" ht="20.399999999999999" x14ac:dyDescent="0.3">
      <c r="A71" s="25"/>
      <c r="B71" s="26" t="s">
        <v>595</v>
      </c>
      <c r="C71" s="600" t="s">
        <v>596</v>
      </c>
      <c r="D71" s="600"/>
      <c r="E71" s="600"/>
      <c r="F71" s="27" t="s">
        <v>402</v>
      </c>
      <c r="G71" s="22" t="s">
        <v>3644</v>
      </c>
      <c r="H71" s="55"/>
      <c r="I71" s="55"/>
      <c r="J71" s="19"/>
      <c r="K71" s="19"/>
      <c r="L71" s="19"/>
      <c r="M71" s="19"/>
      <c r="BE71" s="14"/>
      <c r="BF71" s="15"/>
      <c r="BG71" s="21"/>
      <c r="BH71" s="41"/>
      <c r="BI71" s="12"/>
      <c r="BJ71" s="12" t="s">
        <v>596</v>
      </c>
    </row>
    <row r="72" spans="1:62" s="3" customFormat="1" ht="21.6" x14ac:dyDescent="0.3">
      <c r="A72" s="25"/>
      <c r="B72" s="26" t="s">
        <v>597</v>
      </c>
      <c r="C72" s="600" t="s">
        <v>598</v>
      </c>
      <c r="D72" s="600"/>
      <c r="E72" s="600"/>
      <c r="F72" s="27" t="s">
        <v>67</v>
      </c>
      <c r="G72" s="22" t="s">
        <v>3645</v>
      </c>
      <c r="H72" s="55"/>
      <c r="I72" s="55"/>
      <c r="J72" s="19"/>
      <c r="K72" s="19"/>
      <c r="L72" s="19"/>
      <c r="M72" s="19"/>
      <c r="BE72" s="14"/>
      <c r="BF72" s="15"/>
      <c r="BG72" s="21"/>
      <c r="BH72" s="41"/>
      <c r="BI72" s="12"/>
      <c r="BJ72" s="12" t="s">
        <v>598</v>
      </c>
    </row>
    <row r="73" spans="1:62" s="3" customFormat="1" ht="21.6" x14ac:dyDescent="0.3">
      <c r="A73" s="25"/>
      <c r="B73" s="26" t="s">
        <v>599</v>
      </c>
      <c r="C73" s="600" t="s">
        <v>600</v>
      </c>
      <c r="D73" s="600"/>
      <c r="E73" s="600"/>
      <c r="F73" s="27" t="s">
        <v>67</v>
      </c>
      <c r="G73" s="22" t="s">
        <v>3646</v>
      </c>
      <c r="H73" s="55"/>
      <c r="I73" s="55"/>
      <c r="J73" s="19"/>
      <c r="K73" s="19"/>
      <c r="L73" s="19"/>
      <c r="M73" s="19"/>
      <c r="BE73" s="14"/>
      <c r="BF73" s="15"/>
      <c r="BG73" s="21"/>
      <c r="BH73" s="41"/>
      <c r="BI73" s="12"/>
      <c r="BJ73" s="12" t="s">
        <v>600</v>
      </c>
    </row>
    <row r="74" spans="1:62" s="3" customFormat="1" ht="20.399999999999999" x14ac:dyDescent="0.3">
      <c r="A74" s="25"/>
      <c r="B74" s="26" t="s">
        <v>601</v>
      </c>
      <c r="C74" s="600" t="s">
        <v>602</v>
      </c>
      <c r="D74" s="600"/>
      <c r="E74" s="600"/>
      <c r="F74" s="27" t="s">
        <v>72</v>
      </c>
      <c r="G74" s="22" t="s">
        <v>3647</v>
      </c>
      <c r="H74" s="55"/>
      <c r="I74" s="55"/>
      <c r="J74" s="19"/>
      <c r="K74" s="19"/>
      <c r="L74" s="19"/>
      <c r="M74" s="19"/>
      <c r="BE74" s="14"/>
      <c r="BF74" s="15"/>
      <c r="BG74" s="21"/>
      <c r="BH74" s="41"/>
      <c r="BI74" s="12"/>
      <c r="BJ74" s="12" t="s">
        <v>602</v>
      </c>
    </row>
    <row r="75" spans="1:62" s="3" customFormat="1" ht="20.399999999999999" x14ac:dyDescent="0.3">
      <c r="A75" s="25"/>
      <c r="B75" s="26" t="s">
        <v>86</v>
      </c>
      <c r="C75" s="600" t="s">
        <v>87</v>
      </c>
      <c r="D75" s="600"/>
      <c r="E75" s="600"/>
      <c r="F75" s="27" t="s">
        <v>67</v>
      </c>
      <c r="G75" s="22" t="s">
        <v>3648</v>
      </c>
      <c r="H75" s="55"/>
      <c r="I75" s="55"/>
      <c r="J75" s="19"/>
      <c r="K75" s="19"/>
      <c r="L75" s="19"/>
      <c r="M75" s="19"/>
      <c r="BE75" s="14"/>
      <c r="BF75" s="15"/>
      <c r="BG75" s="21"/>
      <c r="BH75" s="41"/>
      <c r="BI75" s="12"/>
      <c r="BJ75" s="12" t="s">
        <v>87</v>
      </c>
    </row>
    <row r="76" spans="1:62" s="3" customFormat="1" ht="21.6" x14ac:dyDescent="0.3">
      <c r="A76" s="25"/>
      <c r="B76" s="26" t="s">
        <v>603</v>
      </c>
      <c r="C76" s="600" t="s">
        <v>604</v>
      </c>
      <c r="D76" s="600"/>
      <c r="E76" s="600"/>
      <c r="F76" s="27" t="s">
        <v>605</v>
      </c>
      <c r="G76" s="22" t="s">
        <v>3649</v>
      </c>
      <c r="H76" s="55"/>
      <c r="I76" s="55"/>
      <c r="J76" s="19"/>
      <c r="K76" s="19"/>
      <c r="L76" s="19"/>
      <c r="M76" s="19"/>
      <c r="BE76" s="14"/>
      <c r="BF76" s="15"/>
      <c r="BG76" s="21"/>
      <c r="BH76" s="41"/>
      <c r="BI76" s="12"/>
      <c r="BJ76" s="12" t="s">
        <v>604</v>
      </c>
    </row>
    <row r="77" spans="1:62" s="3" customFormat="1" ht="21.6" x14ac:dyDescent="0.3">
      <c r="A77" s="16" t="s">
        <v>182</v>
      </c>
      <c r="B77" s="17" t="s">
        <v>3365</v>
      </c>
      <c r="C77" s="568" t="s">
        <v>3366</v>
      </c>
      <c r="D77" s="568"/>
      <c r="E77" s="568"/>
      <c r="F77" s="16" t="s">
        <v>64</v>
      </c>
      <c r="G77" s="30">
        <v>1.38</v>
      </c>
      <c r="H77" s="55">
        <f t="shared" si="0"/>
        <v>22620.57</v>
      </c>
      <c r="I77" s="55">
        <f t="shared" si="1"/>
        <v>31216.38</v>
      </c>
      <c r="J77" s="19">
        <v>37459.660000000003</v>
      </c>
      <c r="K77" s="19">
        <f t="shared" si="2"/>
        <v>396.18</v>
      </c>
      <c r="L77" s="19">
        <f t="shared" si="3"/>
        <v>546.73</v>
      </c>
      <c r="M77" s="19">
        <v>656.08</v>
      </c>
      <c r="BE77" s="14"/>
      <c r="BF77" s="15"/>
      <c r="BG77" s="21" t="s">
        <v>3366</v>
      </c>
      <c r="BH77" s="41"/>
      <c r="BI77" s="12"/>
      <c r="BJ77" s="12"/>
    </row>
    <row r="78" spans="1:62" s="3" customFormat="1" ht="20.399999999999999" x14ac:dyDescent="0.3">
      <c r="A78" s="25"/>
      <c r="B78" s="26" t="s">
        <v>595</v>
      </c>
      <c r="C78" s="600" t="s">
        <v>596</v>
      </c>
      <c r="D78" s="600"/>
      <c r="E78" s="600"/>
      <c r="F78" s="27" t="s">
        <v>402</v>
      </c>
      <c r="G78" s="22" t="s">
        <v>3650</v>
      </c>
      <c r="H78" s="55"/>
      <c r="I78" s="55"/>
      <c r="J78" s="19"/>
      <c r="K78" s="19"/>
      <c r="L78" s="19"/>
      <c r="M78" s="19"/>
      <c r="BE78" s="14"/>
      <c r="BF78" s="15"/>
      <c r="BG78" s="21"/>
      <c r="BH78" s="41"/>
      <c r="BI78" s="12"/>
      <c r="BJ78" s="12" t="s">
        <v>596</v>
      </c>
    </row>
    <row r="79" spans="1:62" s="3" customFormat="1" ht="21.6" x14ac:dyDescent="0.3">
      <c r="A79" s="25"/>
      <c r="B79" s="26" t="s">
        <v>1762</v>
      </c>
      <c r="C79" s="600" t="s">
        <v>1763</v>
      </c>
      <c r="D79" s="600"/>
      <c r="E79" s="600"/>
      <c r="F79" s="27" t="s">
        <v>67</v>
      </c>
      <c r="G79" s="22" t="s">
        <v>3651</v>
      </c>
      <c r="H79" s="55"/>
      <c r="I79" s="55"/>
      <c r="J79" s="19"/>
      <c r="K79" s="19"/>
      <c r="L79" s="19"/>
      <c r="M79" s="19"/>
      <c r="BE79" s="14"/>
      <c r="BF79" s="15"/>
      <c r="BG79" s="21"/>
      <c r="BH79" s="41"/>
      <c r="BI79" s="12"/>
      <c r="BJ79" s="12" t="s">
        <v>1763</v>
      </c>
    </row>
    <row r="80" spans="1:62" s="3" customFormat="1" ht="20.399999999999999" x14ac:dyDescent="0.3">
      <c r="A80" s="25"/>
      <c r="B80" s="26" t="s">
        <v>86</v>
      </c>
      <c r="C80" s="600" t="s">
        <v>87</v>
      </c>
      <c r="D80" s="600"/>
      <c r="E80" s="600"/>
      <c r="F80" s="27" t="s">
        <v>67</v>
      </c>
      <c r="G80" s="22" t="s">
        <v>3652</v>
      </c>
      <c r="H80" s="55"/>
      <c r="I80" s="55"/>
      <c r="J80" s="19"/>
      <c r="K80" s="19"/>
      <c r="L80" s="19"/>
      <c r="M80" s="19"/>
      <c r="BE80" s="14"/>
      <c r="BF80" s="15"/>
      <c r="BG80" s="21"/>
      <c r="BH80" s="41"/>
      <c r="BI80" s="12"/>
      <c r="BJ80" s="12" t="s">
        <v>87</v>
      </c>
    </row>
    <row r="81" spans="1:62" s="3" customFormat="1" ht="21.6" x14ac:dyDescent="0.3">
      <c r="A81" s="25"/>
      <c r="B81" s="26" t="s">
        <v>603</v>
      </c>
      <c r="C81" s="600" t="s">
        <v>604</v>
      </c>
      <c r="D81" s="600"/>
      <c r="E81" s="600"/>
      <c r="F81" s="27" t="s">
        <v>605</v>
      </c>
      <c r="G81" s="22" t="s">
        <v>3653</v>
      </c>
      <c r="H81" s="55"/>
      <c r="I81" s="55"/>
      <c r="J81" s="19"/>
      <c r="K81" s="19"/>
      <c r="L81" s="19"/>
      <c r="M81" s="19"/>
      <c r="BE81" s="14"/>
      <c r="BF81" s="15"/>
      <c r="BG81" s="21"/>
      <c r="BH81" s="41"/>
      <c r="BI81" s="12"/>
      <c r="BJ81" s="12" t="s">
        <v>604</v>
      </c>
    </row>
    <row r="82" spans="1:62" s="3" customFormat="1" ht="42" x14ac:dyDescent="0.3">
      <c r="A82" s="16" t="s">
        <v>188</v>
      </c>
      <c r="B82" s="17" t="s">
        <v>3654</v>
      </c>
      <c r="C82" s="568" t="s">
        <v>3655</v>
      </c>
      <c r="D82" s="568"/>
      <c r="E82" s="568"/>
      <c r="F82" s="16" t="s">
        <v>112</v>
      </c>
      <c r="G82" s="30">
        <v>1125.06</v>
      </c>
      <c r="H82" s="55">
        <f t="shared" ref="H82:H136" si="4">I82/G82</f>
        <v>0</v>
      </c>
      <c r="I82" s="55">
        <f t="shared" ref="I82:I136" si="5">J82/1.2</f>
        <v>0</v>
      </c>
      <c r="J82" s="19">
        <v>0</v>
      </c>
      <c r="K82" s="19">
        <f t="shared" ref="K82:K136" si="6">L82/G82</f>
        <v>2099.92</v>
      </c>
      <c r="L82" s="19">
        <f t="shared" ref="L82:L136" si="7">M82/1.2</f>
        <v>2362540.0699999998</v>
      </c>
      <c r="M82" s="19">
        <v>2835048.08</v>
      </c>
      <c r="BE82" s="14"/>
      <c r="BF82" s="15"/>
      <c r="BG82" s="21" t="s">
        <v>3655</v>
      </c>
      <c r="BH82" s="41"/>
      <c r="BI82" s="12"/>
      <c r="BJ82" s="12"/>
    </row>
    <row r="83" spans="1:62" s="3" customFormat="1" ht="15" customHeight="1" x14ac:dyDescent="0.3">
      <c r="A83" s="603" t="s">
        <v>3656</v>
      </c>
      <c r="B83" s="604"/>
      <c r="C83" s="604"/>
      <c r="D83" s="604"/>
      <c r="E83" s="604"/>
      <c r="F83" s="604"/>
      <c r="G83" s="604"/>
      <c r="H83" s="354"/>
      <c r="I83" s="354"/>
      <c r="J83" s="267"/>
      <c r="K83" s="267"/>
      <c r="L83" s="267"/>
      <c r="M83" s="267"/>
      <c r="BE83" s="14"/>
      <c r="BF83" s="15" t="s">
        <v>3656</v>
      </c>
      <c r="BG83" s="21"/>
      <c r="BH83" s="41"/>
      <c r="BI83" s="12"/>
      <c r="BJ83" s="12"/>
    </row>
    <row r="84" spans="1:62" s="3" customFormat="1" ht="21.6" x14ac:dyDescent="0.3">
      <c r="A84" s="16" t="s">
        <v>192</v>
      </c>
      <c r="B84" s="17" t="s">
        <v>3657</v>
      </c>
      <c r="C84" s="568" t="s">
        <v>3658</v>
      </c>
      <c r="D84" s="568"/>
      <c r="E84" s="568"/>
      <c r="F84" s="16" t="s">
        <v>64</v>
      </c>
      <c r="G84" s="30">
        <v>4.2300000000000004</v>
      </c>
      <c r="H84" s="55">
        <f t="shared" si="4"/>
        <v>26802.17</v>
      </c>
      <c r="I84" s="55">
        <f t="shared" si="5"/>
        <v>113373.16</v>
      </c>
      <c r="J84" s="19">
        <v>136047.79</v>
      </c>
      <c r="K84" s="19">
        <f t="shared" si="6"/>
        <v>760.49</v>
      </c>
      <c r="L84" s="19">
        <f t="shared" si="7"/>
        <v>3216.86</v>
      </c>
      <c r="M84" s="19">
        <v>3860.23</v>
      </c>
      <c r="BE84" s="14"/>
      <c r="BF84" s="15"/>
      <c r="BG84" s="21" t="s">
        <v>3658</v>
      </c>
      <c r="BH84" s="41"/>
      <c r="BI84" s="12"/>
      <c r="BJ84" s="12"/>
    </row>
    <row r="85" spans="1:62" s="3" customFormat="1" ht="20.399999999999999" x14ac:dyDescent="0.3">
      <c r="A85" s="25"/>
      <c r="B85" s="26" t="s">
        <v>595</v>
      </c>
      <c r="C85" s="600" t="s">
        <v>596</v>
      </c>
      <c r="D85" s="600"/>
      <c r="E85" s="600"/>
      <c r="F85" s="27" t="s">
        <v>402</v>
      </c>
      <c r="G85" s="22" t="s">
        <v>3659</v>
      </c>
      <c r="H85" s="55"/>
      <c r="I85" s="55"/>
      <c r="J85" s="19"/>
      <c r="K85" s="19"/>
      <c r="L85" s="19"/>
      <c r="M85" s="19"/>
      <c r="BE85" s="14"/>
      <c r="BF85" s="15"/>
      <c r="BG85" s="21"/>
      <c r="BH85" s="41"/>
      <c r="BI85" s="12"/>
      <c r="BJ85" s="12" t="s">
        <v>596</v>
      </c>
    </row>
    <row r="86" spans="1:62" s="3" customFormat="1" ht="21.6" x14ac:dyDescent="0.3">
      <c r="A86" s="25"/>
      <c r="B86" s="26" t="s">
        <v>597</v>
      </c>
      <c r="C86" s="600" t="s">
        <v>598</v>
      </c>
      <c r="D86" s="600"/>
      <c r="E86" s="600"/>
      <c r="F86" s="27" t="s">
        <v>67</v>
      </c>
      <c r="G86" s="22" t="s">
        <v>3660</v>
      </c>
      <c r="H86" s="55"/>
      <c r="I86" s="55"/>
      <c r="J86" s="19"/>
      <c r="K86" s="19"/>
      <c r="L86" s="19"/>
      <c r="M86" s="19"/>
      <c r="BE86" s="14"/>
      <c r="BF86" s="15"/>
      <c r="BG86" s="21"/>
      <c r="BH86" s="41"/>
      <c r="BI86" s="12"/>
      <c r="BJ86" s="12" t="s">
        <v>598</v>
      </c>
    </row>
    <row r="87" spans="1:62" s="3" customFormat="1" ht="21.6" x14ac:dyDescent="0.3">
      <c r="A87" s="25"/>
      <c r="B87" s="26" t="s">
        <v>599</v>
      </c>
      <c r="C87" s="600" t="s">
        <v>600</v>
      </c>
      <c r="D87" s="600"/>
      <c r="E87" s="600"/>
      <c r="F87" s="27" t="s">
        <v>67</v>
      </c>
      <c r="G87" s="22" t="s">
        <v>3661</v>
      </c>
      <c r="H87" s="55"/>
      <c r="I87" s="55"/>
      <c r="J87" s="19"/>
      <c r="K87" s="19"/>
      <c r="L87" s="19"/>
      <c r="M87" s="19"/>
      <c r="BE87" s="14"/>
      <c r="BF87" s="15"/>
      <c r="BG87" s="21"/>
      <c r="BH87" s="41"/>
      <c r="BI87" s="12"/>
      <c r="BJ87" s="12" t="s">
        <v>600</v>
      </c>
    </row>
    <row r="88" spans="1:62" s="3" customFormat="1" ht="20.399999999999999" x14ac:dyDescent="0.3">
      <c r="A88" s="25"/>
      <c r="B88" s="26" t="s">
        <v>601</v>
      </c>
      <c r="C88" s="600" t="s">
        <v>602</v>
      </c>
      <c r="D88" s="600"/>
      <c r="E88" s="600"/>
      <c r="F88" s="27" t="s">
        <v>72</v>
      </c>
      <c r="G88" s="22" t="s">
        <v>3662</v>
      </c>
      <c r="H88" s="55"/>
      <c r="I88" s="55"/>
      <c r="J88" s="19"/>
      <c r="K88" s="19"/>
      <c r="L88" s="19"/>
      <c r="M88" s="19"/>
      <c r="BE88" s="14"/>
      <c r="BF88" s="15"/>
      <c r="BG88" s="21"/>
      <c r="BH88" s="41"/>
      <c r="BI88" s="12"/>
      <c r="BJ88" s="12" t="s">
        <v>602</v>
      </c>
    </row>
    <row r="89" spans="1:62" s="3" customFormat="1" ht="20.399999999999999" x14ac:dyDescent="0.3">
      <c r="A89" s="25"/>
      <c r="B89" s="26" t="s">
        <v>86</v>
      </c>
      <c r="C89" s="600" t="s">
        <v>87</v>
      </c>
      <c r="D89" s="600"/>
      <c r="E89" s="600"/>
      <c r="F89" s="27" t="s">
        <v>67</v>
      </c>
      <c r="G89" s="22" t="s">
        <v>3663</v>
      </c>
      <c r="H89" s="55"/>
      <c r="I89" s="55"/>
      <c r="J89" s="19"/>
      <c r="K89" s="19"/>
      <c r="L89" s="19"/>
      <c r="M89" s="19"/>
      <c r="BE89" s="14"/>
      <c r="BF89" s="15"/>
      <c r="BG89" s="21"/>
      <c r="BH89" s="41"/>
      <c r="BI89" s="12"/>
      <c r="BJ89" s="12" t="s">
        <v>87</v>
      </c>
    </row>
    <row r="90" spans="1:62" s="3" customFormat="1" ht="21.6" x14ac:dyDescent="0.3">
      <c r="A90" s="25"/>
      <c r="B90" s="26" t="s">
        <v>603</v>
      </c>
      <c r="C90" s="600" t="s">
        <v>604</v>
      </c>
      <c r="D90" s="600"/>
      <c r="E90" s="600"/>
      <c r="F90" s="27" t="s">
        <v>605</v>
      </c>
      <c r="G90" s="22" t="s">
        <v>3664</v>
      </c>
      <c r="H90" s="55"/>
      <c r="I90" s="55"/>
      <c r="J90" s="19"/>
      <c r="K90" s="19"/>
      <c r="L90" s="19"/>
      <c r="M90" s="19"/>
      <c r="BE90" s="14"/>
      <c r="BF90" s="15"/>
      <c r="BG90" s="21"/>
      <c r="BH90" s="41"/>
      <c r="BI90" s="12"/>
      <c r="BJ90" s="12" t="s">
        <v>604</v>
      </c>
    </row>
    <row r="91" spans="1:62" s="3" customFormat="1" ht="21.6" x14ac:dyDescent="0.3">
      <c r="A91" s="16" t="s">
        <v>194</v>
      </c>
      <c r="B91" s="17" t="s">
        <v>3665</v>
      </c>
      <c r="C91" s="568" t="s">
        <v>3666</v>
      </c>
      <c r="D91" s="568"/>
      <c r="E91" s="568"/>
      <c r="F91" s="16" t="s">
        <v>64</v>
      </c>
      <c r="G91" s="30">
        <v>0.37</v>
      </c>
      <c r="H91" s="55">
        <f t="shared" si="4"/>
        <v>28138.54</v>
      </c>
      <c r="I91" s="55">
        <f t="shared" si="5"/>
        <v>10411.26</v>
      </c>
      <c r="J91" s="19">
        <v>12493.51</v>
      </c>
      <c r="K91" s="19">
        <f t="shared" si="6"/>
        <v>404.81</v>
      </c>
      <c r="L91" s="19">
        <f t="shared" si="7"/>
        <v>149.78</v>
      </c>
      <c r="M91" s="19">
        <v>179.73</v>
      </c>
      <c r="BE91" s="14"/>
      <c r="BF91" s="15"/>
      <c r="BG91" s="21" t="s">
        <v>3666</v>
      </c>
      <c r="BH91" s="41"/>
      <c r="BI91" s="12"/>
      <c r="BJ91" s="12"/>
    </row>
    <row r="92" spans="1:62" s="3" customFormat="1" ht="20.399999999999999" x14ac:dyDescent="0.3">
      <c r="A92" s="25"/>
      <c r="B92" s="26" t="s">
        <v>595</v>
      </c>
      <c r="C92" s="600" t="s">
        <v>596</v>
      </c>
      <c r="D92" s="600"/>
      <c r="E92" s="600"/>
      <c r="F92" s="27" t="s">
        <v>402</v>
      </c>
      <c r="G92" s="22" t="s">
        <v>3667</v>
      </c>
      <c r="H92" s="55"/>
      <c r="I92" s="55"/>
      <c r="J92" s="19"/>
      <c r="K92" s="19"/>
      <c r="L92" s="19"/>
      <c r="M92" s="19"/>
      <c r="BE92" s="14"/>
      <c r="BF92" s="15"/>
      <c r="BG92" s="21"/>
      <c r="BH92" s="41"/>
      <c r="BI92" s="12"/>
      <c r="BJ92" s="12" t="s">
        <v>596</v>
      </c>
    </row>
    <row r="93" spans="1:62" s="3" customFormat="1" ht="21.6" x14ac:dyDescent="0.3">
      <c r="A93" s="25"/>
      <c r="B93" s="26" t="s">
        <v>1762</v>
      </c>
      <c r="C93" s="600" t="s">
        <v>1763</v>
      </c>
      <c r="D93" s="600"/>
      <c r="E93" s="600"/>
      <c r="F93" s="27" t="s">
        <v>67</v>
      </c>
      <c r="G93" s="22" t="s">
        <v>3668</v>
      </c>
      <c r="H93" s="55"/>
      <c r="I93" s="55"/>
      <c r="J93" s="19"/>
      <c r="K93" s="19"/>
      <c r="L93" s="19"/>
      <c r="M93" s="19"/>
      <c r="BE93" s="14"/>
      <c r="BF93" s="15"/>
      <c r="BG93" s="21"/>
      <c r="BH93" s="41"/>
      <c r="BI93" s="12"/>
      <c r="BJ93" s="12" t="s">
        <v>1763</v>
      </c>
    </row>
    <row r="94" spans="1:62" s="3" customFormat="1" ht="20.399999999999999" x14ac:dyDescent="0.3">
      <c r="A94" s="25"/>
      <c r="B94" s="26" t="s">
        <v>86</v>
      </c>
      <c r="C94" s="600" t="s">
        <v>87</v>
      </c>
      <c r="D94" s="600"/>
      <c r="E94" s="600"/>
      <c r="F94" s="27" t="s">
        <v>67</v>
      </c>
      <c r="G94" s="22" t="s">
        <v>3669</v>
      </c>
      <c r="H94" s="55"/>
      <c r="I94" s="55"/>
      <c r="J94" s="19"/>
      <c r="K94" s="19"/>
      <c r="L94" s="19"/>
      <c r="M94" s="19"/>
      <c r="BE94" s="14"/>
      <c r="BF94" s="15"/>
      <c r="BG94" s="21"/>
      <c r="BH94" s="41"/>
      <c r="BI94" s="12"/>
      <c r="BJ94" s="12" t="s">
        <v>87</v>
      </c>
    </row>
    <row r="95" spans="1:62" s="3" customFormat="1" ht="21.6" x14ac:dyDescent="0.3">
      <c r="A95" s="25"/>
      <c r="B95" s="26" t="s">
        <v>603</v>
      </c>
      <c r="C95" s="600" t="s">
        <v>604</v>
      </c>
      <c r="D95" s="600"/>
      <c r="E95" s="600"/>
      <c r="F95" s="27" t="s">
        <v>605</v>
      </c>
      <c r="G95" s="22" t="s">
        <v>3670</v>
      </c>
      <c r="H95" s="55"/>
      <c r="I95" s="55"/>
      <c r="J95" s="19"/>
      <c r="K95" s="19"/>
      <c r="L95" s="19"/>
      <c r="M95" s="19"/>
      <c r="BE95" s="14"/>
      <c r="BF95" s="15"/>
      <c r="BG95" s="21"/>
      <c r="BH95" s="41"/>
      <c r="BI95" s="12"/>
      <c r="BJ95" s="12" t="s">
        <v>604</v>
      </c>
    </row>
    <row r="96" spans="1:62" s="3" customFormat="1" ht="42" x14ac:dyDescent="0.3">
      <c r="A96" s="16" t="s">
        <v>197</v>
      </c>
      <c r="B96" s="17" t="s">
        <v>3671</v>
      </c>
      <c r="C96" s="568" t="s">
        <v>3672</v>
      </c>
      <c r="D96" s="568"/>
      <c r="E96" s="568"/>
      <c r="F96" s="16" t="s">
        <v>112</v>
      </c>
      <c r="G96" s="30">
        <v>497.76</v>
      </c>
      <c r="H96" s="55">
        <f t="shared" si="4"/>
        <v>0</v>
      </c>
      <c r="I96" s="55">
        <f t="shared" si="5"/>
        <v>0</v>
      </c>
      <c r="J96" s="19">
        <v>0</v>
      </c>
      <c r="K96" s="19">
        <f t="shared" si="6"/>
        <v>4133.9399999999996</v>
      </c>
      <c r="L96" s="19">
        <f t="shared" si="7"/>
        <v>2057708.15</v>
      </c>
      <c r="M96" s="19">
        <v>2469249.7799999998</v>
      </c>
      <c r="BE96" s="14"/>
      <c r="BF96" s="15"/>
      <c r="BG96" s="21" t="s">
        <v>3672</v>
      </c>
      <c r="BH96" s="41"/>
      <c r="BI96" s="12"/>
      <c r="BJ96" s="12"/>
    </row>
    <row r="97" spans="1:62" s="3" customFormat="1" ht="15" customHeight="1" x14ac:dyDescent="0.3">
      <c r="A97" s="603" t="s">
        <v>3673</v>
      </c>
      <c r="B97" s="604"/>
      <c r="C97" s="604"/>
      <c r="D97" s="604"/>
      <c r="E97" s="604"/>
      <c r="F97" s="604"/>
      <c r="G97" s="604"/>
      <c r="H97" s="354"/>
      <c r="I97" s="354"/>
      <c r="J97" s="267"/>
      <c r="K97" s="267"/>
      <c r="L97" s="267"/>
      <c r="M97" s="267"/>
      <c r="BE97" s="14"/>
      <c r="BF97" s="15" t="s">
        <v>3673</v>
      </c>
      <c r="BG97" s="21"/>
      <c r="BH97" s="41"/>
      <c r="BI97" s="12"/>
      <c r="BJ97" s="12"/>
    </row>
    <row r="98" spans="1:62" s="3" customFormat="1" ht="21.6" x14ac:dyDescent="0.3">
      <c r="A98" s="16" t="s">
        <v>215</v>
      </c>
      <c r="B98" s="17" t="s">
        <v>593</v>
      </c>
      <c r="C98" s="568" t="s">
        <v>594</v>
      </c>
      <c r="D98" s="568"/>
      <c r="E98" s="568"/>
      <c r="F98" s="16" t="s">
        <v>64</v>
      </c>
      <c r="G98" s="30">
        <v>0.09</v>
      </c>
      <c r="H98" s="55">
        <f t="shared" si="4"/>
        <v>14264.22</v>
      </c>
      <c r="I98" s="55">
        <f t="shared" si="5"/>
        <v>1283.78</v>
      </c>
      <c r="J98" s="19">
        <v>1540.53</v>
      </c>
      <c r="K98" s="19">
        <f t="shared" si="6"/>
        <v>748</v>
      </c>
      <c r="L98" s="19">
        <f t="shared" si="7"/>
        <v>67.319999999999993</v>
      </c>
      <c r="M98" s="19">
        <v>80.78</v>
      </c>
      <c r="BE98" s="14"/>
      <c r="BF98" s="15"/>
      <c r="BG98" s="21" t="s">
        <v>594</v>
      </c>
      <c r="BH98" s="41"/>
      <c r="BI98" s="12"/>
      <c r="BJ98" s="12"/>
    </row>
    <row r="99" spans="1:62" s="3" customFormat="1" ht="20.399999999999999" x14ac:dyDescent="0.3">
      <c r="A99" s="25"/>
      <c r="B99" s="26" t="s">
        <v>595</v>
      </c>
      <c r="C99" s="600" t="s">
        <v>596</v>
      </c>
      <c r="D99" s="600"/>
      <c r="E99" s="600"/>
      <c r="F99" s="27" t="s">
        <v>402</v>
      </c>
      <c r="G99" s="22" t="s">
        <v>3674</v>
      </c>
      <c r="H99" s="55"/>
      <c r="I99" s="55"/>
      <c r="J99" s="19"/>
      <c r="K99" s="19"/>
      <c r="L99" s="19"/>
      <c r="M99" s="19"/>
      <c r="BE99" s="14"/>
      <c r="BF99" s="15"/>
      <c r="BG99" s="21"/>
      <c r="BH99" s="41"/>
      <c r="BI99" s="12"/>
      <c r="BJ99" s="12" t="s">
        <v>596</v>
      </c>
    </row>
    <row r="100" spans="1:62" s="3" customFormat="1" ht="21.6" x14ac:dyDescent="0.3">
      <c r="A100" s="25"/>
      <c r="B100" s="26" t="s">
        <v>597</v>
      </c>
      <c r="C100" s="600" t="s">
        <v>598</v>
      </c>
      <c r="D100" s="600"/>
      <c r="E100" s="600"/>
      <c r="F100" s="27" t="s">
        <v>67</v>
      </c>
      <c r="G100" s="22" t="s">
        <v>3675</v>
      </c>
      <c r="H100" s="55"/>
      <c r="I100" s="55"/>
      <c r="J100" s="19"/>
      <c r="K100" s="19"/>
      <c r="L100" s="19"/>
      <c r="M100" s="19"/>
      <c r="BE100" s="14"/>
      <c r="BF100" s="15"/>
      <c r="BG100" s="21"/>
      <c r="BH100" s="41"/>
      <c r="BI100" s="12"/>
      <c r="BJ100" s="12" t="s">
        <v>598</v>
      </c>
    </row>
    <row r="101" spans="1:62" s="3" customFormat="1" ht="21.6" x14ac:dyDescent="0.3">
      <c r="A101" s="25"/>
      <c r="B101" s="26" t="s">
        <v>599</v>
      </c>
      <c r="C101" s="600" t="s">
        <v>600</v>
      </c>
      <c r="D101" s="600"/>
      <c r="E101" s="600"/>
      <c r="F101" s="27" t="s">
        <v>67</v>
      </c>
      <c r="G101" s="22" t="s">
        <v>3676</v>
      </c>
      <c r="H101" s="55"/>
      <c r="I101" s="55"/>
      <c r="J101" s="19"/>
      <c r="K101" s="19"/>
      <c r="L101" s="19"/>
      <c r="M101" s="19"/>
      <c r="BE101" s="14"/>
      <c r="BF101" s="15"/>
      <c r="BG101" s="21"/>
      <c r="BH101" s="41"/>
      <c r="BI101" s="12"/>
      <c r="BJ101" s="12" t="s">
        <v>600</v>
      </c>
    </row>
    <row r="102" spans="1:62" s="3" customFormat="1" ht="20.399999999999999" x14ac:dyDescent="0.3">
      <c r="A102" s="25"/>
      <c r="B102" s="26" t="s">
        <v>601</v>
      </c>
      <c r="C102" s="600" t="s">
        <v>602</v>
      </c>
      <c r="D102" s="600"/>
      <c r="E102" s="600"/>
      <c r="F102" s="27" t="s">
        <v>72</v>
      </c>
      <c r="G102" s="22" t="s">
        <v>3677</v>
      </c>
      <c r="H102" s="55"/>
      <c r="I102" s="55"/>
      <c r="J102" s="19"/>
      <c r="K102" s="19"/>
      <c r="L102" s="19"/>
      <c r="M102" s="19"/>
      <c r="BE102" s="14"/>
      <c r="BF102" s="15"/>
      <c r="BG102" s="21"/>
      <c r="BH102" s="41"/>
      <c r="BI102" s="12"/>
      <c r="BJ102" s="12" t="s">
        <v>602</v>
      </c>
    </row>
    <row r="103" spans="1:62" s="3" customFormat="1" ht="20.399999999999999" x14ac:dyDescent="0.3">
      <c r="A103" s="25"/>
      <c r="B103" s="26" t="s">
        <v>86</v>
      </c>
      <c r="C103" s="600" t="s">
        <v>87</v>
      </c>
      <c r="D103" s="600"/>
      <c r="E103" s="600"/>
      <c r="F103" s="27" t="s">
        <v>67</v>
      </c>
      <c r="G103" s="22" t="s">
        <v>3678</v>
      </c>
      <c r="H103" s="55"/>
      <c r="I103" s="55"/>
      <c r="J103" s="19"/>
      <c r="K103" s="19"/>
      <c r="L103" s="19"/>
      <c r="M103" s="19"/>
      <c r="BE103" s="14"/>
      <c r="BF103" s="15"/>
      <c r="BG103" s="21"/>
      <c r="BH103" s="41"/>
      <c r="BI103" s="12"/>
      <c r="BJ103" s="12" t="s">
        <v>87</v>
      </c>
    </row>
    <row r="104" spans="1:62" s="3" customFormat="1" ht="21.6" x14ac:dyDescent="0.3">
      <c r="A104" s="25"/>
      <c r="B104" s="26" t="s">
        <v>603</v>
      </c>
      <c r="C104" s="600" t="s">
        <v>604</v>
      </c>
      <c r="D104" s="600"/>
      <c r="E104" s="600"/>
      <c r="F104" s="27" t="s">
        <v>605</v>
      </c>
      <c r="G104" s="22" t="s">
        <v>3679</v>
      </c>
      <c r="H104" s="55"/>
      <c r="I104" s="55"/>
      <c r="J104" s="19"/>
      <c r="K104" s="19"/>
      <c r="L104" s="19"/>
      <c r="M104" s="19"/>
      <c r="BE104" s="14"/>
      <c r="BF104" s="15"/>
      <c r="BG104" s="21"/>
      <c r="BH104" s="41"/>
      <c r="BI104" s="12"/>
      <c r="BJ104" s="12" t="s">
        <v>604</v>
      </c>
    </row>
    <row r="105" spans="1:62" s="3" customFormat="1" ht="42" x14ac:dyDescent="0.3">
      <c r="A105" s="16" t="s">
        <v>218</v>
      </c>
      <c r="B105" s="17" t="s">
        <v>3680</v>
      </c>
      <c r="C105" s="568" t="s">
        <v>3681</v>
      </c>
      <c r="D105" s="568"/>
      <c r="E105" s="568"/>
      <c r="F105" s="16" t="s">
        <v>112</v>
      </c>
      <c r="G105" s="24">
        <v>10.199999999999999</v>
      </c>
      <c r="H105" s="55">
        <f t="shared" si="4"/>
        <v>0</v>
      </c>
      <c r="I105" s="55">
        <f t="shared" si="5"/>
        <v>0</v>
      </c>
      <c r="J105" s="19">
        <v>0</v>
      </c>
      <c r="K105" s="19">
        <f t="shared" si="6"/>
        <v>344.62</v>
      </c>
      <c r="L105" s="19">
        <f t="shared" si="7"/>
        <v>3515.16</v>
      </c>
      <c r="M105" s="19">
        <v>4218.1899999999996</v>
      </c>
      <c r="BE105" s="14"/>
      <c r="BF105" s="15"/>
      <c r="BG105" s="21" t="s">
        <v>3681</v>
      </c>
      <c r="BH105" s="41"/>
      <c r="BI105" s="12"/>
      <c r="BJ105" s="12"/>
    </row>
    <row r="106" spans="1:62" s="3" customFormat="1" ht="15" customHeight="1" x14ac:dyDescent="0.3">
      <c r="A106" s="603" t="s">
        <v>3682</v>
      </c>
      <c r="B106" s="604"/>
      <c r="C106" s="604"/>
      <c r="D106" s="604"/>
      <c r="E106" s="604"/>
      <c r="F106" s="604"/>
      <c r="G106" s="604"/>
      <c r="H106" s="354"/>
      <c r="I106" s="354"/>
      <c r="J106" s="267"/>
      <c r="K106" s="267"/>
      <c r="L106" s="267"/>
      <c r="M106" s="267"/>
      <c r="BE106" s="14"/>
      <c r="BF106" s="15" t="s">
        <v>3682</v>
      </c>
      <c r="BG106" s="21"/>
      <c r="BH106" s="41"/>
      <c r="BI106" s="12"/>
      <c r="BJ106" s="12"/>
    </row>
    <row r="107" spans="1:62" s="3" customFormat="1" ht="21.6" x14ac:dyDescent="0.3">
      <c r="A107" s="16" t="s">
        <v>221</v>
      </c>
      <c r="B107" s="17" t="s">
        <v>3631</v>
      </c>
      <c r="C107" s="568" t="s">
        <v>3632</v>
      </c>
      <c r="D107" s="568"/>
      <c r="E107" s="568"/>
      <c r="F107" s="16" t="s">
        <v>64</v>
      </c>
      <c r="G107" s="24">
        <v>0.3</v>
      </c>
      <c r="H107" s="55">
        <f t="shared" si="4"/>
        <v>17685.87</v>
      </c>
      <c r="I107" s="55">
        <f t="shared" si="5"/>
        <v>5305.76</v>
      </c>
      <c r="J107" s="19">
        <v>6366.91</v>
      </c>
      <c r="K107" s="19">
        <f t="shared" si="6"/>
        <v>748.8</v>
      </c>
      <c r="L107" s="19">
        <f t="shared" si="7"/>
        <v>224.64</v>
      </c>
      <c r="M107" s="19">
        <v>269.57</v>
      </c>
      <c r="BE107" s="14"/>
      <c r="BF107" s="15"/>
      <c r="BG107" s="21" t="s">
        <v>3632</v>
      </c>
      <c r="BH107" s="41"/>
      <c r="BI107" s="12"/>
      <c r="BJ107" s="12"/>
    </row>
    <row r="108" spans="1:62" s="3" customFormat="1" ht="20.399999999999999" x14ac:dyDescent="0.3">
      <c r="A108" s="25"/>
      <c r="B108" s="26" t="s">
        <v>595</v>
      </c>
      <c r="C108" s="600" t="s">
        <v>596</v>
      </c>
      <c r="D108" s="600"/>
      <c r="E108" s="600"/>
      <c r="F108" s="27" t="s">
        <v>402</v>
      </c>
      <c r="G108" s="22" t="s">
        <v>3683</v>
      </c>
      <c r="H108" s="55"/>
      <c r="I108" s="55"/>
      <c r="J108" s="19"/>
      <c r="K108" s="19"/>
      <c r="L108" s="19"/>
      <c r="M108" s="19"/>
      <c r="BE108" s="14"/>
      <c r="BF108" s="15"/>
      <c r="BG108" s="21"/>
      <c r="BH108" s="41"/>
      <c r="BI108" s="12"/>
      <c r="BJ108" s="12" t="s">
        <v>596</v>
      </c>
    </row>
    <row r="109" spans="1:62" s="3" customFormat="1" ht="21.6" x14ac:dyDescent="0.3">
      <c r="A109" s="25"/>
      <c r="B109" s="26" t="s">
        <v>597</v>
      </c>
      <c r="C109" s="600" t="s">
        <v>598</v>
      </c>
      <c r="D109" s="600"/>
      <c r="E109" s="600"/>
      <c r="F109" s="27" t="s">
        <v>67</v>
      </c>
      <c r="G109" s="22" t="s">
        <v>3684</v>
      </c>
      <c r="H109" s="55"/>
      <c r="I109" s="55"/>
      <c r="J109" s="19"/>
      <c r="K109" s="19"/>
      <c r="L109" s="19"/>
      <c r="M109" s="19"/>
      <c r="BE109" s="14"/>
      <c r="BF109" s="15"/>
      <c r="BG109" s="21"/>
      <c r="BH109" s="41"/>
      <c r="BI109" s="12"/>
      <c r="BJ109" s="12" t="s">
        <v>598</v>
      </c>
    </row>
    <row r="110" spans="1:62" s="3" customFormat="1" ht="21.6" x14ac:dyDescent="0.3">
      <c r="A110" s="25"/>
      <c r="B110" s="26" t="s">
        <v>599</v>
      </c>
      <c r="C110" s="600" t="s">
        <v>600</v>
      </c>
      <c r="D110" s="600"/>
      <c r="E110" s="600"/>
      <c r="F110" s="27" t="s">
        <v>67</v>
      </c>
      <c r="G110" s="22" t="s">
        <v>3685</v>
      </c>
      <c r="H110" s="55"/>
      <c r="I110" s="55"/>
      <c r="J110" s="19"/>
      <c r="K110" s="19"/>
      <c r="L110" s="19"/>
      <c r="M110" s="19"/>
      <c r="BE110" s="14"/>
      <c r="BF110" s="15"/>
      <c r="BG110" s="21"/>
      <c r="BH110" s="41"/>
      <c r="BI110" s="12"/>
      <c r="BJ110" s="12" t="s">
        <v>600</v>
      </c>
    </row>
    <row r="111" spans="1:62" s="3" customFormat="1" ht="20.399999999999999" x14ac:dyDescent="0.3">
      <c r="A111" s="25"/>
      <c r="B111" s="26" t="s">
        <v>601</v>
      </c>
      <c r="C111" s="600" t="s">
        <v>602</v>
      </c>
      <c r="D111" s="600"/>
      <c r="E111" s="600"/>
      <c r="F111" s="27" t="s">
        <v>72</v>
      </c>
      <c r="G111" s="22" t="s">
        <v>3686</v>
      </c>
      <c r="H111" s="55"/>
      <c r="I111" s="55"/>
      <c r="J111" s="19"/>
      <c r="K111" s="19"/>
      <c r="L111" s="19"/>
      <c r="M111" s="19"/>
      <c r="BE111" s="14"/>
      <c r="BF111" s="15"/>
      <c r="BG111" s="21"/>
      <c r="BH111" s="41"/>
      <c r="BI111" s="12"/>
      <c r="BJ111" s="12" t="s">
        <v>602</v>
      </c>
    </row>
    <row r="112" spans="1:62" s="3" customFormat="1" ht="20.399999999999999" x14ac:dyDescent="0.3">
      <c r="A112" s="25"/>
      <c r="B112" s="26" t="s">
        <v>86</v>
      </c>
      <c r="C112" s="600" t="s">
        <v>87</v>
      </c>
      <c r="D112" s="600"/>
      <c r="E112" s="600"/>
      <c r="F112" s="27" t="s">
        <v>67</v>
      </c>
      <c r="G112" s="22" t="s">
        <v>3687</v>
      </c>
      <c r="H112" s="55"/>
      <c r="I112" s="55"/>
      <c r="J112" s="19"/>
      <c r="K112" s="19"/>
      <c r="L112" s="19"/>
      <c r="M112" s="19"/>
      <c r="BE112" s="14"/>
      <c r="BF112" s="15"/>
      <c r="BG112" s="21"/>
      <c r="BH112" s="41"/>
      <c r="BI112" s="12"/>
      <c r="BJ112" s="12" t="s">
        <v>87</v>
      </c>
    </row>
    <row r="113" spans="1:62" s="3" customFormat="1" ht="21.6" x14ac:dyDescent="0.3">
      <c r="A113" s="25"/>
      <c r="B113" s="26" t="s">
        <v>603</v>
      </c>
      <c r="C113" s="600" t="s">
        <v>604</v>
      </c>
      <c r="D113" s="600"/>
      <c r="E113" s="600"/>
      <c r="F113" s="27" t="s">
        <v>605</v>
      </c>
      <c r="G113" s="22" t="s">
        <v>3688</v>
      </c>
      <c r="H113" s="55"/>
      <c r="I113" s="55"/>
      <c r="J113" s="19"/>
      <c r="K113" s="19"/>
      <c r="L113" s="19"/>
      <c r="M113" s="19"/>
      <c r="BE113" s="14"/>
      <c r="BF113" s="15"/>
      <c r="BG113" s="21"/>
      <c r="BH113" s="41"/>
      <c r="BI113" s="12"/>
      <c r="BJ113" s="12" t="s">
        <v>604</v>
      </c>
    </row>
    <row r="114" spans="1:62" s="3" customFormat="1" ht="42" x14ac:dyDescent="0.3">
      <c r="A114" s="16" t="s">
        <v>223</v>
      </c>
      <c r="B114" s="17" t="s">
        <v>3689</v>
      </c>
      <c r="C114" s="568" t="s">
        <v>3690</v>
      </c>
      <c r="D114" s="568"/>
      <c r="E114" s="568"/>
      <c r="F114" s="16" t="s">
        <v>112</v>
      </c>
      <c r="G114" s="30">
        <v>32.64</v>
      </c>
      <c r="H114" s="55">
        <f t="shared" si="4"/>
        <v>0</v>
      </c>
      <c r="I114" s="55">
        <f t="shared" si="5"/>
        <v>0</v>
      </c>
      <c r="J114" s="19">
        <v>0</v>
      </c>
      <c r="K114" s="19">
        <f t="shared" si="6"/>
        <v>1574.28</v>
      </c>
      <c r="L114" s="19">
        <f t="shared" si="7"/>
        <v>51384.38</v>
      </c>
      <c r="M114" s="19">
        <v>61661.25</v>
      </c>
      <c r="BE114" s="14"/>
      <c r="BF114" s="15"/>
      <c r="BG114" s="21" t="s">
        <v>3690</v>
      </c>
      <c r="BH114" s="41"/>
      <c r="BI114" s="12"/>
      <c r="BJ114" s="12"/>
    </row>
    <row r="115" spans="1:62" s="3" customFormat="1" ht="15" customHeight="1" x14ac:dyDescent="0.3">
      <c r="A115" s="603" t="s">
        <v>3691</v>
      </c>
      <c r="B115" s="604"/>
      <c r="C115" s="604"/>
      <c r="D115" s="604"/>
      <c r="E115" s="604"/>
      <c r="F115" s="604"/>
      <c r="G115" s="604"/>
      <c r="H115" s="354"/>
      <c r="I115" s="354"/>
      <c r="J115" s="267"/>
      <c r="K115" s="267"/>
      <c r="L115" s="267"/>
      <c r="M115" s="267"/>
      <c r="BE115" s="14"/>
      <c r="BF115" s="15" t="s">
        <v>3691</v>
      </c>
      <c r="BG115" s="21"/>
      <c r="BH115" s="41"/>
      <c r="BI115" s="12"/>
      <c r="BJ115" s="12"/>
    </row>
    <row r="116" spans="1:62" s="3" customFormat="1" ht="21.6" x14ac:dyDescent="0.3">
      <c r="A116" s="16" t="s">
        <v>226</v>
      </c>
      <c r="B116" s="17" t="s">
        <v>3631</v>
      </c>
      <c r="C116" s="568" t="s">
        <v>3632</v>
      </c>
      <c r="D116" s="568"/>
      <c r="E116" s="568"/>
      <c r="F116" s="16" t="s">
        <v>64</v>
      </c>
      <c r="G116" s="30">
        <v>2.61</v>
      </c>
      <c r="H116" s="55">
        <f t="shared" si="4"/>
        <v>17685.84</v>
      </c>
      <c r="I116" s="55">
        <f t="shared" si="5"/>
        <v>46160.05</v>
      </c>
      <c r="J116" s="19">
        <v>55392.06</v>
      </c>
      <c r="K116" s="19">
        <f t="shared" si="6"/>
        <v>748.8</v>
      </c>
      <c r="L116" s="19">
        <f t="shared" si="7"/>
        <v>1954.38</v>
      </c>
      <c r="M116" s="19">
        <v>2345.25</v>
      </c>
      <c r="BE116" s="14"/>
      <c r="BF116" s="15"/>
      <c r="BG116" s="21" t="s">
        <v>3632</v>
      </c>
      <c r="BH116" s="41"/>
      <c r="BI116" s="12"/>
      <c r="BJ116" s="12"/>
    </row>
    <row r="117" spans="1:62" s="3" customFormat="1" ht="20.399999999999999" x14ac:dyDescent="0.3">
      <c r="A117" s="25"/>
      <c r="B117" s="26" t="s">
        <v>595</v>
      </c>
      <c r="C117" s="600" t="s">
        <v>596</v>
      </c>
      <c r="D117" s="600"/>
      <c r="E117" s="600"/>
      <c r="F117" s="27" t="s">
        <v>402</v>
      </c>
      <c r="G117" s="22" t="s">
        <v>3692</v>
      </c>
      <c r="H117" s="55"/>
      <c r="I117" s="55"/>
      <c r="J117" s="19"/>
      <c r="K117" s="19"/>
      <c r="L117" s="19"/>
      <c r="M117" s="19"/>
      <c r="BE117" s="14"/>
      <c r="BF117" s="15"/>
      <c r="BG117" s="21"/>
      <c r="BH117" s="41"/>
      <c r="BI117" s="12"/>
      <c r="BJ117" s="12" t="s">
        <v>596</v>
      </c>
    </row>
    <row r="118" spans="1:62" s="3" customFormat="1" ht="21.6" x14ac:dyDescent="0.3">
      <c r="A118" s="25"/>
      <c r="B118" s="26" t="s">
        <v>597</v>
      </c>
      <c r="C118" s="600" t="s">
        <v>598</v>
      </c>
      <c r="D118" s="600"/>
      <c r="E118" s="600"/>
      <c r="F118" s="27" t="s">
        <v>67</v>
      </c>
      <c r="G118" s="22" t="s">
        <v>3693</v>
      </c>
      <c r="H118" s="55"/>
      <c r="I118" s="55"/>
      <c r="J118" s="19"/>
      <c r="K118" s="19"/>
      <c r="L118" s="19"/>
      <c r="M118" s="19"/>
      <c r="BE118" s="14"/>
      <c r="BF118" s="15"/>
      <c r="BG118" s="21"/>
      <c r="BH118" s="41"/>
      <c r="BI118" s="12"/>
      <c r="BJ118" s="12" t="s">
        <v>598</v>
      </c>
    </row>
    <row r="119" spans="1:62" s="3" customFormat="1" ht="21.6" x14ac:dyDescent="0.3">
      <c r="A119" s="25"/>
      <c r="B119" s="26" t="s">
        <v>599</v>
      </c>
      <c r="C119" s="600" t="s">
        <v>600</v>
      </c>
      <c r="D119" s="600"/>
      <c r="E119" s="600"/>
      <c r="F119" s="27" t="s">
        <v>67</v>
      </c>
      <c r="G119" s="22" t="s">
        <v>3694</v>
      </c>
      <c r="H119" s="55"/>
      <c r="I119" s="55"/>
      <c r="J119" s="19"/>
      <c r="K119" s="19"/>
      <c r="L119" s="19"/>
      <c r="M119" s="19"/>
      <c r="BE119" s="14"/>
      <c r="BF119" s="15"/>
      <c r="BG119" s="21"/>
      <c r="BH119" s="41"/>
      <c r="BI119" s="12"/>
      <c r="BJ119" s="12" t="s">
        <v>600</v>
      </c>
    </row>
    <row r="120" spans="1:62" s="3" customFormat="1" ht="20.399999999999999" x14ac:dyDescent="0.3">
      <c r="A120" s="25"/>
      <c r="B120" s="26" t="s">
        <v>601</v>
      </c>
      <c r="C120" s="600" t="s">
        <v>602</v>
      </c>
      <c r="D120" s="600"/>
      <c r="E120" s="600"/>
      <c r="F120" s="27" t="s">
        <v>72</v>
      </c>
      <c r="G120" s="22" t="s">
        <v>3695</v>
      </c>
      <c r="H120" s="55"/>
      <c r="I120" s="55"/>
      <c r="J120" s="19"/>
      <c r="K120" s="19"/>
      <c r="L120" s="19"/>
      <c r="M120" s="19"/>
      <c r="BE120" s="14"/>
      <c r="BF120" s="15"/>
      <c r="BG120" s="21"/>
      <c r="BH120" s="41"/>
      <c r="BI120" s="12"/>
      <c r="BJ120" s="12" t="s">
        <v>602</v>
      </c>
    </row>
    <row r="121" spans="1:62" s="3" customFormat="1" ht="20.399999999999999" x14ac:dyDescent="0.3">
      <c r="A121" s="25"/>
      <c r="B121" s="26" t="s">
        <v>86</v>
      </c>
      <c r="C121" s="600" t="s">
        <v>87</v>
      </c>
      <c r="D121" s="600"/>
      <c r="E121" s="600"/>
      <c r="F121" s="27" t="s">
        <v>67</v>
      </c>
      <c r="G121" s="22" t="s">
        <v>3696</v>
      </c>
      <c r="H121" s="55"/>
      <c r="I121" s="55"/>
      <c r="J121" s="19"/>
      <c r="K121" s="19"/>
      <c r="L121" s="19"/>
      <c r="M121" s="19"/>
      <c r="BE121" s="14"/>
      <c r="BF121" s="15"/>
      <c r="BG121" s="21"/>
      <c r="BH121" s="41"/>
      <c r="BI121" s="12"/>
      <c r="BJ121" s="12" t="s">
        <v>87</v>
      </c>
    </row>
    <row r="122" spans="1:62" s="3" customFormat="1" ht="21.6" x14ac:dyDescent="0.3">
      <c r="A122" s="25"/>
      <c r="B122" s="26" t="s">
        <v>603</v>
      </c>
      <c r="C122" s="600" t="s">
        <v>604</v>
      </c>
      <c r="D122" s="600"/>
      <c r="E122" s="600"/>
      <c r="F122" s="27" t="s">
        <v>605</v>
      </c>
      <c r="G122" s="22" t="s">
        <v>3697</v>
      </c>
      <c r="H122" s="55"/>
      <c r="I122" s="55"/>
      <c r="J122" s="19"/>
      <c r="K122" s="19"/>
      <c r="L122" s="19"/>
      <c r="M122" s="19"/>
      <c r="BE122" s="14"/>
      <c r="BF122" s="15"/>
      <c r="BG122" s="21"/>
      <c r="BH122" s="41"/>
      <c r="BI122" s="12"/>
      <c r="BJ122" s="12" t="s">
        <v>604</v>
      </c>
    </row>
    <row r="123" spans="1:62" s="3" customFormat="1" ht="31.8" x14ac:dyDescent="0.3">
      <c r="A123" s="16" t="s">
        <v>229</v>
      </c>
      <c r="B123" s="17" t="s">
        <v>3698</v>
      </c>
      <c r="C123" s="568" t="s">
        <v>3699</v>
      </c>
      <c r="D123" s="568"/>
      <c r="E123" s="568"/>
      <c r="F123" s="16" t="s">
        <v>64</v>
      </c>
      <c r="G123" s="24">
        <v>0.3</v>
      </c>
      <c r="H123" s="55">
        <f t="shared" si="4"/>
        <v>25245.27</v>
      </c>
      <c r="I123" s="55">
        <f t="shared" si="5"/>
        <v>7573.58</v>
      </c>
      <c r="J123" s="19">
        <v>9088.2900000000009</v>
      </c>
      <c r="K123" s="19">
        <f t="shared" si="6"/>
        <v>368.6</v>
      </c>
      <c r="L123" s="19">
        <f t="shared" si="7"/>
        <v>110.58</v>
      </c>
      <c r="M123" s="19">
        <v>132.69</v>
      </c>
      <c r="BE123" s="14"/>
      <c r="BF123" s="15"/>
      <c r="BG123" s="21" t="s">
        <v>3699</v>
      </c>
      <c r="BH123" s="41"/>
      <c r="BI123" s="12"/>
      <c r="BJ123" s="12"/>
    </row>
    <row r="124" spans="1:62" s="3" customFormat="1" ht="20.399999999999999" x14ac:dyDescent="0.3">
      <c r="A124" s="25"/>
      <c r="B124" s="26" t="s">
        <v>595</v>
      </c>
      <c r="C124" s="600" t="s">
        <v>596</v>
      </c>
      <c r="D124" s="600"/>
      <c r="E124" s="600"/>
      <c r="F124" s="27" t="s">
        <v>402</v>
      </c>
      <c r="G124" s="22" t="s">
        <v>3700</v>
      </c>
      <c r="H124" s="55"/>
      <c r="I124" s="55"/>
      <c r="J124" s="19"/>
      <c r="K124" s="19"/>
      <c r="L124" s="19"/>
      <c r="M124" s="19"/>
      <c r="BE124" s="14"/>
      <c r="BF124" s="15"/>
      <c r="BG124" s="21"/>
      <c r="BH124" s="41"/>
      <c r="BI124" s="12"/>
      <c r="BJ124" s="12" t="s">
        <v>596</v>
      </c>
    </row>
    <row r="125" spans="1:62" s="3" customFormat="1" ht="20.399999999999999" x14ac:dyDescent="0.3">
      <c r="A125" s="25"/>
      <c r="B125" s="26" t="s">
        <v>1960</v>
      </c>
      <c r="C125" s="600" t="s">
        <v>1961</v>
      </c>
      <c r="D125" s="600"/>
      <c r="E125" s="600"/>
      <c r="F125" s="27" t="s">
        <v>67</v>
      </c>
      <c r="G125" s="22" t="s">
        <v>3701</v>
      </c>
      <c r="H125" s="55"/>
      <c r="I125" s="55"/>
      <c r="J125" s="19"/>
      <c r="K125" s="19"/>
      <c r="L125" s="19"/>
      <c r="M125" s="19"/>
      <c r="BE125" s="14"/>
      <c r="BF125" s="15"/>
      <c r="BG125" s="21"/>
      <c r="BH125" s="41"/>
      <c r="BI125" s="12"/>
      <c r="BJ125" s="12" t="s">
        <v>1961</v>
      </c>
    </row>
    <row r="126" spans="1:62" s="3" customFormat="1" ht="21.6" x14ac:dyDescent="0.3">
      <c r="A126" s="25"/>
      <c r="B126" s="26" t="s">
        <v>1762</v>
      </c>
      <c r="C126" s="600" t="s">
        <v>1763</v>
      </c>
      <c r="D126" s="600"/>
      <c r="E126" s="600"/>
      <c r="F126" s="27" t="s">
        <v>67</v>
      </c>
      <c r="G126" s="22" t="s">
        <v>3702</v>
      </c>
      <c r="H126" s="55"/>
      <c r="I126" s="55"/>
      <c r="J126" s="19"/>
      <c r="K126" s="19"/>
      <c r="L126" s="19"/>
      <c r="M126" s="19"/>
      <c r="BE126" s="14"/>
      <c r="BF126" s="15"/>
      <c r="BG126" s="21"/>
      <c r="BH126" s="41"/>
      <c r="BI126" s="12"/>
      <c r="BJ126" s="12" t="s">
        <v>1763</v>
      </c>
    </row>
    <row r="127" spans="1:62" s="3" customFormat="1" ht="20.399999999999999" x14ac:dyDescent="0.3">
      <c r="A127" s="25"/>
      <c r="B127" s="26" t="s">
        <v>86</v>
      </c>
      <c r="C127" s="600" t="s">
        <v>87</v>
      </c>
      <c r="D127" s="600"/>
      <c r="E127" s="600"/>
      <c r="F127" s="27" t="s">
        <v>67</v>
      </c>
      <c r="G127" s="22" t="s">
        <v>3703</v>
      </c>
      <c r="H127" s="55"/>
      <c r="I127" s="55"/>
      <c r="J127" s="19"/>
      <c r="K127" s="19"/>
      <c r="L127" s="19"/>
      <c r="M127" s="19"/>
      <c r="BE127" s="14"/>
      <c r="BF127" s="15"/>
      <c r="BG127" s="21"/>
      <c r="BH127" s="41"/>
      <c r="BI127" s="12"/>
      <c r="BJ127" s="12" t="s">
        <v>87</v>
      </c>
    </row>
    <row r="128" spans="1:62" s="3" customFormat="1" ht="21.6" x14ac:dyDescent="0.3">
      <c r="A128" s="25"/>
      <c r="B128" s="26" t="s">
        <v>603</v>
      </c>
      <c r="C128" s="600" t="s">
        <v>604</v>
      </c>
      <c r="D128" s="600"/>
      <c r="E128" s="600"/>
      <c r="F128" s="27" t="s">
        <v>605</v>
      </c>
      <c r="G128" s="22" t="s">
        <v>3704</v>
      </c>
      <c r="H128" s="55"/>
      <c r="I128" s="55"/>
      <c r="J128" s="19"/>
      <c r="K128" s="19"/>
      <c r="L128" s="19"/>
      <c r="M128" s="19"/>
      <c r="BE128" s="14"/>
      <c r="BF128" s="15"/>
      <c r="BG128" s="21"/>
      <c r="BH128" s="41"/>
      <c r="BI128" s="12"/>
      <c r="BJ128" s="12" t="s">
        <v>604</v>
      </c>
    </row>
    <row r="129" spans="1:62" s="3" customFormat="1" ht="21.6" x14ac:dyDescent="0.3">
      <c r="A129" s="16" t="s">
        <v>231</v>
      </c>
      <c r="B129" s="17" t="s">
        <v>3665</v>
      </c>
      <c r="C129" s="568" t="s">
        <v>3666</v>
      </c>
      <c r="D129" s="568"/>
      <c r="E129" s="568"/>
      <c r="F129" s="16" t="s">
        <v>64</v>
      </c>
      <c r="G129" s="30">
        <v>0.56000000000000005</v>
      </c>
      <c r="H129" s="55">
        <f t="shared" si="4"/>
        <v>28138.54</v>
      </c>
      <c r="I129" s="55">
        <f t="shared" si="5"/>
        <v>15757.58</v>
      </c>
      <c r="J129" s="19">
        <v>18909.09</v>
      </c>
      <c r="K129" s="19">
        <f t="shared" si="6"/>
        <v>404.79</v>
      </c>
      <c r="L129" s="19">
        <f t="shared" si="7"/>
        <v>226.68</v>
      </c>
      <c r="M129" s="19">
        <v>272.02</v>
      </c>
      <c r="BE129" s="14"/>
      <c r="BF129" s="15"/>
      <c r="BG129" s="21" t="s">
        <v>3666</v>
      </c>
      <c r="BH129" s="41"/>
      <c r="BI129" s="12"/>
      <c r="BJ129" s="12"/>
    </row>
    <row r="130" spans="1:62" s="3" customFormat="1" ht="20.399999999999999" x14ac:dyDescent="0.3">
      <c r="A130" s="25"/>
      <c r="B130" s="26" t="s">
        <v>595</v>
      </c>
      <c r="C130" s="600" t="s">
        <v>596</v>
      </c>
      <c r="D130" s="600"/>
      <c r="E130" s="600"/>
      <c r="F130" s="27" t="s">
        <v>402</v>
      </c>
      <c r="G130" s="22" t="s">
        <v>3705</v>
      </c>
      <c r="H130" s="55"/>
      <c r="I130" s="55"/>
      <c r="J130" s="19"/>
      <c r="K130" s="19"/>
      <c r="L130" s="19"/>
      <c r="M130" s="19"/>
      <c r="BE130" s="14"/>
      <c r="BF130" s="15"/>
      <c r="BG130" s="21"/>
      <c r="BH130" s="41"/>
      <c r="BI130" s="12"/>
      <c r="BJ130" s="12" t="s">
        <v>596</v>
      </c>
    </row>
    <row r="131" spans="1:62" s="3" customFormat="1" ht="21.6" x14ac:dyDescent="0.3">
      <c r="A131" s="25"/>
      <c r="B131" s="26" t="s">
        <v>1762</v>
      </c>
      <c r="C131" s="600" t="s">
        <v>1763</v>
      </c>
      <c r="D131" s="600"/>
      <c r="E131" s="600"/>
      <c r="F131" s="27" t="s">
        <v>67</v>
      </c>
      <c r="G131" s="22" t="s">
        <v>3706</v>
      </c>
      <c r="H131" s="55"/>
      <c r="I131" s="55"/>
      <c r="J131" s="19"/>
      <c r="K131" s="19"/>
      <c r="L131" s="19"/>
      <c r="M131" s="19"/>
      <c r="BE131" s="14"/>
      <c r="BF131" s="15"/>
      <c r="BG131" s="21"/>
      <c r="BH131" s="41"/>
      <c r="BI131" s="12"/>
      <c r="BJ131" s="12" t="s">
        <v>1763</v>
      </c>
    </row>
    <row r="132" spans="1:62" s="3" customFormat="1" ht="20.399999999999999" x14ac:dyDescent="0.3">
      <c r="A132" s="25"/>
      <c r="B132" s="26" t="s">
        <v>86</v>
      </c>
      <c r="C132" s="600" t="s">
        <v>87</v>
      </c>
      <c r="D132" s="600"/>
      <c r="E132" s="600"/>
      <c r="F132" s="27" t="s">
        <v>67</v>
      </c>
      <c r="G132" s="22" t="s">
        <v>3707</v>
      </c>
      <c r="H132" s="55"/>
      <c r="I132" s="55"/>
      <c r="J132" s="19"/>
      <c r="K132" s="19"/>
      <c r="L132" s="19"/>
      <c r="M132" s="19"/>
      <c r="BE132" s="14"/>
      <c r="BF132" s="15"/>
      <c r="BG132" s="21"/>
      <c r="BH132" s="41"/>
      <c r="BI132" s="12"/>
      <c r="BJ132" s="12" t="s">
        <v>87</v>
      </c>
    </row>
    <row r="133" spans="1:62" s="3" customFormat="1" ht="21.6" x14ac:dyDescent="0.3">
      <c r="A133" s="25"/>
      <c r="B133" s="26" t="s">
        <v>603</v>
      </c>
      <c r="C133" s="600" t="s">
        <v>604</v>
      </c>
      <c r="D133" s="600"/>
      <c r="E133" s="600"/>
      <c r="F133" s="27" t="s">
        <v>605</v>
      </c>
      <c r="G133" s="22" t="s">
        <v>3708</v>
      </c>
      <c r="H133" s="55"/>
      <c r="I133" s="55"/>
      <c r="J133" s="19"/>
      <c r="K133" s="19"/>
      <c r="L133" s="19"/>
      <c r="M133" s="19"/>
      <c r="BE133" s="14"/>
      <c r="BF133" s="15"/>
      <c r="BG133" s="21"/>
      <c r="BH133" s="41"/>
      <c r="BI133" s="12"/>
      <c r="BJ133" s="12" t="s">
        <v>604</v>
      </c>
    </row>
    <row r="134" spans="1:62" s="3" customFormat="1" ht="42" x14ac:dyDescent="0.3">
      <c r="A134" s="16" t="s">
        <v>233</v>
      </c>
      <c r="B134" s="17" t="s">
        <v>3709</v>
      </c>
      <c r="C134" s="568" t="s">
        <v>3710</v>
      </c>
      <c r="D134" s="568"/>
      <c r="E134" s="568"/>
      <c r="F134" s="16" t="s">
        <v>112</v>
      </c>
      <c r="G134" s="30">
        <v>375.36</v>
      </c>
      <c r="H134" s="55">
        <f t="shared" si="4"/>
        <v>0</v>
      </c>
      <c r="I134" s="55">
        <f t="shared" si="5"/>
        <v>0</v>
      </c>
      <c r="J134" s="19">
        <v>0</v>
      </c>
      <c r="K134" s="19">
        <f t="shared" si="6"/>
        <v>2318.5700000000002</v>
      </c>
      <c r="L134" s="19">
        <f t="shared" si="7"/>
        <v>870297.47</v>
      </c>
      <c r="M134" s="19">
        <v>1044356.96</v>
      </c>
      <c r="BE134" s="14"/>
      <c r="BF134" s="15"/>
      <c r="BG134" s="21" t="s">
        <v>3710</v>
      </c>
      <c r="BH134" s="41"/>
      <c r="BI134" s="12"/>
      <c r="BJ134" s="12"/>
    </row>
    <row r="135" spans="1:62" s="3" customFormat="1" ht="15" customHeight="1" x14ac:dyDescent="0.3">
      <c r="A135" s="603" t="s">
        <v>3711</v>
      </c>
      <c r="B135" s="604"/>
      <c r="C135" s="604"/>
      <c r="D135" s="604"/>
      <c r="E135" s="604"/>
      <c r="F135" s="604"/>
      <c r="G135" s="604"/>
      <c r="H135" s="354"/>
      <c r="I135" s="354"/>
      <c r="J135" s="267"/>
      <c r="K135" s="267"/>
      <c r="L135" s="267"/>
      <c r="M135" s="267"/>
      <c r="BE135" s="14"/>
      <c r="BF135" s="15" t="s">
        <v>3711</v>
      </c>
      <c r="BG135" s="21"/>
      <c r="BH135" s="41"/>
      <c r="BI135" s="12"/>
      <c r="BJ135" s="12"/>
    </row>
    <row r="136" spans="1:62" s="3" customFormat="1" ht="21.6" x14ac:dyDescent="0.3">
      <c r="A136" s="16" t="s">
        <v>239</v>
      </c>
      <c r="B136" s="17" t="s">
        <v>593</v>
      </c>
      <c r="C136" s="568" t="s">
        <v>594</v>
      </c>
      <c r="D136" s="568"/>
      <c r="E136" s="568"/>
      <c r="F136" s="16" t="s">
        <v>64</v>
      </c>
      <c r="G136" s="30">
        <v>1.43</v>
      </c>
      <c r="H136" s="55">
        <f t="shared" si="4"/>
        <v>14264.05</v>
      </c>
      <c r="I136" s="55">
        <f t="shared" si="5"/>
        <v>20397.59</v>
      </c>
      <c r="J136" s="19">
        <v>24477.11</v>
      </c>
      <c r="K136" s="19">
        <f t="shared" si="6"/>
        <v>747.98</v>
      </c>
      <c r="L136" s="19">
        <f t="shared" si="7"/>
        <v>1069.6099999999999</v>
      </c>
      <c r="M136" s="19">
        <v>1283.53</v>
      </c>
      <c r="BE136" s="14"/>
      <c r="BF136" s="15"/>
      <c r="BG136" s="21" t="s">
        <v>594</v>
      </c>
      <c r="BH136" s="41"/>
      <c r="BI136" s="12"/>
      <c r="BJ136" s="12"/>
    </row>
    <row r="137" spans="1:62" s="3" customFormat="1" ht="20.399999999999999" x14ac:dyDescent="0.3">
      <c r="A137" s="25"/>
      <c r="B137" s="26" t="s">
        <v>595</v>
      </c>
      <c r="C137" s="600" t="s">
        <v>596</v>
      </c>
      <c r="D137" s="600"/>
      <c r="E137" s="600"/>
      <c r="F137" s="27" t="s">
        <v>402</v>
      </c>
      <c r="G137" s="22" t="s">
        <v>3712</v>
      </c>
      <c r="H137" s="55"/>
      <c r="I137" s="55"/>
      <c r="J137" s="19"/>
      <c r="K137" s="19"/>
      <c r="L137" s="19"/>
      <c r="M137" s="19"/>
      <c r="BE137" s="14"/>
      <c r="BF137" s="15"/>
      <c r="BG137" s="21"/>
      <c r="BH137" s="41"/>
      <c r="BI137" s="12"/>
      <c r="BJ137" s="12" t="s">
        <v>596</v>
      </c>
    </row>
    <row r="138" spans="1:62" s="3" customFormat="1" ht="21.6" x14ac:dyDescent="0.3">
      <c r="A138" s="25"/>
      <c r="B138" s="26" t="s">
        <v>597</v>
      </c>
      <c r="C138" s="600" t="s">
        <v>598</v>
      </c>
      <c r="D138" s="600"/>
      <c r="E138" s="600"/>
      <c r="F138" s="27" t="s">
        <v>67</v>
      </c>
      <c r="G138" s="22" t="s">
        <v>3713</v>
      </c>
      <c r="H138" s="55"/>
      <c r="I138" s="55"/>
      <c r="J138" s="19"/>
      <c r="K138" s="19"/>
      <c r="L138" s="19"/>
      <c r="M138" s="19"/>
      <c r="BE138" s="14"/>
      <c r="BF138" s="15"/>
      <c r="BG138" s="21"/>
      <c r="BH138" s="41"/>
      <c r="BI138" s="12"/>
      <c r="BJ138" s="12" t="s">
        <v>598</v>
      </c>
    </row>
    <row r="139" spans="1:62" s="3" customFormat="1" ht="21.6" x14ac:dyDescent="0.3">
      <c r="A139" s="25"/>
      <c r="B139" s="26" t="s">
        <v>599</v>
      </c>
      <c r="C139" s="600" t="s">
        <v>600</v>
      </c>
      <c r="D139" s="600"/>
      <c r="E139" s="600"/>
      <c r="F139" s="27" t="s">
        <v>67</v>
      </c>
      <c r="G139" s="22" t="s">
        <v>3714</v>
      </c>
      <c r="H139" s="55"/>
      <c r="I139" s="55"/>
      <c r="J139" s="19"/>
      <c r="K139" s="19"/>
      <c r="L139" s="19"/>
      <c r="M139" s="19"/>
      <c r="BE139" s="14"/>
      <c r="BF139" s="15"/>
      <c r="BG139" s="21"/>
      <c r="BH139" s="41"/>
      <c r="BI139" s="12"/>
      <c r="BJ139" s="12" t="s">
        <v>600</v>
      </c>
    </row>
    <row r="140" spans="1:62" s="3" customFormat="1" ht="20.399999999999999" x14ac:dyDescent="0.3">
      <c r="A140" s="25"/>
      <c r="B140" s="26" t="s">
        <v>601</v>
      </c>
      <c r="C140" s="600" t="s">
        <v>602</v>
      </c>
      <c r="D140" s="600"/>
      <c r="E140" s="600"/>
      <c r="F140" s="27" t="s">
        <v>72</v>
      </c>
      <c r="G140" s="22" t="s">
        <v>3715</v>
      </c>
      <c r="H140" s="55"/>
      <c r="I140" s="55"/>
      <c r="J140" s="19"/>
      <c r="K140" s="19"/>
      <c r="L140" s="19"/>
      <c r="M140" s="19"/>
      <c r="BE140" s="14"/>
      <c r="BF140" s="15"/>
      <c r="BG140" s="21"/>
      <c r="BH140" s="41"/>
      <c r="BI140" s="12"/>
      <c r="BJ140" s="12" t="s">
        <v>602</v>
      </c>
    </row>
    <row r="141" spans="1:62" s="3" customFormat="1" ht="20.399999999999999" x14ac:dyDescent="0.3">
      <c r="A141" s="25"/>
      <c r="B141" s="26" t="s">
        <v>86</v>
      </c>
      <c r="C141" s="600" t="s">
        <v>87</v>
      </c>
      <c r="D141" s="600"/>
      <c r="E141" s="600"/>
      <c r="F141" s="27" t="s">
        <v>67</v>
      </c>
      <c r="G141" s="22" t="s">
        <v>3716</v>
      </c>
      <c r="H141" s="55"/>
      <c r="I141" s="55"/>
      <c r="J141" s="19"/>
      <c r="K141" s="19"/>
      <c r="L141" s="19"/>
      <c r="M141" s="19"/>
      <c r="BE141" s="14"/>
      <c r="BF141" s="15"/>
      <c r="BG141" s="21"/>
      <c r="BH141" s="41"/>
      <c r="BI141" s="12"/>
      <c r="BJ141" s="12" t="s">
        <v>87</v>
      </c>
    </row>
    <row r="142" spans="1:62" s="3" customFormat="1" ht="21.6" x14ac:dyDescent="0.3">
      <c r="A142" s="25"/>
      <c r="B142" s="26" t="s">
        <v>603</v>
      </c>
      <c r="C142" s="600" t="s">
        <v>604</v>
      </c>
      <c r="D142" s="600"/>
      <c r="E142" s="600"/>
      <c r="F142" s="27" t="s">
        <v>605</v>
      </c>
      <c r="G142" s="22" t="s">
        <v>3717</v>
      </c>
      <c r="H142" s="55"/>
      <c r="I142" s="55"/>
      <c r="J142" s="19"/>
      <c r="K142" s="19"/>
      <c r="L142" s="19"/>
      <c r="M142" s="19"/>
      <c r="BE142" s="14"/>
      <c r="BF142" s="15"/>
      <c r="BG142" s="21"/>
      <c r="BH142" s="41"/>
      <c r="BI142" s="12"/>
      <c r="BJ142" s="12" t="s">
        <v>604</v>
      </c>
    </row>
    <row r="143" spans="1:62" s="3" customFormat="1" ht="21.6" x14ac:dyDescent="0.3">
      <c r="A143" s="16" t="s">
        <v>240</v>
      </c>
      <c r="B143" s="17" t="s">
        <v>1941</v>
      </c>
      <c r="C143" s="568" t="s">
        <v>1942</v>
      </c>
      <c r="D143" s="568"/>
      <c r="E143" s="568"/>
      <c r="F143" s="16" t="s">
        <v>64</v>
      </c>
      <c r="G143" s="30">
        <v>1.05</v>
      </c>
      <c r="H143" s="55">
        <f t="shared" ref="H143:H196" si="8">I143/G143</f>
        <v>12536.16</v>
      </c>
      <c r="I143" s="55">
        <f t="shared" ref="I143:I196" si="9">J143/1.2</f>
        <v>13162.97</v>
      </c>
      <c r="J143" s="19">
        <v>15795.56</v>
      </c>
      <c r="K143" s="19">
        <f t="shared" ref="K143:K196" si="10">L143/G143</f>
        <v>379.58</v>
      </c>
      <c r="L143" s="19">
        <f t="shared" ref="L143:L196" si="11">M143/1.2</f>
        <v>398.56</v>
      </c>
      <c r="M143" s="19">
        <v>478.27</v>
      </c>
      <c r="BE143" s="14"/>
      <c r="BF143" s="15"/>
      <c r="BG143" s="21" t="s">
        <v>1942</v>
      </c>
      <c r="BH143" s="41"/>
      <c r="BI143" s="12"/>
      <c r="BJ143" s="12"/>
    </row>
    <row r="144" spans="1:62" s="3" customFormat="1" ht="20.399999999999999" x14ac:dyDescent="0.3">
      <c r="A144" s="25"/>
      <c r="B144" s="26" t="s">
        <v>595</v>
      </c>
      <c r="C144" s="600" t="s">
        <v>596</v>
      </c>
      <c r="D144" s="600"/>
      <c r="E144" s="600"/>
      <c r="F144" s="27" t="s">
        <v>402</v>
      </c>
      <c r="G144" s="22" t="s">
        <v>3718</v>
      </c>
      <c r="H144" s="55"/>
      <c r="I144" s="55"/>
      <c r="J144" s="19"/>
      <c r="K144" s="19"/>
      <c r="L144" s="19"/>
      <c r="M144" s="19"/>
      <c r="BE144" s="14"/>
      <c r="BF144" s="15"/>
      <c r="BG144" s="21"/>
      <c r="BH144" s="41"/>
      <c r="BI144" s="12"/>
      <c r="BJ144" s="12" t="s">
        <v>596</v>
      </c>
    </row>
    <row r="145" spans="1:62" s="3" customFormat="1" ht="21.6" x14ac:dyDescent="0.3">
      <c r="A145" s="25"/>
      <c r="B145" s="26" t="s">
        <v>1762</v>
      </c>
      <c r="C145" s="600" t="s">
        <v>1763</v>
      </c>
      <c r="D145" s="600"/>
      <c r="E145" s="600"/>
      <c r="F145" s="27" t="s">
        <v>67</v>
      </c>
      <c r="G145" s="22" t="s">
        <v>3719</v>
      </c>
      <c r="H145" s="55"/>
      <c r="I145" s="55"/>
      <c r="J145" s="19"/>
      <c r="K145" s="19"/>
      <c r="L145" s="19"/>
      <c r="M145" s="19"/>
      <c r="BE145" s="14"/>
      <c r="BF145" s="15"/>
      <c r="BG145" s="21"/>
      <c r="BH145" s="41"/>
      <c r="BI145" s="12"/>
      <c r="BJ145" s="12" t="s">
        <v>1763</v>
      </c>
    </row>
    <row r="146" spans="1:62" s="3" customFormat="1" ht="20.399999999999999" x14ac:dyDescent="0.3">
      <c r="A146" s="25"/>
      <c r="B146" s="26" t="s">
        <v>86</v>
      </c>
      <c r="C146" s="600" t="s">
        <v>87</v>
      </c>
      <c r="D146" s="600"/>
      <c r="E146" s="600"/>
      <c r="F146" s="27" t="s">
        <v>67</v>
      </c>
      <c r="G146" s="22" t="s">
        <v>3720</v>
      </c>
      <c r="H146" s="55"/>
      <c r="I146" s="55"/>
      <c r="J146" s="19"/>
      <c r="K146" s="19"/>
      <c r="L146" s="19"/>
      <c r="M146" s="19"/>
      <c r="BE146" s="14"/>
      <c r="BF146" s="15"/>
      <c r="BG146" s="21"/>
      <c r="BH146" s="41"/>
      <c r="BI146" s="12"/>
      <c r="BJ146" s="12" t="s">
        <v>87</v>
      </c>
    </row>
    <row r="147" spans="1:62" s="3" customFormat="1" ht="21.6" x14ac:dyDescent="0.3">
      <c r="A147" s="25"/>
      <c r="B147" s="26" t="s">
        <v>603</v>
      </c>
      <c r="C147" s="600" t="s">
        <v>604</v>
      </c>
      <c r="D147" s="600"/>
      <c r="E147" s="600"/>
      <c r="F147" s="27" t="s">
        <v>605</v>
      </c>
      <c r="G147" s="22" t="s">
        <v>3721</v>
      </c>
      <c r="H147" s="55"/>
      <c r="I147" s="55"/>
      <c r="J147" s="19"/>
      <c r="K147" s="19"/>
      <c r="L147" s="19"/>
      <c r="M147" s="19"/>
      <c r="BE147" s="14"/>
      <c r="BF147" s="15"/>
      <c r="BG147" s="21"/>
      <c r="BH147" s="41"/>
      <c r="BI147" s="12"/>
      <c r="BJ147" s="12" t="s">
        <v>604</v>
      </c>
    </row>
    <row r="148" spans="1:62" s="3" customFormat="1" ht="31.8" x14ac:dyDescent="0.3">
      <c r="A148" s="16" t="s">
        <v>242</v>
      </c>
      <c r="B148" s="17" t="s">
        <v>3722</v>
      </c>
      <c r="C148" s="568" t="s">
        <v>3723</v>
      </c>
      <c r="D148" s="568"/>
      <c r="E148" s="568"/>
      <c r="F148" s="16" t="s">
        <v>64</v>
      </c>
      <c r="G148" s="24">
        <v>0.6</v>
      </c>
      <c r="H148" s="55">
        <f t="shared" si="8"/>
        <v>17394.27</v>
      </c>
      <c r="I148" s="55">
        <f t="shared" si="9"/>
        <v>10436.56</v>
      </c>
      <c r="J148" s="19">
        <v>12523.87</v>
      </c>
      <c r="K148" s="19">
        <f t="shared" si="10"/>
        <v>355.7</v>
      </c>
      <c r="L148" s="19">
        <f t="shared" si="11"/>
        <v>213.42</v>
      </c>
      <c r="M148" s="19">
        <v>256.10000000000002</v>
      </c>
      <c r="BE148" s="14"/>
      <c r="BF148" s="15"/>
      <c r="BG148" s="21" t="s">
        <v>3723</v>
      </c>
      <c r="BH148" s="41"/>
      <c r="BI148" s="12"/>
      <c r="BJ148" s="12"/>
    </row>
    <row r="149" spans="1:62" s="3" customFormat="1" ht="20.399999999999999" x14ac:dyDescent="0.3">
      <c r="A149" s="25"/>
      <c r="B149" s="26" t="s">
        <v>595</v>
      </c>
      <c r="C149" s="600" t="s">
        <v>596</v>
      </c>
      <c r="D149" s="600"/>
      <c r="E149" s="600"/>
      <c r="F149" s="27" t="s">
        <v>402</v>
      </c>
      <c r="G149" s="22" t="s">
        <v>3724</v>
      </c>
      <c r="H149" s="55"/>
      <c r="I149" s="55"/>
      <c r="J149" s="19"/>
      <c r="K149" s="19"/>
      <c r="L149" s="19"/>
      <c r="M149" s="19"/>
      <c r="BE149" s="14"/>
      <c r="BF149" s="15"/>
      <c r="BG149" s="21"/>
      <c r="BH149" s="41"/>
      <c r="BI149" s="12"/>
      <c r="BJ149" s="12" t="s">
        <v>596</v>
      </c>
    </row>
    <row r="150" spans="1:62" s="3" customFormat="1" ht="20.399999999999999" x14ac:dyDescent="0.3">
      <c r="A150" s="25"/>
      <c r="B150" s="26" t="s">
        <v>1960</v>
      </c>
      <c r="C150" s="600" t="s">
        <v>1961</v>
      </c>
      <c r="D150" s="600"/>
      <c r="E150" s="600"/>
      <c r="F150" s="27" t="s">
        <v>67</v>
      </c>
      <c r="G150" s="22" t="s">
        <v>3725</v>
      </c>
      <c r="H150" s="55"/>
      <c r="I150" s="55"/>
      <c r="J150" s="19"/>
      <c r="K150" s="19"/>
      <c r="L150" s="19"/>
      <c r="M150" s="19"/>
      <c r="BE150" s="14"/>
      <c r="BF150" s="15"/>
      <c r="BG150" s="21"/>
      <c r="BH150" s="41"/>
      <c r="BI150" s="12"/>
      <c r="BJ150" s="12" t="s">
        <v>1961</v>
      </c>
    </row>
    <row r="151" spans="1:62" s="3" customFormat="1" ht="21.6" x14ac:dyDescent="0.3">
      <c r="A151" s="25"/>
      <c r="B151" s="26" t="s">
        <v>1762</v>
      </c>
      <c r="C151" s="600" t="s">
        <v>1763</v>
      </c>
      <c r="D151" s="600"/>
      <c r="E151" s="600"/>
      <c r="F151" s="27" t="s">
        <v>67</v>
      </c>
      <c r="G151" s="22" t="s">
        <v>3726</v>
      </c>
      <c r="H151" s="55"/>
      <c r="I151" s="55"/>
      <c r="J151" s="19"/>
      <c r="K151" s="19"/>
      <c r="L151" s="19"/>
      <c r="M151" s="19"/>
      <c r="BE151" s="14"/>
      <c r="BF151" s="15"/>
      <c r="BG151" s="21"/>
      <c r="BH151" s="41"/>
      <c r="BI151" s="12"/>
      <c r="BJ151" s="12" t="s">
        <v>1763</v>
      </c>
    </row>
    <row r="152" spans="1:62" s="3" customFormat="1" ht="20.399999999999999" x14ac:dyDescent="0.3">
      <c r="A152" s="25"/>
      <c r="B152" s="26" t="s">
        <v>86</v>
      </c>
      <c r="C152" s="600" t="s">
        <v>87</v>
      </c>
      <c r="D152" s="600"/>
      <c r="E152" s="600"/>
      <c r="F152" s="27" t="s">
        <v>67</v>
      </c>
      <c r="G152" s="22" t="s">
        <v>3727</v>
      </c>
      <c r="H152" s="55"/>
      <c r="I152" s="55"/>
      <c r="J152" s="19"/>
      <c r="K152" s="19"/>
      <c r="L152" s="19"/>
      <c r="M152" s="19"/>
      <c r="BE152" s="14"/>
      <c r="BF152" s="15"/>
      <c r="BG152" s="21"/>
      <c r="BH152" s="41"/>
      <c r="BI152" s="12"/>
      <c r="BJ152" s="12" t="s">
        <v>87</v>
      </c>
    </row>
    <row r="153" spans="1:62" s="3" customFormat="1" ht="21.6" x14ac:dyDescent="0.3">
      <c r="A153" s="25"/>
      <c r="B153" s="26" t="s">
        <v>603</v>
      </c>
      <c r="C153" s="600" t="s">
        <v>604</v>
      </c>
      <c r="D153" s="600"/>
      <c r="E153" s="600"/>
      <c r="F153" s="27" t="s">
        <v>605</v>
      </c>
      <c r="G153" s="22" t="s">
        <v>3728</v>
      </c>
      <c r="H153" s="55"/>
      <c r="I153" s="55"/>
      <c r="J153" s="19"/>
      <c r="K153" s="19"/>
      <c r="L153" s="19"/>
      <c r="M153" s="19"/>
      <c r="BE153" s="14"/>
      <c r="BF153" s="15"/>
      <c r="BG153" s="21"/>
      <c r="BH153" s="41"/>
      <c r="BI153" s="12"/>
      <c r="BJ153" s="12" t="s">
        <v>604</v>
      </c>
    </row>
    <row r="154" spans="1:62" s="3" customFormat="1" ht="21.6" x14ac:dyDescent="0.3">
      <c r="A154" s="16" t="s">
        <v>243</v>
      </c>
      <c r="B154" s="17" t="s">
        <v>3729</v>
      </c>
      <c r="C154" s="568" t="s">
        <v>3730</v>
      </c>
      <c r="D154" s="568"/>
      <c r="E154" s="568"/>
      <c r="F154" s="16" t="s">
        <v>1045</v>
      </c>
      <c r="G154" s="30">
        <v>332.52</v>
      </c>
      <c r="H154" s="55">
        <f t="shared" si="8"/>
        <v>0</v>
      </c>
      <c r="I154" s="55">
        <f t="shared" si="9"/>
        <v>0</v>
      </c>
      <c r="J154" s="19">
        <v>0</v>
      </c>
      <c r="K154" s="19">
        <f t="shared" si="10"/>
        <v>35703.269999999997</v>
      </c>
      <c r="L154" s="19">
        <f t="shared" si="11"/>
        <v>11872050.83</v>
      </c>
      <c r="M154" s="19">
        <v>14246460.99</v>
      </c>
      <c r="BE154" s="14"/>
      <c r="BF154" s="15"/>
      <c r="BG154" s="21" t="s">
        <v>3730</v>
      </c>
      <c r="BH154" s="41"/>
      <c r="BI154" s="12"/>
      <c r="BJ154" s="12"/>
    </row>
    <row r="155" spans="1:62" s="3" customFormat="1" ht="15" customHeight="1" x14ac:dyDescent="0.3">
      <c r="A155" s="603" t="s">
        <v>3382</v>
      </c>
      <c r="B155" s="604"/>
      <c r="C155" s="604"/>
      <c r="D155" s="604"/>
      <c r="E155" s="604"/>
      <c r="F155" s="604"/>
      <c r="G155" s="604"/>
      <c r="H155" s="354"/>
      <c r="I155" s="354"/>
      <c r="J155" s="267"/>
      <c r="K155" s="267"/>
      <c r="L155" s="267"/>
      <c r="M155" s="267"/>
      <c r="BE155" s="14"/>
      <c r="BF155" s="15" t="s">
        <v>3382</v>
      </c>
      <c r="BG155" s="21"/>
      <c r="BH155" s="41"/>
      <c r="BI155" s="12"/>
      <c r="BJ155" s="12"/>
    </row>
    <row r="156" spans="1:62" s="3" customFormat="1" ht="31.8" x14ac:dyDescent="0.3">
      <c r="A156" s="16" t="s">
        <v>527</v>
      </c>
      <c r="B156" s="17" t="s">
        <v>3383</v>
      </c>
      <c r="C156" s="568" t="s">
        <v>3384</v>
      </c>
      <c r="D156" s="568"/>
      <c r="E156" s="568"/>
      <c r="F156" s="16" t="s">
        <v>1257</v>
      </c>
      <c r="G156" s="24">
        <v>4.2</v>
      </c>
      <c r="H156" s="55">
        <f t="shared" si="8"/>
        <v>11858.94</v>
      </c>
      <c r="I156" s="55">
        <f t="shared" si="9"/>
        <v>49807.55</v>
      </c>
      <c r="J156" s="19">
        <v>59769.06</v>
      </c>
      <c r="K156" s="19">
        <f t="shared" si="10"/>
        <v>3969</v>
      </c>
      <c r="L156" s="19">
        <f t="shared" si="11"/>
        <v>16669.82</v>
      </c>
      <c r="M156" s="19">
        <v>20003.78</v>
      </c>
      <c r="BE156" s="14"/>
      <c r="BF156" s="15"/>
      <c r="BG156" s="21" t="s">
        <v>3384</v>
      </c>
      <c r="BH156" s="41"/>
      <c r="BI156" s="12"/>
      <c r="BJ156" s="12"/>
    </row>
    <row r="157" spans="1:62" s="3" customFormat="1" ht="20.399999999999999" x14ac:dyDescent="0.3">
      <c r="A157" s="36" t="s">
        <v>139</v>
      </c>
      <c r="B157" s="37" t="s">
        <v>1820</v>
      </c>
      <c r="C157" s="599" t="s">
        <v>3385</v>
      </c>
      <c r="D157" s="599"/>
      <c r="E157" s="599"/>
      <c r="F157" s="38" t="s">
        <v>38</v>
      </c>
      <c r="G157" s="39" t="s">
        <v>3731</v>
      </c>
      <c r="H157" s="55"/>
      <c r="I157" s="55"/>
      <c r="J157" s="19"/>
      <c r="K157" s="19"/>
      <c r="L157" s="19"/>
      <c r="M157" s="19"/>
      <c r="BE157" s="14"/>
      <c r="BF157" s="15"/>
      <c r="BG157" s="21"/>
      <c r="BH157" s="41" t="s">
        <v>3385</v>
      </c>
      <c r="BI157" s="12"/>
      <c r="BJ157" s="12"/>
    </row>
    <row r="158" spans="1:62" s="3" customFormat="1" ht="21.6" x14ac:dyDescent="0.3">
      <c r="A158" s="25" t="s">
        <v>126</v>
      </c>
      <c r="B158" s="26" t="s">
        <v>3387</v>
      </c>
      <c r="C158" s="600" t="s">
        <v>3388</v>
      </c>
      <c r="D158" s="600"/>
      <c r="E158" s="600"/>
      <c r="F158" s="27" t="s">
        <v>1257</v>
      </c>
      <c r="G158" s="22" t="s">
        <v>3731</v>
      </c>
      <c r="H158" s="55"/>
      <c r="I158" s="55"/>
      <c r="J158" s="19"/>
      <c r="K158" s="19"/>
      <c r="L158" s="19"/>
      <c r="M158" s="19"/>
      <c r="BE158" s="14"/>
      <c r="BF158" s="15"/>
      <c r="BG158" s="21"/>
      <c r="BH158" s="41"/>
      <c r="BI158" s="12" t="s">
        <v>3388</v>
      </c>
      <c r="BJ158" s="12"/>
    </row>
    <row r="159" spans="1:62" s="3" customFormat="1" ht="15" customHeight="1" x14ac:dyDescent="0.3">
      <c r="A159" s="603" t="s">
        <v>3389</v>
      </c>
      <c r="B159" s="604"/>
      <c r="C159" s="604"/>
      <c r="D159" s="604"/>
      <c r="E159" s="604"/>
      <c r="F159" s="604"/>
      <c r="G159" s="604"/>
      <c r="H159" s="354"/>
      <c r="I159" s="354"/>
      <c r="J159" s="267"/>
      <c r="K159" s="267"/>
      <c r="L159" s="267"/>
      <c r="M159" s="267"/>
      <c r="BE159" s="14"/>
      <c r="BF159" s="15" t="s">
        <v>3389</v>
      </c>
      <c r="BG159" s="21"/>
      <c r="BH159" s="41"/>
      <c r="BI159" s="12"/>
      <c r="BJ159" s="12"/>
    </row>
    <row r="160" spans="1:62" s="3" customFormat="1" ht="21.6" x14ac:dyDescent="0.3">
      <c r="A160" s="16" t="s">
        <v>529</v>
      </c>
      <c r="B160" s="17" t="s">
        <v>3390</v>
      </c>
      <c r="C160" s="568" t="s">
        <v>3391</v>
      </c>
      <c r="D160" s="568"/>
      <c r="E160" s="568"/>
      <c r="F160" s="16" t="s">
        <v>38</v>
      </c>
      <c r="G160" s="23">
        <v>90</v>
      </c>
      <c r="H160" s="55">
        <f t="shared" si="8"/>
        <v>656.2</v>
      </c>
      <c r="I160" s="55">
        <f t="shared" si="9"/>
        <v>59058.03</v>
      </c>
      <c r="J160" s="19">
        <v>70869.64</v>
      </c>
      <c r="K160" s="19">
        <f t="shared" si="10"/>
        <v>9.64</v>
      </c>
      <c r="L160" s="19">
        <f t="shared" si="11"/>
        <v>867.19</v>
      </c>
      <c r="M160" s="19">
        <v>1040.6300000000001</v>
      </c>
      <c r="BE160" s="14"/>
      <c r="BF160" s="15"/>
      <c r="BG160" s="21" t="s">
        <v>3391</v>
      </c>
      <c r="BH160" s="41"/>
      <c r="BI160" s="12"/>
      <c r="BJ160" s="12"/>
    </row>
    <row r="161" spans="1:62" s="3" customFormat="1" ht="20.399999999999999" x14ac:dyDescent="0.3">
      <c r="A161" s="25"/>
      <c r="B161" s="26" t="s">
        <v>2599</v>
      </c>
      <c r="C161" s="600" t="s">
        <v>2600</v>
      </c>
      <c r="D161" s="600"/>
      <c r="E161" s="600"/>
      <c r="F161" s="27" t="s">
        <v>72</v>
      </c>
      <c r="G161" s="22" t="s">
        <v>3732</v>
      </c>
      <c r="H161" s="55"/>
      <c r="I161" s="55"/>
      <c r="J161" s="19"/>
      <c r="K161" s="19"/>
      <c r="L161" s="19"/>
      <c r="M161" s="19"/>
      <c r="BE161" s="14"/>
      <c r="BF161" s="15"/>
      <c r="BG161" s="21"/>
      <c r="BH161" s="41"/>
      <c r="BI161" s="12"/>
      <c r="BJ161" s="12" t="s">
        <v>2600</v>
      </c>
    </row>
    <row r="162" spans="1:62" s="3" customFormat="1" ht="20.399999999999999" x14ac:dyDescent="0.3">
      <c r="A162" s="25"/>
      <c r="B162" s="26" t="s">
        <v>3393</v>
      </c>
      <c r="C162" s="600" t="s">
        <v>3394</v>
      </c>
      <c r="D162" s="600"/>
      <c r="E162" s="600"/>
      <c r="F162" s="27" t="s">
        <v>64</v>
      </c>
      <c r="G162" s="22" t="s">
        <v>3733</v>
      </c>
      <c r="H162" s="55"/>
      <c r="I162" s="55"/>
      <c r="J162" s="19"/>
      <c r="K162" s="19"/>
      <c r="L162" s="19"/>
      <c r="M162" s="19"/>
      <c r="BE162" s="14"/>
      <c r="BF162" s="15"/>
      <c r="BG162" s="21"/>
      <c r="BH162" s="41"/>
      <c r="BI162" s="12"/>
      <c r="BJ162" s="12" t="s">
        <v>3394</v>
      </c>
    </row>
    <row r="163" spans="1:62" s="3" customFormat="1" ht="21.6" x14ac:dyDescent="0.3">
      <c r="A163" s="25"/>
      <c r="B163" s="26" t="s">
        <v>3396</v>
      </c>
      <c r="C163" s="600" t="s">
        <v>3397</v>
      </c>
      <c r="D163" s="600"/>
      <c r="E163" s="600"/>
      <c r="F163" s="27" t="s">
        <v>64</v>
      </c>
      <c r="G163" s="22" t="s">
        <v>3734</v>
      </c>
      <c r="H163" s="55"/>
      <c r="I163" s="55"/>
      <c r="J163" s="19"/>
      <c r="K163" s="19"/>
      <c r="L163" s="19"/>
      <c r="M163" s="19"/>
      <c r="BE163" s="14"/>
      <c r="BF163" s="15"/>
      <c r="BG163" s="21"/>
      <c r="BH163" s="41"/>
      <c r="BI163" s="12"/>
      <c r="BJ163" s="12" t="s">
        <v>3397</v>
      </c>
    </row>
    <row r="164" spans="1:62" s="3" customFormat="1" ht="21.6" x14ac:dyDescent="0.3">
      <c r="A164" s="25"/>
      <c r="B164" s="26" t="s">
        <v>603</v>
      </c>
      <c r="C164" s="600" t="s">
        <v>604</v>
      </c>
      <c r="D164" s="600"/>
      <c r="E164" s="600"/>
      <c r="F164" s="27" t="s">
        <v>605</v>
      </c>
      <c r="G164" s="22" t="s">
        <v>3735</v>
      </c>
      <c r="H164" s="55"/>
      <c r="I164" s="55"/>
      <c r="J164" s="19"/>
      <c r="K164" s="19"/>
      <c r="L164" s="19"/>
      <c r="M164" s="19"/>
      <c r="BE164" s="14"/>
      <c r="BF164" s="15"/>
      <c r="BG164" s="21"/>
      <c r="BH164" s="41"/>
      <c r="BI164" s="12"/>
      <c r="BJ164" s="12" t="s">
        <v>604</v>
      </c>
    </row>
    <row r="165" spans="1:62" s="3" customFormat="1" ht="21.6" x14ac:dyDescent="0.3">
      <c r="A165" s="16" t="s">
        <v>535</v>
      </c>
      <c r="B165" s="17" t="s">
        <v>3736</v>
      </c>
      <c r="C165" s="568" t="s">
        <v>3737</v>
      </c>
      <c r="D165" s="568"/>
      <c r="E165" s="568"/>
      <c r="F165" s="16" t="s">
        <v>1456</v>
      </c>
      <c r="G165" s="23">
        <v>90</v>
      </c>
      <c r="H165" s="55">
        <f t="shared" si="8"/>
        <v>0</v>
      </c>
      <c r="I165" s="55">
        <f t="shared" si="9"/>
        <v>0</v>
      </c>
      <c r="J165" s="19">
        <v>0</v>
      </c>
      <c r="K165" s="19">
        <f t="shared" si="10"/>
        <v>434.32</v>
      </c>
      <c r="L165" s="19">
        <f t="shared" si="11"/>
        <v>39088.35</v>
      </c>
      <c r="M165" s="19">
        <v>46906.02</v>
      </c>
      <c r="BE165" s="14"/>
      <c r="BF165" s="15"/>
      <c r="BG165" s="21" t="s">
        <v>3737</v>
      </c>
      <c r="BH165" s="41"/>
      <c r="BI165" s="12"/>
      <c r="BJ165" s="12"/>
    </row>
    <row r="166" spans="1:62" s="3" customFormat="1" ht="15" customHeight="1" x14ac:dyDescent="0.3">
      <c r="A166" s="603" t="s">
        <v>1651</v>
      </c>
      <c r="B166" s="604"/>
      <c r="C166" s="604"/>
      <c r="D166" s="604"/>
      <c r="E166" s="604"/>
      <c r="F166" s="604"/>
      <c r="G166" s="604"/>
      <c r="H166" s="354"/>
      <c r="I166" s="354"/>
      <c r="J166" s="267"/>
      <c r="K166" s="267"/>
      <c r="L166" s="267"/>
      <c r="M166" s="267"/>
      <c r="BE166" s="14"/>
      <c r="BF166" s="15" t="s">
        <v>1651</v>
      </c>
      <c r="BG166" s="21"/>
      <c r="BH166" s="41"/>
      <c r="BI166" s="12"/>
      <c r="BJ166" s="12"/>
    </row>
    <row r="167" spans="1:62" s="3" customFormat="1" ht="21.6" x14ac:dyDescent="0.3">
      <c r="A167" s="16" t="s">
        <v>538</v>
      </c>
      <c r="B167" s="17" t="s">
        <v>1652</v>
      </c>
      <c r="C167" s="568" t="s">
        <v>1653</v>
      </c>
      <c r="D167" s="568"/>
      <c r="E167" s="568"/>
      <c r="F167" s="16" t="s">
        <v>64</v>
      </c>
      <c r="G167" s="30">
        <v>12.03</v>
      </c>
      <c r="H167" s="55">
        <f t="shared" si="8"/>
        <v>509.77</v>
      </c>
      <c r="I167" s="55">
        <f t="shared" si="9"/>
        <v>6132.48</v>
      </c>
      <c r="J167" s="19">
        <v>7358.98</v>
      </c>
      <c r="K167" s="19">
        <f t="shared" si="10"/>
        <v>0.82</v>
      </c>
      <c r="L167" s="19">
        <f t="shared" si="11"/>
        <v>9.8699999999999992</v>
      </c>
      <c r="M167" s="19">
        <v>11.84</v>
      </c>
      <c r="BE167" s="14"/>
      <c r="BF167" s="15"/>
      <c r="BG167" s="21" t="s">
        <v>1653</v>
      </c>
      <c r="BH167" s="41"/>
      <c r="BI167" s="12"/>
      <c r="BJ167" s="12"/>
    </row>
    <row r="168" spans="1:62" s="3" customFormat="1" ht="21.6" x14ac:dyDescent="0.3">
      <c r="A168" s="25"/>
      <c r="B168" s="26" t="s">
        <v>603</v>
      </c>
      <c r="C168" s="600" t="s">
        <v>604</v>
      </c>
      <c r="D168" s="600"/>
      <c r="E168" s="600"/>
      <c r="F168" s="27" t="s">
        <v>605</v>
      </c>
      <c r="G168" s="22" t="s">
        <v>3738</v>
      </c>
      <c r="H168" s="55"/>
      <c r="I168" s="55"/>
      <c r="J168" s="19"/>
      <c r="K168" s="19"/>
      <c r="L168" s="19"/>
      <c r="M168" s="19"/>
      <c r="BE168" s="14"/>
      <c r="BF168" s="15"/>
      <c r="BG168" s="21"/>
      <c r="BH168" s="41"/>
      <c r="BI168" s="12"/>
      <c r="BJ168" s="12" t="s">
        <v>604</v>
      </c>
    </row>
    <row r="169" spans="1:62" s="3" customFormat="1" ht="21.6" x14ac:dyDescent="0.3">
      <c r="A169" s="16" t="s">
        <v>543</v>
      </c>
      <c r="B169" s="17" t="s">
        <v>1655</v>
      </c>
      <c r="C169" s="568" t="s">
        <v>1656</v>
      </c>
      <c r="D169" s="568"/>
      <c r="E169" s="568"/>
      <c r="F169" s="16" t="s">
        <v>38</v>
      </c>
      <c r="G169" s="23">
        <v>2</v>
      </c>
      <c r="H169" s="55">
        <f t="shared" si="8"/>
        <v>0</v>
      </c>
      <c r="I169" s="55">
        <f t="shared" si="9"/>
        <v>0</v>
      </c>
      <c r="J169" s="19">
        <v>0</v>
      </c>
      <c r="K169" s="19">
        <f t="shared" si="10"/>
        <v>721.33</v>
      </c>
      <c r="L169" s="19">
        <f t="shared" si="11"/>
        <v>1442.66</v>
      </c>
      <c r="M169" s="19">
        <v>1731.19</v>
      </c>
      <c r="BE169" s="14"/>
      <c r="BF169" s="15"/>
      <c r="BG169" s="21" t="s">
        <v>1656</v>
      </c>
      <c r="BH169" s="41"/>
      <c r="BI169" s="12"/>
      <c r="BJ169" s="12"/>
    </row>
    <row r="170" spans="1:62" s="3" customFormat="1" ht="20.399999999999999" x14ac:dyDescent="0.3">
      <c r="A170" s="16" t="s">
        <v>545</v>
      </c>
      <c r="B170" s="17" t="s">
        <v>1657</v>
      </c>
      <c r="C170" s="568" t="s">
        <v>1658</v>
      </c>
      <c r="D170" s="568"/>
      <c r="E170" s="568"/>
      <c r="F170" s="16" t="s">
        <v>112</v>
      </c>
      <c r="G170" s="23">
        <v>470</v>
      </c>
      <c r="H170" s="55">
        <f t="shared" si="8"/>
        <v>0</v>
      </c>
      <c r="I170" s="55">
        <f t="shared" si="9"/>
        <v>0</v>
      </c>
      <c r="J170" s="19">
        <v>0</v>
      </c>
      <c r="K170" s="19">
        <f t="shared" si="10"/>
        <v>12.81</v>
      </c>
      <c r="L170" s="19">
        <f t="shared" si="11"/>
        <v>6022.19</v>
      </c>
      <c r="M170" s="19">
        <v>7226.63</v>
      </c>
      <c r="BE170" s="14"/>
      <c r="BF170" s="15"/>
      <c r="BG170" s="21" t="s">
        <v>1658</v>
      </c>
      <c r="BH170" s="41"/>
      <c r="BI170" s="12"/>
      <c r="BJ170" s="12"/>
    </row>
    <row r="171" spans="1:62" s="3" customFormat="1" ht="21.6" x14ac:dyDescent="0.3">
      <c r="A171" s="16" t="s">
        <v>566</v>
      </c>
      <c r="B171" s="17" t="s">
        <v>3404</v>
      </c>
      <c r="C171" s="568" t="s">
        <v>3405</v>
      </c>
      <c r="D171" s="568"/>
      <c r="E171" s="568"/>
      <c r="F171" s="16" t="s">
        <v>38</v>
      </c>
      <c r="G171" s="23">
        <v>2</v>
      </c>
      <c r="H171" s="55">
        <f t="shared" si="8"/>
        <v>0</v>
      </c>
      <c r="I171" s="55">
        <f t="shared" si="9"/>
        <v>0</v>
      </c>
      <c r="J171" s="19">
        <v>0</v>
      </c>
      <c r="K171" s="19">
        <f t="shared" si="10"/>
        <v>3863.84</v>
      </c>
      <c r="L171" s="19">
        <f t="shared" si="11"/>
        <v>7727.68</v>
      </c>
      <c r="M171" s="19">
        <v>9273.2099999999991</v>
      </c>
      <c r="BE171" s="14"/>
      <c r="BF171" s="15"/>
      <c r="BG171" s="21" t="s">
        <v>3405</v>
      </c>
      <c r="BH171" s="41"/>
      <c r="BI171" s="12"/>
      <c r="BJ171" s="12"/>
    </row>
    <row r="172" spans="1:62" s="3" customFormat="1" ht="20.399999999999999" x14ac:dyDescent="0.3">
      <c r="A172" s="16" t="s">
        <v>580</v>
      </c>
      <c r="B172" s="17" t="s">
        <v>3739</v>
      </c>
      <c r="C172" s="568" t="s">
        <v>3407</v>
      </c>
      <c r="D172" s="568"/>
      <c r="E172" s="568"/>
      <c r="F172" s="16" t="s">
        <v>112</v>
      </c>
      <c r="G172" s="23">
        <v>175</v>
      </c>
      <c r="H172" s="55">
        <f t="shared" si="8"/>
        <v>0</v>
      </c>
      <c r="I172" s="55">
        <f t="shared" si="9"/>
        <v>0</v>
      </c>
      <c r="J172" s="19">
        <v>0</v>
      </c>
      <c r="K172" s="19">
        <f t="shared" si="10"/>
        <v>22.24</v>
      </c>
      <c r="L172" s="19">
        <f t="shared" si="11"/>
        <v>3892.64</v>
      </c>
      <c r="M172" s="19">
        <v>4671.17</v>
      </c>
      <c r="BE172" s="14"/>
      <c r="BF172" s="15"/>
      <c r="BG172" s="21" t="s">
        <v>3407</v>
      </c>
      <c r="BH172" s="41"/>
      <c r="BI172" s="12"/>
      <c r="BJ172" s="12"/>
    </row>
    <row r="173" spans="1:62" s="3" customFormat="1" ht="20.399999999999999" x14ac:dyDescent="0.3">
      <c r="A173" s="16" t="s">
        <v>581</v>
      </c>
      <c r="B173" s="17" t="s">
        <v>3740</v>
      </c>
      <c r="C173" s="568" t="s">
        <v>3409</v>
      </c>
      <c r="D173" s="568"/>
      <c r="E173" s="568"/>
      <c r="F173" s="16" t="s">
        <v>112</v>
      </c>
      <c r="G173" s="23">
        <v>120</v>
      </c>
      <c r="H173" s="55">
        <f t="shared" si="8"/>
        <v>0</v>
      </c>
      <c r="I173" s="55">
        <f t="shared" si="9"/>
        <v>0</v>
      </c>
      <c r="J173" s="19">
        <v>0</v>
      </c>
      <c r="K173" s="19">
        <f t="shared" si="10"/>
        <v>29.62</v>
      </c>
      <c r="L173" s="19">
        <f t="shared" si="11"/>
        <v>3554.88</v>
      </c>
      <c r="M173" s="19">
        <v>4265.8599999999997</v>
      </c>
      <c r="BE173" s="14"/>
      <c r="BF173" s="15"/>
      <c r="BG173" s="21" t="s">
        <v>3409</v>
      </c>
      <c r="BH173" s="41"/>
      <c r="BI173" s="12"/>
      <c r="BJ173" s="12"/>
    </row>
    <row r="174" spans="1:62" s="3" customFormat="1" ht="21.6" x14ac:dyDescent="0.3">
      <c r="A174" s="16" t="s">
        <v>2133</v>
      </c>
      <c r="B174" s="17" t="s">
        <v>3410</v>
      </c>
      <c r="C174" s="568" t="s">
        <v>3411</v>
      </c>
      <c r="D174" s="568"/>
      <c r="E174" s="568"/>
      <c r="F174" s="16" t="s">
        <v>38</v>
      </c>
      <c r="G174" s="23">
        <v>1</v>
      </c>
      <c r="H174" s="55">
        <f t="shared" si="8"/>
        <v>0</v>
      </c>
      <c r="I174" s="55">
        <f t="shared" si="9"/>
        <v>0</v>
      </c>
      <c r="J174" s="19">
        <v>0</v>
      </c>
      <c r="K174" s="19">
        <f t="shared" si="10"/>
        <v>11714.52</v>
      </c>
      <c r="L174" s="19">
        <f t="shared" si="11"/>
        <v>11714.52</v>
      </c>
      <c r="M174" s="19">
        <v>14057.42</v>
      </c>
      <c r="BE174" s="14"/>
      <c r="BF174" s="15"/>
      <c r="BG174" s="21" t="s">
        <v>3411</v>
      </c>
      <c r="BH174" s="41"/>
      <c r="BI174" s="12"/>
      <c r="BJ174" s="12"/>
    </row>
    <row r="175" spans="1:62" s="3" customFormat="1" ht="15" customHeight="1" x14ac:dyDescent="0.3">
      <c r="A175" s="601" t="s">
        <v>1659</v>
      </c>
      <c r="B175" s="602"/>
      <c r="C175" s="602"/>
      <c r="D175" s="602"/>
      <c r="E175" s="602"/>
      <c r="F175" s="602"/>
      <c r="G175" s="602"/>
      <c r="H175" s="101"/>
      <c r="I175" s="101"/>
      <c r="J175" s="102"/>
      <c r="K175" s="102"/>
      <c r="L175" s="102"/>
      <c r="M175" s="102"/>
      <c r="BE175" s="14" t="s">
        <v>1659</v>
      </c>
      <c r="BF175" s="15"/>
      <c r="BG175" s="21"/>
      <c r="BH175" s="41"/>
      <c r="BI175" s="12"/>
      <c r="BJ175" s="12"/>
    </row>
    <row r="176" spans="1:62" s="3" customFormat="1" ht="42" x14ac:dyDescent="0.3">
      <c r="A176" s="16" t="s">
        <v>2134</v>
      </c>
      <c r="B176" s="17" t="s">
        <v>1660</v>
      </c>
      <c r="C176" s="568" t="s">
        <v>1661</v>
      </c>
      <c r="D176" s="568"/>
      <c r="E176" s="568"/>
      <c r="F176" s="16" t="s">
        <v>38</v>
      </c>
      <c r="G176" s="23">
        <v>16</v>
      </c>
      <c r="H176" s="55">
        <f t="shared" si="8"/>
        <v>1108.6099999999999</v>
      </c>
      <c r="I176" s="55">
        <f t="shared" si="9"/>
        <v>17737.7</v>
      </c>
      <c r="J176" s="19">
        <v>21285.24</v>
      </c>
      <c r="K176" s="19">
        <f t="shared" si="10"/>
        <v>50.43</v>
      </c>
      <c r="L176" s="19">
        <f t="shared" si="11"/>
        <v>806.92</v>
      </c>
      <c r="M176" s="19">
        <v>968.3</v>
      </c>
      <c r="BE176" s="14"/>
      <c r="BF176" s="15"/>
      <c r="BG176" s="21" t="s">
        <v>1661</v>
      </c>
      <c r="BH176" s="41"/>
      <c r="BI176" s="12"/>
      <c r="BJ176" s="12"/>
    </row>
    <row r="177" spans="1:62" s="3" customFormat="1" ht="20.399999999999999" x14ac:dyDescent="0.3">
      <c r="A177" s="25"/>
      <c r="B177" s="26" t="s">
        <v>1662</v>
      </c>
      <c r="C177" s="600" t="s">
        <v>1663</v>
      </c>
      <c r="D177" s="600"/>
      <c r="E177" s="600"/>
      <c r="F177" s="27" t="s">
        <v>67</v>
      </c>
      <c r="G177" s="22" t="s">
        <v>1664</v>
      </c>
      <c r="H177" s="55"/>
      <c r="I177" s="55"/>
      <c r="J177" s="19"/>
      <c r="K177" s="19"/>
      <c r="L177" s="19"/>
      <c r="M177" s="19"/>
      <c r="BE177" s="14"/>
      <c r="BF177" s="15"/>
      <c r="BG177" s="21"/>
      <c r="BH177" s="41"/>
      <c r="BI177" s="12"/>
      <c r="BJ177" s="12" t="s">
        <v>1663</v>
      </c>
    </row>
    <row r="178" spans="1:62" s="3" customFormat="1" ht="20.399999999999999" x14ac:dyDescent="0.3">
      <c r="A178" s="25"/>
      <c r="B178" s="26" t="s">
        <v>1665</v>
      </c>
      <c r="C178" s="600" t="s">
        <v>1666</v>
      </c>
      <c r="D178" s="600"/>
      <c r="E178" s="600"/>
      <c r="F178" s="27" t="s">
        <v>67</v>
      </c>
      <c r="G178" s="22" t="s">
        <v>1667</v>
      </c>
      <c r="H178" s="55"/>
      <c r="I178" s="55"/>
      <c r="J178" s="19"/>
      <c r="K178" s="19"/>
      <c r="L178" s="19"/>
      <c r="M178" s="19"/>
      <c r="BE178" s="14"/>
      <c r="BF178" s="15"/>
      <c r="BG178" s="21"/>
      <c r="BH178" s="41"/>
      <c r="BI178" s="12"/>
      <c r="BJ178" s="12" t="s">
        <v>1666</v>
      </c>
    </row>
    <row r="179" spans="1:62" s="3" customFormat="1" ht="20.399999999999999" x14ac:dyDescent="0.3">
      <c r="A179" s="25"/>
      <c r="B179" s="26" t="s">
        <v>383</v>
      </c>
      <c r="C179" s="600" t="s">
        <v>384</v>
      </c>
      <c r="D179" s="600"/>
      <c r="E179" s="600"/>
      <c r="F179" s="27" t="s">
        <v>72</v>
      </c>
      <c r="G179" s="22" t="s">
        <v>1668</v>
      </c>
      <c r="H179" s="55"/>
      <c r="I179" s="55"/>
      <c r="J179" s="19"/>
      <c r="K179" s="19"/>
      <c r="L179" s="19"/>
      <c r="M179" s="19"/>
      <c r="BE179" s="14"/>
      <c r="BF179" s="15"/>
      <c r="BG179" s="21"/>
      <c r="BH179" s="41"/>
      <c r="BI179" s="12"/>
      <c r="BJ179" s="12" t="s">
        <v>384</v>
      </c>
    </row>
    <row r="180" spans="1:62" s="3" customFormat="1" ht="20.399999999999999" x14ac:dyDescent="0.3">
      <c r="A180" s="25"/>
      <c r="B180" s="26" t="s">
        <v>595</v>
      </c>
      <c r="C180" s="600" t="s">
        <v>596</v>
      </c>
      <c r="D180" s="600"/>
      <c r="E180" s="600"/>
      <c r="F180" s="27" t="s">
        <v>402</v>
      </c>
      <c r="G180" s="22" t="s">
        <v>1669</v>
      </c>
      <c r="H180" s="55"/>
      <c r="I180" s="55"/>
      <c r="J180" s="19"/>
      <c r="K180" s="19"/>
      <c r="L180" s="19"/>
      <c r="M180" s="19"/>
      <c r="BE180" s="14"/>
      <c r="BF180" s="15"/>
      <c r="BG180" s="21"/>
      <c r="BH180" s="41"/>
      <c r="BI180" s="12"/>
      <c r="BJ180" s="12" t="s">
        <v>596</v>
      </c>
    </row>
    <row r="181" spans="1:62" s="3" customFormat="1" ht="21.6" x14ac:dyDescent="0.3">
      <c r="A181" s="25"/>
      <c r="B181" s="26" t="s">
        <v>603</v>
      </c>
      <c r="C181" s="600" t="s">
        <v>604</v>
      </c>
      <c r="D181" s="600"/>
      <c r="E181" s="600"/>
      <c r="F181" s="27" t="s">
        <v>605</v>
      </c>
      <c r="G181" s="22" t="s">
        <v>1670</v>
      </c>
      <c r="H181" s="55"/>
      <c r="I181" s="55"/>
      <c r="J181" s="19"/>
      <c r="K181" s="19"/>
      <c r="L181" s="19"/>
      <c r="M181" s="19"/>
      <c r="BE181" s="14"/>
      <c r="BF181" s="15"/>
      <c r="BG181" s="21"/>
      <c r="BH181" s="41"/>
      <c r="BI181" s="12"/>
      <c r="BJ181" s="12" t="s">
        <v>604</v>
      </c>
    </row>
    <row r="182" spans="1:62" s="3" customFormat="1" ht="21.6" x14ac:dyDescent="0.3">
      <c r="A182" s="16" t="s">
        <v>2135</v>
      </c>
      <c r="B182" s="17" t="s">
        <v>3741</v>
      </c>
      <c r="C182" s="568" t="s">
        <v>3742</v>
      </c>
      <c r="D182" s="568"/>
      <c r="E182" s="568"/>
      <c r="F182" s="16" t="s">
        <v>1456</v>
      </c>
      <c r="G182" s="23">
        <v>4</v>
      </c>
      <c r="H182" s="55">
        <f t="shared" si="8"/>
        <v>0</v>
      </c>
      <c r="I182" s="55">
        <f t="shared" si="9"/>
        <v>0</v>
      </c>
      <c r="J182" s="19">
        <v>0</v>
      </c>
      <c r="K182" s="19">
        <f t="shared" si="10"/>
        <v>984.56</v>
      </c>
      <c r="L182" s="19">
        <f t="shared" si="11"/>
        <v>3938.25</v>
      </c>
      <c r="M182" s="19">
        <v>4725.8999999999996</v>
      </c>
      <c r="BE182" s="14"/>
      <c r="BF182" s="15"/>
      <c r="BG182" s="21" t="s">
        <v>3742</v>
      </c>
      <c r="BH182" s="41"/>
      <c r="BI182" s="12"/>
      <c r="BJ182" s="12"/>
    </row>
    <row r="183" spans="1:62" s="3" customFormat="1" ht="21.6" x14ac:dyDescent="0.3">
      <c r="A183" s="16" t="s">
        <v>2140</v>
      </c>
      <c r="B183" s="17" t="s">
        <v>3743</v>
      </c>
      <c r="C183" s="568" t="s">
        <v>3744</v>
      </c>
      <c r="D183" s="568"/>
      <c r="E183" s="568"/>
      <c r="F183" s="16" t="s">
        <v>1456</v>
      </c>
      <c r="G183" s="23">
        <v>8</v>
      </c>
      <c r="H183" s="55">
        <f t="shared" si="8"/>
        <v>0</v>
      </c>
      <c r="I183" s="55">
        <f t="shared" si="9"/>
        <v>0</v>
      </c>
      <c r="J183" s="19">
        <v>0</v>
      </c>
      <c r="K183" s="19">
        <f t="shared" si="10"/>
        <v>1115.46</v>
      </c>
      <c r="L183" s="19">
        <f t="shared" si="11"/>
        <v>8923.7099999999991</v>
      </c>
      <c r="M183" s="19">
        <v>10708.45</v>
      </c>
      <c r="BE183" s="14"/>
      <c r="BF183" s="15"/>
      <c r="BG183" s="21" t="s">
        <v>3744</v>
      </c>
      <c r="BH183" s="41"/>
      <c r="BI183" s="12"/>
      <c r="BJ183" s="12"/>
    </row>
    <row r="184" spans="1:62" s="3" customFormat="1" ht="20.399999999999999" x14ac:dyDescent="0.3">
      <c r="A184" s="16" t="s">
        <v>2165</v>
      </c>
      <c r="B184" s="17" t="s">
        <v>3745</v>
      </c>
      <c r="C184" s="568" t="s">
        <v>3746</v>
      </c>
      <c r="D184" s="568"/>
      <c r="E184" s="568"/>
      <c r="F184" s="16" t="s">
        <v>1456</v>
      </c>
      <c r="G184" s="23">
        <v>4</v>
      </c>
      <c r="H184" s="55">
        <f t="shared" si="8"/>
        <v>0</v>
      </c>
      <c r="I184" s="55">
        <f t="shared" si="9"/>
        <v>0</v>
      </c>
      <c r="J184" s="19">
        <v>0</v>
      </c>
      <c r="K184" s="19">
        <f t="shared" si="10"/>
        <v>350.88</v>
      </c>
      <c r="L184" s="19">
        <f t="shared" si="11"/>
        <v>1403.5</v>
      </c>
      <c r="M184" s="19">
        <v>1684.2</v>
      </c>
      <c r="BE184" s="14"/>
      <c r="BF184" s="15"/>
      <c r="BG184" s="21" t="s">
        <v>3746</v>
      </c>
      <c r="BH184" s="41"/>
      <c r="BI184" s="12"/>
      <c r="BJ184" s="12"/>
    </row>
    <row r="185" spans="1:62" s="3" customFormat="1" ht="42" x14ac:dyDescent="0.3">
      <c r="A185" s="16" t="s">
        <v>2175</v>
      </c>
      <c r="B185" s="17" t="s">
        <v>3747</v>
      </c>
      <c r="C185" s="568" t="s">
        <v>3748</v>
      </c>
      <c r="D185" s="568"/>
      <c r="E185" s="568"/>
      <c r="F185" s="16" t="s">
        <v>38</v>
      </c>
      <c r="G185" s="23">
        <v>18</v>
      </c>
      <c r="H185" s="55">
        <f t="shared" si="8"/>
        <v>1315.89</v>
      </c>
      <c r="I185" s="55">
        <f t="shared" si="9"/>
        <v>23686.07</v>
      </c>
      <c r="J185" s="19">
        <v>28423.279999999999</v>
      </c>
      <c r="K185" s="19">
        <f t="shared" si="10"/>
        <v>50.84</v>
      </c>
      <c r="L185" s="19">
        <f t="shared" si="11"/>
        <v>915.17</v>
      </c>
      <c r="M185" s="19">
        <v>1098.2</v>
      </c>
      <c r="BE185" s="14"/>
      <c r="BF185" s="15"/>
      <c r="BG185" s="21" t="s">
        <v>3748</v>
      </c>
      <c r="BH185" s="41"/>
      <c r="BI185" s="12"/>
      <c r="BJ185" s="12"/>
    </row>
    <row r="186" spans="1:62" s="3" customFormat="1" ht="20.399999999999999" x14ac:dyDescent="0.3">
      <c r="A186" s="25"/>
      <c r="B186" s="26" t="s">
        <v>1662</v>
      </c>
      <c r="C186" s="600" t="s">
        <v>1663</v>
      </c>
      <c r="D186" s="600"/>
      <c r="E186" s="600"/>
      <c r="F186" s="27" t="s">
        <v>67</v>
      </c>
      <c r="G186" s="22" t="s">
        <v>3749</v>
      </c>
      <c r="H186" s="55"/>
      <c r="I186" s="55"/>
      <c r="J186" s="19"/>
      <c r="K186" s="19"/>
      <c r="L186" s="19"/>
      <c r="M186" s="19"/>
      <c r="BE186" s="14"/>
      <c r="BF186" s="15"/>
      <c r="BG186" s="21"/>
      <c r="BH186" s="41"/>
      <c r="BI186" s="12"/>
      <c r="BJ186" s="12" t="s">
        <v>1663</v>
      </c>
    </row>
    <row r="187" spans="1:62" s="3" customFormat="1" ht="20.399999999999999" x14ac:dyDescent="0.3">
      <c r="A187" s="25"/>
      <c r="B187" s="26" t="s">
        <v>1665</v>
      </c>
      <c r="C187" s="600" t="s">
        <v>1666</v>
      </c>
      <c r="D187" s="600"/>
      <c r="E187" s="600"/>
      <c r="F187" s="27" t="s">
        <v>67</v>
      </c>
      <c r="G187" s="22" t="s">
        <v>3750</v>
      </c>
      <c r="H187" s="55"/>
      <c r="I187" s="55"/>
      <c r="J187" s="19"/>
      <c r="K187" s="19"/>
      <c r="L187" s="19"/>
      <c r="M187" s="19"/>
      <c r="BE187" s="14"/>
      <c r="BF187" s="15"/>
      <c r="BG187" s="21"/>
      <c r="BH187" s="41"/>
      <c r="BI187" s="12"/>
      <c r="BJ187" s="12" t="s">
        <v>1666</v>
      </c>
    </row>
    <row r="188" spans="1:62" s="3" customFormat="1" ht="20.399999999999999" x14ac:dyDescent="0.3">
      <c r="A188" s="25"/>
      <c r="B188" s="26" t="s">
        <v>383</v>
      </c>
      <c r="C188" s="600" t="s">
        <v>384</v>
      </c>
      <c r="D188" s="600"/>
      <c r="E188" s="600"/>
      <c r="F188" s="27" t="s">
        <v>72</v>
      </c>
      <c r="G188" s="22" t="s">
        <v>3751</v>
      </c>
      <c r="H188" s="55"/>
      <c r="I188" s="55"/>
      <c r="J188" s="19"/>
      <c r="K188" s="19"/>
      <c r="L188" s="19"/>
      <c r="M188" s="19"/>
      <c r="BE188" s="14"/>
      <c r="BF188" s="15"/>
      <c r="BG188" s="21"/>
      <c r="BH188" s="41"/>
      <c r="BI188" s="12"/>
      <c r="BJ188" s="12" t="s">
        <v>384</v>
      </c>
    </row>
    <row r="189" spans="1:62" s="3" customFormat="1" ht="20.399999999999999" x14ac:dyDescent="0.3">
      <c r="A189" s="25"/>
      <c r="B189" s="26" t="s">
        <v>595</v>
      </c>
      <c r="C189" s="600" t="s">
        <v>596</v>
      </c>
      <c r="D189" s="600"/>
      <c r="E189" s="600"/>
      <c r="F189" s="27" t="s">
        <v>402</v>
      </c>
      <c r="G189" s="22" t="s">
        <v>3752</v>
      </c>
      <c r="H189" s="55"/>
      <c r="I189" s="55"/>
      <c r="J189" s="19"/>
      <c r="K189" s="19"/>
      <c r="L189" s="19"/>
      <c r="M189" s="19"/>
      <c r="BE189" s="14"/>
      <c r="BF189" s="15"/>
      <c r="BG189" s="21"/>
      <c r="BH189" s="41"/>
      <c r="BI189" s="12"/>
      <c r="BJ189" s="12" t="s">
        <v>596</v>
      </c>
    </row>
    <row r="190" spans="1:62" s="3" customFormat="1" ht="21.6" x14ac:dyDescent="0.3">
      <c r="A190" s="25"/>
      <c r="B190" s="26" t="s">
        <v>603</v>
      </c>
      <c r="C190" s="600" t="s">
        <v>604</v>
      </c>
      <c r="D190" s="600"/>
      <c r="E190" s="600"/>
      <c r="F190" s="27" t="s">
        <v>605</v>
      </c>
      <c r="G190" s="22" t="s">
        <v>3753</v>
      </c>
      <c r="H190" s="55"/>
      <c r="I190" s="55"/>
      <c r="J190" s="19"/>
      <c r="K190" s="19"/>
      <c r="L190" s="19"/>
      <c r="M190" s="19"/>
      <c r="BE190" s="14"/>
      <c r="BF190" s="15"/>
      <c r="BG190" s="21"/>
      <c r="BH190" s="41"/>
      <c r="BI190" s="12"/>
      <c r="BJ190" s="12" t="s">
        <v>604</v>
      </c>
    </row>
    <row r="191" spans="1:62" s="3" customFormat="1" ht="21.6" x14ac:dyDescent="0.3">
      <c r="A191" s="16" t="s">
        <v>2176</v>
      </c>
      <c r="B191" s="17" t="s">
        <v>3754</v>
      </c>
      <c r="C191" s="568" t="s">
        <v>3755</v>
      </c>
      <c r="D191" s="568"/>
      <c r="E191" s="568"/>
      <c r="F191" s="16" t="s">
        <v>1456</v>
      </c>
      <c r="G191" s="23">
        <v>2</v>
      </c>
      <c r="H191" s="55">
        <f t="shared" si="8"/>
        <v>0</v>
      </c>
      <c r="I191" s="55">
        <f t="shared" si="9"/>
        <v>0</v>
      </c>
      <c r="J191" s="19">
        <v>0</v>
      </c>
      <c r="K191" s="19">
        <f t="shared" si="10"/>
        <v>1637.42</v>
      </c>
      <c r="L191" s="19">
        <f t="shared" si="11"/>
        <v>3274.84</v>
      </c>
      <c r="M191" s="19">
        <v>3929.81</v>
      </c>
      <c r="BE191" s="14"/>
      <c r="BF191" s="15"/>
      <c r="BG191" s="21" t="s">
        <v>3755</v>
      </c>
      <c r="BH191" s="41"/>
      <c r="BI191" s="12"/>
      <c r="BJ191" s="12"/>
    </row>
    <row r="192" spans="1:62" s="3" customFormat="1" ht="21.6" x14ac:dyDescent="0.3">
      <c r="A192" s="16" t="s">
        <v>2179</v>
      </c>
      <c r="B192" s="17" t="s">
        <v>3756</v>
      </c>
      <c r="C192" s="568" t="s">
        <v>3757</v>
      </c>
      <c r="D192" s="568"/>
      <c r="E192" s="568"/>
      <c r="F192" s="16" t="s">
        <v>1456</v>
      </c>
      <c r="G192" s="23">
        <v>2</v>
      </c>
      <c r="H192" s="55">
        <f t="shared" si="8"/>
        <v>0</v>
      </c>
      <c r="I192" s="55">
        <f t="shared" si="9"/>
        <v>0</v>
      </c>
      <c r="J192" s="19">
        <v>0</v>
      </c>
      <c r="K192" s="19">
        <f t="shared" si="10"/>
        <v>4027.44</v>
      </c>
      <c r="L192" s="19">
        <f t="shared" si="11"/>
        <v>8054.87</v>
      </c>
      <c r="M192" s="19">
        <v>9665.84</v>
      </c>
      <c r="BE192" s="14"/>
      <c r="BF192" s="15"/>
      <c r="BG192" s="21" t="s">
        <v>3757</v>
      </c>
      <c r="BH192" s="41"/>
      <c r="BI192" s="12"/>
      <c r="BJ192" s="12"/>
    </row>
    <row r="193" spans="1:62" s="3" customFormat="1" ht="21.6" x14ac:dyDescent="0.3">
      <c r="A193" s="16" t="s">
        <v>2206</v>
      </c>
      <c r="B193" s="17" t="s">
        <v>3758</v>
      </c>
      <c r="C193" s="568" t="s">
        <v>3759</v>
      </c>
      <c r="D193" s="568"/>
      <c r="E193" s="568"/>
      <c r="F193" s="16" t="s">
        <v>1456</v>
      </c>
      <c r="G193" s="23">
        <v>2</v>
      </c>
      <c r="H193" s="55">
        <f t="shared" si="8"/>
        <v>0</v>
      </c>
      <c r="I193" s="55">
        <f t="shared" si="9"/>
        <v>0</v>
      </c>
      <c r="J193" s="19">
        <v>0</v>
      </c>
      <c r="K193" s="19">
        <f t="shared" si="10"/>
        <v>2702.35</v>
      </c>
      <c r="L193" s="19">
        <f t="shared" si="11"/>
        <v>5404.69</v>
      </c>
      <c r="M193" s="19">
        <v>6485.63</v>
      </c>
      <c r="BE193" s="14"/>
      <c r="BF193" s="15"/>
      <c r="BG193" s="21" t="s">
        <v>3759</v>
      </c>
      <c r="BH193" s="41"/>
      <c r="BI193" s="12"/>
      <c r="BJ193" s="12"/>
    </row>
    <row r="194" spans="1:62" s="3" customFormat="1" ht="21.6" x14ac:dyDescent="0.3">
      <c r="A194" s="16" t="s">
        <v>2210</v>
      </c>
      <c r="B194" s="17" t="s">
        <v>3760</v>
      </c>
      <c r="C194" s="568" t="s">
        <v>3761</v>
      </c>
      <c r="D194" s="568"/>
      <c r="E194" s="568"/>
      <c r="F194" s="16" t="s">
        <v>1456</v>
      </c>
      <c r="G194" s="23">
        <v>12</v>
      </c>
      <c r="H194" s="55">
        <f t="shared" si="8"/>
        <v>0</v>
      </c>
      <c r="I194" s="55">
        <f t="shared" si="9"/>
        <v>0</v>
      </c>
      <c r="J194" s="19">
        <v>0</v>
      </c>
      <c r="K194" s="19">
        <f t="shared" si="10"/>
        <v>1908.96</v>
      </c>
      <c r="L194" s="19">
        <f t="shared" si="11"/>
        <v>22907.48</v>
      </c>
      <c r="M194" s="19">
        <v>27488.98</v>
      </c>
      <c r="BE194" s="14"/>
      <c r="BF194" s="15"/>
      <c r="BG194" s="21" t="s">
        <v>3761</v>
      </c>
      <c r="BH194" s="41"/>
      <c r="BI194" s="12"/>
      <c r="BJ194" s="12"/>
    </row>
    <row r="195" spans="1:62" s="3" customFormat="1" ht="15" customHeight="1" x14ac:dyDescent="0.3">
      <c r="A195" s="603" t="s">
        <v>3762</v>
      </c>
      <c r="B195" s="604"/>
      <c r="C195" s="604"/>
      <c r="D195" s="604"/>
      <c r="E195" s="604"/>
      <c r="F195" s="604"/>
      <c r="G195" s="604"/>
      <c r="H195" s="354"/>
      <c r="I195" s="354"/>
      <c r="J195" s="267"/>
      <c r="K195" s="267"/>
      <c r="L195" s="267"/>
      <c r="M195" s="267"/>
      <c r="BE195" s="14"/>
      <c r="BF195" s="15" t="s">
        <v>3762</v>
      </c>
      <c r="BG195" s="21"/>
      <c r="BH195" s="41"/>
      <c r="BI195" s="12"/>
      <c r="BJ195" s="12"/>
    </row>
    <row r="196" spans="1:62" s="3" customFormat="1" ht="21.6" x14ac:dyDescent="0.3">
      <c r="A196" s="16" t="s">
        <v>2218</v>
      </c>
      <c r="B196" s="17" t="s">
        <v>3763</v>
      </c>
      <c r="C196" s="568" t="s">
        <v>3764</v>
      </c>
      <c r="D196" s="568"/>
      <c r="E196" s="568"/>
      <c r="F196" s="16" t="s">
        <v>38</v>
      </c>
      <c r="G196" s="23">
        <v>20</v>
      </c>
      <c r="H196" s="55">
        <f t="shared" si="8"/>
        <v>28181.98</v>
      </c>
      <c r="I196" s="55">
        <f t="shared" si="9"/>
        <v>563639.63</v>
      </c>
      <c r="J196" s="19">
        <v>676367.55</v>
      </c>
      <c r="K196" s="19">
        <f t="shared" si="10"/>
        <v>15226.96</v>
      </c>
      <c r="L196" s="19">
        <f t="shared" si="11"/>
        <v>304539.15000000002</v>
      </c>
      <c r="M196" s="19">
        <v>365446.98</v>
      </c>
      <c r="BE196" s="14"/>
      <c r="BF196" s="15"/>
      <c r="BG196" s="21" t="s">
        <v>3764</v>
      </c>
      <c r="BH196" s="41"/>
      <c r="BI196" s="12"/>
      <c r="BJ196" s="12"/>
    </row>
    <row r="197" spans="1:62" s="3" customFormat="1" ht="20.399999999999999" x14ac:dyDescent="0.3">
      <c r="A197" s="25"/>
      <c r="B197" s="26" t="s">
        <v>3765</v>
      </c>
      <c r="C197" s="600" t="s">
        <v>3766</v>
      </c>
      <c r="D197" s="600"/>
      <c r="E197" s="600"/>
      <c r="F197" s="27" t="s">
        <v>72</v>
      </c>
      <c r="G197" s="22" t="s">
        <v>3767</v>
      </c>
      <c r="H197" s="55"/>
      <c r="I197" s="55"/>
      <c r="J197" s="19"/>
      <c r="K197" s="19"/>
      <c r="L197" s="19"/>
      <c r="M197" s="19"/>
      <c r="BE197" s="14"/>
      <c r="BF197" s="15"/>
      <c r="BG197" s="21"/>
      <c r="BH197" s="41"/>
      <c r="BI197" s="12"/>
      <c r="BJ197" s="12" t="s">
        <v>3766</v>
      </c>
    </row>
    <row r="198" spans="1:62" s="3" customFormat="1" ht="20.399999999999999" x14ac:dyDescent="0.3">
      <c r="A198" s="25"/>
      <c r="B198" s="26" t="s">
        <v>3768</v>
      </c>
      <c r="C198" s="600" t="s">
        <v>3769</v>
      </c>
      <c r="D198" s="600"/>
      <c r="E198" s="600"/>
      <c r="F198" s="27" t="s">
        <v>72</v>
      </c>
      <c r="G198" s="22" t="s">
        <v>3770</v>
      </c>
      <c r="H198" s="55"/>
      <c r="I198" s="55"/>
      <c r="J198" s="19"/>
      <c r="K198" s="19"/>
      <c r="L198" s="19"/>
      <c r="M198" s="19"/>
      <c r="BE198" s="14"/>
      <c r="BF198" s="15"/>
      <c r="BG198" s="21"/>
      <c r="BH198" s="41"/>
      <c r="BI198" s="12"/>
      <c r="BJ198" s="12" t="s">
        <v>3769</v>
      </c>
    </row>
    <row r="199" spans="1:62" s="3" customFormat="1" ht="20.399999999999999" x14ac:dyDescent="0.3">
      <c r="A199" s="25"/>
      <c r="B199" s="26" t="s">
        <v>3771</v>
      </c>
      <c r="C199" s="600" t="s">
        <v>3772</v>
      </c>
      <c r="D199" s="600"/>
      <c r="E199" s="600"/>
      <c r="F199" s="27" t="s">
        <v>72</v>
      </c>
      <c r="G199" s="22" t="s">
        <v>3773</v>
      </c>
      <c r="H199" s="55"/>
      <c r="I199" s="55"/>
      <c r="J199" s="19"/>
      <c r="K199" s="19"/>
      <c r="L199" s="19"/>
      <c r="M199" s="19"/>
      <c r="BE199" s="14"/>
      <c r="BF199" s="15"/>
      <c r="BG199" s="21"/>
      <c r="BH199" s="41"/>
      <c r="BI199" s="12"/>
      <c r="BJ199" s="12" t="s">
        <v>3772</v>
      </c>
    </row>
    <row r="200" spans="1:62" s="3" customFormat="1" ht="20.399999999999999" x14ac:dyDescent="0.3">
      <c r="A200" s="25"/>
      <c r="B200" s="26" t="s">
        <v>387</v>
      </c>
      <c r="C200" s="600" t="s">
        <v>388</v>
      </c>
      <c r="D200" s="600"/>
      <c r="E200" s="600"/>
      <c r="F200" s="27" t="s">
        <v>72</v>
      </c>
      <c r="G200" s="22" t="s">
        <v>3774</v>
      </c>
      <c r="H200" s="55"/>
      <c r="I200" s="55"/>
      <c r="J200" s="19"/>
      <c r="K200" s="19"/>
      <c r="L200" s="19"/>
      <c r="M200" s="19"/>
      <c r="BE200" s="14"/>
      <c r="BF200" s="15"/>
      <c r="BG200" s="21"/>
      <c r="BH200" s="41"/>
      <c r="BI200" s="12"/>
      <c r="BJ200" s="12" t="s">
        <v>388</v>
      </c>
    </row>
    <row r="201" spans="1:62" s="3" customFormat="1" ht="20.399999999999999" x14ac:dyDescent="0.3">
      <c r="A201" s="25"/>
      <c r="B201" s="26" t="s">
        <v>1960</v>
      </c>
      <c r="C201" s="600" t="s">
        <v>1961</v>
      </c>
      <c r="D201" s="600"/>
      <c r="E201" s="600"/>
      <c r="F201" s="27" t="s">
        <v>67</v>
      </c>
      <c r="G201" s="22" t="s">
        <v>3775</v>
      </c>
      <c r="H201" s="55"/>
      <c r="I201" s="55"/>
      <c r="J201" s="19"/>
      <c r="K201" s="19"/>
      <c r="L201" s="19"/>
      <c r="M201" s="19"/>
      <c r="BE201" s="14"/>
      <c r="BF201" s="15"/>
      <c r="BG201" s="21"/>
      <c r="BH201" s="41"/>
      <c r="BI201" s="12"/>
      <c r="BJ201" s="12" t="s">
        <v>1961</v>
      </c>
    </row>
    <row r="202" spans="1:62" s="3" customFormat="1" ht="20.399999999999999" x14ac:dyDescent="0.3">
      <c r="A202" s="25"/>
      <c r="B202" s="26" t="s">
        <v>3776</v>
      </c>
      <c r="C202" s="600" t="s">
        <v>3777</v>
      </c>
      <c r="D202" s="600"/>
      <c r="E202" s="600"/>
      <c r="F202" s="27" t="s">
        <v>67</v>
      </c>
      <c r="G202" s="22" t="s">
        <v>3778</v>
      </c>
      <c r="H202" s="55"/>
      <c r="I202" s="55"/>
      <c r="J202" s="19"/>
      <c r="K202" s="19"/>
      <c r="L202" s="19"/>
      <c r="M202" s="19"/>
      <c r="BE202" s="14"/>
      <c r="BF202" s="15"/>
      <c r="BG202" s="21"/>
      <c r="BH202" s="41"/>
      <c r="BI202" s="12"/>
      <c r="BJ202" s="12" t="s">
        <v>3777</v>
      </c>
    </row>
    <row r="203" spans="1:62" s="3" customFormat="1" ht="20.399999999999999" x14ac:dyDescent="0.3">
      <c r="A203" s="25"/>
      <c r="B203" s="26" t="s">
        <v>3779</v>
      </c>
      <c r="C203" s="600" t="s">
        <v>3780</v>
      </c>
      <c r="D203" s="600"/>
      <c r="E203" s="600"/>
      <c r="F203" s="27" t="s">
        <v>72</v>
      </c>
      <c r="G203" s="22" t="s">
        <v>3781</v>
      </c>
      <c r="H203" s="55"/>
      <c r="I203" s="55"/>
      <c r="J203" s="19"/>
      <c r="K203" s="19"/>
      <c r="L203" s="19"/>
      <c r="M203" s="19"/>
      <c r="BE203" s="14"/>
      <c r="BF203" s="15"/>
      <c r="BG203" s="21"/>
      <c r="BH203" s="41"/>
      <c r="BI203" s="12"/>
      <c r="BJ203" s="12" t="s">
        <v>3780</v>
      </c>
    </row>
    <row r="204" spans="1:62" s="3" customFormat="1" ht="21.6" x14ac:dyDescent="0.3">
      <c r="A204" s="25"/>
      <c r="B204" s="26" t="s">
        <v>3782</v>
      </c>
      <c r="C204" s="600" t="s">
        <v>3783</v>
      </c>
      <c r="D204" s="600"/>
      <c r="E204" s="600"/>
      <c r="F204" s="27" t="s">
        <v>72</v>
      </c>
      <c r="G204" s="22" t="s">
        <v>3784</v>
      </c>
      <c r="H204" s="55"/>
      <c r="I204" s="55"/>
      <c r="J204" s="19"/>
      <c r="K204" s="19"/>
      <c r="L204" s="19"/>
      <c r="M204" s="19"/>
      <c r="BE204" s="14"/>
      <c r="BF204" s="15"/>
      <c r="BG204" s="21"/>
      <c r="BH204" s="41"/>
      <c r="BI204" s="12"/>
      <c r="BJ204" s="12" t="s">
        <v>3783</v>
      </c>
    </row>
    <row r="205" spans="1:62" s="3" customFormat="1" ht="21.6" x14ac:dyDescent="0.3">
      <c r="A205" s="25"/>
      <c r="B205" s="26" t="s">
        <v>599</v>
      </c>
      <c r="C205" s="600" t="s">
        <v>600</v>
      </c>
      <c r="D205" s="600"/>
      <c r="E205" s="600"/>
      <c r="F205" s="27" t="s">
        <v>67</v>
      </c>
      <c r="G205" s="22" t="s">
        <v>3785</v>
      </c>
      <c r="H205" s="55"/>
      <c r="I205" s="55"/>
      <c r="J205" s="19"/>
      <c r="K205" s="19"/>
      <c r="L205" s="19"/>
      <c r="M205" s="19"/>
      <c r="BE205" s="14"/>
      <c r="BF205" s="15"/>
      <c r="BG205" s="21"/>
      <c r="BH205" s="41"/>
      <c r="BI205" s="12"/>
      <c r="BJ205" s="12" t="s">
        <v>600</v>
      </c>
    </row>
    <row r="206" spans="1:62" s="3" customFormat="1" ht="21.6" x14ac:dyDescent="0.3">
      <c r="A206" s="25"/>
      <c r="B206" s="26" t="s">
        <v>3786</v>
      </c>
      <c r="C206" s="600" t="s">
        <v>3787</v>
      </c>
      <c r="D206" s="600"/>
      <c r="E206" s="600"/>
      <c r="F206" s="27" t="s">
        <v>67</v>
      </c>
      <c r="G206" s="22" t="s">
        <v>3775</v>
      </c>
      <c r="H206" s="55"/>
      <c r="I206" s="55"/>
      <c r="J206" s="19"/>
      <c r="K206" s="19"/>
      <c r="L206" s="19"/>
      <c r="M206" s="19"/>
      <c r="BE206" s="14"/>
      <c r="BF206" s="15"/>
      <c r="BG206" s="21"/>
      <c r="BH206" s="41"/>
      <c r="BI206" s="12"/>
      <c r="BJ206" s="12" t="s">
        <v>3787</v>
      </c>
    </row>
    <row r="207" spans="1:62" s="3" customFormat="1" ht="21.6" x14ac:dyDescent="0.3">
      <c r="A207" s="25"/>
      <c r="B207" s="26" t="s">
        <v>3788</v>
      </c>
      <c r="C207" s="600" t="s">
        <v>3789</v>
      </c>
      <c r="D207" s="600"/>
      <c r="E207" s="600"/>
      <c r="F207" s="27" t="s">
        <v>67</v>
      </c>
      <c r="G207" s="22" t="s">
        <v>3790</v>
      </c>
      <c r="H207" s="55"/>
      <c r="I207" s="55"/>
      <c r="J207" s="19"/>
      <c r="K207" s="19"/>
      <c r="L207" s="19"/>
      <c r="M207" s="19"/>
      <c r="BE207" s="14"/>
      <c r="BF207" s="15"/>
      <c r="BG207" s="21"/>
      <c r="BH207" s="41"/>
      <c r="BI207" s="12"/>
      <c r="BJ207" s="12" t="s">
        <v>3789</v>
      </c>
    </row>
    <row r="208" spans="1:62" s="3" customFormat="1" ht="20.399999999999999" x14ac:dyDescent="0.3">
      <c r="A208" s="25"/>
      <c r="B208" s="26" t="s">
        <v>3791</v>
      </c>
      <c r="C208" s="600" t="s">
        <v>3792</v>
      </c>
      <c r="D208" s="600"/>
      <c r="E208" s="600"/>
      <c r="F208" s="27" t="s">
        <v>67</v>
      </c>
      <c r="G208" s="22" t="s">
        <v>3793</v>
      </c>
      <c r="H208" s="55"/>
      <c r="I208" s="55"/>
      <c r="J208" s="19"/>
      <c r="K208" s="19"/>
      <c r="L208" s="19"/>
      <c r="M208" s="19"/>
      <c r="BE208" s="14"/>
      <c r="BF208" s="15"/>
      <c r="BG208" s="21"/>
      <c r="BH208" s="41"/>
      <c r="BI208" s="12"/>
      <c r="BJ208" s="12" t="s">
        <v>3792</v>
      </c>
    </row>
    <row r="209" spans="1:62" s="3" customFormat="1" ht="20.399999999999999" x14ac:dyDescent="0.3">
      <c r="A209" s="25"/>
      <c r="B209" s="26" t="s">
        <v>3794</v>
      </c>
      <c r="C209" s="600" t="s">
        <v>3795</v>
      </c>
      <c r="D209" s="600"/>
      <c r="E209" s="600"/>
      <c r="F209" s="27" t="s">
        <v>25</v>
      </c>
      <c r="G209" s="22" t="s">
        <v>3796</v>
      </c>
      <c r="H209" s="55"/>
      <c r="I209" s="55"/>
      <c r="J209" s="19"/>
      <c r="K209" s="19"/>
      <c r="L209" s="19"/>
      <c r="M209" s="19"/>
      <c r="BE209" s="14"/>
      <c r="BF209" s="15"/>
      <c r="BG209" s="21"/>
      <c r="BH209" s="41"/>
      <c r="BI209" s="12"/>
      <c r="BJ209" s="12" t="s">
        <v>3795</v>
      </c>
    </row>
    <row r="210" spans="1:62" s="3" customFormat="1" ht="21.6" x14ac:dyDescent="0.3">
      <c r="A210" s="25"/>
      <c r="B210" s="26" t="s">
        <v>3797</v>
      </c>
      <c r="C210" s="600" t="s">
        <v>3798</v>
      </c>
      <c r="D210" s="600"/>
      <c r="E210" s="600"/>
      <c r="F210" s="27" t="s">
        <v>72</v>
      </c>
      <c r="G210" s="22" t="s">
        <v>3799</v>
      </c>
      <c r="H210" s="55"/>
      <c r="I210" s="55"/>
      <c r="J210" s="19"/>
      <c r="K210" s="19"/>
      <c r="L210" s="19"/>
      <c r="M210" s="19"/>
      <c r="BE210" s="14"/>
      <c r="BF210" s="15"/>
      <c r="BG210" s="21"/>
      <c r="BH210" s="41"/>
      <c r="BI210" s="12"/>
      <c r="BJ210" s="12" t="s">
        <v>3798</v>
      </c>
    </row>
    <row r="211" spans="1:62" s="3" customFormat="1" ht="20.399999999999999" x14ac:dyDescent="0.3">
      <c r="A211" s="25"/>
      <c r="B211" s="26" t="s">
        <v>3800</v>
      </c>
      <c r="C211" s="600" t="s">
        <v>3801</v>
      </c>
      <c r="D211" s="600"/>
      <c r="E211" s="600"/>
      <c r="F211" s="27" t="s">
        <v>1045</v>
      </c>
      <c r="G211" s="22" t="s">
        <v>3767</v>
      </c>
      <c r="H211" s="55"/>
      <c r="I211" s="55"/>
      <c r="J211" s="19"/>
      <c r="K211" s="19"/>
      <c r="L211" s="19"/>
      <c r="M211" s="19"/>
      <c r="BE211" s="14"/>
      <c r="BF211" s="15"/>
      <c r="BG211" s="21"/>
      <c r="BH211" s="41"/>
      <c r="BI211" s="12"/>
      <c r="BJ211" s="12" t="s">
        <v>3801</v>
      </c>
    </row>
    <row r="212" spans="1:62" s="3" customFormat="1" ht="20.399999999999999" x14ac:dyDescent="0.3">
      <c r="A212" s="25"/>
      <c r="B212" s="26" t="s">
        <v>3802</v>
      </c>
      <c r="C212" s="600" t="s">
        <v>3803</v>
      </c>
      <c r="D212" s="600"/>
      <c r="E212" s="600"/>
      <c r="F212" s="27" t="s">
        <v>38</v>
      </c>
      <c r="G212" s="22" t="s">
        <v>3796</v>
      </c>
      <c r="H212" s="55"/>
      <c r="I212" s="55"/>
      <c r="J212" s="19"/>
      <c r="K212" s="19"/>
      <c r="L212" s="19"/>
      <c r="M212" s="19"/>
      <c r="BE212" s="14"/>
      <c r="BF212" s="15"/>
      <c r="BG212" s="21"/>
      <c r="BH212" s="41"/>
      <c r="BI212" s="12"/>
      <c r="BJ212" s="12" t="s">
        <v>3803</v>
      </c>
    </row>
    <row r="213" spans="1:62" s="3" customFormat="1" ht="31.8" x14ac:dyDescent="0.3">
      <c r="A213" s="25"/>
      <c r="B213" s="26" t="s">
        <v>3804</v>
      </c>
      <c r="C213" s="600" t="s">
        <v>3805</v>
      </c>
      <c r="D213" s="600"/>
      <c r="E213" s="600"/>
      <c r="F213" s="27" t="s">
        <v>38</v>
      </c>
      <c r="G213" s="22" t="s">
        <v>3806</v>
      </c>
      <c r="H213" s="55"/>
      <c r="I213" s="55"/>
      <c r="J213" s="19"/>
      <c r="K213" s="19"/>
      <c r="L213" s="19"/>
      <c r="M213" s="19"/>
      <c r="BE213" s="14"/>
      <c r="BF213" s="15"/>
      <c r="BG213" s="21"/>
      <c r="BH213" s="41"/>
      <c r="BI213" s="12"/>
      <c r="BJ213" s="12" t="s">
        <v>3805</v>
      </c>
    </row>
    <row r="214" spans="1:62" s="3" customFormat="1" ht="21.6" x14ac:dyDescent="0.3">
      <c r="A214" s="25"/>
      <c r="B214" s="26" t="s">
        <v>603</v>
      </c>
      <c r="C214" s="600" t="s">
        <v>604</v>
      </c>
      <c r="D214" s="600"/>
      <c r="E214" s="600"/>
      <c r="F214" s="27" t="s">
        <v>605</v>
      </c>
      <c r="G214" s="22" t="s">
        <v>3807</v>
      </c>
      <c r="H214" s="55"/>
      <c r="I214" s="55"/>
      <c r="J214" s="19"/>
      <c r="K214" s="19"/>
      <c r="L214" s="19"/>
      <c r="M214" s="19"/>
      <c r="BE214" s="14"/>
      <c r="BF214" s="15"/>
      <c r="BG214" s="21"/>
      <c r="BH214" s="41"/>
      <c r="BI214" s="12"/>
      <c r="BJ214" s="12" t="s">
        <v>604</v>
      </c>
    </row>
    <row r="215" spans="1:62" s="3" customFormat="1" ht="15" customHeight="1" x14ac:dyDescent="0.3">
      <c r="A215" s="603" t="s">
        <v>3808</v>
      </c>
      <c r="B215" s="604"/>
      <c r="C215" s="604"/>
      <c r="D215" s="604"/>
      <c r="E215" s="604"/>
      <c r="F215" s="604"/>
      <c r="G215" s="604"/>
      <c r="H215" s="354"/>
      <c r="I215" s="354"/>
      <c r="J215" s="267"/>
      <c r="K215" s="267"/>
      <c r="L215" s="267"/>
      <c r="M215" s="267"/>
      <c r="BE215" s="14"/>
      <c r="BF215" s="15" t="s">
        <v>3808</v>
      </c>
      <c r="BG215" s="21"/>
      <c r="BH215" s="41"/>
      <c r="BI215" s="12"/>
      <c r="BJ215" s="12"/>
    </row>
    <row r="216" spans="1:62" s="3" customFormat="1" ht="31.8" x14ac:dyDescent="0.3">
      <c r="A216" s="16" t="s">
        <v>2222</v>
      </c>
      <c r="B216" s="17" t="s">
        <v>3809</v>
      </c>
      <c r="C216" s="568" t="s">
        <v>3810</v>
      </c>
      <c r="D216" s="568"/>
      <c r="E216" s="568"/>
      <c r="F216" s="16" t="s">
        <v>138</v>
      </c>
      <c r="G216" s="30">
        <v>0.11</v>
      </c>
      <c r="H216" s="55">
        <f t="shared" ref="H216:H266" si="12">I216/G216</f>
        <v>49308.45</v>
      </c>
      <c r="I216" s="55">
        <f t="shared" ref="I216:I266" si="13">J216/1.2</f>
        <v>5423.93</v>
      </c>
      <c r="J216" s="19">
        <v>6508.72</v>
      </c>
      <c r="K216" s="19">
        <f t="shared" ref="K216:K266" si="14">L216/G216</f>
        <v>2027.09</v>
      </c>
      <c r="L216" s="19">
        <f t="shared" ref="L216:L266" si="15">M216/1.2</f>
        <v>222.98</v>
      </c>
      <c r="M216" s="19">
        <v>267.58</v>
      </c>
      <c r="BE216" s="14"/>
      <c r="BF216" s="15"/>
      <c r="BG216" s="21" t="s">
        <v>3810</v>
      </c>
      <c r="BH216" s="41"/>
      <c r="BI216" s="12"/>
      <c r="BJ216" s="12"/>
    </row>
    <row r="217" spans="1:62" s="3" customFormat="1" ht="20.399999999999999" x14ac:dyDescent="0.3">
      <c r="A217" s="25"/>
      <c r="B217" s="26" t="s">
        <v>1751</v>
      </c>
      <c r="C217" s="600" t="s">
        <v>1752</v>
      </c>
      <c r="D217" s="600"/>
      <c r="E217" s="600"/>
      <c r="F217" s="27" t="s">
        <v>72</v>
      </c>
      <c r="G217" s="22" t="s">
        <v>3811</v>
      </c>
      <c r="H217" s="55"/>
      <c r="I217" s="55"/>
      <c r="J217" s="19"/>
      <c r="K217" s="19"/>
      <c r="L217" s="19"/>
      <c r="M217" s="19"/>
      <c r="BE217" s="14"/>
      <c r="BF217" s="15"/>
      <c r="BG217" s="21"/>
      <c r="BH217" s="41"/>
      <c r="BI217" s="12"/>
      <c r="BJ217" s="12" t="s">
        <v>1752</v>
      </c>
    </row>
    <row r="218" spans="1:62" s="3" customFormat="1" ht="20.399999999999999" x14ac:dyDescent="0.3">
      <c r="A218" s="25"/>
      <c r="B218" s="26" t="s">
        <v>1754</v>
      </c>
      <c r="C218" s="600" t="s">
        <v>1755</v>
      </c>
      <c r="D218" s="600"/>
      <c r="E218" s="600"/>
      <c r="F218" s="27" t="s">
        <v>72</v>
      </c>
      <c r="G218" s="22" t="s">
        <v>3812</v>
      </c>
      <c r="H218" s="55"/>
      <c r="I218" s="55"/>
      <c r="J218" s="19"/>
      <c r="K218" s="19"/>
      <c r="L218" s="19"/>
      <c r="M218" s="19"/>
      <c r="BE218" s="14"/>
      <c r="BF218" s="15"/>
      <c r="BG218" s="21"/>
      <c r="BH218" s="41"/>
      <c r="BI218" s="12"/>
      <c r="BJ218" s="12" t="s">
        <v>1755</v>
      </c>
    </row>
    <row r="219" spans="1:62" s="3" customFormat="1" ht="31.8" x14ac:dyDescent="0.3">
      <c r="A219" s="25"/>
      <c r="B219" s="26" t="s">
        <v>1699</v>
      </c>
      <c r="C219" s="600" t="s">
        <v>1700</v>
      </c>
      <c r="D219" s="600"/>
      <c r="E219" s="600"/>
      <c r="F219" s="27" t="s">
        <v>72</v>
      </c>
      <c r="G219" s="22" t="s">
        <v>3813</v>
      </c>
      <c r="H219" s="55"/>
      <c r="I219" s="55"/>
      <c r="J219" s="19"/>
      <c r="K219" s="19"/>
      <c r="L219" s="19"/>
      <c r="M219" s="19"/>
      <c r="BE219" s="14"/>
      <c r="BF219" s="15"/>
      <c r="BG219" s="21"/>
      <c r="BH219" s="41"/>
      <c r="BI219" s="12"/>
      <c r="BJ219" s="12" t="s">
        <v>1700</v>
      </c>
    </row>
    <row r="220" spans="1:62" s="3" customFormat="1" ht="20.399999999999999" x14ac:dyDescent="0.3">
      <c r="A220" s="25"/>
      <c r="B220" s="26" t="s">
        <v>595</v>
      </c>
      <c r="C220" s="600" t="s">
        <v>596</v>
      </c>
      <c r="D220" s="600"/>
      <c r="E220" s="600"/>
      <c r="F220" s="27" t="s">
        <v>402</v>
      </c>
      <c r="G220" s="22" t="s">
        <v>3814</v>
      </c>
      <c r="H220" s="55"/>
      <c r="I220" s="55"/>
      <c r="J220" s="19"/>
      <c r="K220" s="19"/>
      <c r="L220" s="19"/>
      <c r="M220" s="19"/>
      <c r="BE220" s="14"/>
      <c r="BF220" s="15"/>
      <c r="BG220" s="21"/>
      <c r="BH220" s="41"/>
      <c r="BI220" s="12"/>
      <c r="BJ220" s="12" t="s">
        <v>596</v>
      </c>
    </row>
    <row r="221" spans="1:62" s="3" customFormat="1" ht="20.399999999999999" x14ac:dyDescent="0.3">
      <c r="A221" s="25"/>
      <c r="B221" s="26" t="s">
        <v>387</v>
      </c>
      <c r="C221" s="600" t="s">
        <v>388</v>
      </c>
      <c r="D221" s="600"/>
      <c r="E221" s="600"/>
      <c r="F221" s="27" t="s">
        <v>72</v>
      </c>
      <c r="G221" s="22" t="s">
        <v>3815</v>
      </c>
      <c r="H221" s="55"/>
      <c r="I221" s="55"/>
      <c r="J221" s="19"/>
      <c r="K221" s="19"/>
      <c r="L221" s="19"/>
      <c r="M221" s="19"/>
      <c r="BE221" s="14"/>
      <c r="BF221" s="15"/>
      <c r="BG221" s="21"/>
      <c r="BH221" s="41"/>
      <c r="BI221" s="12"/>
      <c r="BJ221" s="12" t="s">
        <v>388</v>
      </c>
    </row>
    <row r="222" spans="1:62" s="3" customFormat="1" ht="20.399999999999999" x14ac:dyDescent="0.3">
      <c r="A222" s="25"/>
      <c r="B222" s="26" t="s">
        <v>1759</v>
      </c>
      <c r="C222" s="600" t="s">
        <v>1760</v>
      </c>
      <c r="D222" s="600"/>
      <c r="E222" s="600"/>
      <c r="F222" s="27" t="s">
        <v>72</v>
      </c>
      <c r="G222" s="22" t="s">
        <v>3816</v>
      </c>
      <c r="H222" s="55"/>
      <c r="I222" s="55"/>
      <c r="J222" s="19"/>
      <c r="K222" s="19"/>
      <c r="L222" s="19"/>
      <c r="M222" s="19"/>
      <c r="BE222" s="14"/>
      <c r="BF222" s="15"/>
      <c r="BG222" s="21"/>
      <c r="BH222" s="41"/>
      <c r="BI222" s="12"/>
      <c r="BJ222" s="12" t="s">
        <v>1760</v>
      </c>
    </row>
    <row r="223" spans="1:62" s="3" customFormat="1" ht="20.399999999999999" x14ac:dyDescent="0.3">
      <c r="A223" s="25"/>
      <c r="B223" s="26" t="s">
        <v>1704</v>
      </c>
      <c r="C223" s="600" t="s">
        <v>1705</v>
      </c>
      <c r="D223" s="600"/>
      <c r="E223" s="600"/>
      <c r="F223" s="27" t="s">
        <v>67</v>
      </c>
      <c r="G223" s="22" t="s">
        <v>3817</v>
      </c>
      <c r="H223" s="55"/>
      <c r="I223" s="55"/>
      <c r="J223" s="19"/>
      <c r="K223" s="19"/>
      <c r="L223" s="19"/>
      <c r="M223" s="19"/>
      <c r="BE223" s="14"/>
      <c r="BF223" s="15"/>
      <c r="BG223" s="21"/>
      <c r="BH223" s="41"/>
      <c r="BI223" s="12"/>
      <c r="BJ223" s="12" t="s">
        <v>1705</v>
      </c>
    </row>
    <row r="224" spans="1:62" s="3" customFormat="1" ht="20.399999999999999" x14ac:dyDescent="0.3">
      <c r="A224" s="25"/>
      <c r="B224" s="26" t="s">
        <v>1766</v>
      </c>
      <c r="C224" s="600" t="s">
        <v>1767</v>
      </c>
      <c r="D224" s="600"/>
      <c r="E224" s="600"/>
      <c r="F224" s="27" t="s">
        <v>138</v>
      </c>
      <c r="G224" s="22" t="s">
        <v>3818</v>
      </c>
      <c r="H224" s="55"/>
      <c r="I224" s="55"/>
      <c r="J224" s="19"/>
      <c r="K224" s="19"/>
      <c r="L224" s="19"/>
      <c r="M224" s="19"/>
      <c r="BE224" s="14"/>
      <c r="BF224" s="15"/>
      <c r="BG224" s="21"/>
      <c r="BH224" s="41"/>
      <c r="BI224" s="12"/>
      <c r="BJ224" s="12" t="s">
        <v>1767</v>
      </c>
    </row>
    <row r="225" spans="1:62" s="3" customFormat="1" ht="21.6" x14ac:dyDescent="0.3">
      <c r="A225" s="25"/>
      <c r="B225" s="26" t="s">
        <v>603</v>
      </c>
      <c r="C225" s="600" t="s">
        <v>604</v>
      </c>
      <c r="D225" s="600"/>
      <c r="E225" s="600"/>
      <c r="F225" s="27" t="s">
        <v>605</v>
      </c>
      <c r="G225" s="22" t="s">
        <v>3819</v>
      </c>
      <c r="H225" s="55"/>
      <c r="I225" s="55"/>
      <c r="J225" s="19"/>
      <c r="K225" s="19"/>
      <c r="L225" s="19"/>
      <c r="M225" s="19"/>
      <c r="BE225" s="14"/>
      <c r="BF225" s="15"/>
      <c r="BG225" s="21"/>
      <c r="BH225" s="41"/>
      <c r="BI225" s="12"/>
      <c r="BJ225" s="12" t="s">
        <v>604</v>
      </c>
    </row>
    <row r="226" spans="1:62" s="3" customFormat="1" ht="15" customHeight="1" x14ac:dyDescent="0.3">
      <c r="A226" s="601" t="s">
        <v>3820</v>
      </c>
      <c r="B226" s="602"/>
      <c r="C226" s="602"/>
      <c r="D226" s="602"/>
      <c r="E226" s="602"/>
      <c r="F226" s="602"/>
      <c r="G226" s="602"/>
      <c r="H226" s="101"/>
      <c r="I226" s="101"/>
      <c r="J226" s="102"/>
      <c r="K226" s="102"/>
      <c r="L226" s="102"/>
      <c r="M226" s="102"/>
      <c r="BE226" s="14" t="s">
        <v>3820</v>
      </c>
      <c r="BF226" s="15"/>
      <c r="BG226" s="21"/>
      <c r="BH226" s="41"/>
      <c r="BI226" s="12"/>
      <c r="BJ226" s="12"/>
    </row>
    <row r="227" spans="1:62" s="3" customFormat="1" ht="15" customHeight="1" x14ac:dyDescent="0.3">
      <c r="A227" s="603" t="s">
        <v>1727</v>
      </c>
      <c r="B227" s="604"/>
      <c r="C227" s="604"/>
      <c r="D227" s="604"/>
      <c r="E227" s="604"/>
      <c r="F227" s="604"/>
      <c r="G227" s="604"/>
      <c r="H227" s="354"/>
      <c r="I227" s="354"/>
      <c r="J227" s="267"/>
      <c r="K227" s="267"/>
      <c r="L227" s="267"/>
      <c r="M227" s="267"/>
      <c r="BE227" s="14"/>
      <c r="BF227" s="15" t="s">
        <v>1727</v>
      </c>
      <c r="BG227" s="21"/>
      <c r="BH227" s="41"/>
      <c r="BI227" s="12"/>
      <c r="BJ227" s="12"/>
    </row>
    <row r="228" spans="1:62" s="3" customFormat="1" ht="31.8" x14ac:dyDescent="0.3">
      <c r="A228" s="16" t="s">
        <v>2225</v>
      </c>
      <c r="B228" s="17" t="s">
        <v>1728</v>
      </c>
      <c r="C228" s="568" t="s">
        <v>1729</v>
      </c>
      <c r="D228" s="568"/>
      <c r="E228" s="568"/>
      <c r="F228" s="16" t="s">
        <v>122</v>
      </c>
      <c r="G228" s="18">
        <v>0.154</v>
      </c>
      <c r="H228" s="55">
        <f t="shared" si="12"/>
        <v>136044.74</v>
      </c>
      <c r="I228" s="55">
        <f t="shared" si="13"/>
        <v>20950.89</v>
      </c>
      <c r="J228" s="19">
        <v>25141.07</v>
      </c>
      <c r="K228" s="19">
        <f t="shared" si="14"/>
        <v>0</v>
      </c>
      <c r="L228" s="19">
        <f t="shared" si="15"/>
        <v>0</v>
      </c>
      <c r="M228" s="19">
        <v>0</v>
      </c>
      <c r="BE228" s="14"/>
      <c r="BF228" s="15"/>
      <c r="BG228" s="21" t="s">
        <v>1729</v>
      </c>
      <c r="BH228" s="41"/>
      <c r="BI228" s="12"/>
      <c r="BJ228" s="12"/>
    </row>
    <row r="229" spans="1:62" s="3" customFormat="1" ht="21.6" x14ac:dyDescent="0.3">
      <c r="A229" s="16" t="s">
        <v>2226</v>
      </c>
      <c r="B229" s="17" t="s">
        <v>120</v>
      </c>
      <c r="C229" s="568" t="s">
        <v>121</v>
      </c>
      <c r="D229" s="568"/>
      <c r="E229" s="568"/>
      <c r="F229" s="16" t="s">
        <v>122</v>
      </c>
      <c r="G229" s="18">
        <v>0.154</v>
      </c>
      <c r="H229" s="55">
        <f t="shared" si="12"/>
        <v>32827.339999999997</v>
      </c>
      <c r="I229" s="55">
        <f t="shared" si="13"/>
        <v>5055.41</v>
      </c>
      <c r="J229" s="19">
        <v>6066.49</v>
      </c>
      <c r="K229" s="19">
        <f t="shared" si="14"/>
        <v>0</v>
      </c>
      <c r="L229" s="19">
        <f t="shared" si="15"/>
        <v>0</v>
      </c>
      <c r="M229" s="19">
        <v>0</v>
      </c>
      <c r="BE229" s="14"/>
      <c r="BF229" s="15"/>
      <c r="BG229" s="21" t="s">
        <v>121</v>
      </c>
      <c r="BH229" s="41"/>
      <c r="BI229" s="12"/>
      <c r="BJ229" s="12"/>
    </row>
    <row r="230" spans="1:62" s="3" customFormat="1" ht="15" customHeight="1" x14ac:dyDescent="0.3">
      <c r="A230" s="603" t="s">
        <v>1730</v>
      </c>
      <c r="B230" s="604"/>
      <c r="C230" s="604"/>
      <c r="D230" s="604"/>
      <c r="E230" s="604"/>
      <c r="F230" s="604"/>
      <c r="G230" s="604"/>
      <c r="H230" s="354"/>
      <c r="I230" s="354"/>
      <c r="J230" s="267"/>
      <c r="K230" s="267"/>
      <c r="L230" s="267"/>
      <c r="M230" s="267"/>
      <c r="BE230" s="14"/>
      <c r="BF230" s="15" t="s">
        <v>1730</v>
      </c>
      <c r="BG230" s="21"/>
      <c r="BH230" s="41"/>
      <c r="BI230" s="12"/>
      <c r="BJ230" s="12"/>
    </row>
    <row r="231" spans="1:62" s="3" customFormat="1" ht="21.6" x14ac:dyDescent="0.3">
      <c r="A231" s="16" t="s">
        <v>2228</v>
      </c>
      <c r="B231" s="17" t="s">
        <v>1731</v>
      </c>
      <c r="C231" s="568" t="s">
        <v>1732</v>
      </c>
      <c r="D231" s="568"/>
      <c r="E231" s="568"/>
      <c r="F231" s="16" t="s">
        <v>64</v>
      </c>
      <c r="G231" s="30">
        <v>0.55000000000000004</v>
      </c>
      <c r="H231" s="55">
        <f t="shared" si="12"/>
        <v>17888.330000000002</v>
      </c>
      <c r="I231" s="55">
        <f t="shared" si="13"/>
        <v>9838.58</v>
      </c>
      <c r="J231" s="19">
        <v>11806.3</v>
      </c>
      <c r="K231" s="19">
        <f t="shared" si="14"/>
        <v>9170.15</v>
      </c>
      <c r="L231" s="19">
        <f t="shared" si="15"/>
        <v>5043.58</v>
      </c>
      <c r="M231" s="19">
        <v>6052.29</v>
      </c>
      <c r="BE231" s="14"/>
      <c r="BF231" s="15"/>
      <c r="BG231" s="21" t="s">
        <v>1732</v>
      </c>
      <c r="BH231" s="41"/>
      <c r="BI231" s="12"/>
      <c r="BJ231" s="12"/>
    </row>
    <row r="232" spans="1:62" s="3" customFormat="1" ht="20.399999999999999" x14ac:dyDescent="0.3">
      <c r="A232" s="25"/>
      <c r="B232" s="26" t="s">
        <v>1689</v>
      </c>
      <c r="C232" s="600" t="s">
        <v>1690</v>
      </c>
      <c r="D232" s="600"/>
      <c r="E232" s="600"/>
      <c r="F232" s="27" t="s">
        <v>72</v>
      </c>
      <c r="G232" s="22" t="s">
        <v>3821</v>
      </c>
      <c r="H232" s="55"/>
      <c r="I232" s="55"/>
      <c r="J232" s="19"/>
      <c r="K232" s="19"/>
      <c r="L232" s="19"/>
      <c r="M232" s="19"/>
      <c r="BE232" s="14"/>
      <c r="BF232" s="15"/>
      <c r="BG232" s="21"/>
      <c r="BH232" s="41"/>
      <c r="BI232" s="12"/>
      <c r="BJ232" s="12" t="s">
        <v>1690</v>
      </c>
    </row>
    <row r="233" spans="1:62" s="3" customFormat="1" ht="20.399999999999999" x14ac:dyDescent="0.3">
      <c r="A233" s="25"/>
      <c r="B233" s="26" t="s">
        <v>1734</v>
      </c>
      <c r="C233" s="600" t="s">
        <v>1735</v>
      </c>
      <c r="D233" s="600"/>
      <c r="E233" s="600"/>
      <c r="F233" s="27" t="s">
        <v>72</v>
      </c>
      <c r="G233" s="22" t="s">
        <v>3822</v>
      </c>
      <c r="H233" s="55"/>
      <c r="I233" s="55"/>
      <c r="J233" s="19"/>
      <c r="K233" s="19"/>
      <c r="L233" s="19"/>
      <c r="M233" s="19"/>
      <c r="BE233" s="14"/>
      <c r="BF233" s="15"/>
      <c r="BG233" s="21"/>
      <c r="BH233" s="41"/>
      <c r="BI233" s="12"/>
      <c r="BJ233" s="12" t="s">
        <v>1735</v>
      </c>
    </row>
    <row r="234" spans="1:62" s="3" customFormat="1" ht="21.6" x14ac:dyDescent="0.3">
      <c r="A234" s="25"/>
      <c r="B234" s="26" t="s">
        <v>603</v>
      </c>
      <c r="C234" s="600" t="s">
        <v>604</v>
      </c>
      <c r="D234" s="600"/>
      <c r="E234" s="600"/>
      <c r="F234" s="27" t="s">
        <v>605</v>
      </c>
      <c r="G234" s="22" t="s">
        <v>3823</v>
      </c>
      <c r="H234" s="55"/>
      <c r="I234" s="55"/>
      <c r="J234" s="19"/>
      <c r="K234" s="19"/>
      <c r="L234" s="19"/>
      <c r="M234" s="19"/>
      <c r="BE234" s="14"/>
      <c r="BF234" s="15"/>
      <c r="BG234" s="21"/>
      <c r="BH234" s="41"/>
      <c r="BI234" s="12"/>
      <c r="BJ234" s="12" t="s">
        <v>604</v>
      </c>
    </row>
    <row r="235" spans="1:62" s="3" customFormat="1" ht="14.4" x14ac:dyDescent="0.3">
      <c r="A235" s="16" t="s">
        <v>2867</v>
      </c>
      <c r="B235" s="17" t="s">
        <v>1738</v>
      </c>
      <c r="C235" s="568" t="s">
        <v>1739</v>
      </c>
      <c r="D235" s="568"/>
      <c r="E235" s="568"/>
      <c r="F235" s="16" t="s">
        <v>67</v>
      </c>
      <c r="G235" s="42">
        <v>8.6349999999999996E-2</v>
      </c>
      <c r="H235" s="55">
        <f t="shared" si="12"/>
        <v>0</v>
      </c>
      <c r="I235" s="55">
        <f t="shared" si="13"/>
        <v>0</v>
      </c>
      <c r="J235" s="19">
        <v>0</v>
      </c>
      <c r="K235" s="19">
        <f t="shared" si="14"/>
        <v>63135.26</v>
      </c>
      <c r="L235" s="19">
        <f t="shared" si="15"/>
        <v>5451.73</v>
      </c>
      <c r="M235" s="19">
        <v>6542.08</v>
      </c>
      <c r="BE235" s="14"/>
      <c r="BF235" s="15"/>
      <c r="BG235" s="21" t="s">
        <v>1739</v>
      </c>
      <c r="BH235" s="41"/>
      <c r="BI235" s="12"/>
      <c r="BJ235" s="12"/>
    </row>
    <row r="236" spans="1:62" s="3" customFormat="1" ht="15" customHeight="1" x14ac:dyDescent="0.3">
      <c r="A236" s="603" t="s">
        <v>1740</v>
      </c>
      <c r="B236" s="604"/>
      <c r="C236" s="604"/>
      <c r="D236" s="604"/>
      <c r="E236" s="604"/>
      <c r="F236" s="604"/>
      <c r="G236" s="604"/>
      <c r="H236" s="354"/>
      <c r="I236" s="354"/>
      <c r="J236" s="267"/>
      <c r="K236" s="267"/>
      <c r="L236" s="267"/>
      <c r="M236" s="267"/>
      <c r="BE236" s="14"/>
      <c r="BF236" s="15" t="s">
        <v>1740</v>
      </c>
      <c r="BG236" s="21"/>
      <c r="BH236" s="41"/>
      <c r="BI236" s="12"/>
      <c r="BJ236" s="12"/>
    </row>
    <row r="237" spans="1:62" s="3" customFormat="1" ht="21.6" x14ac:dyDescent="0.3">
      <c r="A237" s="16" t="s">
        <v>2875</v>
      </c>
      <c r="B237" s="17" t="s">
        <v>1741</v>
      </c>
      <c r="C237" s="568" t="s">
        <v>1742</v>
      </c>
      <c r="D237" s="568"/>
      <c r="E237" s="568"/>
      <c r="F237" s="16" t="s">
        <v>1257</v>
      </c>
      <c r="G237" s="24">
        <v>0.4</v>
      </c>
      <c r="H237" s="55">
        <f t="shared" si="12"/>
        <v>11680.78</v>
      </c>
      <c r="I237" s="55">
        <f t="shared" si="13"/>
        <v>4672.3100000000004</v>
      </c>
      <c r="J237" s="19">
        <v>5606.77</v>
      </c>
      <c r="K237" s="19">
        <f t="shared" si="14"/>
        <v>4977.3500000000004</v>
      </c>
      <c r="L237" s="19">
        <f t="shared" si="15"/>
        <v>1990.94</v>
      </c>
      <c r="M237" s="19">
        <v>2389.13</v>
      </c>
      <c r="BE237" s="14"/>
      <c r="BF237" s="15"/>
      <c r="BG237" s="21" t="s">
        <v>1742</v>
      </c>
      <c r="BH237" s="41"/>
      <c r="BI237" s="12"/>
      <c r="BJ237" s="12"/>
    </row>
    <row r="238" spans="1:62" s="3" customFormat="1" ht="20.399999999999999" x14ac:dyDescent="0.3">
      <c r="A238" s="25"/>
      <c r="B238" s="26" t="s">
        <v>1689</v>
      </c>
      <c r="C238" s="600" t="s">
        <v>1690</v>
      </c>
      <c r="D238" s="600"/>
      <c r="E238" s="600"/>
      <c r="F238" s="27" t="s">
        <v>72</v>
      </c>
      <c r="G238" s="22" t="s">
        <v>3824</v>
      </c>
      <c r="H238" s="55"/>
      <c r="I238" s="55"/>
      <c r="J238" s="19"/>
      <c r="K238" s="19"/>
      <c r="L238" s="19"/>
      <c r="M238" s="19"/>
      <c r="BE238" s="14"/>
      <c r="BF238" s="15"/>
      <c r="BG238" s="21"/>
      <c r="BH238" s="41"/>
      <c r="BI238" s="12"/>
      <c r="BJ238" s="12" t="s">
        <v>1690</v>
      </c>
    </row>
    <row r="239" spans="1:62" s="3" customFormat="1" ht="20.399999999999999" x14ac:dyDescent="0.3">
      <c r="A239" s="25"/>
      <c r="B239" s="26" t="s">
        <v>1734</v>
      </c>
      <c r="C239" s="600" t="s">
        <v>1735</v>
      </c>
      <c r="D239" s="600"/>
      <c r="E239" s="600"/>
      <c r="F239" s="27" t="s">
        <v>72</v>
      </c>
      <c r="G239" s="22" t="s">
        <v>519</v>
      </c>
      <c r="H239" s="55"/>
      <c r="I239" s="55"/>
      <c r="J239" s="19"/>
      <c r="K239" s="19"/>
      <c r="L239" s="19"/>
      <c r="M239" s="19"/>
      <c r="BE239" s="14"/>
      <c r="BF239" s="15"/>
      <c r="BG239" s="21"/>
      <c r="BH239" s="41"/>
      <c r="BI239" s="12"/>
      <c r="BJ239" s="12" t="s">
        <v>1735</v>
      </c>
    </row>
    <row r="240" spans="1:62" s="3" customFormat="1" ht="21.6" x14ac:dyDescent="0.3">
      <c r="A240" s="25"/>
      <c r="B240" s="26" t="s">
        <v>603</v>
      </c>
      <c r="C240" s="600" t="s">
        <v>604</v>
      </c>
      <c r="D240" s="600"/>
      <c r="E240" s="600"/>
      <c r="F240" s="27" t="s">
        <v>605</v>
      </c>
      <c r="G240" s="22" t="s">
        <v>3825</v>
      </c>
      <c r="H240" s="55"/>
      <c r="I240" s="55"/>
      <c r="J240" s="19"/>
      <c r="K240" s="19"/>
      <c r="L240" s="19"/>
      <c r="M240" s="19"/>
      <c r="BE240" s="14"/>
      <c r="BF240" s="15"/>
      <c r="BG240" s="21"/>
      <c r="BH240" s="41"/>
      <c r="BI240" s="12"/>
      <c r="BJ240" s="12" t="s">
        <v>604</v>
      </c>
    </row>
    <row r="241" spans="1:62" s="3" customFormat="1" ht="21.6" x14ac:dyDescent="0.3">
      <c r="A241" s="16" t="s">
        <v>2890</v>
      </c>
      <c r="B241" s="17" t="s">
        <v>1746</v>
      </c>
      <c r="C241" s="568" t="s">
        <v>1747</v>
      </c>
      <c r="D241" s="568"/>
      <c r="E241" s="568"/>
      <c r="F241" s="16" t="s">
        <v>72</v>
      </c>
      <c r="G241" s="24">
        <v>12.2</v>
      </c>
      <c r="H241" s="55">
        <f t="shared" si="12"/>
        <v>0</v>
      </c>
      <c r="I241" s="55">
        <f t="shared" si="13"/>
        <v>0</v>
      </c>
      <c r="J241" s="19">
        <v>0</v>
      </c>
      <c r="K241" s="19">
        <f t="shared" si="14"/>
        <v>55.66</v>
      </c>
      <c r="L241" s="19">
        <f t="shared" si="15"/>
        <v>679.06</v>
      </c>
      <c r="M241" s="19">
        <v>814.87</v>
      </c>
      <c r="BE241" s="14"/>
      <c r="BF241" s="15"/>
      <c r="BG241" s="21" t="s">
        <v>1747</v>
      </c>
      <c r="BH241" s="41"/>
      <c r="BI241" s="12"/>
      <c r="BJ241" s="12"/>
    </row>
    <row r="242" spans="1:62" s="3" customFormat="1" ht="15" customHeight="1" x14ac:dyDescent="0.3">
      <c r="A242" s="603" t="s">
        <v>3826</v>
      </c>
      <c r="B242" s="604"/>
      <c r="C242" s="604"/>
      <c r="D242" s="604"/>
      <c r="E242" s="604"/>
      <c r="F242" s="604"/>
      <c r="G242" s="604"/>
      <c r="H242" s="354"/>
      <c r="I242" s="354"/>
      <c r="J242" s="267"/>
      <c r="K242" s="267"/>
      <c r="L242" s="267"/>
      <c r="M242" s="267"/>
      <c r="BE242" s="14"/>
      <c r="BF242" s="15" t="s">
        <v>3826</v>
      </c>
      <c r="BG242" s="21"/>
      <c r="BH242" s="41"/>
      <c r="BI242" s="12"/>
      <c r="BJ242" s="12"/>
    </row>
    <row r="243" spans="1:62" s="3" customFormat="1" ht="31.8" x14ac:dyDescent="0.3">
      <c r="A243" s="16" t="s">
        <v>2894</v>
      </c>
      <c r="B243" s="17" t="s">
        <v>3827</v>
      </c>
      <c r="C243" s="568" t="s">
        <v>3828</v>
      </c>
      <c r="D243" s="568"/>
      <c r="E243" s="568"/>
      <c r="F243" s="16" t="s">
        <v>64</v>
      </c>
      <c r="G243" s="24">
        <v>0.7</v>
      </c>
      <c r="H243" s="55">
        <f t="shared" si="12"/>
        <v>21018.06</v>
      </c>
      <c r="I243" s="55">
        <f t="shared" si="13"/>
        <v>14712.64</v>
      </c>
      <c r="J243" s="19">
        <v>17655.169999999998</v>
      </c>
      <c r="K243" s="19">
        <f t="shared" si="14"/>
        <v>5256.59</v>
      </c>
      <c r="L243" s="19">
        <f t="shared" si="15"/>
        <v>3679.61</v>
      </c>
      <c r="M243" s="19">
        <v>4415.53</v>
      </c>
      <c r="BE243" s="14"/>
      <c r="BF243" s="15"/>
      <c r="BG243" s="21" t="s">
        <v>3828</v>
      </c>
      <c r="BH243" s="41"/>
      <c r="BI243" s="12"/>
      <c r="BJ243" s="12"/>
    </row>
    <row r="244" spans="1:62" s="3" customFormat="1" ht="20.399999999999999" x14ac:dyDescent="0.3">
      <c r="A244" s="25"/>
      <c r="B244" s="26" t="s">
        <v>1689</v>
      </c>
      <c r="C244" s="600" t="s">
        <v>1690</v>
      </c>
      <c r="D244" s="600"/>
      <c r="E244" s="600"/>
      <c r="F244" s="27" t="s">
        <v>72</v>
      </c>
      <c r="G244" s="22" t="s">
        <v>3829</v>
      </c>
      <c r="H244" s="55"/>
      <c r="I244" s="55"/>
      <c r="J244" s="19"/>
      <c r="K244" s="19"/>
      <c r="L244" s="19"/>
      <c r="M244" s="19"/>
      <c r="BE244" s="14"/>
      <c r="BF244" s="15"/>
      <c r="BG244" s="21"/>
      <c r="BH244" s="41"/>
      <c r="BI244" s="12"/>
      <c r="BJ244" s="12" t="s">
        <v>1690</v>
      </c>
    </row>
    <row r="245" spans="1:62" s="3" customFormat="1" ht="21.6" x14ac:dyDescent="0.3">
      <c r="A245" s="25"/>
      <c r="B245" s="26" t="s">
        <v>1229</v>
      </c>
      <c r="C245" s="600" t="s">
        <v>1230</v>
      </c>
      <c r="D245" s="600"/>
      <c r="E245" s="600"/>
      <c r="F245" s="27" t="s">
        <v>67</v>
      </c>
      <c r="G245" s="22" t="s">
        <v>3830</v>
      </c>
      <c r="H245" s="55"/>
      <c r="I245" s="55"/>
      <c r="J245" s="19"/>
      <c r="K245" s="19"/>
      <c r="L245" s="19"/>
      <c r="M245" s="19"/>
      <c r="BE245" s="14"/>
      <c r="BF245" s="15"/>
      <c r="BG245" s="21"/>
      <c r="BH245" s="41"/>
      <c r="BI245" s="12"/>
      <c r="BJ245" s="12" t="s">
        <v>1230</v>
      </c>
    </row>
    <row r="246" spans="1:62" s="3" customFormat="1" ht="20.399999999999999" x14ac:dyDescent="0.3">
      <c r="A246" s="25"/>
      <c r="B246" s="26" t="s">
        <v>1734</v>
      </c>
      <c r="C246" s="600" t="s">
        <v>1735</v>
      </c>
      <c r="D246" s="600"/>
      <c r="E246" s="600"/>
      <c r="F246" s="27" t="s">
        <v>72</v>
      </c>
      <c r="G246" s="22" t="s">
        <v>3831</v>
      </c>
      <c r="H246" s="55"/>
      <c r="I246" s="55"/>
      <c r="J246" s="19"/>
      <c r="K246" s="19"/>
      <c r="L246" s="19"/>
      <c r="M246" s="19"/>
      <c r="BE246" s="14"/>
      <c r="BF246" s="15"/>
      <c r="BG246" s="21"/>
      <c r="BH246" s="41"/>
      <c r="BI246" s="12"/>
      <c r="BJ246" s="12" t="s">
        <v>1735</v>
      </c>
    </row>
    <row r="247" spans="1:62" s="3" customFormat="1" ht="21.6" x14ac:dyDescent="0.3">
      <c r="A247" s="25"/>
      <c r="B247" s="26" t="s">
        <v>603</v>
      </c>
      <c r="C247" s="600" t="s">
        <v>604</v>
      </c>
      <c r="D247" s="600"/>
      <c r="E247" s="600"/>
      <c r="F247" s="27" t="s">
        <v>605</v>
      </c>
      <c r="G247" s="22" t="s">
        <v>3832</v>
      </c>
      <c r="H247" s="55"/>
      <c r="I247" s="55"/>
      <c r="J247" s="19"/>
      <c r="K247" s="19"/>
      <c r="L247" s="19"/>
      <c r="M247" s="19"/>
      <c r="BE247" s="14"/>
      <c r="BF247" s="15"/>
      <c r="BG247" s="21"/>
      <c r="BH247" s="41"/>
      <c r="BI247" s="12"/>
      <c r="BJ247" s="12" t="s">
        <v>604</v>
      </c>
    </row>
    <row r="248" spans="1:62" s="3" customFormat="1" ht="14.4" x14ac:dyDescent="0.3">
      <c r="A248" s="16" t="s">
        <v>2911</v>
      </c>
      <c r="B248" s="17" t="s">
        <v>3833</v>
      </c>
      <c r="C248" s="568" t="s">
        <v>3834</v>
      </c>
      <c r="D248" s="568"/>
      <c r="E248" s="568"/>
      <c r="F248" s="16" t="s">
        <v>67</v>
      </c>
      <c r="G248" s="42">
        <v>2.7650000000000001E-2</v>
      </c>
      <c r="H248" s="55">
        <f t="shared" si="12"/>
        <v>0</v>
      </c>
      <c r="I248" s="55">
        <f t="shared" si="13"/>
        <v>0</v>
      </c>
      <c r="J248" s="19">
        <v>0</v>
      </c>
      <c r="K248" s="19">
        <f t="shared" si="14"/>
        <v>73147.56</v>
      </c>
      <c r="L248" s="19">
        <f t="shared" si="15"/>
        <v>2022.53</v>
      </c>
      <c r="M248" s="19">
        <v>2427.0300000000002</v>
      </c>
      <c r="BE248" s="14"/>
      <c r="BF248" s="15"/>
      <c r="BG248" s="21" t="s">
        <v>3834</v>
      </c>
      <c r="BH248" s="41"/>
      <c r="BI248" s="12"/>
      <c r="BJ248" s="12"/>
    </row>
    <row r="249" spans="1:62" s="3" customFormat="1" ht="15" customHeight="1" x14ac:dyDescent="0.3">
      <c r="A249" s="603" t="s">
        <v>3835</v>
      </c>
      <c r="B249" s="604"/>
      <c r="C249" s="604"/>
      <c r="D249" s="604"/>
      <c r="E249" s="604"/>
      <c r="F249" s="604"/>
      <c r="G249" s="604"/>
      <c r="H249" s="354"/>
      <c r="I249" s="354"/>
      <c r="J249" s="267"/>
      <c r="K249" s="267"/>
      <c r="L249" s="267"/>
      <c r="M249" s="267"/>
      <c r="BE249" s="14"/>
      <c r="BF249" s="15" t="s">
        <v>3835</v>
      </c>
      <c r="BG249" s="21"/>
      <c r="BH249" s="41"/>
      <c r="BI249" s="12"/>
      <c r="BJ249" s="12"/>
    </row>
    <row r="250" spans="1:62" s="3" customFormat="1" ht="15" customHeight="1" x14ac:dyDescent="0.3">
      <c r="A250" s="603" t="s">
        <v>3836</v>
      </c>
      <c r="B250" s="604"/>
      <c r="C250" s="604"/>
      <c r="D250" s="604"/>
      <c r="E250" s="604"/>
      <c r="F250" s="604"/>
      <c r="G250" s="604"/>
      <c r="H250" s="354"/>
      <c r="I250" s="354"/>
      <c r="J250" s="267"/>
      <c r="K250" s="267"/>
      <c r="L250" s="267"/>
      <c r="M250" s="267"/>
      <c r="BE250" s="14"/>
      <c r="BF250" s="15" t="s">
        <v>3836</v>
      </c>
      <c r="BG250" s="21"/>
      <c r="BH250" s="41"/>
      <c r="BI250" s="12"/>
      <c r="BJ250" s="12"/>
    </row>
    <row r="251" spans="1:62" s="3" customFormat="1" ht="31.8" x14ac:dyDescent="0.3">
      <c r="A251" s="16" t="s">
        <v>2916</v>
      </c>
      <c r="B251" s="17" t="s">
        <v>1749</v>
      </c>
      <c r="C251" s="568" t="s">
        <v>1750</v>
      </c>
      <c r="D251" s="568"/>
      <c r="E251" s="568"/>
      <c r="F251" s="16" t="s">
        <v>138</v>
      </c>
      <c r="G251" s="30">
        <v>0.01</v>
      </c>
      <c r="H251" s="55">
        <f t="shared" si="12"/>
        <v>18845</v>
      </c>
      <c r="I251" s="55">
        <f t="shared" si="13"/>
        <v>188.45</v>
      </c>
      <c r="J251" s="19">
        <v>226.14</v>
      </c>
      <c r="K251" s="19">
        <f t="shared" si="14"/>
        <v>1013</v>
      </c>
      <c r="L251" s="19">
        <f t="shared" si="15"/>
        <v>10.130000000000001</v>
      </c>
      <c r="M251" s="19">
        <v>12.16</v>
      </c>
      <c r="BE251" s="14"/>
      <c r="BF251" s="15"/>
      <c r="BG251" s="21" t="s">
        <v>1750</v>
      </c>
      <c r="BH251" s="41"/>
      <c r="BI251" s="12"/>
      <c r="BJ251" s="12"/>
    </row>
    <row r="252" spans="1:62" s="3" customFormat="1" ht="20.399999999999999" x14ac:dyDescent="0.3">
      <c r="A252" s="25"/>
      <c r="B252" s="26" t="s">
        <v>1751</v>
      </c>
      <c r="C252" s="600" t="s">
        <v>1752</v>
      </c>
      <c r="D252" s="600"/>
      <c r="E252" s="600"/>
      <c r="F252" s="27" t="s">
        <v>72</v>
      </c>
      <c r="G252" s="22" t="s">
        <v>3837</v>
      </c>
      <c r="H252" s="55"/>
      <c r="I252" s="55"/>
      <c r="J252" s="19"/>
      <c r="K252" s="19"/>
      <c r="L252" s="19"/>
      <c r="M252" s="19"/>
      <c r="BE252" s="14"/>
      <c r="BF252" s="15"/>
      <c r="BG252" s="21"/>
      <c r="BH252" s="41"/>
      <c r="BI252" s="12"/>
      <c r="BJ252" s="12" t="s">
        <v>1752</v>
      </c>
    </row>
    <row r="253" spans="1:62" s="3" customFormat="1" ht="20.399999999999999" x14ac:dyDescent="0.3">
      <c r="A253" s="25"/>
      <c r="B253" s="26" t="s">
        <v>1754</v>
      </c>
      <c r="C253" s="600" t="s">
        <v>1755</v>
      </c>
      <c r="D253" s="600"/>
      <c r="E253" s="600"/>
      <c r="F253" s="27" t="s">
        <v>72</v>
      </c>
      <c r="G253" s="22" t="s">
        <v>3838</v>
      </c>
      <c r="H253" s="55"/>
      <c r="I253" s="55"/>
      <c r="J253" s="19"/>
      <c r="K253" s="19"/>
      <c r="L253" s="19"/>
      <c r="M253" s="19"/>
      <c r="BE253" s="14"/>
      <c r="BF253" s="15"/>
      <c r="BG253" s="21"/>
      <c r="BH253" s="41"/>
      <c r="BI253" s="12"/>
      <c r="BJ253" s="12" t="s">
        <v>1755</v>
      </c>
    </row>
    <row r="254" spans="1:62" s="3" customFormat="1" ht="31.8" x14ac:dyDescent="0.3">
      <c r="A254" s="25"/>
      <c r="B254" s="26" t="s">
        <v>1699</v>
      </c>
      <c r="C254" s="600" t="s">
        <v>1700</v>
      </c>
      <c r="D254" s="600"/>
      <c r="E254" s="600"/>
      <c r="F254" s="27" t="s">
        <v>72</v>
      </c>
      <c r="G254" s="22" t="s">
        <v>3839</v>
      </c>
      <c r="H254" s="55"/>
      <c r="I254" s="55"/>
      <c r="J254" s="19"/>
      <c r="K254" s="19"/>
      <c r="L254" s="19"/>
      <c r="M254" s="19"/>
      <c r="BE254" s="14"/>
      <c r="BF254" s="15"/>
      <c r="BG254" s="21"/>
      <c r="BH254" s="41"/>
      <c r="BI254" s="12"/>
      <c r="BJ254" s="12" t="s">
        <v>1700</v>
      </c>
    </row>
    <row r="255" spans="1:62" s="3" customFormat="1" ht="20.399999999999999" x14ac:dyDescent="0.3">
      <c r="A255" s="25"/>
      <c r="B255" s="26" t="s">
        <v>595</v>
      </c>
      <c r="C255" s="600" t="s">
        <v>596</v>
      </c>
      <c r="D255" s="600"/>
      <c r="E255" s="600"/>
      <c r="F255" s="27" t="s">
        <v>402</v>
      </c>
      <c r="G255" s="22" t="s">
        <v>3840</v>
      </c>
      <c r="H255" s="55"/>
      <c r="I255" s="55"/>
      <c r="J255" s="19"/>
      <c r="K255" s="19"/>
      <c r="L255" s="19"/>
      <c r="M255" s="19"/>
      <c r="BE255" s="14"/>
      <c r="BF255" s="15"/>
      <c r="BG255" s="21"/>
      <c r="BH255" s="41"/>
      <c r="BI255" s="12"/>
      <c r="BJ255" s="12" t="s">
        <v>596</v>
      </c>
    </row>
    <row r="256" spans="1:62" s="3" customFormat="1" ht="20.399999999999999" x14ac:dyDescent="0.3">
      <c r="A256" s="25"/>
      <c r="B256" s="26" t="s">
        <v>1759</v>
      </c>
      <c r="C256" s="600" t="s">
        <v>1760</v>
      </c>
      <c r="D256" s="600"/>
      <c r="E256" s="600"/>
      <c r="F256" s="27" t="s">
        <v>72</v>
      </c>
      <c r="G256" s="22" t="s">
        <v>3841</v>
      </c>
      <c r="H256" s="55"/>
      <c r="I256" s="55"/>
      <c r="J256" s="19"/>
      <c r="K256" s="19"/>
      <c r="L256" s="19"/>
      <c r="M256" s="19"/>
      <c r="BE256" s="14"/>
      <c r="BF256" s="15"/>
      <c r="BG256" s="21"/>
      <c r="BH256" s="41"/>
      <c r="BI256" s="12"/>
      <c r="BJ256" s="12" t="s">
        <v>1760</v>
      </c>
    </row>
    <row r="257" spans="1:62" s="3" customFormat="1" ht="21.6" x14ac:dyDescent="0.3">
      <c r="A257" s="25"/>
      <c r="B257" s="26" t="s">
        <v>1762</v>
      </c>
      <c r="C257" s="600" t="s">
        <v>1763</v>
      </c>
      <c r="D257" s="600"/>
      <c r="E257" s="600"/>
      <c r="F257" s="27" t="s">
        <v>67</v>
      </c>
      <c r="G257" s="22" t="s">
        <v>3842</v>
      </c>
      <c r="H257" s="55"/>
      <c r="I257" s="55"/>
      <c r="J257" s="19"/>
      <c r="K257" s="19"/>
      <c r="L257" s="19"/>
      <c r="M257" s="19"/>
      <c r="BE257" s="14"/>
      <c r="BF257" s="15"/>
      <c r="BG257" s="21"/>
      <c r="BH257" s="41"/>
      <c r="BI257" s="12"/>
      <c r="BJ257" s="12" t="s">
        <v>1763</v>
      </c>
    </row>
    <row r="258" spans="1:62" s="3" customFormat="1" ht="20.399999999999999" x14ac:dyDescent="0.3">
      <c r="A258" s="25"/>
      <c r="B258" s="26" t="s">
        <v>1704</v>
      </c>
      <c r="C258" s="600" t="s">
        <v>1705</v>
      </c>
      <c r="D258" s="600"/>
      <c r="E258" s="600"/>
      <c r="F258" s="27" t="s">
        <v>67</v>
      </c>
      <c r="G258" s="22" t="s">
        <v>3843</v>
      </c>
      <c r="H258" s="55"/>
      <c r="I258" s="55"/>
      <c r="J258" s="19"/>
      <c r="K258" s="19"/>
      <c r="L258" s="19"/>
      <c r="M258" s="19"/>
      <c r="BE258" s="14"/>
      <c r="BF258" s="15"/>
      <c r="BG258" s="21"/>
      <c r="BH258" s="41"/>
      <c r="BI258" s="12"/>
      <c r="BJ258" s="12" t="s">
        <v>1705</v>
      </c>
    </row>
    <row r="259" spans="1:62" s="3" customFormat="1" ht="20.399999999999999" x14ac:dyDescent="0.3">
      <c r="A259" s="25"/>
      <c r="B259" s="26" t="s">
        <v>1766</v>
      </c>
      <c r="C259" s="600" t="s">
        <v>1767</v>
      </c>
      <c r="D259" s="600"/>
      <c r="E259" s="600"/>
      <c r="F259" s="27" t="s">
        <v>138</v>
      </c>
      <c r="G259" s="22" t="s">
        <v>3844</v>
      </c>
      <c r="H259" s="55"/>
      <c r="I259" s="55"/>
      <c r="J259" s="19"/>
      <c r="K259" s="19"/>
      <c r="L259" s="19"/>
      <c r="M259" s="19"/>
      <c r="BE259" s="14"/>
      <c r="BF259" s="15"/>
      <c r="BG259" s="21"/>
      <c r="BH259" s="41"/>
      <c r="BI259" s="12"/>
      <c r="BJ259" s="12" t="s">
        <v>1767</v>
      </c>
    </row>
    <row r="260" spans="1:62" s="3" customFormat="1" ht="21.6" x14ac:dyDescent="0.3">
      <c r="A260" s="25"/>
      <c r="B260" s="26" t="s">
        <v>603</v>
      </c>
      <c r="C260" s="600" t="s">
        <v>604</v>
      </c>
      <c r="D260" s="600"/>
      <c r="E260" s="600"/>
      <c r="F260" s="27" t="s">
        <v>605</v>
      </c>
      <c r="G260" s="22" t="s">
        <v>3845</v>
      </c>
      <c r="H260" s="55"/>
      <c r="I260" s="55"/>
      <c r="J260" s="19"/>
      <c r="K260" s="19"/>
      <c r="L260" s="19"/>
      <c r="M260" s="19"/>
      <c r="BE260" s="14"/>
      <c r="BF260" s="15"/>
      <c r="BG260" s="21"/>
      <c r="BH260" s="41"/>
      <c r="BI260" s="12"/>
      <c r="BJ260" s="12" t="s">
        <v>604</v>
      </c>
    </row>
    <row r="261" spans="1:62" s="3" customFormat="1" ht="15" customHeight="1" x14ac:dyDescent="0.3">
      <c r="A261" s="601" t="s">
        <v>3846</v>
      </c>
      <c r="B261" s="602"/>
      <c r="C261" s="602"/>
      <c r="D261" s="602"/>
      <c r="E261" s="602"/>
      <c r="F261" s="602"/>
      <c r="G261" s="602"/>
      <c r="H261" s="101"/>
      <c r="I261" s="101"/>
      <c r="J261" s="102"/>
      <c r="K261" s="102"/>
      <c r="L261" s="102"/>
      <c r="M261" s="102"/>
      <c r="BE261" s="14" t="s">
        <v>3846</v>
      </c>
      <c r="BF261" s="15"/>
      <c r="BG261" s="21"/>
      <c r="BH261" s="41"/>
      <c r="BI261" s="12"/>
      <c r="BJ261" s="12"/>
    </row>
    <row r="262" spans="1:62" s="3" customFormat="1" ht="15" customHeight="1" x14ac:dyDescent="0.3">
      <c r="A262" s="603" t="s">
        <v>1727</v>
      </c>
      <c r="B262" s="604"/>
      <c r="C262" s="604"/>
      <c r="D262" s="604"/>
      <c r="E262" s="604"/>
      <c r="F262" s="604"/>
      <c r="G262" s="604"/>
      <c r="H262" s="354"/>
      <c r="I262" s="354"/>
      <c r="J262" s="267"/>
      <c r="K262" s="267"/>
      <c r="L262" s="267"/>
      <c r="M262" s="267"/>
      <c r="BE262" s="14"/>
      <c r="BF262" s="15" t="s">
        <v>1727</v>
      </c>
      <c r="BG262" s="21"/>
      <c r="BH262" s="41"/>
      <c r="BI262" s="12"/>
      <c r="BJ262" s="12"/>
    </row>
    <row r="263" spans="1:62" s="3" customFormat="1" ht="31.8" x14ac:dyDescent="0.3">
      <c r="A263" s="16" t="s">
        <v>2925</v>
      </c>
      <c r="B263" s="17" t="s">
        <v>1728</v>
      </c>
      <c r="C263" s="568" t="s">
        <v>1729</v>
      </c>
      <c r="D263" s="568"/>
      <c r="E263" s="568"/>
      <c r="F263" s="16" t="s">
        <v>122</v>
      </c>
      <c r="G263" s="29">
        <v>0.1515</v>
      </c>
      <c r="H263" s="55">
        <f t="shared" si="12"/>
        <v>136044.69</v>
      </c>
      <c r="I263" s="55">
        <f t="shared" si="13"/>
        <v>20610.77</v>
      </c>
      <c r="J263" s="19">
        <v>24732.92</v>
      </c>
      <c r="K263" s="19">
        <f t="shared" si="14"/>
        <v>0</v>
      </c>
      <c r="L263" s="19">
        <f t="shared" si="15"/>
        <v>0</v>
      </c>
      <c r="M263" s="19">
        <v>0</v>
      </c>
      <c r="BE263" s="14"/>
      <c r="BF263" s="15"/>
      <c r="BG263" s="21" t="s">
        <v>1729</v>
      </c>
      <c r="BH263" s="41"/>
      <c r="BI263" s="12"/>
      <c r="BJ263" s="12"/>
    </row>
    <row r="264" spans="1:62" s="3" customFormat="1" ht="21.6" x14ac:dyDescent="0.3">
      <c r="A264" s="16" t="s">
        <v>2934</v>
      </c>
      <c r="B264" s="17" t="s">
        <v>120</v>
      </c>
      <c r="C264" s="568" t="s">
        <v>121</v>
      </c>
      <c r="D264" s="568"/>
      <c r="E264" s="568"/>
      <c r="F264" s="16" t="s">
        <v>122</v>
      </c>
      <c r="G264" s="29">
        <v>0.1515</v>
      </c>
      <c r="H264" s="55">
        <f t="shared" si="12"/>
        <v>32827.26</v>
      </c>
      <c r="I264" s="55">
        <f t="shared" si="13"/>
        <v>4973.33</v>
      </c>
      <c r="J264" s="19">
        <v>5968</v>
      </c>
      <c r="K264" s="19">
        <f t="shared" si="14"/>
        <v>0</v>
      </c>
      <c r="L264" s="19">
        <f t="shared" si="15"/>
        <v>0</v>
      </c>
      <c r="M264" s="19">
        <v>0</v>
      </c>
      <c r="BE264" s="14"/>
      <c r="BF264" s="15"/>
      <c r="BG264" s="21" t="s">
        <v>121</v>
      </c>
      <c r="BH264" s="41"/>
      <c r="BI264" s="12"/>
      <c r="BJ264" s="12"/>
    </row>
    <row r="265" spans="1:62" s="3" customFormat="1" ht="15" customHeight="1" x14ac:dyDescent="0.3">
      <c r="A265" s="603" t="s">
        <v>1730</v>
      </c>
      <c r="B265" s="604"/>
      <c r="C265" s="604"/>
      <c r="D265" s="604"/>
      <c r="E265" s="604"/>
      <c r="F265" s="604"/>
      <c r="G265" s="604"/>
      <c r="H265" s="354"/>
      <c r="I265" s="354"/>
      <c r="J265" s="267"/>
      <c r="K265" s="267"/>
      <c r="L265" s="267"/>
      <c r="M265" s="267"/>
      <c r="BE265" s="14"/>
      <c r="BF265" s="15" t="s">
        <v>1730</v>
      </c>
      <c r="BG265" s="21"/>
      <c r="BH265" s="41"/>
      <c r="BI265" s="12"/>
      <c r="BJ265" s="12"/>
    </row>
    <row r="266" spans="1:62" s="3" customFormat="1" ht="21.6" x14ac:dyDescent="0.3">
      <c r="A266" s="16" t="s">
        <v>2941</v>
      </c>
      <c r="B266" s="17" t="s">
        <v>1731</v>
      </c>
      <c r="C266" s="568" t="s">
        <v>1732</v>
      </c>
      <c r="D266" s="568"/>
      <c r="E266" s="568"/>
      <c r="F266" s="16" t="s">
        <v>64</v>
      </c>
      <c r="G266" s="18">
        <v>0.54100000000000004</v>
      </c>
      <c r="H266" s="55">
        <f t="shared" si="12"/>
        <v>17888.34</v>
      </c>
      <c r="I266" s="55">
        <f t="shared" si="13"/>
        <v>9677.59</v>
      </c>
      <c r="J266" s="19">
        <v>11613.11</v>
      </c>
      <c r="K266" s="19">
        <f t="shared" si="14"/>
        <v>9170.11</v>
      </c>
      <c r="L266" s="19">
        <f t="shared" si="15"/>
        <v>4961.03</v>
      </c>
      <c r="M266" s="19">
        <v>5953.24</v>
      </c>
      <c r="BE266" s="14"/>
      <c r="BF266" s="15"/>
      <c r="BG266" s="21" t="s">
        <v>1732</v>
      </c>
      <c r="BH266" s="41"/>
      <c r="BI266" s="12"/>
      <c r="BJ266" s="12"/>
    </row>
    <row r="267" spans="1:62" s="3" customFormat="1" ht="20.399999999999999" x14ac:dyDescent="0.3">
      <c r="A267" s="25"/>
      <c r="B267" s="26" t="s">
        <v>1689</v>
      </c>
      <c r="C267" s="600" t="s">
        <v>1690</v>
      </c>
      <c r="D267" s="600"/>
      <c r="E267" s="600"/>
      <c r="F267" s="27" t="s">
        <v>72</v>
      </c>
      <c r="G267" s="22" t="s">
        <v>3847</v>
      </c>
      <c r="H267" s="55"/>
      <c r="I267" s="55"/>
      <c r="J267" s="19"/>
      <c r="K267" s="19"/>
      <c r="L267" s="19"/>
      <c r="M267" s="19"/>
      <c r="BE267" s="14"/>
      <c r="BF267" s="15"/>
      <c r="BG267" s="21"/>
      <c r="BH267" s="41"/>
      <c r="BI267" s="12"/>
      <c r="BJ267" s="12" t="s">
        <v>1690</v>
      </c>
    </row>
    <row r="268" spans="1:62" s="3" customFormat="1" ht="20.399999999999999" x14ac:dyDescent="0.3">
      <c r="A268" s="25"/>
      <c r="B268" s="26" t="s">
        <v>1734</v>
      </c>
      <c r="C268" s="600" t="s">
        <v>1735</v>
      </c>
      <c r="D268" s="600"/>
      <c r="E268" s="600"/>
      <c r="F268" s="27" t="s">
        <v>72</v>
      </c>
      <c r="G268" s="22" t="s">
        <v>3848</v>
      </c>
      <c r="H268" s="55"/>
      <c r="I268" s="55"/>
      <c r="J268" s="19"/>
      <c r="K268" s="19"/>
      <c r="L268" s="19"/>
      <c r="M268" s="19"/>
      <c r="BE268" s="14"/>
      <c r="BF268" s="15"/>
      <c r="BG268" s="21"/>
      <c r="BH268" s="41"/>
      <c r="BI268" s="12"/>
      <c r="BJ268" s="12" t="s">
        <v>1735</v>
      </c>
    </row>
    <row r="269" spans="1:62" s="3" customFormat="1" ht="21.6" x14ac:dyDescent="0.3">
      <c r="A269" s="25"/>
      <c r="B269" s="26" t="s">
        <v>603</v>
      </c>
      <c r="C269" s="600" t="s">
        <v>604</v>
      </c>
      <c r="D269" s="600"/>
      <c r="E269" s="600"/>
      <c r="F269" s="27" t="s">
        <v>605</v>
      </c>
      <c r="G269" s="22" t="s">
        <v>3849</v>
      </c>
      <c r="H269" s="55"/>
      <c r="I269" s="55"/>
      <c r="J269" s="19"/>
      <c r="K269" s="19"/>
      <c r="L269" s="19"/>
      <c r="M269" s="19"/>
      <c r="BE269" s="14"/>
      <c r="BF269" s="15"/>
      <c r="BG269" s="21"/>
      <c r="BH269" s="41"/>
      <c r="BI269" s="12"/>
      <c r="BJ269" s="12" t="s">
        <v>604</v>
      </c>
    </row>
    <row r="270" spans="1:62" s="3" customFormat="1" ht="14.4" x14ac:dyDescent="0.3">
      <c r="A270" s="16" t="s">
        <v>2948</v>
      </c>
      <c r="B270" s="17" t="s">
        <v>1738</v>
      </c>
      <c r="C270" s="568" t="s">
        <v>1739</v>
      </c>
      <c r="D270" s="568"/>
      <c r="E270" s="568"/>
      <c r="F270" s="16" t="s">
        <v>67</v>
      </c>
      <c r="G270" s="44">
        <v>8.4936999999999999E-2</v>
      </c>
      <c r="H270" s="55">
        <f t="shared" ref="H270:H278" si="16">I270/G270</f>
        <v>0</v>
      </c>
      <c r="I270" s="55">
        <f t="shared" ref="I270:I278" si="17">J270/1.2</f>
        <v>0</v>
      </c>
      <c r="J270" s="19">
        <v>0</v>
      </c>
      <c r="K270" s="19">
        <f t="shared" ref="K270:K278" si="18">L270/G270</f>
        <v>63135.38</v>
      </c>
      <c r="L270" s="19">
        <f t="shared" ref="L270:L278" si="19">M270/1.2</f>
        <v>5362.53</v>
      </c>
      <c r="M270" s="19">
        <v>6435.03</v>
      </c>
      <c r="BE270" s="14"/>
      <c r="BF270" s="15"/>
      <c r="BG270" s="21" t="s">
        <v>1739</v>
      </c>
      <c r="BH270" s="41"/>
      <c r="BI270" s="12"/>
      <c r="BJ270" s="12"/>
    </row>
    <row r="271" spans="1:62" s="3" customFormat="1" ht="15" customHeight="1" x14ac:dyDescent="0.3">
      <c r="A271" s="603" t="s">
        <v>1740</v>
      </c>
      <c r="B271" s="604"/>
      <c r="C271" s="604"/>
      <c r="D271" s="604"/>
      <c r="E271" s="604"/>
      <c r="F271" s="604"/>
      <c r="G271" s="604"/>
      <c r="H271" s="354"/>
      <c r="I271" s="354"/>
      <c r="J271" s="267"/>
      <c r="K271" s="267"/>
      <c r="L271" s="267"/>
      <c r="M271" s="267"/>
      <c r="BE271" s="14"/>
      <c r="BF271" s="15" t="s">
        <v>1740</v>
      </c>
      <c r="BG271" s="21"/>
      <c r="BH271" s="41"/>
      <c r="BI271" s="12"/>
      <c r="BJ271" s="12"/>
    </row>
    <row r="272" spans="1:62" s="3" customFormat="1" ht="21.6" x14ac:dyDescent="0.3">
      <c r="A272" s="16" t="s">
        <v>2953</v>
      </c>
      <c r="B272" s="17" t="s">
        <v>1741</v>
      </c>
      <c r="C272" s="568" t="s">
        <v>1742</v>
      </c>
      <c r="D272" s="568"/>
      <c r="E272" s="568"/>
      <c r="F272" s="16" t="s">
        <v>1257</v>
      </c>
      <c r="G272" s="24">
        <v>0.8</v>
      </c>
      <c r="H272" s="55">
        <f t="shared" si="16"/>
        <v>11680.79</v>
      </c>
      <c r="I272" s="55">
        <f t="shared" si="17"/>
        <v>9344.6299999999992</v>
      </c>
      <c r="J272" s="19">
        <v>11213.55</v>
      </c>
      <c r="K272" s="19">
        <f t="shared" si="18"/>
        <v>4977.3500000000004</v>
      </c>
      <c r="L272" s="19">
        <f t="shared" si="19"/>
        <v>3981.88</v>
      </c>
      <c r="M272" s="19">
        <v>4778.26</v>
      </c>
      <c r="BE272" s="14"/>
      <c r="BF272" s="15"/>
      <c r="BG272" s="21" t="s">
        <v>1742</v>
      </c>
      <c r="BH272" s="41"/>
      <c r="BI272" s="12"/>
      <c r="BJ272" s="12"/>
    </row>
    <row r="273" spans="1:62" s="3" customFormat="1" ht="20.399999999999999" x14ac:dyDescent="0.3">
      <c r="A273" s="25"/>
      <c r="B273" s="26" t="s">
        <v>1689</v>
      </c>
      <c r="C273" s="600" t="s">
        <v>1690</v>
      </c>
      <c r="D273" s="600"/>
      <c r="E273" s="600"/>
      <c r="F273" s="27" t="s">
        <v>72</v>
      </c>
      <c r="G273" s="22" t="s">
        <v>3850</v>
      </c>
      <c r="H273" s="55"/>
      <c r="I273" s="55"/>
      <c r="J273" s="19"/>
      <c r="K273" s="19"/>
      <c r="L273" s="19"/>
      <c r="M273" s="19"/>
      <c r="BE273" s="14"/>
      <c r="BF273" s="15"/>
      <c r="BG273" s="21"/>
      <c r="BH273" s="41"/>
      <c r="BI273" s="12"/>
      <c r="BJ273" s="12" t="s">
        <v>1690</v>
      </c>
    </row>
    <row r="274" spans="1:62" s="3" customFormat="1" ht="20.399999999999999" x14ac:dyDescent="0.3">
      <c r="A274" s="25"/>
      <c r="B274" s="26" t="s">
        <v>1734</v>
      </c>
      <c r="C274" s="600" t="s">
        <v>1735</v>
      </c>
      <c r="D274" s="600"/>
      <c r="E274" s="600"/>
      <c r="F274" s="27" t="s">
        <v>72</v>
      </c>
      <c r="G274" s="22" t="s">
        <v>3851</v>
      </c>
      <c r="H274" s="55"/>
      <c r="I274" s="55"/>
      <c r="J274" s="19"/>
      <c r="K274" s="19"/>
      <c r="L274" s="19"/>
      <c r="M274" s="19"/>
      <c r="BE274" s="14"/>
      <c r="BF274" s="15"/>
      <c r="BG274" s="21"/>
      <c r="BH274" s="41"/>
      <c r="BI274" s="12"/>
      <c r="BJ274" s="12" t="s">
        <v>1735</v>
      </c>
    </row>
    <row r="275" spans="1:62" s="3" customFormat="1" ht="21.6" x14ac:dyDescent="0.3">
      <c r="A275" s="25"/>
      <c r="B275" s="26" t="s">
        <v>603</v>
      </c>
      <c r="C275" s="600" t="s">
        <v>604</v>
      </c>
      <c r="D275" s="600"/>
      <c r="E275" s="600"/>
      <c r="F275" s="27" t="s">
        <v>605</v>
      </c>
      <c r="G275" s="22" t="s">
        <v>3852</v>
      </c>
      <c r="H275" s="55"/>
      <c r="I275" s="55"/>
      <c r="J275" s="19"/>
      <c r="K275" s="19"/>
      <c r="L275" s="19"/>
      <c r="M275" s="19"/>
      <c r="BE275" s="14"/>
      <c r="BF275" s="15"/>
      <c r="BG275" s="21"/>
      <c r="BH275" s="41"/>
      <c r="BI275" s="12"/>
      <c r="BJ275" s="12" t="s">
        <v>604</v>
      </c>
    </row>
    <row r="276" spans="1:62" s="3" customFormat="1" ht="21.6" x14ac:dyDescent="0.3">
      <c r="A276" s="16" t="s">
        <v>2973</v>
      </c>
      <c r="B276" s="17" t="s">
        <v>1746</v>
      </c>
      <c r="C276" s="568" t="s">
        <v>1747</v>
      </c>
      <c r="D276" s="568"/>
      <c r="E276" s="568"/>
      <c r="F276" s="16" t="s">
        <v>72</v>
      </c>
      <c r="G276" s="24">
        <v>24.4</v>
      </c>
      <c r="H276" s="55">
        <f t="shared" si="16"/>
        <v>0</v>
      </c>
      <c r="I276" s="55">
        <f t="shared" si="17"/>
        <v>0</v>
      </c>
      <c r="J276" s="19">
        <v>0</v>
      </c>
      <c r="K276" s="19">
        <f t="shared" si="18"/>
        <v>55.66</v>
      </c>
      <c r="L276" s="19">
        <f t="shared" si="19"/>
        <v>1358.11</v>
      </c>
      <c r="M276" s="19">
        <v>1629.73</v>
      </c>
      <c r="BE276" s="14"/>
      <c r="BF276" s="15"/>
      <c r="BG276" s="21" t="s">
        <v>1747</v>
      </c>
      <c r="BH276" s="41"/>
      <c r="BI276" s="12"/>
      <c r="BJ276" s="12"/>
    </row>
    <row r="277" spans="1:62" s="3" customFormat="1" ht="15" customHeight="1" x14ac:dyDescent="0.3">
      <c r="A277" s="603" t="s">
        <v>3836</v>
      </c>
      <c r="B277" s="604"/>
      <c r="C277" s="604"/>
      <c r="D277" s="604"/>
      <c r="E277" s="604"/>
      <c r="F277" s="604"/>
      <c r="G277" s="604"/>
      <c r="H277" s="354"/>
      <c r="I277" s="354"/>
      <c r="J277" s="267"/>
      <c r="K277" s="267"/>
      <c r="L277" s="267"/>
      <c r="M277" s="267"/>
      <c r="BE277" s="14"/>
      <c r="BF277" s="15" t="s">
        <v>3836</v>
      </c>
      <c r="BG277" s="21"/>
      <c r="BH277" s="41"/>
      <c r="BI277" s="12"/>
      <c r="BJ277" s="12"/>
    </row>
    <row r="278" spans="1:62" s="3" customFormat="1" ht="31.8" x14ac:dyDescent="0.3">
      <c r="A278" s="16" t="s">
        <v>2997</v>
      </c>
      <c r="B278" s="17" t="s">
        <v>1749</v>
      </c>
      <c r="C278" s="568" t="s">
        <v>1750</v>
      </c>
      <c r="D278" s="568"/>
      <c r="E278" s="568"/>
      <c r="F278" s="16" t="s">
        <v>138</v>
      </c>
      <c r="G278" s="30">
        <v>0.01</v>
      </c>
      <c r="H278" s="55">
        <f t="shared" si="16"/>
        <v>18845</v>
      </c>
      <c r="I278" s="55">
        <f t="shared" si="17"/>
        <v>188.45</v>
      </c>
      <c r="J278" s="19">
        <v>226.14</v>
      </c>
      <c r="K278" s="19">
        <f t="shared" si="18"/>
        <v>1013</v>
      </c>
      <c r="L278" s="19">
        <f t="shared" si="19"/>
        <v>10.130000000000001</v>
      </c>
      <c r="M278" s="19">
        <v>12.16</v>
      </c>
      <c r="BE278" s="14"/>
      <c r="BF278" s="15"/>
      <c r="BG278" s="21" t="s">
        <v>1750</v>
      </c>
      <c r="BH278" s="41"/>
      <c r="BI278" s="12"/>
      <c r="BJ278" s="12"/>
    </row>
    <row r="279" spans="1:62" s="3" customFormat="1" ht="20.399999999999999" x14ac:dyDescent="0.3">
      <c r="A279" s="25"/>
      <c r="B279" s="26" t="s">
        <v>1751</v>
      </c>
      <c r="C279" s="600" t="s">
        <v>1752</v>
      </c>
      <c r="D279" s="600"/>
      <c r="E279" s="600"/>
      <c r="F279" s="27" t="s">
        <v>72</v>
      </c>
      <c r="G279" s="22" t="s">
        <v>3837</v>
      </c>
      <c r="H279" s="55"/>
      <c r="I279" s="55"/>
      <c r="J279" s="19"/>
      <c r="K279" s="19"/>
      <c r="L279" s="19"/>
      <c r="M279" s="19"/>
      <c r="BE279" s="14"/>
      <c r="BF279" s="15"/>
      <c r="BG279" s="21"/>
      <c r="BH279" s="41"/>
      <c r="BI279" s="12"/>
      <c r="BJ279" s="12" t="s">
        <v>1752</v>
      </c>
    </row>
    <row r="280" spans="1:62" s="3" customFormat="1" ht="20.399999999999999" x14ac:dyDescent="0.3">
      <c r="A280" s="25"/>
      <c r="B280" s="26" t="s">
        <v>1754</v>
      </c>
      <c r="C280" s="600" t="s">
        <v>1755</v>
      </c>
      <c r="D280" s="600"/>
      <c r="E280" s="600"/>
      <c r="F280" s="27" t="s">
        <v>72</v>
      </c>
      <c r="G280" s="22" t="s">
        <v>3838</v>
      </c>
      <c r="H280" s="55"/>
      <c r="I280" s="55"/>
      <c r="J280" s="19"/>
      <c r="K280" s="19"/>
      <c r="L280" s="19"/>
      <c r="M280" s="19"/>
      <c r="BE280" s="14"/>
      <c r="BF280" s="15"/>
      <c r="BG280" s="21"/>
      <c r="BH280" s="41"/>
      <c r="BI280" s="12"/>
      <c r="BJ280" s="12" t="s">
        <v>1755</v>
      </c>
    </row>
    <row r="281" spans="1:62" s="3" customFormat="1" ht="31.8" x14ac:dyDescent="0.3">
      <c r="A281" s="25"/>
      <c r="B281" s="26" t="s">
        <v>1699</v>
      </c>
      <c r="C281" s="600" t="s">
        <v>1700</v>
      </c>
      <c r="D281" s="600"/>
      <c r="E281" s="600"/>
      <c r="F281" s="27" t="s">
        <v>72</v>
      </c>
      <c r="G281" s="22" t="s">
        <v>3839</v>
      </c>
      <c r="H281" s="55"/>
      <c r="I281" s="55"/>
      <c r="J281" s="19"/>
      <c r="K281" s="19"/>
      <c r="L281" s="19"/>
      <c r="M281" s="19"/>
      <c r="BE281" s="14"/>
      <c r="BF281" s="15"/>
      <c r="BG281" s="21"/>
      <c r="BH281" s="41"/>
      <c r="BI281" s="12"/>
      <c r="BJ281" s="12" t="s">
        <v>1700</v>
      </c>
    </row>
    <row r="282" spans="1:62" s="3" customFormat="1" ht="20.399999999999999" x14ac:dyDescent="0.3">
      <c r="A282" s="25"/>
      <c r="B282" s="26" t="s">
        <v>595</v>
      </c>
      <c r="C282" s="600" t="s">
        <v>596</v>
      </c>
      <c r="D282" s="600"/>
      <c r="E282" s="600"/>
      <c r="F282" s="27" t="s">
        <v>402</v>
      </c>
      <c r="G282" s="22" t="s">
        <v>3840</v>
      </c>
      <c r="H282" s="55"/>
      <c r="I282" s="55"/>
      <c r="J282" s="19"/>
      <c r="K282" s="19"/>
      <c r="L282" s="19"/>
      <c r="M282" s="19"/>
      <c r="BE282" s="14"/>
      <c r="BF282" s="15"/>
      <c r="BG282" s="21"/>
      <c r="BH282" s="41"/>
      <c r="BI282" s="12"/>
      <c r="BJ282" s="12" t="s">
        <v>596</v>
      </c>
    </row>
    <row r="283" spans="1:62" s="3" customFormat="1" ht="20.399999999999999" x14ac:dyDescent="0.3">
      <c r="A283" s="25"/>
      <c r="B283" s="26" t="s">
        <v>1759</v>
      </c>
      <c r="C283" s="600" t="s">
        <v>1760</v>
      </c>
      <c r="D283" s="600"/>
      <c r="E283" s="600"/>
      <c r="F283" s="27" t="s">
        <v>72</v>
      </c>
      <c r="G283" s="22" t="s">
        <v>3841</v>
      </c>
      <c r="H283" s="55"/>
      <c r="I283" s="55"/>
      <c r="J283" s="19"/>
      <c r="K283" s="19"/>
      <c r="L283" s="19"/>
      <c r="M283" s="19"/>
      <c r="BE283" s="14"/>
      <c r="BF283" s="15"/>
      <c r="BG283" s="21"/>
      <c r="BH283" s="41"/>
      <c r="BI283" s="12"/>
      <c r="BJ283" s="12" t="s">
        <v>1760</v>
      </c>
    </row>
    <row r="284" spans="1:62" s="3" customFormat="1" ht="21.6" x14ac:dyDescent="0.3">
      <c r="A284" s="25"/>
      <c r="B284" s="26" t="s">
        <v>1762</v>
      </c>
      <c r="C284" s="600" t="s">
        <v>1763</v>
      </c>
      <c r="D284" s="600"/>
      <c r="E284" s="600"/>
      <c r="F284" s="27" t="s">
        <v>67</v>
      </c>
      <c r="G284" s="22" t="s">
        <v>3842</v>
      </c>
      <c r="H284" s="55"/>
      <c r="I284" s="55"/>
      <c r="J284" s="19"/>
      <c r="K284" s="19"/>
      <c r="L284" s="19"/>
      <c r="M284" s="19"/>
      <c r="BE284" s="14"/>
      <c r="BF284" s="15"/>
      <c r="BG284" s="21"/>
      <c r="BH284" s="41"/>
      <c r="BI284" s="12"/>
      <c r="BJ284" s="12" t="s">
        <v>1763</v>
      </c>
    </row>
    <row r="285" spans="1:62" s="3" customFormat="1" ht="20.399999999999999" x14ac:dyDescent="0.3">
      <c r="A285" s="25"/>
      <c r="B285" s="26" t="s">
        <v>1704</v>
      </c>
      <c r="C285" s="600" t="s">
        <v>1705</v>
      </c>
      <c r="D285" s="600"/>
      <c r="E285" s="600"/>
      <c r="F285" s="27" t="s">
        <v>67</v>
      </c>
      <c r="G285" s="22" t="s">
        <v>3843</v>
      </c>
      <c r="H285" s="55"/>
      <c r="I285" s="55"/>
      <c r="J285" s="19"/>
      <c r="K285" s="19"/>
      <c r="L285" s="19"/>
      <c r="M285" s="19"/>
      <c r="BE285" s="14"/>
      <c r="BF285" s="15"/>
      <c r="BG285" s="21"/>
      <c r="BH285" s="41"/>
      <c r="BI285" s="12"/>
      <c r="BJ285" s="12" t="s">
        <v>1705</v>
      </c>
    </row>
    <row r="286" spans="1:62" s="3" customFormat="1" ht="20.399999999999999" x14ac:dyDescent="0.3">
      <c r="A286" s="25"/>
      <c r="B286" s="26" t="s">
        <v>1766</v>
      </c>
      <c r="C286" s="600" t="s">
        <v>1767</v>
      </c>
      <c r="D286" s="600"/>
      <c r="E286" s="600"/>
      <c r="F286" s="27" t="s">
        <v>138</v>
      </c>
      <c r="G286" s="22" t="s">
        <v>3844</v>
      </c>
      <c r="H286" s="55"/>
      <c r="I286" s="55"/>
      <c r="J286" s="19"/>
      <c r="K286" s="19"/>
      <c r="L286" s="19"/>
      <c r="M286" s="19"/>
      <c r="BE286" s="14"/>
      <c r="BF286" s="15"/>
      <c r="BG286" s="21"/>
      <c r="BH286" s="41"/>
      <c r="BI286" s="12"/>
      <c r="BJ286" s="12" t="s">
        <v>1767</v>
      </c>
    </row>
    <row r="287" spans="1:62" s="3" customFormat="1" ht="21.6" x14ac:dyDescent="0.3">
      <c r="A287" s="25"/>
      <c r="B287" s="26" t="s">
        <v>603</v>
      </c>
      <c r="C287" s="600" t="s">
        <v>604</v>
      </c>
      <c r="D287" s="600"/>
      <c r="E287" s="600"/>
      <c r="F287" s="27" t="s">
        <v>605</v>
      </c>
      <c r="G287" s="22" t="s">
        <v>3845</v>
      </c>
      <c r="H287" s="55"/>
      <c r="I287" s="55"/>
      <c r="J287" s="19"/>
      <c r="K287" s="19"/>
      <c r="L287" s="19"/>
      <c r="M287" s="19"/>
      <c r="BE287" s="14"/>
      <c r="BF287" s="15"/>
      <c r="BG287" s="21"/>
      <c r="BH287" s="41"/>
      <c r="BI287" s="12"/>
      <c r="BJ287" s="12" t="s">
        <v>604</v>
      </c>
    </row>
    <row r="288" spans="1:62" s="287" customFormat="1" ht="20.25" customHeight="1" x14ac:dyDescent="0.3">
      <c r="A288" s="578" t="s">
        <v>57</v>
      </c>
      <c r="B288" s="579"/>
      <c r="C288" s="579"/>
      <c r="D288" s="579"/>
      <c r="E288" s="579"/>
      <c r="F288" s="579"/>
      <c r="G288" s="579"/>
      <c r="H288" s="312"/>
      <c r="I288" s="296">
        <f>SUM(I13:I287)</f>
        <v>1836877.55</v>
      </c>
      <c r="J288" s="297">
        <f>SUM(J13:J287)</f>
        <v>2204253.02</v>
      </c>
      <c r="K288" s="296"/>
      <c r="L288" s="298">
        <f>SUM(L13:L287)</f>
        <v>18653157.449999999</v>
      </c>
      <c r="M288" s="299">
        <f>SUM(M13:M287)</f>
        <v>22383788.879999999</v>
      </c>
    </row>
    <row r="289" spans="1:13" s="289" customFormat="1" ht="20.25" customHeight="1" thickBot="1" x14ac:dyDescent="0.35">
      <c r="A289" s="571" t="s">
        <v>5737</v>
      </c>
      <c r="B289" s="572"/>
      <c r="C289" s="572"/>
      <c r="D289" s="572"/>
      <c r="E289" s="572"/>
      <c r="F289" s="572"/>
      <c r="G289" s="572"/>
      <c r="H289" s="288"/>
      <c r="I289" s="581">
        <f>I288+L288</f>
        <v>20490035</v>
      </c>
      <c r="J289" s="582"/>
      <c r="K289" s="582"/>
      <c r="L289" s="582"/>
      <c r="M289" s="583"/>
    </row>
    <row r="290" spans="1:13" s="289" customFormat="1" ht="20.25" customHeight="1" thickBot="1" x14ac:dyDescent="0.35">
      <c r="A290" s="571" t="s">
        <v>5738</v>
      </c>
      <c r="B290" s="572"/>
      <c r="C290" s="572"/>
      <c r="D290" s="572"/>
      <c r="E290" s="572"/>
      <c r="F290" s="572"/>
      <c r="G290" s="572"/>
      <c r="H290" s="288"/>
      <c r="I290" s="573">
        <f>J288+M288</f>
        <v>24588041.899999999</v>
      </c>
      <c r="J290" s="574"/>
      <c r="K290" s="574"/>
      <c r="L290" s="574"/>
      <c r="M290" s="575"/>
    </row>
  </sheetData>
  <autoFilter ref="A10:M290" xr:uid="{00000000-0001-0000-1B00-000000000000}">
    <filterColumn colId="2" showButton="0"/>
    <filterColumn colId="3" showButton="0"/>
  </autoFilter>
  <mergeCells count="289">
    <mergeCell ref="A242:G242"/>
    <mergeCell ref="A236:G236"/>
    <mergeCell ref="A230:G230"/>
    <mergeCell ref="A227:G227"/>
    <mergeCell ref="A226:G226"/>
    <mergeCell ref="A277:G277"/>
    <mergeCell ref="A271:G271"/>
    <mergeCell ref="A265:G265"/>
    <mergeCell ref="A262:G262"/>
    <mergeCell ref="A261:G261"/>
    <mergeCell ref="A250:G250"/>
    <mergeCell ref="C237:E237"/>
    <mergeCell ref="C238:E238"/>
    <mergeCell ref="C239:E239"/>
    <mergeCell ref="C245:E245"/>
    <mergeCell ref="C246:E246"/>
    <mergeCell ref="C247:E247"/>
    <mergeCell ref="C248:E248"/>
    <mergeCell ref="C240:E240"/>
    <mergeCell ref="C241:E241"/>
    <mergeCell ref="C243:E243"/>
    <mergeCell ref="C244:E244"/>
    <mergeCell ref="C255:E255"/>
    <mergeCell ref="C256:E256"/>
    <mergeCell ref="A2:M2"/>
    <mergeCell ref="A3:M3"/>
    <mergeCell ref="A5:M5"/>
    <mergeCell ref="C9:E9"/>
    <mergeCell ref="C10:E10"/>
    <mergeCell ref="A6:M6"/>
    <mergeCell ref="C7:G7"/>
    <mergeCell ref="C15:E15"/>
    <mergeCell ref="A16:G16"/>
    <mergeCell ref="A14:G14"/>
    <mergeCell ref="A12:G12"/>
    <mergeCell ref="A11:G11"/>
    <mergeCell ref="C17:E17"/>
    <mergeCell ref="C18:E18"/>
    <mergeCell ref="C13:E13"/>
    <mergeCell ref="C25:E25"/>
    <mergeCell ref="C26:E26"/>
    <mergeCell ref="A23:G23"/>
    <mergeCell ref="A19:G19"/>
    <mergeCell ref="C28:E28"/>
    <mergeCell ref="C29:E29"/>
    <mergeCell ref="C20:E20"/>
    <mergeCell ref="C21:E21"/>
    <mergeCell ref="C22:E22"/>
    <mergeCell ref="C24:E24"/>
    <mergeCell ref="C35:E35"/>
    <mergeCell ref="A32:G32"/>
    <mergeCell ref="A27:G27"/>
    <mergeCell ref="C36:E36"/>
    <mergeCell ref="C37:E37"/>
    <mergeCell ref="C38:E38"/>
    <mergeCell ref="C39:E39"/>
    <mergeCell ref="C30:E30"/>
    <mergeCell ref="C31:E31"/>
    <mergeCell ref="C33:E33"/>
    <mergeCell ref="C34:E34"/>
    <mergeCell ref="C45:E45"/>
    <mergeCell ref="C47:E47"/>
    <mergeCell ref="C48:E48"/>
    <mergeCell ref="C49:E49"/>
    <mergeCell ref="C40:E40"/>
    <mergeCell ref="C41:E41"/>
    <mergeCell ref="C42:E42"/>
    <mergeCell ref="C43:E43"/>
    <mergeCell ref="C44:E44"/>
    <mergeCell ref="A46:G46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A55:G55"/>
    <mergeCell ref="C65:E65"/>
    <mergeCell ref="C66:E66"/>
    <mergeCell ref="C67:E67"/>
    <mergeCell ref="C68:E68"/>
    <mergeCell ref="C60:E60"/>
    <mergeCell ref="C61:E61"/>
    <mergeCell ref="C62:E62"/>
    <mergeCell ref="C63:E63"/>
    <mergeCell ref="C64:E64"/>
    <mergeCell ref="A69:G69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85:E85"/>
    <mergeCell ref="C86:E86"/>
    <mergeCell ref="C87:E87"/>
    <mergeCell ref="C88:E88"/>
    <mergeCell ref="C89:E89"/>
    <mergeCell ref="C80:E80"/>
    <mergeCell ref="C81:E81"/>
    <mergeCell ref="C82:E82"/>
    <mergeCell ref="C84:E84"/>
    <mergeCell ref="A83:G83"/>
    <mergeCell ref="C95:E95"/>
    <mergeCell ref="C96:E96"/>
    <mergeCell ref="C98:E98"/>
    <mergeCell ref="C99:E99"/>
    <mergeCell ref="C90:E90"/>
    <mergeCell ref="C91:E91"/>
    <mergeCell ref="C92:E92"/>
    <mergeCell ref="C93:E93"/>
    <mergeCell ref="C94:E94"/>
    <mergeCell ref="A97:G97"/>
    <mergeCell ref="C105:E105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A106:G106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A115:G115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A135:G135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56:E156"/>
    <mergeCell ref="C157:E157"/>
    <mergeCell ref="C158:E158"/>
    <mergeCell ref="C150:E150"/>
    <mergeCell ref="C151:E151"/>
    <mergeCell ref="C152:E152"/>
    <mergeCell ref="C153:E153"/>
    <mergeCell ref="C154:E154"/>
    <mergeCell ref="A159:G159"/>
    <mergeCell ref="A155:G155"/>
    <mergeCell ref="C165:E165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A166:G166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A175:G175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96:E196"/>
    <mergeCell ref="C197:E197"/>
    <mergeCell ref="C198:E198"/>
    <mergeCell ref="C199:E199"/>
    <mergeCell ref="C190:E190"/>
    <mergeCell ref="C191:E191"/>
    <mergeCell ref="C192:E192"/>
    <mergeCell ref="C193:E193"/>
    <mergeCell ref="C194:E194"/>
    <mergeCell ref="A195:G195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A215:G215"/>
    <mergeCell ref="C225:E225"/>
    <mergeCell ref="C228:E228"/>
    <mergeCell ref="C229:E229"/>
    <mergeCell ref="C220:E220"/>
    <mergeCell ref="C221:E221"/>
    <mergeCell ref="C222:E222"/>
    <mergeCell ref="C223:E223"/>
    <mergeCell ref="C224:E224"/>
    <mergeCell ref="C235:E235"/>
    <mergeCell ref="C231:E231"/>
    <mergeCell ref="C232:E232"/>
    <mergeCell ref="C233:E233"/>
    <mergeCell ref="C234:E234"/>
    <mergeCell ref="C257:E257"/>
    <mergeCell ref="C258:E258"/>
    <mergeCell ref="C259:E259"/>
    <mergeCell ref="C251:E251"/>
    <mergeCell ref="C252:E252"/>
    <mergeCell ref="C253:E253"/>
    <mergeCell ref="C254:E254"/>
    <mergeCell ref="A249:G249"/>
    <mergeCell ref="C266:E266"/>
    <mergeCell ref="C267:E267"/>
    <mergeCell ref="C268:E268"/>
    <mergeCell ref="C269:E269"/>
    <mergeCell ref="C260:E260"/>
    <mergeCell ref="C263:E263"/>
    <mergeCell ref="C264:E264"/>
    <mergeCell ref="C275:E275"/>
    <mergeCell ref="C276:E276"/>
    <mergeCell ref="I289:M289"/>
    <mergeCell ref="A290:G290"/>
    <mergeCell ref="I290:M290"/>
    <mergeCell ref="C278:E278"/>
    <mergeCell ref="C279:E279"/>
    <mergeCell ref="C270:E270"/>
    <mergeCell ref="C272:E272"/>
    <mergeCell ref="C273:E273"/>
    <mergeCell ref="C274:E274"/>
    <mergeCell ref="C285:E285"/>
    <mergeCell ref="C286:E286"/>
    <mergeCell ref="C287:E287"/>
    <mergeCell ref="C280:E280"/>
    <mergeCell ref="C281:E281"/>
    <mergeCell ref="C282:E282"/>
    <mergeCell ref="C283:E283"/>
    <mergeCell ref="C284:E284"/>
    <mergeCell ref="A288:G288"/>
    <mergeCell ref="A289:G28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6">
    <tabColor rgb="FF7030A0"/>
    <pageSetUpPr fitToPage="1"/>
  </sheetPr>
  <dimension ref="A1:BL148"/>
  <sheetViews>
    <sheetView topLeftCell="A103" workbookViewId="0">
      <selection activeCell="B117" sqref="B11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" style="1" customWidth="1"/>
    <col min="4" max="4" width="17" style="1" customWidth="1"/>
    <col min="5" max="5" width="20.88671875" style="1" customWidth="1"/>
    <col min="6" max="7" width="10.6640625" style="1" customWidth="1"/>
    <col min="8" max="8" width="17" style="52" customWidth="1"/>
    <col min="9" max="13" width="25.5546875" style="52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78" t="s">
        <v>5563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58" s="3" customFormat="1" ht="31.5" customHeight="1" x14ac:dyDescent="0.3">
      <c r="A2" s="587" t="s">
        <v>0</v>
      </c>
      <c r="B2" s="587"/>
      <c r="C2" s="587"/>
      <c r="D2" s="587"/>
      <c r="E2" s="587"/>
      <c r="F2" s="587"/>
      <c r="G2" s="587"/>
      <c r="H2" s="645"/>
      <c r="I2" s="645"/>
      <c r="J2" s="645"/>
      <c r="K2" s="645"/>
      <c r="L2" s="645"/>
      <c r="M2" s="645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646"/>
      <c r="I3" s="646"/>
      <c r="J3" s="646"/>
      <c r="K3" s="646"/>
      <c r="L3" s="646"/>
      <c r="M3" s="646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8" s="3" customFormat="1" ht="14.4" x14ac:dyDescent="0.3">
      <c r="A5" s="588" t="s">
        <v>1588</v>
      </c>
      <c r="B5" s="588"/>
      <c r="C5" s="588"/>
      <c r="D5" s="588"/>
      <c r="E5" s="588"/>
      <c r="F5" s="588"/>
      <c r="G5" s="588"/>
      <c r="H5" s="647"/>
      <c r="I5" s="647"/>
      <c r="J5" s="647"/>
      <c r="K5" s="647"/>
      <c r="L5" s="647"/>
      <c r="M5" s="647"/>
      <c r="AE5" s="6" t="s">
        <v>1588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646"/>
      <c r="I6" s="646"/>
      <c r="J6" s="646"/>
      <c r="K6" s="646"/>
      <c r="L6" s="646"/>
      <c r="M6" s="646"/>
    </row>
    <row r="7" spans="1:58" s="3" customFormat="1" ht="14.4" x14ac:dyDescent="0.3">
      <c r="A7" s="4"/>
      <c r="B7" s="8" t="s">
        <v>5</v>
      </c>
      <c r="C7" s="577" t="s">
        <v>1589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8" s="3" customFormat="1" ht="15" thickBot="1" x14ac:dyDescent="0.35">
      <c r="A8" s="13"/>
      <c r="H8" s="54"/>
      <c r="I8" s="54"/>
      <c r="J8" s="54"/>
      <c r="K8" s="54"/>
      <c r="L8" s="54"/>
      <c r="M8" s="54"/>
    </row>
    <row r="9" spans="1:58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8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8" s="3" customFormat="1" ht="15" customHeight="1" x14ac:dyDescent="0.3">
      <c r="A11" s="609" t="s">
        <v>1590</v>
      </c>
      <c r="B11" s="602"/>
      <c r="C11" s="602"/>
      <c r="D11" s="602"/>
      <c r="E11" s="602"/>
      <c r="F11" s="602"/>
      <c r="G11" s="602"/>
      <c r="H11" s="79"/>
      <c r="I11" s="79"/>
      <c r="J11" s="79"/>
      <c r="K11" s="79"/>
      <c r="L11" s="79"/>
      <c r="M11" s="116"/>
      <c r="BD11" s="14" t="s">
        <v>1590</v>
      </c>
    </row>
    <row r="12" spans="1:58" s="3" customFormat="1" ht="15" customHeight="1" x14ac:dyDescent="0.3">
      <c r="A12" s="610" t="s">
        <v>1591</v>
      </c>
      <c r="B12" s="604"/>
      <c r="C12" s="604"/>
      <c r="D12" s="604"/>
      <c r="E12" s="604"/>
      <c r="F12" s="604"/>
      <c r="G12" s="604"/>
      <c r="H12" s="59"/>
      <c r="I12" s="59"/>
      <c r="J12" s="59"/>
      <c r="K12" s="59"/>
      <c r="L12" s="59"/>
      <c r="M12" s="117"/>
      <c r="BD12" s="14"/>
      <c r="BE12" s="15" t="s">
        <v>1591</v>
      </c>
    </row>
    <row r="13" spans="1:58" s="3" customFormat="1" ht="31.8" x14ac:dyDescent="0.3">
      <c r="A13" s="68" t="s">
        <v>15</v>
      </c>
      <c r="B13" s="17" t="s">
        <v>588</v>
      </c>
      <c r="C13" s="568" t="s">
        <v>589</v>
      </c>
      <c r="D13" s="568"/>
      <c r="E13" s="568"/>
      <c r="F13" s="16" t="s">
        <v>43</v>
      </c>
      <c r="G13" s="42">
        <v>4.641E-2</v>
      </c>
      <c r="H13" s="55">
        <f>I13/G13</f>
        <v>42967.25</v>
      </c>
      <c r="I13" s="55">
        <f>J13/1.2</f>
        <v>1994.11</v>
      </c>
      <c r="J13" s="19">
        <v>2392.9299999999998</v>
      </c>
      <c r="K13" s="19">
        <f>L13/G13</f>
        <v>0</v>
      </c>
      <c r="L13" s="277">
        <f>M13/1.2</f>
        <v>0</v>
      </c>
      <c r="M13" s="105">
        <v>0</v>
      </c>
      <c r="BD13" s="14"/>
      <c r="BE13" s="15"/>
      <c r="BF13" s="21" t="s">
        <v>589</v>
      </c>
    </row>
    <row r="14" spans="1:58" s="3" customFormat="1" ht="15" customHeight="1" x14ac:dyDescent="0.3">
      <c r="A14" s="610" t="s">
        <v>1592</v>
      </c>
      <c r="B14" s="604"/>
      <c r="C14" s="604"/>
      <c r="D14" s="604"/>
      <c r="E14" s="604"/>
      <c r="F14" s="604"/>
      <c r="G14" s="604"/>
      <c r="H14" s="354"/>
      <c r="I14" s="354"/>
      <c r="J14" s="267"/>
      <c r="K14" s="267"/>
      <c r="L14" s="432"/>
      <c r="M14" s="433"/>
      <c r="BD14" s="14"/>
      <c r="BE14" s="15" t="s">
        <v>1592</v>
      </c>
      <c r="BF14" s="21"/>
    </row>
    <row r="15" spans="1:58" s="3" customFormat="1" ht="42" x14ac:dyDescent="0.3">
      <c r="A15" s="68" t="s">
        <v>20</v>
      </c>
      <c r="B15" s="17" t="s">
        <v>590</v>
      </c>
      <c r="C15" s="568" t="s">
        <v>591</v>
      </c>
      <c r="D15" s="568"/>
      <c r="E15" s="568"/>
      <c r="F15" s="16" t="s">
        <v>43</v>
      </c>
      <c r="G15" s="42">
        <v>3.2550000000000003E-2</v>
      </c>
      <c r="H15" s="55">
        <f t="shared" ref="H15:H77" si="0">I15/G15</f>
        <v>8251.92</v>
      </c>
      <c r="I15" s="55">
        <f t="shared" ref="I15:I77" si="1">J15/1.2</f>
        <v>268.60000000000002</v>
      </c>
      <c r="J15" s="19">
        <v>322.32</v>
      </c>
      <c r="K15" s="19">
        <f t="shared" ref="K15:K77" si="2">L15/G15</f>
        <v>0</v>
      </c>
      <c r="L15" s="277">
        <f t="shared" ref="L15:L77" si="3">M15/1.2</f>
        <v>0</v>
      </c>
      <c r="M15" s="105">
        <v>0</v>
      </c>
      <c r="BD15" s="14"/>
      <c r="BE15" s="15"/>
      <c r="BF15" s="21" t="s">
        <v>591</v>
      </c>
    </row>
    <row r="16" spans="1:58" s="3" customFormat="1" ht="15" customHeight="1" x14ac:dyDescent="0.3">
      <c r="A16" s="610" t="s">
        <v>1593</v>
      </c>
      <c r="B16" s="604"/>
      <c r="C16" s="604"/>
      <c r="D16" s="604"/>
      <c r="E16" s="604"/>
      <c r="F16" s="604"/>
      <c r="G16" s="604"/>
      <c r="H16" s="354"/>
      <c r="I16" s="354"/>
      <c r="J16" s="267"/>
      <c r="K16" s="267"/>
      <c r="L16" s="432"/>
      <c r="M16" s="433"/>
      <c r="BD16" s="14"/>
      <c r="BE16" s="15" t="s">
        <v>1593</v>
      </c>
      <c r="BF16" s="21"/>
    </row>
    <row r="17" spans="1:61" s="3" customFormat="1" ht="52.2" x14ac:dyDescent="0.3">
      <c r="A17" s="68" t="s">
        <v>22</v>
      </c>
      <c r="B17" s="17" t="s">
        <v>1594</v>
      </c>
      <c r="C17" s="568" t="s">
        <v>1595</v>
      </c>
      <c r="D17" s="568"/>
      <c r="E17" s="568"/>
      <c r="F17" s="16" t="s">
        <v>43</v>
      </c>
      <c r="G17" s="42">
        <v>1.3860000000000001E-2</v>
      </c>
      <c r="H17" s="55">
        <f t="shared" si="0"/>
        <v>78826.12</v>
      </c>
      <c r="I17" s="55">
        <f t="shared" si="1"/>
        <v>1092.53</v>
      </c>
      <c r="J17" s="19">
        <v>1311.04</v>
      </c>
      <c r="K17" s="19">
        <f t="shared" si="2"/>
        <v>0</v>
      </c>
      <c r="L17" s="277">
        <f t="shared" si="3"/>
        <v>0</v>
      </c>
      <c r="M17" s="105">
        <v>0</v>
      </c>
      <c r="BD17" s="14"/>
      <c r="BE17" s="15"/>
      <c r="BF17" s="21" t="s">
        <v>1595</v>
      </c>
    </row>
    <row r="18" spans="1:61" s="3" customFormat="1" ht="42" x14ac:dyDescent="0.3">
      <c r="A18" s="68" t="s">
        <v>27</v>
      </c>
      <c r="B18" s="17" t="s">
        <v>48</v>
      </c>
      <c r="C18" s="568" t="s">
        <v>49</v>
      </c>
      <c r="D18" s="568"/>
      <c r="E18" s="568"/>
      <c r="F18" s="16" t="s">
        <v>50</v>
      </c>
      <c r="G18" s="18">
        <v>24.948</v>
      </c>
      <c r="H18" s="55">
        <f t="shared" si="0"/>
        <v>693.07</v>
      </c>
      <c r="I18" s="55">
        <f t="shared" si="1"/>
        <v>17290.71</v>
      </c>
      <c r="J18" s="19">
        <v>20748.849999999999</v>
      </c>
      <c r="K18" s="19">
        <f t="shared" si="2"/>
        <v>0</v>
      </c>
      <c r="L18" s="277">
        <f t="shared" si="3"/>
        <v>0</v>
      </c>
      <c r="M18" s="105">
        <v>0</v>
      </c>
      <c r="BD18" s="14"/>
      <c r="BE18" s="15"/>
      <c r="BF18" s="21" t="s">
        <v>49</v>
      </c>
    </row>
    <row r="19" spans="1:61" s="3" customFormat="1" ht="15" customHeight="1" x14ac:dyDescent="0.3">
      <c r="A19" s="610" t="s">
        <v>1596</v>
      </c>
      <c r="B19" s="604"/>
      <c r="C19" s="604"/>
      <c r="D19" s="604"/>
      <c r="E19" s="604"/>
      <c r="F19" s="604"/>
      <c r="G19" s="604"/>
      <c r="H19" s="354"/>
      <c r="I19" s="354"/>
      <c r="J19" s="267"/>
      <c r="K19" s="267"/>
      <c r="L19" s="432"/>
      <c r="M19" s="433"/>
      <c r="BD19" s="14"/>
      <c r="BE19" s="15" t="s">
        <v>1596</v>
      </c>
      <c r="BF19" s="21"/>
    </row>
    <row r="20" spans="1:61" s="3" customFormat="1" ht="21.6" x14ac:dyDescent="0.3">
      <c r="A20" s="68" t="s">
        <v>35</v>
      </c>
      <c r="B20" s="17" t="s">
        <v>1597</v>
      </c>
      <c r="C20" s="568" t="s">
        <v>1598</v>
      </c>
      <c r="D20" s="568"/>
      <c r="E20" s="568"/>
      <c r="F20" s="16" t="s">
        <v>99</v>
      </c>
      <c r="G20" s="18">
        <v>1.3859999999999999</v>
      </c>
      <c r="H20" s="55">
        <f t="shared" si="0"/>
        <v>12752.43</v>
      </c>
      <c r="I20" s="55">
        <f t="shared" si="1"/>
        <v>17674.87</v>
      </c>
      <c r="J20" s="19">
        <v>21209.84</v>
      </c>
      <c r="K20" s="19">
        <f t="shared" si="2"/>
        <v>6764.23</v>
      </c>
      <c r="L20" s="277">
        <f t="shared" si="3"/>
        <v>9375.2199999999993</v>
      </c>
      <c r="M20" s="105">
        <v>11250.26</v>
      </c>
      <c r="BD20" s="14"/>
      <c r="BE20" s="15"/>
      <c r="BF20" s="21" t="s">
        <v>1598</v>
      </c>
    </row>
    <row r="21" spans="1:61" s="3" customFormat="1" ht="20.399999999999999" x14ac:dyDescent="0.3">
      <c r="A21" s="106" t="s">
        <v>139</v>
      </c>
      <c r="B21" s="37" t="s">
        <v>763</v>
      </c>
      <c r="C21" s="599" t="s">
        <v>764</v>
      </c>
      <c r="D21" s="599"/>
      <c r="E21" s="599"/>
      <c r="F21" s="222" t="s">
        <v>46</v>
      </c>
      <c r="G21" s="39" t="s">
        <v>1599</v>
      </c>
      <c r="H21" s="55"/>
      <c r="I21" s="55"/>
      <c r="J21" s="19"/>
      <c r="K21" s="19"/>
      <c r="L21" s="277"/>
      <c r="M21" s="105"/>
      <c r="BD21" s="14"/>
      <c r="BE21" s="15"/>
      <c r="BF21" s="21"/>
      <c r="BG21" s="41" t="s">
        <v>764</v>
      </c>
    </row>
    <row r="22" spans="1:61" s="3" customFormat="1" ht="21.6" x14ac:dyDescent="0.3">
      <c r="A22" s="69" t="s">
        <v>126</v>
      </c>
      <c r="B22" s="26" t="s">
        <v>201</v>
      </c>
      <c r="C22" s="600" t="s">
        <v>79</v>
      </c>
      <c r="D22" s="600"/>
      <c r="E22" s="600"/>
      <c r="F22" s="221" t="s">
        <v>46</v>
      </c>
      <c r="G22" s="22" t="s">
        <v>1599</v>
      </c>
      <c r="H22" s="55" t="e">
        <f t="shared" si="0"/>
        <v>#VALUE!</v>
      </c>
      <c r="I22" s="55">
        <f t="shared" si="1"/>
        <v>0</v>
      </c>
      <c r="J22" s="19">
        <v>0</v>
      </c>
      <c r="K22" s="19" t="e">
        <f t="shared" si="2"/>
        <v>#VALUE!</v>
      </c>
      <c r="L22" s="277">
        <f t="shared" si="3"/>
        <v>0</v>
      </c>
      <c r="M22" s="105">
        <v>0</v>
      </c>
      <c r="BD22" s="14"/>
      <c r="BE22" s="15"/>
      <c r="BF22" s="21"/>
      <c r="BG22" s="41"/>
      <c r="BH22" s="12" t="s">
        <v>79</v>
      </c>
    </row>
    <row r="23" spans="1:61" s="3" customFormat="1" ht="15" customHeight="1" x14ac:dyDescent="0.3">
      <c r="A23" s="610" t="s">
        <v>1600</v>
      </c>
      <c r="B23" s="604"/>
      <c r="C23" s="604"/>
      <c r="D23" s="604"/>
      <c r="E23" s="604"/>
      <c r="F23" s="604"/>
      <c r="G23" s="604"/>
      <c r="H23" s="354"/>
      <c r="I23" s="354"/>
      <c r="J23" s="267"/>
      <c r="K23" s="267"/>
      <c r="L23" s="432"/>
      <c r="M23" s="433"/>
      <c r="BD23" s="14"/>
      <c r="BE23" s="15" t="s">
        <v>1600</v>
      </c>
      <c r="BF23" s="21"/>
      <c r="BG23" s="41"/>
      <c r="BH23" s="12"/>
    </row>
    <row r="24" spans="1:61" s="3" customFormat="1" ht="31.8" x14ac:dyDescent="0.3">
      <c r="A24" s="68" t="s">
        <v>40</v>
      </c>
      <c r="B24" s="17" t="s">
        <v>1601</v>
      </c>
      <c r="C24" s="568" t="s">
        <v>1602</v>
      </c>
      <c r="D24" s="568"/>
      <c r="E24" s="568"/>
      <c r="F24" s="16" t="s">
        <v>64</v>
      </c>
      <c r="G24" s="30">
        <v>1.75</v>
      </c>
      <c r="H24" s="55">
        <f t="shared" si="0"/>
        <v>4201.66</v>
      </c>
      <c r="I24" s="55">
        <f t="shared" si="1"/>
        <v>7352.9</v>
      </c>
      <c r="J24" s="19">
        <v>8823.48</v>
      </c>
      <c r="K24" s="19">
        <f t="shared" si="2"/>
        <v>6.97</v>
      </c>
      <c r="L24" s="277">
        <f t="shared" si="3"/>
        <v>12.2</v>
      </c>
      <c r="M24" s="105">
        <v>14.64</v>
      </c>
      <c r="BD24" s="14"/>
      <c r="BE24" s="15"/>
      <c r="BF24" s="21" t="s">
        <v>1602</v>
      </c>
      <c r="BG24" s="41"/>
      <c r="BH24" s="12"/>
    </row>
    <row r="25" spans="1:61" s="3" customFormat="1" ht="21.6" x14ac:dyDescent="0.3">
      <c r="A25" s="69"/>
      <c r="B25" s="26" t="s">
        <v>603</v>
      </c>
      <c r="C25" s="600" t="s">
        <v>604</v>
      </c>
      <c r="D25" s="600"/>
      <c r="E25" s="600"/>
      <c r="F25" s="221" t="s">
        <v>605</v>
      </c>
      <c r="G25" s="22" t="s">
        <v>1603</v>
      </c>
      <c r="H25" s="55"/>
      <c r="I25" s="55"/>
      <c r="J25" s="19"/>
      <c r="K25" s="19"/>
      <c r="L25" s="277"/>
      <c r="M25" s="105"/>
      <c r="BD25" s="14"/>
      <c r="BE25" s="15"/>
      <c r="BF25" s="21"/>
      <c r="BG25" s="41"/>
      <c r="BH25" s="12"/>
      <c r="BI25" s="12" t="s">
        <v>604</v>
      </c>
    </row>
    <row r="26" spans="1:61" s="3" customFormat="1" ht="21.6" x14ac:dyDescent="0.3">
      <c r="A26" s="68" t="s">
        <v>47</v>
      </c>
      <c r="B26" s="17" t="s">
        <v>1604</v>
      </c>
      <c r="C26" s="568" t="s">
        <v>1605</v>
      </c>
      <c r="D26" s="568"/>
      <c r="E26" s="568"/>
      <c r="F26" s="16" t="s">
        <v>112</v>
      </c>
      <c r="G26" s="24">
        <v>178.5</v>
      </c>
      <c r="H26" s="55">
        <f t="shared" si="0"/>
        <v>0</v>
      </c>
      <c r="I26" s="55">
        <f t="shared" si="1"/>
        <v>0</v>
      </c>
      <c r="J26" s="19">
        <v>0</v>
      </c>
      <c r="K26" s="19">
        <f t="shared" si="2"/>
        <v>120.03</v>
      </c>
      <c r="L26" s="277">
        <f t="shared" si="3"/>
        <v>21426.02</v>
      </c>
      <c r="M26" s="105">
        <v>25711.22</v>
      </c>
      <c r="BD26" s="14"/>
      <c r="BE26" s="15"/>
      <c r="BF26" s="21" t="s">
        <v>1605</v>
      </c>
      <c r="BG26" s="41"/>
      <c r="BH26" s="12"/>
      <c r="BI26" s="12"/>
    </row>
    <row r="27" spans="1:61" s="3" customFormat="1" ht="15" customHeight="1" x14ac:dyDescent="0.3">
      <c r="A27" s="610" t="s">
        <v>1606</v>
      </c>
      <c r="B27" s="604"/>
      <c r="C27" s="604"/>
      <c r="D27" s="604"/>
      <c r="E27" s="604"/>
      <c r="F27" s="604"/>
      <c r="G27" s="604"/>
      <c r="H27" s="354"/>
      <c r="I27" s="354"/>
      <c r="J27" s="267"/>
      <c r="K27" s="267"/>
      <c r="L27" s="432"/>
      <c r="M27" s="433"/>
      <c r="BD27" s="14"/>
      <c r="BE27" s="15" t="s">
        <v>1606</v>
      </c>
      <c r="BF27" s="21"/>
      <c r="BG27" s="41"/>
      <c r="BH27" s="12"/>
      <c r="BI27" s="12"/>
    </row>
    <row r="28" spans="1:61" s="3" customFormat="1" ht="42" x14ac:dyDescent="0.3">
      <c r="A28" s="68" t="s">
        <v>52</v>
      </c>
      <c r="B28" s="17" t="s">
        <v>1607</v>
      </c>
      <c r="C28" s="568" t="s">
        <v>1608</v>
      </c>
      <c r="D28" s="568"/>
      <c r="E28" s="568"/>
      <c r="F28" s="16" t="s">
        <v>64</v>
      </c>
      <c r="G28" s="30">
        <v>2.0499999999999998</v>
      </c>
      <c r="H28" s="55">
        <f t="shared" si="0"/>
        <v>17115.169999999998</v>
      </c>
      <c r="I28" s="55">
        <f t="shared" si="1"/>
        <v>35086.089999999997</v>
      </c>
      <c r="J28" s="19">
        <v>42103.31</v>
      </c>
      <c r="K28" s="19">
        <f t="shared" si="2"/>
        <v>172.11</v>
      </c>
      <c r="L28" s="277">
        <f t="shared" si="3"/>
        <v>352.82</v>
      </c>
      <c r="M28" s="105">
        <v>423.38</v>
      </c>
      <c r="BD28" s="14"/>
      <c r="BE28" s="15"/>
      <c r="BF28" s="21" t="s">
        <v>1608</v>
      </c>
      <c r="BG28" s="41"/>
      <c r="BH28" s="12"/>
      <c r="BI28" s="12"/>
    </row>
    <row r="29" spans="1:61" s="3" customFormat="1" ht="20.399999999999999" x14ac:dyDescent="0.3">
      <c r="A29" s="69"/>
      <c r="B29" s="26" t="s">
        <v>1609</v>
      </c>
      <c r="C29" s="600" t="s">
        <v>1610</v>
      </c>
      <c r="D29" s="600"/>
      <c r="E29" s="600"/>
      <c r="F29" s="221" t="s">
        <v>138</v>
      </c>
      <c r="G29" s="22" t="s">
        <v>1611</v>
      </c>
      <c r="H29" s="55"/>
      <c r="I29" s="55"/>
      <c r="J29" s="19"/>
      <c r="K29" s="19"/>
      <c r="L29" s="277"/>
      <c r="M29" s="105"/>
      <c r="BD29" s="14"/>
      <c r="BE29" s="15"/>
      <c r="BF29" s="21"/>
      <c r="BG29" s="41"/>
      <c r="BH29" s="12"/>
      <c r="BI29" s="12" t="s">
        <v>1610</v>
      </c>
    </row>
    <row r="30" spans="1:61" s="3" customFormat="1" ht="21.6" x14ac:dyDescent="0.3">
      <c r="A30" s="69"/>
      <c r="B30" s="26" t="s">
        <v>603</v>
      </c>
      <c r="C30" s="600" t="s">
        <v>604</v>
      </c>
      <c r="D30" s="600"/>
      <c r="E30" s="600"/>
      <c r="F30" s="221" t="s">
        <v>605</v>
      </c>
      <c r="G30" s="22" t="s">
        <v>1612</v>
      </c>
      <c r="H30" s="55"/>
      <c r="I30" s="55"/>
      <c r="J30" s="19"/>
      <c r="K30" s="19"/>
      <c r="L30" s="277"/>
      <c r="M30" s="105"/>
      <c r="BD30" s="14"/>
      <c r="BE30" s="15"/>
      <c r="BF30" s="21"/>
      <c r="BG30" s="41"/>
      <c r="BH30" s="12"/>
      <c r="BI30" s="12" t="s">
        <v>604</v>
      </c>
    </row>
    <row r="31" spans="1:61" s="3" customFormat="1" ht="21.6" x14ac:dyDescent="0.3">
      <c r="A31" s="68" t="s">
        <v>55</v>
      </c>
      <c r="B31" s="17" t="s">
        <v>1604</v>
      </c>
      <c r="C31" s="568" t="s">
        <v>1605</v>
      </c>
      <c r="D31" s="568"/>
      <c r="E31" s="568"/>
      <c r="F31" s="16" t="s">
        <v>112</v>
      </c>
      <c r="G31" s="24">
        <v>209.1</v>
      </c>
      <c r="H31" s="55">
        <f t="shared" si="0"/>
        <v>0</v>
      </c>
      <c r="I31" s="55">
        <f t="shared" si="1"/>
        <v>0</v>
      </c>
      <c r="J31" s="19">
        <v>0</v>
      </c>
      <c r="K31" s="19">
        <f t="shared" si="2"/>
        <v>120.03</v>
      </c>
      <c r="L31" s="277">
        <f t="shared" si="3"/>
        <v>25099.040000000001</v>
      </c>
      <c r="M31" s="105">
        <v>30118.85</v>
      </c>
      <c r="BD31" s="14"/>
      <c r="BE31" s="15"/>
      <c r="BF31" s="21" t="s">
        <v>1605</v>
      </c>
      <c r="BG31" s="41"/>
      <c r="BH31" s="12"/>
      <c r="BI31" s="12"/>
    </row>
    <row r="32" spans="1:61" s="3" customFormat="1" ht="26.25" customHeight="1" x14ac:dyDescent="0.3">
      <c r="A32" s="610" t="s">
        <v>1613</v>
      </c>
      <c r="B32" s="604"/>
      <c r="C32" s="604"/>
      <c r="D32" s="604"/>
      <c r="E32" s="604"/>
      <c r="F32" s="604"/>
      <c r="G32" s="604"/>
      <c r="H32" s="354"/>
      <c r="I32" s="354"/>
      <c r="J32" s="267"/>
      <c r="K32" s="267"/>
      <c r="L32" s="432"/>
      <c r="M32" s="433"/>
      <c r="BD32" s="14"/>
      <c r="BE32" s="15" t="s">
        <v>1613</v>
      </c>
      <c r="BF32" s="21"/>
      <c r="BG32" s="41"/>
      <c r="BH32" s="12"/>
      <c r="BI32" s="12"/>
    </row>
    <row r="33" spans="1:61" s="3" customFormat="1" ht="21.6" x14ac:dyDescent="0.3">
      <c r="A33" s="68" t="s">
        <v>56</v>
      </c>
      <c r="B33" s="17" t="s">
        <v>1614</v>
      </c>
      <c r="C33" s="568" t="s">
        <v>1615</v>
      </c>
      <c r="D33" s="568"/>
      <c r="E33" s="568"/>
      <c r="F33" s="16" t="s">
        <v>64</v>
      </c>
      <c r="G33" s="24">
        <v>18.3</v>
      </c>
      <c r="H33" s="55">
        <f t="shared" si="0"/>
        <v>14921.93</v>
      </c>
      <c r="I33" s="55">
        <f t="shared" si="1"/>
        <v>273071.24</v>
      </c>
      <c r="J33" s="19">
        <v>327685.49</v>
      </c>
      <c r="K33" s="19">
        <f t="shared" si="2"/>
        <v>747.98</v>
      </c>
      <c r="L33" s="277">
        <f t="shared" si="3"/>
        <v>13688.06</v>
      </c>
      <c r="M33" s="105">
        <v>16425.669999999998</v>
      </c>
      <c r="BD33" s="14"/>
      <c r="BE33" s="15"/>
      <c r="BF33" s="21" t="s">
        <v>1615</v>
      </c>
      <c r="BG33" s="41"/>
      <c r="BH33" s="12"/>
      <c r="BI33" s="12"/>
    </row>
    <row r="34" spans="1:61" s="3" customFormat="1" ht="20.399999999999999" x14ac:dyDescent="0.3">
      <c r="A34" s="69"/>
      <c r="B34" s="26" t="s">
        <v>595</v>
      </c>
      <c r="C34" s="600" t="s">
        <v>596</v>
      </c>
      <c r="D34" s="600"/>
      <c r="E34" s="600"/>
      <c r="F34" s="221" t="s">
        <v>402</v>
      </c>
      <c r="G34" s="22" t="s">
        <v>1616</v>
      </c>
      <c r="H34" s="55"/>
      <c r="I34" s="55"/>
      <c r="J34" s="19"/>
      <c r="K34" s="19"/>
      <c r="L34" s="277"/>
      <c r="M34" s="105"/>
      <c r="BD34" s="14"/>
      <c r="BE34" s="15"/>
      <c r="BF34" s="21"/>
      <c r="BG34" s="41"/>
      <c r="BH34" s="12"/>
      <c r="BI34" s="12" t="s">
        <v>596</v>
      </c>
    </row>
    <row r="35" spans="1:61" s="3" customFormat="1" ht="21.6" x14ac:dyDescent="0.3">
      <c r="A35" s="69"/>
      <c r="B35" s="26" t="s">
        <v>597</v>
      </c>
      <c r="C35" s="600" t="s">
        <v>598</v>
      </c>
      <c r="D35" s="600"/>
      <c r="E35" s="600"/>
      <c r="F35" s="221" t="s">
        <v>67</v>
      </c>
      <c r="G35" s="22" t="s">
        <v>1617</v>
      </c>
      <c r="H35" s="55"/>
      <c r="I35" s="55"/>
      <c r="J35" s="19"/>
      <c r="K35" s="19"/>
      <c r="L35" s="277"/>
      <c r="M35" s="105"/>
      <c r="BD35" s="14"/>
      <c r="BE35" s="15"/>
      <c r="BF35" s="21"/>
      <c r="BG35" s="41"/>
      <c r="BH35" s="12"/>
      <c r="BI35" s="12" t="s">
        <v>598</v>
      </c>
    </row>
    <row r="36" spans="1:61" s="3" customFormat="1" ht="21.6" x14ac:dyDescent="0.3">
      <c r="A36" s="69"/>
      <c r="B36" s="26" t="s">
        <v>599</v>
      </c>
      <c r="C36" s="600" t="s">
        <v>600</v>
      </c>
      <c r="D36" s="600"/>
      <c r="E36" s="600"/>
      <c r="F36" s="221" t="s">
        <v>67</v>
      </c>
      <c r="G36" s="22" t="s">
        <v>1618</v>
      </c>
      <c r="H36" s="55"/>
      <c r="I36" s="55"/>
      <c r="J36" s="19"/>
      <c r="K36" s="19"/>
      <c r="L36" s="277"/>
      <c r="M36" s="105"/>
      <c r="BD36" s="14"/>
      <c r="BE36" s="15"/>
      <c r="BF36" s="21"/>
      <c r="BG36" s="41"/>
      <c r="BH36" s="12"/>
      <c r="BI36" s="12" t="s">
        <v>600</v>
      </c>
    </row>
    <row r="37" spans="1:61" s="3" customFormat="1" ht="20.399999999999999" x14ac:dyDescent="0.3">
      <c r="A37" s="69"/>
      <c r="B37" s="26" t="s">
        <v>601</v>
      </c>
      <c r="C37" s="600" t="s">
        <v>602</v>
      </c>
      <c r="D37" s="600"/>
      <c r="E37" s="600"/>
      <c r="F37" s="221" t="s">
        <v>72</v>
      </c>
      <c r="G37" s="22" t="s">
        <v>1619</v>
      </c>
      <c r="H37" s="55"/>
      <c r="I37" s="55"/>
      <c r="J37" s="19"/>
      <c r="K37" s="19"/>
      <c r="L37" s="277"/>
      <c r="M37" s="105"/>
      <c r="BD37" s="14"/>
      <c r="BE37" s="15"/>
      <c r="BF37" s="21"/>
      <c r="BG37" s="41"/>
      <c r="BH37" s="12"/>
      <c r="BI37" s="12" t="s">
        <v>602</v>
      </c>
    </row>
    <row r="38" spans="1:61" s="3" customFormat="1" ht="20.399999999999999" x14ac:dyDescent="0.3">
      <c r="A38" s="69"/>
      <c r="B38" s="26" t="s">
        <v>86</v>
      </c>
      <c r="C38" s="600" t="s">
        <v>87</v>
      </c>
      <c r="D38" s="600"/>
      <c r="E38" s="600"/>
      <c r="F38" s="221" t="s">
        <v>67</v>
      </c>
      <c r="G38" s="22" t="s">
        <v>1620</v>
      </c>
      <c r="H38" s="55"/>
      <c r="I38" s="55"/>
      <c r="J38" s="19"/>
      <c r="K38" s="19"/>
      <c r="L38" s="277"/>
      <c r="M38" s="105"/>
      <c r="BD38" s="14"/>
      <c r="BE38" s="15"/>
      <c r="BF38" s="21"/>
      <c r="BG38" s="41"/>
      <c r="BH38" s="12"/>
      <c r="BI38" s="12" t="s">
        <v>87</v>
      </c>
    </row>
    <row r="39" spans="1:61" s="3" customFormat="1" ht="21.6" x14ac:dyDescent="0.3">
      <c r="A39" s="69"/>
      <c r="B39" s="26" t="s">
        <v>603</v>
      </c>
      <c r="C39" s="600" t="s">
        <v>604</v>
      </c>
      <c r="D39" s="600"/>
      <c r="E39" s="600"/>
      <c r="F39" s="221" t="s">
        <v>605</v>
      </c>
      <c r="G39" s="22" t="s">
        <v>1621</v>
      </c>
      <c r="H39" s="55"/>
      <c r="I39" s="55"/>
      <c r="J39" s="19"/>
      <c r="K39" s="19"/>
      <c r="L39" s="277"/>
      <c r="M39" s="105"/>
      <c r="BD39" s="14"/>
      <c r="BE39" s="15"/>
      <c r="BF39" s="21"/>
      <c r="BG39" s="41"/>
      <c r="BH39" s="12"/>
      <c r="BI39" s="12" t="s">
        <v>604</v>
      </c>
    </row>
    <row r="40" spans="1:61" s="3" customFormat="1" ht="21.6" x14ac:dyDescent="0.3">
      <c r="A40" s="68" t="s">
        <v>162</v>
      </c>
      <c r="B40" s="17" t="s">
        <v>1614</v>
      </c>
      <c r="C40" s="568" t="s">
        <v>1615</v>
      </c>
      <c r="D40" s="568"/>
      <c r="E40" s="568"/>
      <c r="F40" s="16" t="s">
        <v>64</v>
      </c>
      <c r="G40" s="30">
        <v>1.75</v>
      </c>
      <c r="H40" s="55">
        <f t="shared" si="0"/>
        <v>14921.93</v>
      </c>
      <c r="I40" s="55">
        <f t="shared" si="1"/>
        <v>26113.37</v>
      </c>
      <c r="J40" s="19">
        <v>31336.04</v>
      </c>
      <c r="K40" s="19">
        <f t="shared" si="2"/>
        <v>747.98</v>
      </c>
      <c r="L40" s="277">
        <f t="shared" si="3"/>
        <v>1308.97</v>
      </c>
      <c r="M40" s="105">
        <v>1570.76</v>
      </c>
      <c r="BD40" s="14"/>
      <c r="BE40" s="15"/>
      <c r="BF40" s="21" t="s">
        <v>1615</v>
      </c>
      <c r="BG40" s="41"/>
      <c r="BH40" s="12"/>
      <c r="BI40" s="12"/>
    </row>
    <row r="41" spans="1:61" s="3" customFormat="1" ht="20.399999999999999" x14ac:dyDescent="0.3">
      <c r="A41" s="69"/>
      <c r="B41" s="26" t="s">
        <v>595</v>
      </c>
      <c r="C41" s="600" t="s">
        <v>596</v>
      </c>
      <c r="D41" s="600"/>
      <c r="E41" s="600"/>
      <c r="F41" s="221" t="s">
        <v>402</v>
      </c>
      <c r="G41" s="22" t="s">
        <v>1622</v>
      </c>
      <c r="H41" s="55"/>
      <c r="I41" s="55"/>
      <c r="J41" s="19"/>
      <c r="K41" s="19"/>
      <c r="L41" s="277"/>
      <c r="M41" s="105"/>
      <c r="BD41" s="14"/>
      <c r="BE41" s="15"/>
      <c r="BF41" s="21"/>
      <c r="BG41" s="41"/>
      <c r="BH41" s="12"/>
      <c r="BI41" s="12" t="s">
        <v>596</v>
      </c>
    </row>
    <row r="42" spans="1:61" s="3" customFormat="1" ht="21.6" x14ac:dyDescent="0.3">
      <c r="A42" s="69"/>
      <c r="B42" s="26" t="s">
        <v>597</v>
      </c>
      <c r="C42" s="600" t="s">
        <v>598</v>
      </c>
      <c r="D42" s="600"/>
      <c r="E42" s="600"/>
      <c r="F42" s="221" t="s">
        <v>67</v>
      </c>
      <c r="G42" s="22" t="s">
        <v>1623</v>
      </c>
      <c r="H42" s="55"/>
      <c r="I42" s="55"/>
      <c r="J42" s="19"/>
      <c r="K42" s="19"/>
      <c r="L42" s="277"/>
      <c r="M42" s="105"/>
      <c r="BD42" s="14"/>
      <c r="BE42" s="15"/>
      <c r="BF42" s="21"/>
      <c r="BG42" s="41"/>
      <c r="BH42" s="12"/>
      <c r="BI42" s="12" t="s">
        <v>598</v>
      </c>
    </row>
    <row r="43" spans="1:61" s="3" customFormat="1" ht="21.6" x14ac:dyDescent="0.3">
      <c r="A43" s="69"/>
      <c r="B43" s="26" t="s">
        <v>599</v>
      </c>
      <c r="C43" s="600" t="s">
        <v>600</v>
      </c>
      <c r="D43" s="600"/>
      <c r="E43" s="600"/>
      <c r="F43" s="221" t="s">
        <v>67</v>
      </c>
      <c r="G43" s="22" t="s">
        <v>1624</v>
      </c>
      <c r="H43" s="55"/>
      <c r="I43" s="55"/>
      <c r="J43" s="19"/>
      <c r="K43" s="19"/>
      <c r="L43" s="277"/>
      <c r="M43" s="105"/>
      <c r="BD43" s="14"/>
      <c r="BE43" s="15"/>
      <c r="BF43" s="21"/>
      <c r="BG43" s="41"/>
      <c r="BH43" s="12"/>
      <c r="BI43" s="12" t="s">
        <v>600</v>
      </c>
    </row>
    <row r="44" spans="1:61" s="3" customFormat="1" ht="20.399999999999999" x14ac:dyDescent="0.3">
      <c r="A44" s="69"/>
      <c r="B44" s="26" t="s">
        <v>601</v>
      </c>
      <c r="C44" s="600" t="s">
        <v>602</v>
      </c>
      <c r="D44" s="600"/>
      <c r="E44" s="600"/>
      <c r="F44" s="221" t="s">
        <v>72</v>
      </c>
      <c r="G44" s="22" t="s">
        <v>1625</v>
      </c>
      <c r="H44" s="55"/>
      <c r="I44" s="55"/>
      <c r="J44" s="19"/>
      <c r="K44" s="19"/>
      <c r="L44" s="277"/>
      <c r="M44" s="105"/>
      <c r="BD44" s="14"/>
      <c r="BE44" s="15"/>
      <c r="BF44" s="21"/>
      <c r="BG44" s="41"/>
      <c r="BH44" s="12"/>
      <c r="BI44" s="12" t="s">
        <v>602</v>
      </c>
    </row>
    <row r="45" spans="1:61" s="3" customFormat="1" ht="20.399999999999999" x14ac:dyDescent="0.3">
      <c r="A45" s="69"/>
      <c r="B45" s="26" t="s">
        <v>86</v>
      </c>
      <c r="C45" s="600" t="s">
        <v>87</v>
      </c>
      <c r="D45" s="600"/>
      <c r="E45" s="600"/>
      <c r="F45" s="221" t="s">
        <v>67</v>
      </c>
      <c r="G45" s="22" t="s">
        <v>1626</v>
      </c>
      <c r="H45" s="55"/>
      <c r="I45" s="55"/>
      <c r="J45" s="19"/>
      <c r="K45" s="19"/>
      <c r="L45" s="277"/>
      <c r="M45" s="105"/>
      <c r="BD45" s="14"/>
      <c r="BE45" s="15"/>
      <c r="BF45" s="21"/>
      <c r="BG45" s="41"/>
      <c r="BH45" s="12"/>
      <c r="BI45" s="12" t="s">
        <v>87</v>
      </c>
    </row>
    <row r="46" spans="1:61" s="3" customFormat="1" ht="21.6" x14ac:dyDescent="0.3">
      <c r="A46" s="69"/>
      <c r="B46" s="26" t="s">
        <v>603</v>
      </c>
      <c r="C46" s="600" t="s">
        <v>604</v>
      </c>
      <c r="D46" s="600"/>
      <c r="E46" s="600"/>
      <c r="F46" s="221" t="s">
        <v>605</v>
      </c>
      <c r="G46" s="22" t="s">
        <v>1627</v>
      </c>
      <c r="H46" s="55"/>
      <c r="I46" s="55"/>
      <c r="J46" s="19"/>
      <c r="K46" s="19"/>
      <c r="L46" s="277"/>
      <c r="M46" s="105"/>
      <c r="BD46" s="14"/>
      <c r="BE46" s="15"/>
      <c r="BF46" s="21"/>
      <c r="BG46" s="41"/>
      <c r="BH46" s="12"/>
      <c r="BI46" s="12" t="s">
        <v>604</v>
      </c>
    </row>
    <row r="47" spans="1:61" s="3" customFormat="1" ht="21.6" x14ac:dyDescent="0.3">
      <c r="A47" s="68" t="s">
        <v>165</v>
      </c>
      <c r="B47" s="17" t="s">
        <v>1614</v>
      </c>
      <c r="C47" s="568" t="s">
        <v>1615</v>
      </c>
      <c r="D47" s="568"/>
      <c r="E47" s="568"/>
      <c r="F47" s="16" t="s">
        <v>64</v>
      </c>
      <c r="G47" s="24">
        <v>0.5</v>
      </c>
      <c r="H47" s="55">
        <f t="shared" si="0"/>
        <v>14921.96</v>
      </c>
      <c r="I47" s="55">
        <f t="shared" si="1"/>
        <v>7460.98</v>
      </c>
      <c r="J47" s="19">
        <v>8953.18</v>
      </c>
      <c r="K47" s="19">
        <f t="shared" si="2"/>
        <v>747.98</v>
      </c>
      <c r="L47" s="277">
        <f t="shared" si="3"/>
        <v>373.99</v>
      </c>
      <c r="M47" s="105">
        <v>448.79</v>
      </c>
      <c r="BD47" s="14"/>
      <c r="BE47" s="15"/>
      <c r="BF47" s="21" t="s">
        <v>1615</v>
      </c>
      <c r="BG47" s="41"/>
      <c r="BH47" s="12"/>
      <c r="BI47" s="12"/>
    </row>
    <row r="48" spans="1:61" s="3" customFormat="1" ht="20.399999999999999" x14ac:dyDescent="0.3">
      <c r="A48" s="69"/>
      <c r="B48" s="26" t="s">
        <v>595</v>
      </c>
      <c r="C48" s="600" t="s">
        <v>596</v>
      </c>
      <c r="D48" s="600"/>
      <c r="E48" s="600"/>
      <c r="F48" s="221" t="s">
        <v>402</v>
      </c>
      <c r="G48" s="22" t="s">
        <v>1628</v>
      </c>
      <c r="H48" s="55"/>
      <c r="I48" s="55"/>
      <c r="J48" s="19"/>
      <c r="K48" s="19"/>
      <c r="L48" s="277"/>
      <c r="M48" s="105"/>
      <c r="BD48" s="14"/>
      <c r="BE48" s="15"/>
      <c r="BF48" s="21"/>
      <c r="BG48" s="41"/>
      <c r="BH48" s="12"/>
      <c r="BI48" s="12" t="s">
        <v>596</v>
      </c>
    </row>
    <row r="49" spans="1:61" s="3" customFormat="1" ht="21.6" x14ac:dyDescent="0.3">
      <c r="A49" s="69"/>
      <c r="B49" s="26" t="s">
        <v>597</v>
      </c>
      <c r="C49" s="600" t="s">
        <v>598</v>
      </c>
      <c r="D49" s="600"/>
      <c r="E49" s="600"/>
      <c r="F49" s="221" t="s">
        <v>67</v>
      </c>
      <c r="G49" s="22" t="s">
        <v>1629</v>
      </c>
      <c r="H49" s="55"/>
      <c r="I49" s="55"/>
      <c r="J49" s="19"/>
      <c r="K49" s="19"/>
      <c r="L49" s="277"/>
      <c r="M49" s="105"/>
      <c r="BD49" s="14"/>
      <c r="BE49" s="15"/>
      <c r="BF49" s="21"/>
      <c r="BG49" s="41"/>
      <c r="BH49" s="12"/>
      <c r="BI49" s="12" t="s">
        <v>598</v>
      </c>
    </row>
    <row r="50" spans="1:61" s="3" customFormat="1" ht="21.6" x14ac:dyDescent="0.3">
      <c r="A50" s="69"/>
      <c r="B50" s="26" t="s">
        <v>599</v>
      </c>
      <c r="C50" s="600" t="s">
        <v>600</v>
      </c>
      <c r="D50" s="600"/>
      <c r="E50" s="600"/>
      <c r="F50" s="221" t="s">
        <v>67</v>
      </c>
      <c r="G50" s="22" t="s">
        <v>1630</v>
      </c>
      <c r="H50" s="55"/>
      <c r="I50" s="55"/>
      <c r="J50" s="19"/>
      <c r="K50" s="19"/>
      <c r="L50" s="277"/>
      <c r="M50" s="105"/>
      <c r="BD50" s="14"/>
      <c r="BE50" s="15"/>
      <c r="BF50" s="21"/>
      <c r="BG50" s="41"/>
      <c r="BH50" s="12"/>
      <c r="BI50" s="12" t="s">
        <v>600</v>
      </c>
    </row>
    <row r="51" spans="1:61" s="3" customFormat="1" ht="20.399999999999999" x14ac:dyDescent="0.3">
      <c r="A51" s="69"/>
      <c r="B51" s="26" t="s">
        <v>601</v>
      </c>
      <c r="C51" s="600" t="s">
        <v>602</v>
      </c>
      <c r="D51" s="600"/>
      <c r="E51" s="600"/>
      <c r="F51" s="221" t="s">
        <v>72</v>
      </c>
      <c r="G51" s="22" t="s">
        <v>1631</v>
      </c>
      <c r="H51" s="55"/>
      <c r="I51" s="55"/>
      <c r="J51" s="19"/>
      <c r="K51" s="19"/>
      <c r="L51" s="277"/>
      <c r="M51" s="105"/>
      <c r="BD51" s="14"/>
      <c r="BE51" s="15"/>
      <c r="BF51" s="21"/>
      <c r="BG51" s="41"/>
      <c r="BH51" s="12"/>
      <c r="BI51" s="12" t="s">
        <v>602</v>
      </c>
    </row>
    <row r="52" spans="1:61" s="3" customFormat="1" ht="20.399999999999999" x14ac:dyDescent="0.3">
      <c r="A52" s="69"/>
      <c r="B52" s="26" t="s">
        <v>86</v>
      </c>
      <c r="C52" s="600" t="s">
        <v>87</v>
      </c>
      <c r="D52" s="600"/>
      <c r="E52" s="600"/>
      <c r="F52" s="221" t="s">
        <v>67</v>
      </c>
      <c r="G52" s="22" t="s">
        <v>1632</v>
      </c>
      <c r="H52" s="55"/>
      <c r="I52" s="55"/>
      <c r="J52" s="19"/>
      <c r="K52" s="19"/>
      <c r="L52" s="277"/>
      <c r="M52" s="105"/>
      <c r="BD52" s="14"/>
      <c r="BE52" s="15"/>
      <c r="BF52" s="21"/>
      <c r="BG52" s="41"/>
      <c r="BH52" s="12"/>
      <c r="BI52" s="12" t="s">
        <v>87</v>
      </c>
    </row>
    <row r="53" spans="1:61" s="3" customFormat="1" ht="21.6" x14ac:dyDescent="0.3">
      <c r="A53" s="69"/>
      <c r="B53" s="26" t="s">
        <v>603</v>
      </c>
      <c r="C53" s="600" t="s">
        <v>604</v>
      </c>
      <c r="D53" s="600"/>
      <c r="E53" s="600"/>
      <c r="F53" s="221" t="s">
        <v>605</v>
      </c>
      <c r="G53" s="22" t="s">
        <v>1633</v>
      </c>
      <c r="H53" s="55"/>
      <c r="I53" s="55"/>
      <c r="J53" s="19"/>
      <c r="K53" s="19"/>
      <c r="L53" s="277"/>
      <c r="M53" s="105"/>
      <c r="BD53" s="14"/>
      <c r="BE53" s="15"/>
      <c r="BF53" s="21"/>
      <c r="BG53" s="41"/>
      <c r="BH53" s="12"/>
      <c r="BI53" s="12" t="s">
        <v>604</v>
      </c>
    </row>
    <row r="54" spans="1:61" s="3" customFormat="1" ht="21.6" x14ac:dyDescent="0.3">
      <c r="A54" s="68" t="s">
        <v>166</v>
      </c>
      <c r="B54" s="17" t="s">
        <v>1614</v>
      </c>
      <c r="C54" s="568" t="s">
        <v>1615</v>
      </c>
      <c r="D54" s="568"/>
      <c r="E54" s="568"/>
      <c r="F54" s="16" t="s">
        <v>64</v>
      </c>
      <c r="G54" s="24">
        <v>0.4</v>
      </c>
      <c r="H54" s="55">
        <f t="shared" si="0"/>
        <v>14921.9</v>
      </c>
      <c r="I54" s="55">
        <f t="shared" si="1"/>
        <v>5968.76</v>
      </c>
      <c r="J54" s="19">
        <v>7162.51</v>
      </c>
      <c r="K54" s="19">
        <f t="shared" si="2"/>
        <v>747.98</v>
      </c>
      <c r="L54" s="277">
        <f t="shared" si="3"/>
        <v>299.19</v>
      </c>
      <c r="M54" s="105">
        <v>359.03</v>
      </c>
      <c r="BD54" s="14"/>
      <c r="BE54" s="15"/>
      <c r="BF54" s="21" t="s">
        <v>1615</v>
      </c>
      <c r="BG54" s="41"/>
      <c r="BH54" s="12"/>
      <c r="BI54" s="12"/>
    </row>
    <row r="55" spans="1:61" s="3" customFormat="1" ht="20.399999999999999" x14ac:dyDescent="0.3">
      <c r="A55" s="69"/>
      <c r="B55" s="26" t="s">
        <v>595</v>
      </c>
      <c r="C55" s="600" t="s">
        <v>596</v>
      </c>
      <c r="D55" s="600"/>
      <c r="E55" s="600"/>
      <c r="F55" s="221" t="s">
        <v>402</v>
      </c>
      <c r="G55" s="22" t="s">
        <v>1634</v>
      </c>
      <c r="H55" s="55"/>
      <c r="I55" s="55"/>
      <c r="J55" s="19"/>
      <c r="K55" s="19"/>
      <c r="L55" s="277"/>
      <c r="M55" s="105"/>
      <c r="BD55" s="14"/>
      <c r="BE55" s="15"/>
      <c r="BF55" s="21"/>
      <c r="BG55" s="41"/>
      <c r="BH55" s="12"/>
      <c r="BI55" s="12" t="s">
        <v>596</v>
      </c>
    </row>
    <row r="56" spans="1:61" s="3" customFormat="1" ht="21.6" x14ac:dyDescent="0.3">
      <c r="A56" s="69"/>
      <c r="B56" s="26" t="s">
        <v>597</v>
      </c>
      <c r="C56" s="600" t="s">
        <v>598</v>
      </c>
      <c r="D56" s="600"/>
      <c r="E56" s="600"/>
      <c r="F56" s="221" t="s">
        <v>67</v>
      </c>
      <c r="G56" s="22" t="s">
        <v>1635</v>
      </c>
      <c r="H56" s="55"/>
      <c r="I56" s="55"/>
      <c r="J56" s="19"/>
      <c r="K56" s="19"/>
      <c r="L56" s="277"/>
      <c r="M56" s="105"/>
      <c r="BD56" s="14"/>
      <c r="BE56" s="15"/>
      <c r="BF56" s="21"/>
      <c r="BG56" s="41"/>
      <c r="BH56" s="12"/>
      <c r="BI56" s="12" t="s">
        <v>598</v>
      </c>
    </row>
    <row r="57" spans="1:61" s="3" customFormat="1" ht="21.6" x14ac:dyDescent="0.3">
      <c r="A57" s="69"/>
      <c r="B57" s="26" t="s">
        <v>599</v>
      </c>
      <c r="C57" s="600" t="s">
        <v>600</v>
      </c>
      <c r="D57" s="600"/>
      <c r="E57" s="600"/>
      <c r="F57" s="221" t="s">
        <v>67</v>
      </c>
      <c r="G57" s="22" t="s">
        <v>1636</v>
      </c>
      <c r="H57" s="55"/>
      <c r="I57" s="55"/>
      <c r="J57" s="19"/>
      <c r="K57" s="19"/>
      <c r="L57" s="277"/>
      <c r="M57" s="105"/>
      <c r="BD57" s="14"/>
      <c r="BE57" s="15"/>
      <c r="BF57" s="21"/>
      <c r="BG57" s="41"/>
      <c r="BH57" s="12"/>
      <c r="BI57" s="12" t="s">
        <v>600</v>
      </c>
    </row>
    <row r="58" spans="1:61" s="3" customFormat="1" ht="20.399999999999999" x14ac:dyDescent="0.3">
      <c r="A58" s="69"/>
      <c r="B58" s="26" t="s">
        <v>601</v>
      </c>
      <c r="C58" s="600" t="s">
        <v>602</v>
      </c>
      <c r="D58" s="600"/>
      <c r="E58" s="600"/>
      <c r="F58" s="221" t="s">
        <v>72</v>
      </c>
      <c r="G58" s="22" t="s">
        <v>1637</v>
      </c>
      <c r="H58" s="55"/>
      <c r="I58" s="55"/>
      <c r="J58" s="19"/>
      <c r="K58" s="19"/>
      <c r="L58" s="277"/>
      <c r="M58" s="105"/>
      <c r="BD58" s="14"/>
      <c r="BE58" s="15"/>
      <c r="BF58" s="21"/>
      <c r="BG58" s="41"/>
      <c r="BH58" s="12"/>
      <c r="BI58" s="12" t="s">
        <v>602</v>
      </c>
    </row>
    <row r="59" spans="1:61" s="3" customFormat="1" ht="20.399999999999999" x14ac:dyDescent="0.3">
      <c r="A59" s="69"/>
      <c r="B59" s="26" t="s">
        <v>86</v>
      </c>
      <c r="C59" s="600" t="s">
        <v>87</v>
      </c>
      <c r="D59" s="600"/>
      <c r="E59" s="600"/>
      <c r="F59" s="221" t="s">
        <v>67</v>
      </c>
      <c r="G59" s="22" t="s">
        <v>1638</v>
      </c>
      <c r="H59" s="55"/>
      <c r="I59" s="55"/>
      <c r="J59" s="19"/>
      <c r="K59" s="19"/>
      <c r="L59" s="277"/>
      <c r="M59" s="105"/>
      <c r="BD59" s="14"/>
      <c r="BE59" s="15"/>
      <c r="BF59" s="21"/>
      <c r="BG59" s="41"/>
      <c r="BH59" s="12"/>
      <c r="BI59" s="12" t="s">
        <v>87</v>
      </c>
    </row>
    <row r="60" spans="1:61" s="3" customFormat="1" ht="21.6" x14ac:dyDescent="0.3">
      <c r="A60" s="69"/>
      <c r="B60" s="26" t="s">
        <v>603</v>
      </c>
      <c r="C60" s="600" t="s">
        <v>604</v>
      </c>
      <c r="D60" s="600"/>
      <c r="E60" s="600"/>
      <c r="F60" s="221" t="s">
        <v>605</v>
      </c>
      <c r="G60" s="22" t="s">
        <v>1639</v>
      </c>
      <c r="H60" s="55"/>
      <c r="I60" s="55"/>
      <c r="J60" s="19"/>
      <c r="K60" s="19"/>
      <c r="L60" s="277"/>
      <c r="M60" s="105"/>
      <c r="BD60" s="14"/>
      <c r="BE60" s="15"/>
      <c r="BF60" s="21"/>
      <c r="BG60" s="41"/>
      <c r="BH60" s="12"/>
      <c r="BI60" s="12" t="s">
        <v>604</v>
      </c>
    </row>
    <row r="61" spans="1:61" s="3" customFormat="1" ht="62.4" x14ac:dyDescent="0.3">
      <c r="A61" s="68" t="s">
        <v>169</v>
      </c>
      <c r="B61" s="17" t="s">
        <v>1640</v>
      </c>
      <c r="C61" s="568" t="s">
        <v>1641</v>
      </c>
      <c r="D61" s="568"/>
      <c r="E61" s="568"/>
      <c r="F61" s="16" t="s">
        <v>112</v>
      </c>
      <c r="G61" s="30">
        <v>2265.42</v>
      </c>
      <c r="H61" s="55">
        <f t="shared" si="0"/>
        <v>0</v>
      </c>
      <c r="I61" s="55">
        <f t="shared" si="1"/>
        <v>0</v>
      </c>
      <c r="J61" s="19">
        <v>0</v>
      </c>
      <c r="K61" s="19">
        <f t="shared" si="2"/>
        <v>230.33</v>
      </c>
      <c r="L61" s="277">
        <f t="shared" si="3"/>
        <v>521792.86</v>
      </c>
      <c r="M61" s="105">
        <v>626151.43000000005</v>
      </c>
      <c r="BD61" s="14"/>
      <c r="BE61" s="15"/>
      <c r="BF61" s="21" t="s">
        <v>1641</v>
      </c>
      <c r="BG61" s="41"/>
      <c r="BH61" s="12"/>
      <c r="BI61" s="12"/>
    </row>
    <row r="62" spans="1:61" s="3" customFormat="1" ht="15" customHeight="1" x14ac:dyDescent="0.3">
      <c r="A62" s="610" t="s">
        <v>1642</v>
      </c>
      <c r="B62" s="604"/>
      <c r="C62" s="604"/>
      <c r="D62" s="604"/>
      <c r="E62" s="604"/>
      <c r="F62" s="604"/>
      <c r="G62" s="604"/>
      <c r="H62" s="354"/>
      <c r="I62" s="354"/>
      <c r="J62" s="267"/>
      <c r="K62" s="267"/>
      <c r="L62" s="432"/>
      <c r="M62" s="433"/>
      <c r="BD62" s="14"/>
      <c r="BE62" s="15" t="s">
        <v>1642</v>
      </c>
      <c r="BF62" s="21"/>
      <c r="BG62" s="41"/>
      <c r="BH62" s="12"/>
      <c r="BI62" s="12"/>
    </row>
    <row r="63" spans="1:61" s="3" customFormat="1" ht="21.6" x14ac:dyDescent="0.3">
      <c r="A63" s="68" t="s">
        <v>172</v>
      </c>
      <c r="B63" s="17" t="s">
        <v>593</v>
      </c>
      <c r="C63" s="568" t="s">
        <v>594</v>
      </c>
      <c r="D63" s="568"/>
      <c r="E63" s="568"/>
      <c r="F63" s="16" t="s">
        <v>64</v>
      </c>
      <c r="G63" s="30">
        <v>1.1499999999999999</v>
      </c>
      <c r="H63" s="55">
        <f t="shared" si="0"/>
        <v>14264.07</v>
      </c>
      <c r="I63" s="55">
        <f t="shared" si="1"/>
        <v>16403.68</v>
      </c>
      <c r="J63" s="19">
        <v>19684.419999999998</v>
      </c>
      <c r="K63" s="19">
        <f t="shared" si="2"/>
        <v>747.98</v>
      </c>
      <c r="L63" s="277">
        <f t="shared" si="3"/>
        <v>860.18</v>
      </c>
      <c r="M63" s="105">
        <v>1032.21</v>
      </c>
      <c r="BD63" s="14"/>
      <c r="BE63" s="15"/>
      <c r="BF63" s="21" t="s">
        <v>594</v>
      </c>
      <c r="BG63" s="41"/>
      <c r="BH63" s="12"/>
      <c r="BI63" s="12"/>
    </row>
    <row r="64" spans="1:61" s="3" customFormat="1" ht="20.399999999999999" x14ac:dyDescent="0.3">
      <c r="A64" s="69"/>
      <c r="B64" s="26" t="s">
        <v>595</v>
      </c>
      <c r="C64" s="600" t="s">
        <v>596</v>
      </c>
      <c r="D64" s="600"/>
      <c r="E64" s="600"/>
      <c r="F64" s="221" t="s">
        <v>402</v>
      </c>
      <c r="G64" s="22" t="s">
        <v>1643</v>
      </c>
      <c r="H64" s="55"/>
      <c r="I64" s="55"/>
      <c r="J64" s="19"/>
      <c r="K64" s="19"/>
      <c r="L64" s="277"/>
      <c r="M64" s="105"/>
      <c r="BD64" s="14"/>
      <c r="BE64" s="15"/>
      <c r="BF64" s="21"/>
      <c r="BG64" s="41"/>
      <c r="BH64" s="12"/>
      <c r="BI64" s="12" t="s">
        <v>596</v>
      </c>
    </row>
    <row r="65" spans="1:61" s="3" customFormat="1" ht="21.6" x14ac:dyDescent="0.3">
      <c r="A65" s="69"/>
      <c r="B65" s="26" t="s">
        <v>597</v>
      </c>
      <c r="C65" s="600" t="s">
        <v>598</v>
      </c>
      <c r="D65" s="600"/>
      <c r="E65" s="600"/>
      <c r="F65" s="221" t="s">
        <v>67</v>
      </c>
      <c r="G65" s="22" t="s">
        <v>1644</v>
      </c>
      <c r="H65" s="55"/>
      <c r="I65" s="55"/>
      <c r="J65" s="19"/>
      <c r="K65" s="19"/>
      <c r="L65" s="277"/>
      <c r="M65" s="105"/>
      <c r="BD65" s="14"/>
      <c r="BE65" s="15"/>
      <c r="BF65" s="21"/>
      <c r="BG65" s="41"/>
      <c r="BH65" s="12"/>
      <c r="BI65" s="12" t="s">
        <v>598</v>
      </c>
    </row>
    <row r="66" spans="1:61" s="3" customFormat="1" ht="21.6" x14ac:dyDescent="0.3">
      <c r="A66" s="69"/>
      <c r="B66" s="26" t="s">
        <v>599</v>
      </c>
      <c r="C66" s="600" t="s">
        <v>600</v>
      </c>
      <c r="D66" s="600"/>
      <c r="E66" s="600"/>
      <c r="F66" s="221" t="s">
        <v>67</v>
      </c>
      <c r="G66" s="22" t="s">
        <v>1645</v>
      </c>
      <c r="H66" s="55"/>
      <c r="I66" s="55"/>
      <c r="J66" s="19"/>
      <c r="K66" s="19"/>
      <c r="L66" s="277"/>
      <c r="M66" s="105"/>
      <c r="BD66" s="14"/>
      <c r="BE66" s="15"/>
      <c r="BF66" s="21"/>
      <c r="BG66" s="41"/>
      <c r="BH66" s="12"/>
      <c r="BI66" s="12" t="s">
        <v>600</v>
      </c>
    </row>
    <row r="67" spans="1:61" s="3" customFormat="1" ht="20.399999999999999" x14ac:dyDescent="0.3">
      <c r="A67" s="69"/>
      <c r="B67" s="26" t="s">
        <v>601</v>
      </c>
      <c r="C67" s="600" t="s">
        <v>602</v>
      </c>
      <c r="D67" s="600"/>
      <c r="E67" s="600"/>
      <c r="F67" s="221" t="s">
        <v>72</v>
      </c>
      <c r="G67" s="22" t="s">
        <v>1646</v>
      </c>
      <c r="H67" s="55"/>
      <c r="I67" s="55"/>
      <c r="J67" s="19"/>
      <c r="K67" s="19"/>
      <c r="L67" s="277"/>
      <c r="M67" s="105"/>
      <c r="BD67" s="14"/>
      <c r="BE67" s="15"/>
      <c r="BF67" s="21"/>
      <c r="BG67" s="41"/>
      <c r="BH67" s="12"/>
      <c r="BI67" s="12" t="s">
        <v>602</v>
      </c>
    </row>
    <row r="68" spans="1:61" s="3" customFormat="1" ht="20.399999999999999" x14ac:dyDescent="0.3">
      <c r="A68" s="69"/>
      <c r="B68" s="26" t="s">
        <v>86</v>
      </c>
      <c r="C68" s="600" t="s">
        <v>87</v>
      </c>
      <c r="D68" s="600"/>
      <c r="E68" s="600"/>
      <c r="F68" s="221" t="s">
        <v>67</v>
      </c>
      <c r="G68" s="22" t="s">
        <v>1647</v>
      </c>
      <c r="H68" s="55"/>
      <c r="I68" s="55"/>
      <c r="J68" s="19"/>
      <c r="K68" s="19"/>
      <c r="L68" s="277"/>
      <c r="M68" s="105"/>
      <c r="BD68" s="14"/>
      <c r="BE68" s="15"/>
      <c r="BF68" s="21"/>
      <c r="BG68" s="41"/>
      <c r="BH68" s="12"/>
      <c r="BI68" s="12" t="s">
        <v>87</v>
      </c>
    </row>
    <row r="69" spans="1:61" s="3" customFormat="1" ht="21.6" x14ac:dyDescent="0.3">
      <c r="A69" s="69"/>
      <c r="B69" s="26" t="s">
        <v>603</v>
      </c>
      <c r="C69" s="600" t="s">
        <v>604</v>
      </c>
      <c r="D69" s="600"/>
      <c r="E69" s="600"/>
      <c r="F69" s="221" t="s">
        <v>605</v>
      </c>
      <c r="G69" s="22" t="s">
        <v>1648</v>
      </c>
      <c r="H69" s="55"/>
      <c r="I69" s="55"/>
      <c r="J69" s="19"/>
      <c r="K69" s="19"/>
      <c r="L69" s="277"/>
      <c r="M69" s="105"/>
      <c r="BD69" s="14"/>
      <c r="BE69" s="15"/>
      <c r="BF69" s="21"/>
      <c r="BG69" s="41"/>
      <c r="BH69" s="12"/>
      <c r="BI69" s="12" t="s">
        <v>604</v>
      </c>
    </row>
    <row r="70" spans="1:61" s="3" customFormat="1" ht="21.6" x14ac:dyDescent="0.3">
      <c r="A70" s="68" t="s">
        <v>173</v>
      </c>
      <c r="B70" s="17" t="s">
        <v>1649</v>
      </c>
      <c r="C70" s="568" t="s">
        <v>1650</v>
      </c>
      <c r="D70" s="568"/>
      <c r="E70" s="568"/>
      <c r="F70" s="16" t="s">
        <v>1045</v>
      </c>
      <c r="G70" s="18">
        <v>0.115</v>
      </c>
      <c r="H70" s="55">
        <f t="shared" si="0"/>
        <v>0</v>
      </c>
      <c r="I70" s="55">
        <f t="shared" si="1"/>
        <v>0</v>
      </c>
      <c r="J70" s="19">
        <v>0</v>
      </c>
      <c r="K70" s="19">
        <f t="shared" si="2"/>
        <v>121333.48</v>
      </c>
      <c r="L70" s="277">
        <f t="shared" si="3"/>
        <v>13953.35</v>
      </c>
      <c r="M70" s="105">
        <v>16744.02</v>
      </c>
      <c r="BD70" s="14"/>
      <c r="BE70" s="15"/>
      <c r="BF70" s="21" t="s">
        <v>1650</v>
      </c>
      <c r="BG70" s="41"/>
      <c r="BH70" s="12"/>
      <c r="BI70" s="12"/>
    </row>
    <row r="71" spans="1:61" s="3" customFormat="1" ht="15" customHeight="1" x14ac:dyDescent="0.3">
      <c r="A71" s="610" t="s">
        <v>1651</v>
      </c>
      <c r="B71" s="604"/>
      <c r="C71" s="604"/>
      <c r="D71" s="604"/>
      <c r="E71" s="604"/>
      <c r="F71" s="604"/>
      <c r="G71" s="604"/>
      <c r="H71" s="354"/>
      <c r="I71" s="354"/>
      <c r="J71" s="267"/>
      <c r="K71" s="267"/>
      <c r="L71" s="432"/>
      <c r="M71" s="433"/>
      <c r="BD71" s="14"/>
      <c r="BE71" s="15" t="s">
        <v>1651</v>
      </c>
      <c r="BF71" s="21"/>
      <c r="BG71" s="41"/>
      <c r="BH71" s="12"/>
      <c r="BI71" s="12"/>
    </row>
    <row r="72" spans="1:61" s="3" customFormat="1" ht="21.6" x14ac:dyDescent="0.3">
      <c r="A72" s="68" t="s">
        <v>176</v>
      </c>
      <c r="B72" s="17" t="s">
        <v>1652</v>
      </c>
      <c r="C72" s="568" t="s">
        <v>1653</v>
      </c>
      <c r="D72" s="568"/>
      <c r="E72" s="568"/>
      <c r="F72" s="16" t="s">
        <v>64</v>
      </c>
      <c r="G72" s="30">
        <v>2.08</v>
      </c>
      <c r="H72" s="55">
        <f t="shared" si="0"/>
        <v>509.76</v>
      </c>
      <c r="I72" s="55">
        <f t="shared" si="1"/>
        <v>1060.31</v>
      </c>
      <c r="J72" s="19">
        <v>1272.3699999999999</v>
      </c>
      <c r="K72" s="19">
        <f t="shared" si="2"/>
        <v>0.82</v>
      </c>
      <c r="L72" s="277">
        <f t="shared" si="3"/>
        <v>1.7</v>
      </c>
      <c r="M72" s="105">
        <v>2.04</v>
      </c>
      <c r="BD72" s="14"/>
      <c r="BE72" s="15"/>
      <c r="BF72" s="21" t="s">
        <v>1653</v>
      </c>
      <c r="BG72" s="41"/>
      <c r="BH72" s="12"/>
      <c r="BI72" s="12"/>
    </row>
    <row r="73" spans="1:61" s="3" customFormat="1" ht="21.6" x14ac:dyDescent="0.3">
      <c r="A73" s="69"/>
      <c r="B73" s="26" t="s">
        <v>603</v>
      </c>
      <c r="C73" s="600" t="s">
        <v>604</v>
      </c>
      <c r="D73" s="600"/>
      <c r="E73" s="600"/>
      <c r="F73" s="221" t="s">
        <v>605</v>
      </c>
      <c r="G73" s="22" t="s">
        <v>1654</v>
      </c>
      <c r="H73" s="55"/>
      <c r="I73" s="55"/>
      <c r="J73" s="19"/>
      <c r="K73" s="19"/>
      <c r="L73" s="277"/>
      <c r="M73" s="105"/>
      <c r="BD73" s="14"/>
      <c r="BE73" s="15"/>
      <c r="BF73" s="21"/>
      <c r="BG73" s="41"/>
      <c r="BH73" s="12"/>
      <c r="BI73" s="12" t="s">
        <v>604</v>
      </c>
    </row>
    <row r="74" spans="1:61" s="3" customFormat="1" ht="21.6" x14ac:dyDescent="0.3">
      <c r="A74" s="68" t="s">
        <v>178</v>
      </c>
      <c r="B74" s="17" t="s">
        <v>1655</v>
      </c>
      <c r="C74" s="568" t="s">
        <v>1656</v>
      </c>
      <c r="D74" s="568"/>
      <c r="E74" s="568"/>
      <c r="F74" s="16" t="s">
        <v>38</v>
      </c>
      <c r="G74" s="23">
        <v>2</v>
      </c>
      <c r="H74" s="55">
        <f t="shared" si="0"/>
        <v>0</v>
      </c>
      <c r="I74" s="55">
        <f t="shared" si="1"/>
        <v>0</v>
      </c>
      <c r="J74" s="19">
        <v>0</v>
      </c>
      <c r="K74" s="19">
        <f t="shared" si="2"/>
        <v>721.33</v>
      </c>
      <c r="L74" s="277">
        <f t="shared" si="3"/>
        <v>1442.66</v>
      </c>
      <c r="M74" s="105">
        <v>1731.19</v>
      </c>
      <c r="BD74" s="14"/>
      <c r="BE74" s="15"/>
      <c r="BF74" s="21" t="s">
        <v>1656</v>
      </c>
      <c r="BG74" s="41"/>
      <c r="BH74" s="12"/>
      <c r="BI74" s="12"/>
    </row>
    <row r="75" spans="1:61" s="3" customFormat="1" ht="20.399999999999999" x14ac:dyDescent="0.3">
      <c r="A75" s="68" t="s">
        <v>182</v>
      </c>
      <c r="B75" s="17" t="s">
        <v>1657</v>
      </c>
      <c r="C75" s="568" t="s">
        <v>1658</v>
      </c>
      <c r="D75" s="568"/>
      <c r="E75" s="568"/>
      <c r="F75" s="16" t="s">
        <v>112</v>
      </c>
      <c r="G75" s="23">
        <v>46</v>
      </c>
      <c r="H75" s="55">
        <f t="shared" si="0"/>
        <v>0</v>
      </c>
      <c r="I75" s="55">
        <f t="shared" si="1"/>
        <v>0</v>
      </c>
      <c r="J75" s="19">
        <v>0</v>
      </c>
      <c r="K75" s="19">
        <f t="shared" si="2"/>
        <v>12.81</v>
      </c>
      <c r="L75" s="277">
        <f t="shared" si="3"/>
        <v>589.41</v>
      </c>
      <c r="M75" s="105">
        <v>707.29</v>
      </c>
      <c r="BD75" s="14"/>
      <c r="BE75" s="15"/>
      <c r="BF75" s="21" t="s">
        <v>1658</v>
      </c>
      <c r="BG75" s="41"/>
      <c r="BH75" s="12"/>
      <c r="BI75" s="12"/>
    </row>
    <row r="76" spans="1:61" s="3" customFormat="1" ht="15" customHeight="1" x14ac:dyDescent="0.3">
      <c r="A76" s="609" t="s">
        <v>1659</v>
      </c>
      <c r="B76" s="602"/>
      <c r="C76" s="602"/>
      <c r="D76" s="602"/>
      <c r="E76" s="602"/>
      <c r="F76" s="602"/>
      <c r="G76" s="602"/>
      <c r="H76" s="101"/>
      <c r="I76" s="101"/>
      <c r="J76" s="102"/>
      <c r="K76" s="102"/>
      <c r="L76" s="430"/>
      <c r="M76" s="431"/>
      <c r="BD76" s="14" t="s">
        <v>1659</v>
      </c>
      <c r="BE76" s="15"/>
      <c r="BF76" s="21"/>
      <c r="BG76" s="41"/>
      <c r="BH76" s="12"/>
      <c r="BI76" s="12"/>
    </row>
    <row r="77" spans="1:61" s="3" customFormat="1" ht="42" x14ac:dyDescent="0.3">
      <c r="A77" s="68" t="s">
        <v>188</v>
      </c>
      <c r="B77" s="17" t="s">
        <v>1660</v>
      </c>
      <c r="C77" s="568" t="s">
        <v>1661</v>
      </c>
      <c r="D77" s="568"/>
      <c r="E77" s="568"/>
      <c r="F77" s="16" t="s">
        <v>38</v>
      </c>
      <c r="G77" s="23">
        <v>16</v>
      </c>
      <c r="H77" s="55">
        <f t="shared" si="0"/>
        <v>1108.6099999999999</v>
      </c>
      <c r="I77" s="55">
        <f t="shared" si="1"/>
        <v>17737.7</v>
      </c>
      <c r="J77" s="19">
        <v>21285.24</v>
      </c>
      <c r="K77" s="19">
        <f t="shared" si="2"/>
        <v>50.43</v>
      </c>
      <c r="L77" s="277">
        <f t="shared" si="3"/>
        <v>806.92</v>
      </c>
      <c r="M77" s="105">
        <v>968.3</v>
      </c>
      <c r="BD77" s="14"/>
      <c r="BE77" s="15"/>
      <c r="BF77" s="21" t="s">
        <v>1661</v>
      </c>
      <c r="BG77" s="41"/>
      <c r="BH77" s="12"/>
      <c r="BI77" s="12"/>
    </row>
    <row r="78" spans="1:61" s="3" customFormat="1" ht="20.399999999999999" x14ac:dyDescent="0.3">
      <c r="A78" s="69"/>
      <c r="B78" s="26" t="s">
        <v>1662</v>
      </c>
      <c r="C78" s="600" t="s">
        <v>1663</v>
      </c>
      <c r="D78" s="600"/>
      <c r="E78" s="600"/>
      <c r="F78" s="221" t="s">
        <v>67</v>
      </c>
      <c r="G78" s="22" t="s">
        <v>1664</v>
      </c>
      <c r="H78" s="55"/>
      <c r="I78" s="55"/>
      <c r="J78" s="19"/>
      <c r="K78" s="19"/>
      <c r="L78" s="277"/>
      <c r="M78" s="105"/>
      <c r="BD78" s="14"/>
      <c r="BE78" s="15"/>
      <c r="BF78" s="21"/>
      <c r="BG78" s="41"/>
      <c r="BH78" s="12"/>
      <c r="BI78" s="12" t="s">
        <v>1663</v>
      </c>
    </row>
    <row r="79" spans="1:61" s="3" customFormat="1" ht="20.399999999999999" x14ac:dyDescent="0.3">
      <c r="A79" s="69"/>
      <c r="B79" s="26" t="s">
        <v>1665</v>
      </c>
      <c r="C79" s="600" t="s">
        <v>1666</v>
      </c>
      <c r="D79" s="600"/>
      <c r="E79" s="600"/>
      <c r="F79" s="221" t="s">
        <v>67</v>
      </c>
      <c r="G79" s="22" t="s">
        <v>1667</v>
      </c>
      <c r="H79" s="55"/>
      <c r="I79" s="55"/>
      <c r="J79" s="19"/>
      <c r="K79" s="19"/>
      <c r="L79" s="277"/>
      <c r="M79" s="105"/>
      <c r="BD79" s="14"/>
      <c r="BE79" s="15"/>
      <c r="BF79" s="21"/>
      <c r="BG79" s="41"/>
      <c r="BH79" s="12"/>
      <c r="BI79" s="12" t="s">
        <v>1666</v>
      </c>
    </row>
    <row r="80" spans="1:61" s="3" customFormat="1" ht="20.399999999999999" x14ac:dyDescent="0.3">
      <c r="A80" s="69"/>
      <c r="B80" s="26" t="s">
        <v>383</v>
      </c>
      <c r="C80" s="600" t="s">
        <v>384</v>
      </c>
      <c r="D80" s="600"/>
      <c r="E80" s="600"/>
      <c r="F80" s="221" t="s">
        <v>72</v>
      </c>
      <c r="G80" s="22" t="s">
        <v>1668</v>
      </c>
      <c r="H80" s="55"/>
      <c r="I80" s="55"/>
      <c r="J80" s="19"/>
      <c r="K80" s="19"/>
      <c r="L80" s="277"/>
      <c r="M80" s="105"/>
      <c r="BD80" s="14"/>
      <c r="BE80" s="15"/>
      <c r="BF80" s="21"/>
      <c r="BG80" s="41"/>
      <c r="BH80" s="12"/>
      <c r="BI80" s="12" t="s">
        <v>384</v>
      </c>
    </row>
    <row r="81" spans="1:61" s="3" customFormat="1" ht="20.399999999999999" x14ac:dyDescent="0.3">
      <c r="A81" s="69"/>
      <c r="B81" s="26" t="s">
        <v>595</v>
      </c>
      <c r="C81" s="600" t="s">
        <v>596</v>
      </c>
      <c r="D81" s="600"/>
      <c r="E81" s="600"/>
      <c r="F81" s="221" t="s">
        <v>402</v>
      </c>
      <c r="G81" s="22" t="s">
        <v>1669</v>
      </c>
      <c r="H81" s="55"/>
      <c r="I81" s="55"/>
      <c r="J81" s="19"/>
      <c r="K81" s="19"/>
      <c r="L81" s="277"/>
      <c r="M81" s="105"/>
      <c r="BD81" s="14"/>
      <c r="BE81" s="15"/>
      <c r="BF81" s="21"/>
      <c r="BG81" s="41"/>
      <c r="BH81" s="12"/>
      <c r="BI81" s="12" t="s">
        <v>596</v>
      </c>
    </row>
    <row r="82" spans="1:61" s="3" customFormat="1" ht="21.6" x14ac:dyDescent="0.3">
      <c r="A82" s="69"/>
      <c r="B82" s="26" t="s">
        <v>603</v>
      </c>
      <c r="C82" s="600" t="s">
        <v>604</v>
      </c>
      <c r="D82" s="600"/>
      <c r="E82" s="600"/>
      <c r="F82" s="221" t="s">
        <v>605</v>
      </c>
      <c r="G82" s="22" t="s">
        <v>1670</v>
      </c>
      <c r="H82" s="55"/>
      <c r="I82" s="55"/>
      <c r="J82" s="19"/>
      <c r="K82" s="19"/>
      <c r="L82" s="277"/>
      <c r="M82" s="105"/>
      <c r="BD82" s="14"/>
      <c r="BE82" s="15"/>
      <c r="BF82" s="21"/>
      <c r="BG82" s="41"/>
      <c r="BH82" s="12"/>
      <c r="BI82" s="12" t="s">
        <v>604</v>
      </c>
    </row>
    <row r="83" spans="1:61" s="3" customFormat="1" ht="21.6" x14ac:dyDescent="0.3">
      <c r="A83" s="68" t="s">
        <v>192</v>
      </c>
      <c r="B83" s="17" t="s">
        <v>1671</v>
      </c>
      <c r="C83" s="568" t="s">
        <v>1672</v>
      </c>
      <c r="D83" s="568"/>
      <c r="E83" s="568"/>
      <c r="F83" s="16" t="s">
        <v>1456</v>
      </c>
      <c r="G83" s="23">
        <v>16</v>
      </c>
      <c r="H83" s="55">
        <f t="shared" ref="H83:H136" si="4">I83/G83</f>
        <v>0</v>
      </c>
      <c r="I83" s="55">
        <f t="shared" ref="I83:I136" si="5">J83/1.2</f>
        <v>0</v>
      </c>
      <c r="J83" s="19">
        <v>0</v>
      </c>
      <c r="K83" s="19">
        <f t="shared" ref="K83:K136" si="6">L83/G83</f>
        <v>1003.94</v>
      </c>
      <c r="L83" s="277">
        <f t="shared" ref="L83:L136" si="7">M83/1.2</f>
        <v>16062.98</v>
      </c>
      <c r="M83" s="105">
        <v>19275.580000000002</v>
      </c>
      <c r="BD83" s="14"/>
      <c r="BE83" s="15"/>
      <c r="BF83" s="21" t="s">
        <v>1672</v>
      </c>
      <c r="BG83" s="41"/>
      <c r="BH83" s="12"/>
      <c r="BI83" s="12"/>
    </row>
    <row r="84" spans="1:61" s="3" customFormat="1" ht="15" customHeight="1" x14ac:dyDescent="0.3">
      <c r="A84" s="609" t="s">
        <v>1673</v>
      </c>
      <c r="B84" s="602"/>
      <c r="C84" s="602"/>
      <c r="D84" s="602"/>
      <c r="E84" s="602"/>
      <c r="F84" s="602"/>
      <c r="G84" s="602"/>
      <c r="H84" s="101"/>
      <c r="I84" s="101"/>
      <c r="J84" s="102"/>
      <c r="K84" s="102"/>
      <c r="L84" s="430"/>
      <c r="M84" s="431"/>
      <c r="BD84" s="14" t="s">
        <v>1673</v>
      </c>
      <c r="BE84" s="15"/>
      <c r="BF84" s="21"/>
      <c r="BG84" s="41"/>
      <c r="BH84" s="12"/>
      <c r="BI84" s="12"/>
    </row>
    <row r="85" spans="1:61" s="3" customFormat="1" ht="15" customHeight="1" x14ac:dyDescent="0.3">
      <c r="A85" s="610" t="s">
        <v>1674</v>
      </c>
      <c r="B85" s="604"/>
      <c r="C85" s="604"/>
      <c r="D85" s="604"/>
      <c r="E85" s="604"/>
      <c r="F85" s="604"/>
      <c r="G85" s="604"/>
      <c r="H85" s="354"/>
      <c r="I85" s="354"/>
      <c r="J85" s="267"/>
      <c r="K85" s="267"/>
      <c r="L85" s="432"/>
      <c r="M85" s="433"/>
      <c r="BD85" s="14"/>
      <c r="BE85" s="15" t="s">
        <v>1674</v>
      </c>
      <c r="BF85" s="21"/>
      <c r="BG85" s="41"/>
      <c r="BH85" s="12"/>
      <c r="BI85" s="12"/>
    </row>
    <row r="86" spans="1:61" s="3" customFormat="1" ht="21.6" x14ac:dyDescent="0.3">
      <c r="A86" s="68" t="s">
        <v>194</v>
      </c>
      <c r="B86" s="17" t="s">
        <v>1675</v>
      </c>
      <c r="C86" s="568" t="s">
        <v>1676</v>
      </c>
      <c r="D86" s="568"/>
      <c r="E86" s="568"/>
      <c r="F86" s="16" t="s">
        <v>67</v>
      </c>
      <c r="G86" s="18">
        <v>22.364000000000001</v>
      </c>
      <c r="H86" s="55">
        <f t="shared" si="4"/>
        <v>63585.84</v>
      </c>
      <c r="I86" s="55">
        <f t="shared" si="5"/>
        <v>1422033.78</v>
      </c>
      <c r="J86" s="19">
        <v>1706440.54</v>
      </c>
      <c r="K86" s="19">
        <f t="shared" si="6"/>
        <v>845.87</v>
      </c>
      <c r="L86" s="277">
        <f t="shared" si="7"/>
        <v>18917.12</v>
      </c>
      <c r="M86" s="105">
        <v>22700.54</v>
      </c>
      <c r="BD86" s="14"/>
      <c r="BE86" s="15"/>
      <c r="BF86" s="21" t="s">
        <v>1676</v>
      </c>
      <c r="BG86" s="41"/>
      <c r="BH86" s="12"/>
      <c r="BI86" s="12"/>
    </row>
    <row r="87" spans="1:61" s="3" customFormat="1" ht="20.399999999999999" x14ac:dyDescent="0.3">
      <c r="A87" s="69"/>
      <c r="B87" s="26" t="s">
        <v>273</v>
      </c>
      <c r="C87" s="600" t="s">
        <v>274</v>
      </c>
      <c r="D87" s="600"/>
      <c r="E87" s="600"/>
      <c r="F87" s="221" t="s">
        <v>67</v>
      </c>
      <c r="G87" s="22" t="s">
        <v>1677</v>
      </c>
      <c r="H87" s="55"/>
      <c r="I87" s="55"/>
      <c r="J87" s="19"/>
      <c r="K87" s="19"/>
      <c r="L87" s="277"/>
      <c r="M87" s="105"/>
      <c r="BD87" s="14"/>
      <c r="BE87" s="15"/>
      <c r="BF87" s="21"/>
      <c r="BG87" s="41"/>
      <c r="BH87" s="12"/>
      <c r="BI87" s="12" t="s">
        <v>274</v>
      </c>
    </row>
    <row r="88" spans="1:61" s="3" customFormat="1" ht="20.399999999999999" x14ac:dyDescent="0.3">
      <c r="A88" s="106" t="s">
        <v>75</v>
      </c>
      <c r="B88" s="37" t="s">
        <v>387</v>
      </c>
      <c r="C88" s="599" t="s">
        <v>388</v>
      </c>
      <c r="D88" s="599"/>
      <c r="E88" s="599"/>
      <c r="F88" s="222" t="s">
        <v>72</v>
      </c>
      <c r="G88" s="39" t="s">
        <v>33</v>
      </c>
      <c r="H88" s="55"/>
      <c r="I88" s="55"/>
      <c r="J88" s="19"/>
      <c r="K88" s="19"/>
      <c r="L88" s="277"/>
      <c r="M88" s="105"/>
      <c r="BD88" s="14"/>
      <c r="BE88" s="15"/>
      <c r="BF88" s="21"/>
      <c r="BG88" s="41" t="s">
        <v>388</v>
      </c>
      <c r="BH88" s="12"/>
      <c r="BI88" s="12"/>
    </row>
    <row r="89" spans="1:61" s="3" customFormat="1" ht="21.6" x14ac:dyDescent="0.3">
      <c r="A89" s="106" t="s">
        <v>139</v>
      </c>
      <c r="B89" s="37" t="s">
        <v>1678</v>
      </c>
      <c r="C89" s="599" t="s">
        <v>1679</v>
      </c>
      <c r="D89" s="599"/>
      <c r="E89" s="599"/>
      <c r="F89" s="222" t="s">
        <v>67</v>
      </c>
      <c r="G89" s="39" t="s">
        <v>1680</v>
      </c>
      <c r="H89" s="55"/>
      <c r="I89" s="55"/>
      <c r="J89" s="19"/>
      <c r="K89" s="19"/>
      <c r="L89" s="277"/>
      <c r="M89" s="105"/>
      <c r="BD89" s="14"/>
      <c r="BE89" s="15"/>
      <c r="BF89" s="21"/>
      <c r="BG89" s="41" t="s">
        <v>1679</v>
      </c>
      <c r="BH89" s="12"/>
      <c r="BI89" s="12"/>
    </row>
    <row r="90" spans="1:61" s="3" customFormat="1" ht="21.6" x14ac:dyDescent="0.3">
      <c r="A90" s="68" t="s">
        <v>197</v>
      </c>
      <c r="B90" s="17" t="s">
        <v>1681</v>
      </c>
      <c r="C90" s="568" t="s">
        <v>1682</v>
      </c>
      <c r="D90" s="568"/>
      <c r="E90" s="568"/>
      <c r="F90" s="16" t="s">
        <v>1178</v>
      </c>
      <c r="G90" s="23">
        <v>4</v>
      </c>
      <c r="H90" s="55">
        <f t="shared" si="4"/>
        <v>0</v>
      </c>
      <c r="I90" s="55">
        <f t="shared" si="5"/>
        <v>0</v>
      </c>
      <c r="J90" s="19">
        <v>0</v>
      </c>
      <c r="K90" s="19">
        <f t="shared" si="6"/>
        <v>3835209.74</v>
      </c>
      <c r="L90" s="277">
        <f t="shared" si="7"/>
        <v>15340838.939999999</v>
      </c>
      <c r="M90" s="105">
        <v>18409006.73</v>
      </c>
      <c r="BD90" s="14"/>
      <c r="BE90" s="15"/>
      <c r="BF90" s="21" t="s">
        <v>1682</v>
      </c>
      <c r="BG90" s="41"/>
      <c r="BH90" s="12"/>
      <c r="BI90" s="12"/>
    </row>
    <row r="91" spans="1:61" s="3" customFormat="1" ht="15" customHeight="1" x14ac:dyDescent="0.3">
      <c r="A91" s="610" t="s">
        <v>1683</v>
      </c>
      <c r="B91" s="604"/>
      <c r="C91" s="604"/>
      <c r="D91" s="604"/>
      <c r="E91" s="604"/>
      <c r="F91" s="604"/>
      <c r="G91" s="604"/>
      <c r="H91" s="354"/>
      <c r="I91" s="354"/>
      <c r="J91" s="267"/>
      <c r="K91" s="267"/>
      <c r="L91" s="432"/>
      <c r="M91" s="433"/>
      <c r="BD91" s="14"/>
      <c r="BE91" s="15" t="s">
        <v>1683</v>
      </c>
      <c r="BF91" s="21"/>
      <c r="BG91" s="41"/>
      <c r="BH91" s="12"/>
      <c r="BI91" s="12"/>
    </row>
    <row r="92" spans="1:61" s="3" customFormat="1" ht="21.6" x14ac:dyDescent="0.3">
      <c r="A92" s="68" t="s">
        <v>218</v>
      </c>
      <c r="B92" s="17" t="s">
        <v>1684</v>
      </c>
      <c r="C92" s="568" t="s">
        <v>1685</v>
      </c>
      <c r="D92" s="568"/>
      <c r="E92" s="568"/>
      <c r="F92" s="16" t="s">
        <v>1456</v>
      </c>
      <c r="G92" s="23">
        <v>4</v>
      </c>
      <c r="H92" s="55">
        <f t="shared" si="4"/>
        <v>0</v>
      </c>
      <c r="I92" s="55">
        <f t="shared" si="5"/>
        <v>0</v>
      </c>
      <c r="J92" s="19">
        <v>0</v>
      </c>
      <c r="K92" s="19">
        <f t="shared" si="6"/>
        <v>252887.86</v>
      </c>
      <c r="L92" s="277">
        <f t="shared" si="7"/>
        <v>1011551.43</v>
      </c>
      <c r="M92" s="105">
        <v>1213861.71</v>
      </c>
      <c r="BD92" s="14"/>
      <c r="BE92" s="15"/>
      <c r="BF92" s="21" t="s">
        <v>1685</v>
      </c>
      <c r="BG92" s="41"/>
      <c r="BH92" s="12"/>
      <c r="BI92" s="12"/>
    </row>
    <row r="93" spans="1:61" s="3" customFormat="1" ht="15" customHeight="1" x14ac:dyDescent="0.3">
      <c r="A93" s="610" t="s">
        <v>1686</v>
      </c>
      <c r="B93" s="604"/>
      <c r="C93" s="604"/>
      <c r="D93" s="604"/>
      <c r="E93" s="604"/>
      <c r="F93" s="604"/>
      <c r="G93" s="604"/>
      <c r="H93" s="354"/>
      <c r="I93" s="354"/>
      <c r="J93" s="267"/>
      <c r="K93" s="267"/>
      <c r="L93" s="432"/>
      <c r="M93" s="433"/>
      <c r="BD93" s="14"/>
      <c r="BE93" s="15" t="s">
        <v>1686</v>
      </c>
      <c r="BF93" s="21"/>
      <c r="BG93" s="41"/>
      <c r="BH93" s="12"/>
      <c r="BI93" s="12"/>
    </row>
    <row r="94" spans="1:61" s="3" customFormat="1" ht="31.8" x14ac:dyDescent="0.3">
      <c r="A94" s="68" t="s">
        <v>221</v>
      </c>
      <c r="B94" s="17" t="s">
        <v>1687</v>
      </c>
      <c r="C94" s="568" t="s">
        <v>1688</v>
      </c>
      <c r="D94" s="568"/>
      <c r="E94" s="568"/>
      <c r="F94" s="16" t="s">
        <v>38</v>
      </c>
      <c r="G94" s="23">
        <v>2</v>
      </c>
      <c r="H94" s="55">
        <f t="shared" si="4"/>
        <v>3286.56</v>
      </c>
      <c r="I94" s="55">
        <f t="shared" si="5"/>
        <v>6573.12</v>
      </c>
      <c r="J94" s="19">
        <v>7887.74</v>
      </c>
      <c r="K94" s="19">
        <f t="shared" si="6"/>
        <v>30.14</v>
      </c>
      <c r="L94" s="277">
        <f t="shared" si="7"/>
        <v>60.28</v>
      </c>
      <c r="M94" s="105">
        <v>72.33</v>
      </c>
      <c r="BD94" s="14"/>
      <c r="BE94" s="15"/>
      <c r="BF94" s="21" t="s">
        <v>1688</v>
      </c>
      <c r="BG94" s="41"/>
      <c r="BH94" s="12"/>
      <c r="BI94" s="12"/>
    </row>
    <row r="95" spans="1:61" s="3" customFormat="1" ht="20.399999999999999" x14ac:dyDescent="0.3">
      <c r="A95" s="69"/>
      <c r="B95" s="26" t="s">
        <v>1689</v>
      </c>
      <c r="C95" s="600" t="s">
        <v>1690</v>
      </c>
      <c r="D95" s="600"/>
      <c r="E95" s="600"/>
      <c r="F95" s="221" t="s">
        <v>72</v>
      </c>
      <c r="G95" s="22" t="s">
        <v>1691</v>
      </c>
      <c r="H95" s="55"/>
      <c r="I95" s="55"/>
      <c r="J95" s="19"/>
      <c r="K95" s="19"/>
      <c r="L95" s="277"/>
      <c r="M95" s="105"/>
      <c r="BD95" s="14"/>
      <c r="BE95" s="15"/>
      <c r="BF95" s="21"/>
      <c r="BG95" s="41"/>
      <c r="BH95" s="12"/>
      <c r="BI95" s="12" t="s">
        <v>1690</v>
      </c>
    </row>
    <row r="96" spans="1:61" s="3" customFormat="1" ht="20.399999999999999" x14ac:dyDescent="0.3">
      <c r="A96" s="69"/>
      <c r="B96" s="26" t="s">
        <v>387</v>
      </c>
      <c r="C96" s="600" t="s">
        <v>388</v>
      </c>
      <c r="D96" s="600"/>
      <c r="E96" s="600"/>
      <c r="F96" s="221" t="s">
        <v>72</v>
      </c>
      <c r="G96" s="22" t="s">
        <v>1691</v>
      </c>
      <c r="H96" s="55"/>
      <c r="I96" s="55"/>
      <c r="J96" s="19"/>
      <c r="K96" s="19"/>
      <c r="L96" s="277"/>
      <c r="M96" s="105"/>
      <c r="BD96" s="14"/>
      <c r="BE96" s="15"/>
      <c r="BF96" s="21"/>
      <c r="BG96" s="41"/>
      <c r="BH96" s="12"/>
      <c r="BI96" s="12" t="s">
        <v>388</v>
      </c>
    </row>
    <row r="97" spans="1:61" s="3" customFormat="1" ht="20.399999999999999" x14ac:dyDescent="0.3">
      <c r="A97" s="69"/>
      <c r="B97" s="26" t="s">
        <v>601</v>
      </c>
      <c r="C97" s="600" t="s">
        <v>602</v>
      </c>
      <c r="D97" s="600"/>
      <c r="E97" s="600"/>
      <c r="F97" s="221" t="s">
        <v>72</v>
      </c>
      <c r="G97" s="22" t="s">
        <v>1692</v>
      </c>
      <c r="H97" s="55"/>
      <c r="I97" s="55"/>
      <c r="J97" s="19"/>
      <c r="K97" s="19"/>
      <c r="L97" s="277"/>
      <c r="M97" s="105"/>
      <c r="BD97" s="14"/>
      <c r="BE97" s="15"/>
      <c r="BF97" s="21"/>
      <c r="BG97" s="41"/>
      <c r="BH97" s="12"/>
      <c r="BI97" s="12" t="s">
        <v>602</v>
      </c>
    </row>
    <row r="98" spans="1:61" s="3" customFormat="1" ht="21.6" x14ac:dyDescent="0.3">
      <c r="A98" s="69"/>
      <c r="B98" s="26" t="s">
        <v>603</v>
      </c>
      <c r="C98" s="600" t="s">
        <v>604</v>
      </c>
      <c r="D98" s="600"/>
      <c r="E98" s="600"/>
      <c r="F98" s="221" t="s">
        <v>605</v>
      </c>
      <c r="G98" s="22" t="s">
        <v>1693</v>
      </c>
      <c r="H98" s="55"/>
      <c r="I98" s="55"/>
      <c r="J98" s="19"/>
      <c r="K98" s="19"/>
      <c r="L98" s="277"/>
      <c r="M98" s="105"/>
      <c r="BD98" s="14"/>
      <c r="BE98" s="15"/>
      <c r="BF98" s="21"/>
      <c r="BG98" s="41"/>
      <c r="BH98" s="12"/>
      <c r="BI98" s="12" t="s">
        <v>604</v>
      </c>
    </row>
    <row r="99" spans="1:61" s="3" customFormat="1" ht="21.6" x14ac:dyDescent="0.3">
      <c r="A99" s="68" t="s">
        <v>223</v>
      </c>
      <c r="B99" s="17" t="s">
        <v>1694</v>
      </c>
      <c r="C99" s="568" t="s">
        <v>1695</v>
      </c>
      <c r="D99" s="568"/>
      <c r="E99" s="568"/>
      <c r="F99" s="16" t="s">
        <v>1456</v>
      </c>
      <c r="G99" s="23">
        <v>2</v>
      </c>
      <c r="H99" s="55">
        <f t="shared" si="4"/>
        <v>0</v>
      </c>
      <c r="I99" s="55">
        <f t="shared" si="5"/>
        <v>0</v>
      </c>
      <c r="J99" s="19">
        <v>0</v>
      </c>
      <c r="K99" s="19">
        <f t="shared" si="6"/>
        <v>8561.0400000000009</v>
      </c>
      <c r="L99" s="277">
        <f t="shared" si="7"/>
        <v>17122.080000000002</v>
      </c>
      <c r="M99" s="105">
        <v>20546.5</v>
      </c>
      <c r="BD99" s="14"/>
      <c r="BE99" s="15"/>
      <c r="BF99" s="21" t="s">
        <v>1695</v>
      </c>
      <c r="BG99" s="41"/>
      <c r="BH99" s="12"/>
      <c r="BI99" s="12"/>
    </row>
    <row r="100" spans="1:61" s="3" customFormat="1" ht="15" customHeight="1" x14ac:dyDescent="0.3">
      <c r="A100" s="610" t="s">
        <v>1696</v>
      </c>
      <c r="B100" s="604"/>
      <c r="C100" s="604"/>
      <c r="D100" s="604"/>
      <c r="E100" s="604"/>
      <c r="F100" s="604"/>
      <c r="G100" s="604"/>
      <c r="H100" s="354"/>
      <c r="I100" s="354"/>
      <c r="J100" s="267"/>
      <c r="K100" s="267"/>
      <c r="L100" s="432"/>
      <c r="M100" s="433"/>
      <c r="BD100" s="14"/>
      <c r="BE100" s="15" t="s">
        <v>1696</v>
      </c>
      <c r="BF100" s="21"/>
      <c r="BG100" s="41"/>
      <c r="BH100" s="12"/>
      <c r="BI100" s="12"/>
    </row>
    <row r="101" spans="1:61" s="3" customFormat="1" ht="31.8" x14ac:dyDescent="0.3">
      <c r="A101" s="68" t="s">
        <v>226</v>
      </c>
      <c r="B101" s="17" t="s">
        <v>1697</v>
      </c>
      <c r="C101" s="568" t="s">
        <v>1698</v>
      </c>
      <c r="D101" s="568"/>
      <c r="E101" s="568"/>
      <c r="F101" s="16" t="s">
        <v>138</v>
      </c>
      <c r="G101" s="30">
        <v>0.24</v>
      </c>
      <c r="H101" s="55">
        <f t="shared" si="4"/>
        <v>708388.75</v>
      </c>
      <c r="I101" s="55">
        <f t="shared" si="5"/>
        <v>170013.3</v>
      </c>
      <c r="J101" s="19">
        <v>204015.96</v>
      </c>
      <c r="K101" s="19">
        <f t="shared" si="6"/>
        <v>13262.42</v>
      </c>
      <c r="L101" s="277">
        <f t="shared" si="7"/>
        <v>3182.98</v>
      </c>
      <c r="M101" s="105">
        <v>3819.58</v>
      </c>
      <c r="BD101" s="14"/>
      <c r="BE101" s="15"/>
      <c r="BF101" s="21" t="s">
        <v>1698</v>
      </c>
      <c r="BG101" s="41"/>
      <c r="BH101" s="12"/>
      <c r="BI101" s="12"/>
    </row>
    <row r="102" spans="1:61" s="3" customFormat="1" ht="31.8" x14ac:dyDescent="0.3">
      <c r="A102" s="69"/>
      <c r="B102" s="26" t="s">
        <v>1699</v>
      </c>
      <c r="C102" s="600" t="s">
        <v>1700</v>
      </c>
      <c r="D102" s="600"/>
      <c r="E102" s="600"/>
      <c r="F102" s="221" t="s">
        <v>72</v>
      </c>
      <c r="G102" s="22" t="s">
        <v>1701</v>
      </c>
      <c r="H102" s="55"/>
      <c r="I102" s="55"/>
      <c r="J102" s="19"/>
      <c r="K102" s="19"/>
      <c r="L102" s="277"/>
      <c r="M102" s="105"/>
      <c r="BD102" s="14"/>
      <c r="BE102" s="15"/>
      <c r="BF102" s="21"/>
      <c r="BG102" s="41"/>
      <c r="BH102" s="12"/>
      <c r="BI102" s="12" t="s">
        <v>1700</v>
      </c>
    </row>
    <row r="103" spans="1:61" s="3" customFormat="1" ht="20.399999999999999" x14ac:dyDescent="0.3">
      <c r="A103" s="69"/>
      <c r="B103" s="26" t="s">
        <v>1689</v>
      </c>
      <c r="C103" s="600" t="s">
        <v>1690</v>
      </c>
      <c r="D103" s="600"/>
      <c r="E103" s="600"/>
      <c r="F103" s="221" t="s">
        <v>72</v>
      </c>
      <c r="G103" s="22" t="s">
        <v>1702</v>
      </c>
      <c r="H103" s="55"/>
      <c r="I103" s="55"/>
      <c r="J103" s="19"/>
      <c r="K103" s="19"/>
      <c r="L103" s="277"/>
      <c r="M103" s="105"/>
      <c r="BD103" s="14"/>
      <c r="BE103" s="15"/>
      <c r="BF103" s="21"/>
      <c r="BG103" s="41"/>
      <c r="BH103" s="12"/>
      <c r="BI103" s="12" t="s">
        <v>1690</v>
      </c>
    </row>
    <row r="104" spans="1:61" s="3" customFormat="1" ht="20.399999999999999" x14ac:dyDescent="0.3">
      <c r="A104" s="69"/>
      <c r="B104" s="26" t="s">
        <v>387</v>
      </c>
      <c r="C104" s="600" t="s">
        <v>388</v>
      </c>
      <c r="D104" s="600"/>
      <c r="E104" s="600"/>
      <c r="F104" s="221" t="s">
        <v>72</v>
      </c>
      <c r="G104" s="22" t="s">
        <v>1703</v>
      </c>
      <c r="H104" s="55"/>
      <c r="I104" s="55"/>
      <c r="J104" s="19"/>
      <c r="K104" s="19"/>
      <c r="L104" s="277"/>
      <c r="M104" s="105"/>
      <c r="BD104" s="14"/>
      <c r="BE104" s="15"/>
      <c r="BF104" s="21"/>
      <c r="BG104" s="41"/>
      <c r="BH104" s="12"/>
      <c r="BI104" s="12" t="s">
        <v>388</v>
      </c>
    </row>
    <row r="105" spans="1:61" s="3" customFormat="1" ht="20.399999999999999" x14ac:dyDescent="0.3">
      <c r="A105" s="69"/>
      <c r="B105" s="26" t="s">
        <v>1704</v>
      </c>
      <c r="C105" s="600" t="s">
        <v>1705</v>
      </c>
      <c r="D105" s="600"/>
      <c r="E105" s="600"/>
      <c r="F105" s="221" t="s">
        <v>67</v>
      </c>
      <c r="G105" s="22" t="s">
        <v>1706</v>
      </c>
      <c r="H105" s="55"/>
      <c r="I105" s="55"/>
      <c r="J105" s="19"/>
      <c r="K105" s="19"/>
      <c r="L105" s="277"/>
      <c r="M105" s="105"/>
      <c r="BD105" s="14"/>
      <c r="BE105" s="15"/>
      <c r="BF105" s="21"/>
      <c r="BG105" s="41"/>
      <c r="BH105" s="12"/>
      <c r="BI105" s="12" t="s">
        <v>1705</v>
      </c>
    </row>
    <row r="106" spans="1:61" s="3" customFormat="1" ht="20.399999999999999" x14ac:dyDescent="0.3">
      <c r="A106" s="69"/>
      <c r="B106" s="26" t="s">
        <v>1707</v>
      </c>
      <c r="C106" s="600" t="s">
        <v>1708</v>
      </c>
      <c r="D106" s="600"/>
      <c r="E106" s="600"/>
      <c r="F106" s="221" t="s">
        <v>138</v>
      </c>
      <c r="G106" s="22" t="s">
        <v>1709</v>
      </c>
      <c r="H106" s="55"/>
      <c r="I106" s="55"/>
      <c r="J106" s="19"/>
      <c r="K106" s="19"/>
      <c r="L106" s="277"/>
      <c r="M106" s="105"/>
      <c r="BD106" s="14"/>
      <c r="BE106" s="15"/>
      <c r="BF106" s="21"/>
      <c r="BG106" s="41"/>
      <c r="BH106" s="12"/>
      <c r="BI106" s="12" t="s">
        <v>1708</v>
      </c>
    </row>
    <row r="107" spans="1:61" s="3" customFormat="1" ht="21.6" x14ac:dyDescent="0.3">
      <c r="A107" s="69"/>
      <c r="B107" s="26" t="s">
        <v>603</v>
      </c>
      <c r="C107" s="600" t="s">
        <v>604</v>
      </c>
      <c r="D107" s="600"/>
      <c r="E107" s="600"/>
      <c r="F107" s="221" t="s">
        <v>605</v>
      </c>
      <c r="G107" s="22" t="s">
        <v>1710</v>
      </c>
      <c r="H107" s="55"/>
      <c r="I107" s="55"/>
      <c r="J107" s="19"/>
      <c r="K107" s="19"/>
      <c r="L107" s="277"/>
      <c r="M107" s="105"/>
      <c r="BD107" s="14"/>
      <c r="BE107" s="15"/>
      <c r="BF107" s="21"/>
      <c r="BG107" s="41"/>
      <c r="BH107" s="12"/>
      <c r="BI107" s="12" t="s">
        <v>604</v>
      </c>
    </row>
    <row r="108" spans="1:61" s="3" customFormat="1" ht="21.6" x14ac:dyDescent="0.3">
      <c r="A108" s="68" t="s">
        <v>229</v>
      </c>
      <c r="B108" s="17" t="s">
        <v>1711</v>
      </c>
      <c r="C108" s="568" t="s">
        <v>1712</v>
      </c>
      <c r="D108" s="568"/>
      <c r="E108" s="568"/>
      <c r="F108" s="16" t="s">
        <v>1456</v>
      </c>
      <c r="G108" s="23">
        <v>24</v>
      </c>
      <c r="H108" s="55">
        <f t="shared" si="4"/>
        <v>0</v>
      </c>
      <c r="I108" s="55">
        <f t="shared" si="5"/>
        <v>0</v>
      </c>
      <c r="J108" s="19">
        <v>0</v>
      </c>
      <c r="K108" s="19">
        <f t="shared" si="6"/>
        <v>122158.54</v>
      </c>
      <c r="L108" s="277">
        <f t="shared" si="7"/>
        <v>2931804.99</v>
      </c>
      <c r="M108" s="105">
        <v>3518165.99</v>
      </c>
      <c r="BD108" s="14"/>
      <c r="BE108" s="15"/>
      <c r="BF108" s="21" t="s">
        <v>1712</v>
      </c>
      <c r="BG108" s="41"/>
      <c r="BH108" s="12"/>
      <c r="BI108" s="12"/>
    </row>
    <row r="109" spans="1:61" s="3" customFormat="1" ht="15" customHeight="1" x14ac:dyDescent="0.3">
      <c r="A109" s="610" t="s">
        <v>1713</v>
      </c>
      <c r="B109" s="604"/>
      <c r="C109" s="604"/>
      <c r="D109" s="604"/>
      <c r="E109" s="604"/>
      <c r="F109" s="604"/>
      <c r="G109" s="604"/>
      <c r="H109" s="354"/>
      <c r="I109" s="354"/>
      <c r="J109" s="267"/>
      <c r="K109" s="267"/>
      <c r="L109" s="432"/>
      <c r="M109" s="433"/>
      <c r="BD109" s="14"/>
      <c r="BE109" s="15" t="s">
        <v>1713</v>
      </c>
      <c r="BF109" s="21"/>
      <c r="BG109" s="41"/>
      <c r="BH109" s="12"/>
      <c r="BI109" s="12"/>
    </row>
    <row r="110" spans="1:61" s="3" customFormat="1" ht="31.8" x14ac:dyDescent="0.3">
      <c r="A110" s="68" t="s">
        <v>231</v>
      </c>
      <c r="B110" s="17" t="s">
        <v>1714</v>
      </c>
      <c r="C110" s="568" t="s">
        <v>1715</v>
      </c>
      <c r="D110" s="568"/>
      <c r="E110" s="568"/>
      <c r="F110" s="16" t="s">
        <v>138</v>
      </c>
      <c r="G110" s="30">
        <v>0.28999999999999998</v>
      </c>
      <c r="H110" s="55">
        <f t="shared" si="4"/>
        <v>634999.76</v>
      </c>
      <c r="I110" s="55">
        <f t="shared" si="5"/>
        <v>184149.93</v>
      </c>
      <c r="J110" s="19">
        <v>220979.92</v>
      </c>
      <c r="K110" s="19">
        <f t="shared" si="6"/>
        <v>13202.28</v>
      </c>
      <c r="L110" s="277">
        <f t="shared" si="7"/>
        <v>3828.66</v>
      </c>
      <c r="M110" s="105">
        <v>4594.3900000000003</v>
      </c>
      <c r="BD110" s="14"/>
      <c r="BE110" s="15"/>
      <c r="BF110" s="21" t="s">
        <v>1715</v>
      </c>
      <c r="BG110" s="41"/>
      <c r="BH110" s="12"/>
      <c r="BI110" s="12"/>
    </row>
    <row r="111" spans="1:61" s="3" customFormat="1" ht="31.8" x14ac:dyDescent="0.3">
      <c r="A111" s="69"/>
      <c r="B111" s="26" t="s">
        <v>1699</v>
      </c>
      <c r="C111" s="600" t="s">
        <v>1700</v>
      </c>
      <c r="D111" s="600"/>
      <c r="E111" s="600"/>
      <c r="F111" s="221" t="s">
        <v>72</v>
      </c>
      <c r="G111" s="22" t="s">
        <v>1716</v>
      </c>
      <c r="H111" s="55"/>
      <c r="I111" s="55"/>
      <c r="J111" s="19"/>
      <c r="K111" s="19"/>
      <c r="L111" s="277"/>
      <c r="M111" s="105"/>
      <c r="BD111" s="14"/>
      <c r="BE111" s="15"/>
      <c r="BF111" s="21"/>
      <c r="BG111" s="41"/>
      <c r="BH111" s="12"/>
      <c r="BI111" s="12" t="s">
        <v>1700</v>
      </c>
    </row>
    <row r="112" spans="1:61" s="3" customFormat="1" ht="20.399999999999999" x14ac:dyDescent="0.3">
      <c r="A112" s="69"/>
      <c r="B112" s="26" t="s">
        <v>1689</v>
      </c>
      <c r="C112" s="600" t="s">
        <v>1690</v>
      </c>
      <c r="D112" s="600"/>
      <c r="E112" s="600"/>
      <c r="F112" s="221" t="s">
        <v>72</v>
      </c>
      <c r="G112" s="22" t="s">
        <v>1717</v>
      </c>
      <c r="H112" s="55"/>
      <c r="I112" s="55"/>
      <c r="J112" s="19"/>
      <c r="K112" s="19"/>
      <c r="L112" s="277"/>
      <c r="M112" s="105"/>
      <c r="BD112" s="14"/>
      <c r="BE112" s="15"/>
      <c r="BF112" s="21"/>
      <c r="BG112" s="41"/>
      <c r="BH112" s="12"/>
      <c r="BI112" s="12" t="s">
        <v>1690</v>
      </c>
    </row>
    <row r="113" spans="1:61" s="3" customFormat="1" ht="20.399999999999999" x14ac:dyDescent="0.3">
      <c r="A113" s="69"/>
      <c r="B113" s="26" t="s">
        <v>387</v>
      </c>
      <c r="C113" s="600" t="s">
        <v>388</v>
      </c>
      <c r="D113" s="600"/>
      <c r="E113" s="600"/>
      <c r="F113" s="221" t="s">
        <v>72</v>
      </c>
      <c r="G113" s="22" t="s">
        <v>1718</v>
      </c>
      <c r="H113" s="55"/>
      <c r="I113" s="55"/>
      <c r="J113" s="19"/>
      <c r="K113" s="19"/>
      <c r="L113" s="277"/>
      <c r="M113" s="105"/>
      <c r="BD113" s="14"/>
      <c r="BE113" s="15"/>
      <c r="BF113" s="21"/>
      <c r="BG113" s="41"/>
      <c r="BH113" s="12"/>
      <c r="BI113" s="12" t="s">
        <v>388</v>
      </c>
    </row>
    <row r="114" spans="1:61" s="3" customFormat="1" ht="20.399999999999999" x14ac:dyDescent="0.3">
      <c r="A114" s="69"/>
      <c r="B114" s="26" t="s">
        <v>1704</v>
      </c>
      <c r="C114" s="600" t="s">
        <v>1705</v>
      </c>
      <c r="D114" s="600"/>
      <c r="E114" s="600"/>
      <c r="F114" s="221" t="s">
        <v>67</v>
      </c>
      <c r="G114" s="22" t="s">
        <v>1719</v>
      </c>
      <c r="H114" s="55"/>
      <c r="I114" s="55"/>
      <c r="J114" s="19"/>
      <c r="K114" s="19"/>
      <c r="L114" s="277"/>
      <c r="M114" s="105"/>
      <c r="BD114" s="14"/>
      <c r="BE114" s="15"/>
      <c r="BF114" s="21"/>
      <c r="BG114" s="41"/>
      <c r="BH114" s="12"/>
      <c r="BI114" s="12" t="s">
        <v>1705</v>
      </c>
    </row>
    <row r="115" spans="1:61" s="3" customFormat="1" ht="20.399999999999999" x14ac:dyDescent="0.3">
      <c r="A115" s="69"/>
      <c r="B115" s="26" t="s">
        <v>1707</v>
      </c>
      <c r="C115" s="600" t="s">
        <v>1708</v>
      </c>
      <c r="D115" s="600"/>
      <c r="E115" s="600"/>
      <c r="F115" s="221" t="s">
        <v>138</v>
      </c>
      <c r="G115" s="22" t="s">
        <v>1720</v>
      </c>
      <c r="H115" s="55"/>
      <c r="I115" s="55"/>
      <c r="J115" s="19"/>
      <c r="K115" s="19"/>
      <c r="L115" s="277"/>
      <c r="M115" s="105"/>
      <c r="BD115" s="14"/>
      <c r="BE115" s="15"/>
      <c r="BF115" s="21"/>
      <c r="BG115" s="41"/>
      <c r="BH115" s="12"/>
      <c r="BI115" s="12" t="s">
        <v>1708</v>
      </c>
    </row>
    <row r="116" spans="1:61" s="3" customFormat="1" ht="21.6" x14ac:dyDescent="0.3">
      <c r="A116" s="69"/>
      <c r="B116" s="26" t="s">
        <v>603</v>
      </c>
      <c r="C116" s="600" t="s">
        <v>604</v>
      </c>
      <c r="D116" s="600"/>
      <c r="E116" s="600"/>
      <c r="F116" s="221" t="s">
        <v>605</v>
      </c>
      <c r="G116" s="22" t="s">
        <v>1721</v>
      </c>
      <c r="H116" s="55"/>
      <c r="I116" s="55"/>
      <c r="J116" s="19"/>
      <c r="K116" s="19"/>
      <c r="L116" s="277"/>
      <c r="M116" s="105"/>
      <c r="BD116" s="14"/>
      <c r="BE116" s="15"/>
      <c r="BF116" s="21"/>
      <c r="BG116" s="41"/>
      <c r="BH116" s="12"/>
      <c r="BI116" s="12" t="s">
        <v>604</v>
      </c>
    </row>
    <row r="117" spans="1:61" s="3" customFormat="1" ht="21.6" x14ac:dyDescent="0.3">
      <c r="A117" s="68" t="s">
        <v>233</v>
      </c>
      <c r="B117" s="17" t="s">
        <v>1722</v>
      </c>
      <c r="C117" s="568" t="s">
        <v>1723</v>
      </c>
      <c r="D117" s="568"/>
      <c r="E117" s="568"/>
      <c r="F117" s="16" t="s">
        <v>1456</v>
      </c>
      <c r="G117" s="23">
        <v>13</v>
      </c>
      <c r="H117" s="55">
        <f t="shared" si="4"/>
        <v>0</v>
      </c>
      <c r="I117" s="55">
        <f t="shared" si="5"/>
        <v>0</v>
      </c>
      <c r="J117" s="19">
        <v>0</v>
      </c>
      <c r="K117" s="19">
        <f t="shared" si="6"/>
        <v>69114.820000000007</v>
      </c>
      <c r="L117" s="277">
        <f t="shared" si="7"/>
        <v>898492.6</v>
      </c>
      <c r="M117" s="105">
        <v>1078191.1200000001</v>
      </c>
      <c r="BD117" s="14"/>
      <c r="BE117" s="15"/>
      <c r="BF117" s="21" t="s">
        <v>1723</v>
      </c>
      <c r="BG117" s="41"/>
      <c r="BH117" s="12"/>
      <c r="BI117" s="12"/>
    </row>
    <row r="118" spans="1:61" s="3" customFormat="1" ht="21.6" x14ac:dyDescent="0.3">
      <c r="A118" s="68" t="s">
        <v>239</v>
      </c>
      <c r="B118" s="17" t="s">
        <v>1724</v>
      </c>
      <c r="C118" s="568" t="s">
        <v>1725</v>
      </c>
      <c r="D118" s="568"/>
      <c r="E118" s="568"/>
      <c r="F118" s="16" t="s">
        <v>1456</v>
      </c>
      <c r="G118" s="23">
        <v>16</v>
      </c>
      <c r="H118" s="55">
        <f t="shared" si="4"/>
        <v>0</v>
      </c>
      <c r="I118" s="55">
        <f t="shared" si="5"/>
        <v>0</v>
      </c>
      <c r="J118" s="19">
        <v>0</v>
      </c>
      <c r="K118" s="19">
        <f t="shared" si="6"/>
        <v>55846.53</v>
      </c>
      <c r="L118" s="277">
        <f t="shared" si="7"/>
        <v>893544.46</v>
      </c>
      <c r="M118" s="105">
        <v>1072253.3500000001</v>
      </c>
      <c r="BD118" s="14"/>
      <c r="BE118" s="15"/>
      <c r="BF118" s="21" t="s">
        <v>1725</v>
      </c>
      <c r="BG118" s="41"/>
      <c r="BH118" s="12"/>
      <c r="BI118" s="12"/>
    </row>
    <row r="119" spans="1:61" s="3" customFormat="1" ht="15" customHeight="1" x14ac:dyDescent="0.3">
      <c r="A119" s="609" t="s">
        <v>1726</v>
      </c>
      <c r="B119" s="602"/>
      <c r="C119" s="602"/>
      <c r="D119" s="602"/>
      <c r="E119" s="602"/>
      <c r="F119" s="602"/>
      <c r="G119" s="602"/>
      <c r="H119" s="101"/>
      <c r="I119" s="101"/>
      <c r="J119" s="102"/>
      <c r="K119" s="102"/>
      <c r="L119" s="430"/>
      <c r="M119" s="431"/>
      <c r="BD119" s="14" t="s">
        <v>1726</v>
      </c>
      <c r="BE119" s="15"/>
      <c r="BF119" s="21"/>
      <c r="BG119" s="41"/>
      <c r="BH119" s="12"/>
      <c r="BI119" s="12"/>
    </row>
    <row r="120" spans="1:61" s="3" customFormat="1" ht="15" customHeight="1" x14ac:dyDescent="0.3">
      <c r="A120" s="610" t="s">
        <v>1727</v>
      </c>
      <c r="B120" s="604"/>
      <c r="C120" s="604"/>
      <c r="D120" s="604"/>
      <c r="E120" s="604"/>
      <c r="F120" s="604"/>
      <c r="G120" s="604"/>
      <c r="H120" s="354"/>
      <c r="I120" s="354"/>
      <c r="J120" s="267"/>
      <c r="K120" s="267"/>
      <c r="L120" s="432"/>
      <c r="M120" s="433"/>
      <c r="BD120" s="14"/>
      <c r="BE120" s="15" t="s">
        <v>1727</v>
      </c>
      <c r="BF120" s="21"/>
      <c r="BG120" s="41"/>
      <c r="BH120" s="12"/>
      <c r="BI120" s="12"/>
    </row>
    <row r="121" spans="1:61" s="3" customFormat="1" ht="31.8" x14ac:dyDescent="0.3">
      <c r="A121" s="68" t="s">
        <v>240</v>
      </c>
      <c r="B121" s="17" t="s">
        <v>1728</v>
      </c>
      <c r="C121" s="568" t="s">
        <v>1729</v>
      </c>
      <c r="D121" s="568"/>
      <c r="E121" s="568"/>
      <c r="F121" s="16" t="s">
        <v>122</v>
      </c>
      <c r="G121" s="29">
        <v>0.2016</v>
      </c>
      <c r="H121" s="55">
        <f t="shared" si="4"/>
        <v>136044.69</v>
      </c>
      <c r="I121" s="55">
        <f t="shared" si="5"/>
        <v>27426.61</v>
      </c>
      <c r="J121" s="19">
        <v>32911.93</v>
      </c>
      <c r="K121" s="19">
        <f t="shared" si="6"/>
        <v>0</v>
      </c>
      <c r="L121" s="277">
        <f t="shared" si="7"/>
        <v>0</v>
      </c>
      <c r="M121" s="105">
        <v>0</v>
      </c>
      <c r="BD121" s="14"/>
      <c r="BE121" s="15"/>
      <c r="BF121" s="21" t="s">
        <v>1729</v>
      </c>
      <c r="BG121" s="41"/>
      <c r="BH121" s="12"/>
      <c r="BI121" s="12"/>
    </row>
    <row r="122" spans="1:61" s="3" customFormat="1" ht="21.6" x14ac:dyDescent="0.3">
      <c r="A122" s="68" t="s">
        <v>242</v>
      </c>
      <c r="B122" s="17" t="s">
        <v>120</v>
      </c>
      <c r="C122" s="568" t="s">
        <v>121</v>
      </c>
      <c r="D122" s="568"/>
      <c r="E122" s="568"/>
      <c r="F122" s="16" t="s">
        <v>122</v>
      </c>
      <c r="G122" s="29">
        <v>0.2016</v>
      </c>
      <c r="H122" s="55">
        <f t="shared" si="4"/>
        <v>75174.55</v>
      </c>
      <c r="I122" s="55">
        <f t="shared" si="5"/>
        <v>15155.19</v>
      </c>
      <c r="J122" s="19">
        <v>18186.23</v>
      </c>
      <c r="K122" s="19">
        <f t="shared" si="6"/>
        <v>0</v>
      </c>
      <c r="L122" s="277">
        <f t="shared" si="7"/>
        <v>0</v>
      </c>
      <c r="M122" s="105">
        <v>0</v>
      </c>
      <c r="BD122" s="14"/>
      <c r="BE122" s="15"/>
      <c r="BF122" s="21" t="s">
        <v>121</v>
      </c>
      <c r="BG122" s="41"/>
      <c r="BH122" s="12"/>
      <c r="BI122" s="12"/>
    </row>
    <row r="123" spans="1:61" s="3" customFormat="1" ht="15" customHeight="1" x14ac:dyDescent="0.3">
      <c r="A123" s="610" t="s">
        <v>1730</v>
      </c>
      <c r="B123" s="604"/>
      <c r="C123" s="604"/>
      <c r="D123" s="604"/>
      <c r="E123" s="604"/>
      <c r="F123" s="604"/>
      <c r="G123" s="604"/>
      <c r="H123" s="354"/>
      <c r="I123" s="354"/>
      <c r="J123" s="267"/>
      <c r="K123" s="267"/>
      <c r="L123" s="432"/>
      <c r="M123" s="433"/>
      <c r="BD123" s="14"/>
      <c r="BE123" s="15" t="s">
        <v>1730</v>
      </c>
      <c r="BF123" s="21"/>
      <c r="BG123" s="41"/>
      <c r="BH123" s="12"/>
      <c r="BI123" s="12"/>
    </row>
    <row r="124" spans="1:61" s="3" customFormat="1" ht="21.6" x14ac:dyDescent="0.3">
      <c r="A124" s="68" t="s">
        <v>243</v>
      </c>
      <c r="B124" s="17" t="s">
        <v>1731</v>
      </c>
      <c r="C124" s="568" t="s">
        <v>1732</v>
      </c>
      <c r="D124" s="568"/>
      <c r="E124" s="568"/>
      <c r="F124" s="16" t="s">
        <v>64</v>
      </c>
      <c r="G124" s="30">
        <v>0.72</v>
      </c>
      <c r="H124" s="55">
        <f t="shared" si="4"/>
        <v>17888.330000000002</v>
      </c>
      <c r="I124" s="55">
        <f t="shared" si="5"/>
        <v>12879.6</v>
      </c>
      <c r="J124" s="19">
        <v>15455.52</v>
      </c>
      <c r="K124" s="19">
        <f t="shared" si="6"/>
        <v>9170.1299999999992</v>
      </c>
      <c r="L124" s="277">
        <f t="shared" si="7"/>
        <v>6602.49</v>
      </c>
      <c r="M124" s="105">
        <v>7922.99</v>
      </c>
      <c r="BD124" s="14"/>
      <c r="BE124" s="15"/>
      <c r="BF124" s="21" t="s">
        <v>1732</v>
      </c>
      <c r="BG124" s="41"/>
      <c r="BH124" s="12"/>
      <c r="BI124" s="12"/>
    </row>
    <row r="125" spans="1:61" s="3" customFormat="1" ht="20.399999999999999" x14ac:dyDescent="0.3">
      <c r="A125" s="69"/>
      <c r="B125" s="26" t="s">
        <v>1689</v>
      </c>
      <c r="C125" s="600" t="s">
        <v>1690</v>
      </c>
      <c r="D125" s="600"/>
      <c r="E125" s="600"/>
      <c r="F125" s="221" t="s">
        <v>72</v>
      </c>
      <c r="G125" s="22" t="s">
        <v>1733</v>
      </c>
      <c r="H125" s="55"/>
      <c r="I125" s="55"/>
      <c r="J125" s="19"/>
      <c r="K125" s="19"/>
      <c r="L125" s="277"/>
      <c r="M125" s="105"/>
      <c r="BD125" s="14"/>
      <c r="BE125" s="15"/>
      <c r="BF125" s="21"/>
      <c r="BG125" s="41"/>
      <c r="BH125" s="12"/>
      <c r="BI125" s="12" t="s">
        <v>1690</v>
      </c>
    </row>
    <row r="126" spans="1:61" s="3" customFormat="1" ht="20.399999999999999" x14ac:dyDescent="0.3">
      <c r="A126" s="69"/>
      <c r="B126" s="26" t="s">
        <v>1734</v>
      </c>
      <c r="C126" s="600" t="s">
        <v>1735</v>
      </c>
      <c r="D126" s="600"/>
      <c r="E126" s="600"/>
      <c r="F126" s="221" t="s">
        <v>72</v>
      </c>
      <c r="G126" s="22" t="s">
        <v>1736</v>
      </c>
      <c r="H126" s="55"/>
      <c r="I126" s="55"/>
      <c r="J126" s="19"/>
      <c r="K126" s="19"/>
      <c r="L126" s="277"/>
      <c r="M126" s="105"/>
      <c r="BD126" s="14"/>
      <c r="BE126" s="15"/>
      <c r="BF126" s="21"/>
      <c r="BG126" s="41"/>
      <c r="BH126" s="12"/>
      <c r="BI126" s="12" t="s">
        <v>1735</v>
      </c>
    </row>
    <row r="127" spans="1:61" s="3" customFormat="1" ht="21.6" x14ac:dyDescent="0.3">
      <c r="A127" s="69"/>
      <c r="B127" s="26" t="s">
        <v>603</v>
      </c>
      <c r="C127" s="600" t="s">
        <v>604</v>
      </c>
      <c r="D127" s="600"/>
      <c r="E127" s="600"/>
      <c r="F127" s="221" t="s">
        <v>605</v>
      </c>
      <c r="G127" s="22" t="s">
        <v>1737</v>
      </c>
      <c r="H127" s="55"/>
      <c r="I127" s="55"/>
      <c r="J127" s="19"/>
      <c r="K127" s="19"/>
      <c r="L127" s="277"/>
      <c r="M127" s="105"/>
      <c r="BD127" s="14"/>
      <c r="BE127" s="15"/>
      <c r="BF127" s="21"/>
      <c r="BG127" s="41"/>
      <c r="BH127" s="12"/>
      <c r="BI127" s="12" t="s">
        <v>604</v>
      </c>
    </row>
    <row r="128" spans="1:61" s="3" customFormat="1" ht="14.4" x14ac:dyDescent="0.3">
      <c r="A128" s="68" t="s">
        <v>527</v>
      </c>
      <c r="B128" s="17" t="s">
        <v>1738</v>
      </c>
      <c r="C128" s="568" t="s">
        <v>1739</v>
      </c>
      <c r="D128" s="568"/>
      <c r="E128" s="568"/>
      <c r="F128" s="16" t="s">
        <v>67</v>
      </c>
      <c r="G128" s="42">
        <v>0.11304</v>
      </c>
      <c r="H128" s="55">
        <f t="shared" si="4"/>
        <v>0</v>
      </c>
      <c r="I128" s="55">
        <f t="shared" si="5"/>
        <v>0</v>
      </c>
      <c r="J128" s="19">
        <v>0</v>
      </c>
      <c r="K128" s="19">
        <f t="shared" si="6"/>
        <v>63135.35</v>
      </c>
      <c r="L128" s="277">
        <f t="shared" si="7"/>
        <v>7136.82</v>
      </c>
      <c r="M128" s="105">
        <v>8564.18</v>
      </c>
      <c r="BD128" s="14"/>
      <c r="BE128" s="15"/>
      <c r="BF128" s="21" t="s">
        <v>1739</v>
      </c>
      <c r="BG128" s="41"/>
      <c r="BH128" s="12"/>
      <c r="BI128" s="12"/>
    </row>
    <row r="129" spans="1:61" s="3" customFormat="1" ht="15" customHeight="1" x14ac:dyDescent="0.3">
      <c r="A129" s="610" t="s">
        <v>1740</v>
      </c>
      <c r="B129" s="604"/>
      <c r="C129" s="604"/>
      <c r="D129" s="604"/>
      <c r="E129" s="604"/>
      <c r="F129" s="604"/>
      <c r="G129" s="604"/>
      <c r="H129" s="354"/>
      <c r="I129" s="354"/>
      <c r="J129" s="267"/>
      <c r="K129" s="267"/>
      <c r="L129" s="432"/>
      <c r="M129" s="433"/>
      <c r="BD129" s="14"/>
      <c r="BE129" s="15" t="s">
        <v>1740</v>
      </c>
      <c r="BF129" s="21"/>
      <c r="BG129" s="41"/>
      <c r="BH129" s="12"/>
      <c r="BI129" s="12"/>
    </row>
    <row r="130" spans="1:61" s="3" customFormat="1" ht="21.6" x14ac:dyDescent="0.3">
      <c r="A130" s="68" t="s">
        <v>529</v>
      </c>
      <c r="B130" s="17" t="s">
        <v>1741</v>
      </c>
      <c r="C130" s="568" t="s">
        <v>1742</v>
      </c>
      <c r="D130" s="568"/>
      <c r="E130" s="568"/>
      <c r="F130" s="16" t="s">
        <v>1257</v>
      </c>
      <c r="G130" s="24">
        <v>1.6</v>
      </c>
      <c r="H130" s="55">
        <f t="shared" si="4"/>
        <v>11680.8</v>
      </c>
      <c r="I130" s="55">
        <f t="shared" si="5"/>
        <v>18689.28</v>
      </c>
      <c r="J130" s="19">
        <v>22427.13</v>
      </c>
      <c r="K130" s="19">
        <f t="shared" si="6"/>
        <v>4977.3500000000004</v>
      </c>
      <c r="L130" s="277">
        <f t="shared" si="7"/>
        <v>7963.76</v>
      </c>
      <c r="M130" s="105">
        <v>9556.51</v>
      </c>
      <c r="BD130" s="14"/>
      <c r="BE130" s="15"/>
      <c r="BF130" s="21" t="s">
        <v>1742</v>
      </c>
      <c r="BG130" s="41"/>
      <c r="BH130" s="12"/>
      <c r="BI130" s="12"/>
    </row>
    <row r="131" spans="1:61" s="3" customFormat="1" ht="20.399999999999999" x14ac:dyDescent="0.3">
      <c r="A131" s="69"/>
      <c r="B131" s="26" t="s">
        <v>1689</v>
      </c>
      <c r="C131" s="600" t="s">
        <v>1690</v>
      </c>
      <c r="D131" s="600"/>
      <c r="E131" s="600"/>
      <c r="F131" s="221" t="s">
        <v>72</v>
      </c>
      <c r="G131" s="22" t="s">
        <v>1743</v>
      </c>
      <c r="H131" s="55"/>
      <c r="I131" s="55"/>
      <c r="J131" s="19"/>
      <c r="K131" s="19"/>
      <c r="L131" s="277"/>
      <c r="M131" s="105"/>
      <c r="BD131" s="14"/>
      <c r="BE131" s="15"/>
      <c r="BF131" s="21"/>
      <c r="BG131" s="41"/>
      <c r="BH131" s="12"/>
      <c r="BI131" s="12" t="s">
        <v>1690</v>
      </c>
    </row>
    <row r="132" spans="1:61" s="3" customFormat="1" ht="20.399999999999999" x14ac:dyDescent="0.3">
      <c r="A132" s="69"/>
      <c r="B132" s="26" t="s">
        <v>1734</v>
      </c>
      <c r="C132" s="600" t="s">
        <v>1735</v>
      </c>
      <c r="D132" s="600"/>
      <c r="E132" s="600"/>
      <c r="F132" s="221" t="s">
        <v>72</v>
      </c>
      <c r="G132" s="22" t="s">
        <v>1744</v>
      </c>
      <c r="H132" s="55"/>
      <c r="I132" s="55"/>
      <c r="J132" s="19"/>
      <c r="K132" s="19"/>
      <c r="L132" s="277"/>
      <c r="M132" s="105"/>
      <c r="BD132" s="14"/>
      <c r="BE132" s="15"/>
      <c r="BF132" s="21"/>
      <c r="BG132" s="41"/>
      <c r="BH132" s="12"/>
      <c r="BI132" s="12" t="s">
        <v>1735</v>
      </c>
    </row>
    <row r="133" spans="1:61" s="3" customFormat="1" ht="21.6" x14ac:dyDescent="0.3">
      <c r="A133" s="69"/>
      <c r="B133" s="26" t="s">
        <v>603</v>
      </c>
      <c r="C133" s="600" t="s">
        <v>604</v>
      </c>
      <c r="D133" s="600"/>
      <c r="E133" s="600"/>
      <c r="F133" s="221" t="s">
        <v>605</v>
      </c>
      <c r="G133" s="22" t="s">
        <v>1745</v>
      </c>
      <c r="H133" s="55"/>
      <c r="I133" s="55"/>
      <c r="J133" s="19"/>
      <c r="K133" s="19"/>
      <c r="L133" s="277"/>
      <c r="M133" s="105"/>
      <c r="BD133" s="14"/>
      <c r="BE133" s="15"/>
      <c r="BF133" s="21"/>
      <c r="BG133" s="41"/>
      <c r="BH133" s="12"/>
      <c r="BI133" s="12" t="s">
        <v>604</v>
      </c>
    </row>
    <row r="134" spans="1:61" s="3" customFormat="1" ht="21.6" x14ac:dyDescent="0.3">
      <c r="A134" s="68" t="s">
        <v>535</v>
      </c>
      <c r="B134" s="17" t="s">
        <v>1746</v>
      </c>
      <c r="C134" s="568" t="s">
        <v>1747</v>
      </c>
      <c r="D134" s="568"/>
      <c r="E134" s="568"/>
      <c r="F134" s="16" t="s">
        <v>72</v>
      </c>
      <c r="G134" s="24">
        <v>48.8</v>
      </c>
      <c r="H134" s="55">
        <f t="shared" si="4"/>
        <v>0</v>
      </c>
      <c r="I134" s="55">
        <f t="shared" si="5"/>
        <v>0</v>
      </c>
      <c r="J134" s="19">
        <v>0</v>
      </c>
      <c r="K134" s="19">
        <f t="shared" si="6"/>
        <v>55.66</v>
      </c>
      <c r="L134" s="277">
        <f t="shared" si="7"/>
        <v>2716.23</v>
      </c>
      <c r="M134" s="105">
        <v>3259.47</v>
      </c>
      <c r="BD134" s="14"/>
      <c r="BE134" s="15"/>
      <c r="BF134" s="21" t="s">
        <v>1747</v>
      </c>
      <c r="BG134" s="41"/>
      <c r="BH134" s="12"/>
      <c r="BI134" s="12"/>
    </row>
    <row r="135" spans="1:61" s="3" customFormat="1" ht="15" customHeight="1" x14ac:dyDescent="0.3">
      <c r="A135" s="610" t="s">
        <v>1748</v>
      </c>
      <c r="B135" s="604"/>
      <c r="C135" s="604"/>
      <c r="D135" s="604"/>
      <c r="E135" s="604"/>
      <c r="F135" s="604"/>
      <c r="G135" s="604"/>
      <c r="H135" s="354"/>
      <c r="I135" s="354"/>
      <c r="J135" s="267"/>
      <c r="K135" s="267"/>
      <c r="L135" s="432"/>
      <c r="M135" s="433"/>
      <c r="BD135" s="14"/>
      <c r="BE135" s="15" t="s">
        <v>1748</v>
      </c>
      <c r="BF135" s="21"/>
      <c r="BG135" s="41"/>
      <c r="BH135" s="12"/>
      <c r="BI135" s="12"/>
    </row>
    <row r="136" spans="1:61" s="3" customFormat="1" ht="31.8" x14ac:dyDescent="0.3">
      <c r="A136" s="68" t="s">
        <v>538</v>
      </c>
      <c r="B136" s="17" t="s">
        <v>1749</v>
      </c>
      <c r="C136" s="568" t="s">
        <v>1750</v>
      </c>
      <c r="D136" s="568"/>
      <c r="E136" s="568"/>
      <c r="F136" s="16" t="s">
        <v>138</v>
      </c>
      <c r="G136" s="30">
        <v>0.04</v>
      </c>
      <c r="H136" s="55">
        <f t="shared" si="4"/>
        <v>18845.75</v>
      </c>
      <c r="I136" s="55">
        <f t="shared" si="5"/>
        <v>753.83</v>
      </c>
      <c r="J136" s="19">
        <v>904.59</v>
      </c>
      <c r="K136" s="19">
        <f t="shared" si="6"/>
        <v>1013.25</v>
      </c>
      <c r="L136" s="277">
        <f t="shared" si="7"/>
        <v>40.53</v>
      </c>
      <c r="M136" s="105">
        <v>48.63</v>
      </c>
      <c r="BD136" s="14"/>
      <c r="BE136" s="15"/>
      <c r="BF136" s="21" t="s">
        <v>1750</v>
      </c>
      <c r="BG136" s="41"/>
      <c r="BH136" s="12"/>
      <c r="BI136" s="12"/>
    </row>
    <row r="137" spans="1:61" s="3" customFormat="1" ht="20.399999999999999" x14ac:dyDescent="0.3">
      <c r="A137" s="69"/>
      <c r="B137" s="26" t="s">
        <v>1751</v>
      </c>
      <c r="C137" s="600" t="s">
        <v>1752</v>
      </c>
      <c r="D137" s="600"/>
      <c r="E137" s="600"/>
      <c r="F137" s="221" t="s">
        <v>72</v>
      </c>
      <c r="G137" s="22" t="s">
        <v>1753</v>
      </c>
      <c r="H137" s="55"/>
      <c r="I137" s="55"/>
      <c r="J137" s="19"/>
      <c r="K137" s="19"/>
      <c r="L137" s="277"/>
      <c r="M137" s="105"/>
      <c r="BD137" s="14"/>
      <c r="BE137" s="15"/>
      <c r="BF137" s="21"/>
      <c r="BG137" s="41"/>
      <c r="BH137" s="12"/>
      <c r="BI137" s="12" t="s">
        <v>1752</v>
      </c>
    </row>
    <row r="138" spans="1:61" s="3" customFormat="1" ht="20.399999999999999" x14ac:dyDescent="0.3">
      <c r="A138" s="69"/>
      <c r="B138" s="26" t="s">
        <v>1754</v>
      </c>
      <c r="C138" s="600" t="s">
        <v>1755</v>
      </c>
      <c r="D138" s="600"/>
      <c r="E138" s="600"/>
      <c r="F138" s="221" t="s">
        <v>72</v>
      </c>
      <c r="G138" s="22" t="s">
        <v>1756</v>
      </c>
      <c r="H138" s="55"/>
      <c r="I138" s="55"/>
      <c r="J138" s="19"/>
      <c r="K138" s="19"/>
      <c r="L138" s="277"/>
      <c r="M138" s="105"/>
      <c r="BD138" s="14"/>
      <c r="BE138" s="15"/>
      <c r="BF138" s="21"/>
      <c r="BG138" s="41"/>
      <c r="BH138" s="12"/>
      <c r="BI138" s="12" t="s">
        <v>1755</v>
      </c>
    </row>
    <row r="139" spans="1:61" s="3" customFormat="1" ht="31.8" x14ac:dyDescent="0.3">
      <c r="A139" s="69"/>
      <c r="B139" s="26" t="s">
        <v>1699</v>
      </c>
      <c r="C139" s="600" t="s">
        <v>1700</v>
      </c>
      <c r="D139" s="600"/>
      <c r="E139" s="600"/>
      <c r="F139" s="221" t="s">
        <v>72</v>
      </c>
      <c r="G139" s="22" t="s">
        <v>1757</v>
      </c>
      <c r="H139" s="55"/>
      <c r="I139" s="55"/>
      <c r="J139" s="19"/>
      <c r="K139" s="19"/>
      <c r="L139" s="277"/>
      <c r="M139" s="105"/>
      <c r="BD139" s="14"/>
      <c r="BE139" s="15"/>
      <c r="BF139" s="21"/>
      <c r="BG139" s="41"/>
      <c r="BH139" s="12"/>
      <c r="BI139" s="12" t="s">
        <v>1700</v>
      </c>
    </row>
    <row r="140" spans="1:61" s="3" customFormat="1" ht="20.399999999999999" x14ac:dyDescent="0.3">
      <c r="A140" s="69"/>
      <c r="B140" s="26" t="s">
        <v>595</v>
      </c>
      <c r="C140" s="600" t="s">
        <v>596</v>
      </c>
      <c r="D140" s="600"/>
      <c r="E140" s="600"/>
      <c r="F140" s="221" t="s">
        <v>402</v>
      </c>
      <c r="G140" s="22" t="s">
        <v>1758</v>
      </c>
      <c r="H140" s="55"/>
      <c r="I140" s="55"/>
      <c r="J140" s="19"/>
      <c r="K140" s="19"/>
      <c r="L140" s="277"/>
      <c r="M140" s="105"/>
      <c r="BD140" s="14"/>
      <c r="BE140" s="15"/>
      <c r="BF140" s="21"/>
      <c r="BG140" s="41"/>
      <c r="BH140" s="12"/>
      <c r="BI140" s="12" t="s">
        <v>596</v>
      </c>
    </row>
    <row r="141" spans="1:61" s="3" customFormat="1" ht="20.399999999999999" x14ac:dyDescent="0.3">
      <c r="A141" s="69"/>
      <c r="B141" s="26" t="s">
        <v>1759</v>
      </c>
      <c r="C141" s="600" t="s">
        <v>1760</v>
      </c>
      <c r="D141" s="600"/>
      <c r="E141" s="600"/>
      <c r="F141" s="221" t="s">
        <v>72</v>
      </c>
      <c r="G141" s="22" t="s">
        <v>1761</v>
      </c>
      <c r="H141" s="55"/>
      <c r="I141" s="55"/>
      <c r="J141" s="19"/>
      <c r="K141" s="19"/>
      <c r="L141" s="277"/>
      <c r="M141" s="105"/>
      <c r="BD141" s="14"/>
      <c r="BE141" s="15"/>
      <c r="BF141" s="21"/>
      <c r="BG141" s="41"/>
      <c r="BH141" s="12"/>
      <c r="BI141" s="12" t="s">
        <v>1760</v>
      </c>
    </row>
    <row r="142" spans="1:61" s="3" customFormat="1" ht="21.6" x14ac:dyDescent="0.3">
      <c r="A142" s="69"/>
      <c r="B142" s="26" t="s">
        <v>1762</v>
      </c>
      <c r="C142" s="600" t="s">
        <v>1763</v>
      </c>
      <c r="D142" s="600"/>
      <c r="E142" s="600"/>
      <c r="F142" s="221" t="s">
        <v>67</v>
      </c>
      <c r="G142" s="22" t="s">
        <v>1764</v>
      </c>
      <c r="H142" s="55"/>
      <c r="I142" s="55"/>
      <c r="J142" s="19"/>
      <c r="K142" s="19"/>
      <c r="L142" s="277"/>
      <c r="M142" s="105"/>
      <c r="BD142" s="14"/>
      <c r="BE142" s="15"/>
      <c r="BF142" s="21"/>
      <c r="BG142" s="41"/>
      <c r="BH142" s="12"/>
      <c r="BI142" s="12" t="s">
        <v>1763</v>
      </c>
    </row>
    <row r="143" spans="1:61" s="3" customFormat="1" ht="20.399999999999999" x14ac:dyDescent="0.3">
      <c r="A143" s="69"/>
      <c r="B143" s="26" t="s">
        <v>1704</v>
      </c>
      <c r="C143" s="600" t="s">
        <v>1705</v>
      </c>
      <c r="D143" s="600"/>
      <c r="E143" s="600"/>
      <c r="F143" s="221" t="s">
        <v>67</v>
      </c>
      <c r="G143" s="22" t="s">
        <v>1765</v>
      </c>
      <c r="H143" s="55"/>
      <c r="I143" s="55"/>
      <c r="J143" s="19"/>
      <c r="K143" s="19"/>
      <c r="L143" s="277"/>
      <c r="M143" s="105"/>
      <c r="BD143" s="14"/>
      <c r="BE143" s="15"/>
      <c r="BF143" s="21"/>
      <c r="BG143" s="41"/>
      <c r="BH143" s="12"/>
      <c r="BI143" s="12" t="s">
        <v>1705</v>
      </c>
    </row>
    <row r="144" spans="1:61" s="3" customFormat="1" ht="20.399999999999999" x14ac:dyDescent="0.3">
      <c r="A144" s="69"/>
      <c r="B144" s="26" t="s">
        <v>1766</v>
      </c>
      <c r="C144" s="600" t="s">
        <v>1767</v>
      </c>
      <c r="D144" s="600"/>
      <c r="E144" s="600"/>
      <c r="F144" s="221" t="s">
        <v>138</v>
      </c>
      <c r="G144" s="22" t="s">
        <v>1768</v>
      </c>
      <c r="H144" s="55"/>
      <c r="I144" s="55"/>
      <c r="J144" s="19"/>
      <c r="K144" s="19"/>
      <c r="L144" s="277"/>
      <c r="M144" s="105"/>
      <c r="BD144" s="14"/>
      <c r="BE144" s="15"/>
      <c r="BF144" s="21"/>
      <c r="BG144" s="41"/>
      <c r="BH144" s="12"/>
      <c r="BI144" s="12" t="s">
        <v>1767</v>
      </c>
    </row>
    <row r="145" spans="1:61" s="3" customFormat="1" ht="21.6" x14ac:dyDescent="0.3">
      <c r="A145" s="69"/>
      <c r="B145" s="26" t="s">
        <v>603</v>
      </c>
      <c r="C145" s="600" t="s">
        <v>604</v>
      </c>
      <c r="D145" s="600"/>
      <c r="E145" s="600"/>
      <c r="F145" s="221" t="s">
        <v>605</v>
      </c>
      <c r="G145" s="22" t="s">
        <v>1769</v>
      </c>
      <c r="H145" s="55"/>
      <c r="I145" s="55"/>
      <c r="J145" s="19"/>
      <c r="K145" s="19"/>
      <c r="L145" s="277"/>
      <c r="M145" s="105"/>
      <c r="BD145" s="14"/>
      <c r="BE145" s="15"/>
      <c r="BF145" s="21"/>
      <c r="BG145" s="41"/>
      <c r="BH145" s="12"/>
      <c r="BI145" s="12" t="s">
        <v>604</v>
      </c>
    </row>
    <row r="146" spans="1:61" s="287" customFormat="1" ht="20.25" customHeight="1" x14ac:dyDescent="0.3">
      <c r="A146" s="578" t="s">
        <v>57</v>
      </c>
      <c r="B146" s="579"/>
      <c r="C146" s="579"/>
      <c r="D146" s="579"/>
      <c r="E146" s="579"/>
      <c r="F146" s="579"/>
      <c r="G146" s="579"/>
      <c r="H146" s="312"/>
      <c r="I146" s="296">
        <f>SUM(I13:I145)</f>
        <v>2286250.4900000002</v>
      </c>
      <c r="J146" s="297">
        <f>SUM(J13:J145)</f>
        <v>2743500.58</v>
      </c>
      <c r="K146" s="296"/>
      <c r="L146" s="298">
        <f>SUM(L13:L145)</f>
        <v>21771248.940000001</v>
      </c>
      <c r="M146" s="299">
        <f>SUM(M13:M145)</f>
        <v>26125498.68</v>
      </c>
    </row>
    <row r="147" spans="1:61" s="289" customFormat="1" ht="20.25" customHeight="1" thickBot="1" x14ac:dyDescent="0.35">
      <c r="A147" s="571" t="s">
        <v>5737</v>
      </c>
      <c r="B147" s="572"/>
      <c r="C147" s="572"/>
      <c r="D147" s="572"/>
      <c r="E147" s="572"/>
      <c r="F147" s="572"/>
      <c r="G147" s="572"/>
      <c r="H147" s="288"/>
      <c r="I147" s="581">
        <f>I146+L146</f>
        <v>24057499.43</v>
      </c>
      <c r="J147" s="582"/>
      <c r="K147" s="582"/>
      <c r="L147" s="582"/>
      <c r="M147" s="583"/>
    </row>
    <row r="148" spans="1:61" s="289" customFormat="1" ht="20.25" customHeight="1" thickBot="1" x14ac:dyDescent="0.35">
      <c r="A148" s="571" t="s">
        <v>5738</v>
      </c>
      <c r="B148" s="572"/>
      <c r="C148" s="572"/>
      <c r="D148" s="572"/>
      <c r="E148" s="572"/>
      <c r="F148" s="572"/>
      <c r="G148" s="572"/>
      <c r="H148" s="288"/>
      <c r="I148" s="573">
        <f>J146+M146</f>
        <v>28868999.260000002</v>
      </c>
      <c r="J148" s="574"/>
      <c r="K148" s="574"/>
      <c r="L148" s="574"/>
      <c r="M148" s="575"/>
    </row>
  </sheetData>
  <autoFilter ref="A10:M148" xr:uid="{00000000-0001-0000-1100-000000000000}">
    <filterColumn colId="2" showButton="0"/>
    <filterColumn colId="3" showButton="0"/>
  </autoFilter>
  <mergeCells count="147">
    <mergeCell ref="A129:G129"/>
    <mergeCell ref="A123:G123"/>
    <mergeCell ref="A120:G120"/>
    <mergeCell ref="A109:G109"/>
    <mergeCell ref="A100:G100"/>
    <mergeCell ref="A93:G93"/>
    <mergeCell ref="A91:G91"/>
    <mergeCell ref="A85:G85"/>
    <mergeCell ref="A71:G71"/>
    <mergeCell ref="C80:E80"/>
    <mergeCell ref="C81:E81"/>
    <mergeCell ref="C82:E82"/>
    <mergeCell ref="C83:E83"/>
    <mergeCell ref="C75:E75"/>
    <mergeCell ref="C77:E77"/>
    <mergeCell ref="C78:E78"/>
    <mergeCell ref="C79:E79"/>
    <mergeCell ref="C90:E90"/>
    <mergeCell ref="A84:G84"/>
    <mergeCell ref="A76:G76"/>
    <mergeCell ref="C92:E92"/>
    <mergeCell ref="C101:E101"/>
    <mergeCell ref="C102:E102"/>
    <mergeCell ref="C103:E103"/>
    <mergeCell ref="C35:E35"/>
    <mergeCell ref="C17:E17"/>
    <mergeCell ref="C18:E18"/>
    <mergeCell ref="C13:E13"/>
    <mergeCell ref="C25:E25"/>
    <mergeCell ref="C26:E26"/>
    <mergeCell ref="C30:E30"/>
    <mergeCell ref="C31:E31"/>
    <mergeCell ref="C33:E33"/>
    <mergeCell ref="C34:E34"/>
    <mergeCell ref="C28:E28"/>
    <mergeCell ref="C29:E29"/>
    <mergeCell ref="C20:E20"/>
    <mergeCell ref="C21:E21"/>
    <mergeCell ref="C22:E22"/>
    <mergeCell ref="C24:E24"/>
    <mergeCell ref="A32:G32"/>
    <mergeCell ref="A27:G27"/>
    <mergeCell ref="A19:G19"/>
    <mergeCell ref="A16:G16"/>
    <mergeCell ref="A14:G14"/>
    <mergeCell ref="A23:G23"/>
    <mergeCell ref="A2:M2"/>
    <mergeCell ref="A3:M3"/>
    <mergeCell ref="A5:M5"/>
    <mergeCell ref="C9:E9"/>
    <mergeCell ref="C10:E10"/>
    <mergeCell ref="A6:M6"/>
    <mergeCell ref="C7:G7"/>
    <mergeCell ref="C15:E15"/>
    <mergeCell ref="A11:G11"/>
    <mergeCell ref="A12:G12"/>
    <mergeCell ref="C40:E40"/>
    <mergeCell ref="C41:E41"/>
    <mergeCell ref="C42:E42"/>
    <mergeCell ref="C43:E43"/>
    <mergeCell ref="C44:E44"/>
    <mergeCell ref="C36:E36"/>
    <mergeCell ref="C37:E37"/>
    <mergeCell ref="C38:E38"/>
    <mergeCell ref="C39:E3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60:E60"/>
    <mergeCell ref="C61:E61"/>
    <mergeCell ref="C63:E63"/>
    <mergeCell ref="C64:E64"/>
    <mergeCell ref="C55:E55"/>
    <mergeCell ref="C56:E56"/>
    <mergeCell ref="C57:E57"/>
    <mergeCell ref="C58:E58"/>
    <mergeCell ref="C59:E59"/>
    <mergeCell ref="A62:G62"/>
    <mergeCell ref="C104:E104"/>
    <mergeCell ref="C95:E95"/>
    <mergeCell ref="C96:E96"/>
    <mergeCell ref="C97:E97"/>
    <mergeCell ref="C98:E98"/>
    <mergeCell ref="C65:E65"/>
    <mergeCell ref="C66:E66"/>
    <mergeCell ref="C67:E67"/>
    <mergeCell ref="C68:E68"/>
    <mergeCell ref="C69:E69"/>
    <mergeCell ref="C70:E70"/>
    <mergeCell ref="C72:E72"/>
    <mergeCell ref="C73:E73"/>
    <mergeCell ref="C74:E74"/>
    <mergeCell ref="C94:E94"/>
    <mergeCell ref="C86:E86"/>
    <mergeCell ref="C87:E87"/>
    <mergeCell ref="C88:E88"/>
    <mergeCell ref="C89:E89"/>
    <mergeCell ref="C125:E125"/>
    <mergeCell ref="C126:E126"/>
    <mergeCell ref="C127:E127"/>
    <mergeCell ref="C128:E128"/>
    <mergeCell ref="C113:E113"/>
    <mergeCell ref="C114:E114"/>
    <mergeCell ref="C137:E137"/>
    <mergeCell ref="C138:E138"/>
    <mergeCell ref="C99:E99"/>
    <mergeCell ref="C115:E115"/>
    <mergeCell ref="C116:E116"/>
    <mergeCell ref="C117:E117"/>
    <mergeCell ref="C118:E118"/>
    <mergeCell ref="A119:G119"/>
    <mergeCell ref="C110:E110"/>
    <mergeCell ref="C111:E111"/>
    <mergeCell ref="C112:E112"/>
    <mergeCell ref="C105:E105"/>
    <mergeCell ref="C106:E106"/>
    <mergeCell ref="C107:E107"/>
    <mergeCell ref="C108:E108"/>
    <mergeCell ref="C121:E121"/>
    <mergeCell ref="C122:E122"/>
    <mergeCell ref="C124:E124"/>
    <mergeCell ref="C139:E139"/>
    <mergeCell ref="C130:E130"/>
    <mergeCell ref="C131:E131"/>
    <mergeCell ref="C132:E132"/>
    <mergeCell ref="C133:E133"/>
    <mergeCell ref="C134:E134"/>
    <mergeCell ref="A135:G135"/>
    <mergeCell ref="I147:M147"/>
    <mergeCell ref="A148:G148"/>
    <mergeCell ref="I148:M148"/>
    <mergeCell ref="C145:E145"/>
    <mergeCell ref="C140:E140"/>
    <mergeCell ref="C141:E141"/>
    <mergeCell ref="C142:E142"/>
    <mergeCell ref="C143:E143"/>
    <mergeCell ref="C144:E144"/>
    <mergeCell ref="A146:G146"/>
    <mergeCell ref="A147:G147"/>
    <mergeCell ref="C136:E136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Лист17">
    <tabColor rgb="FF7030A0"/>
    <pageSetUpPr fitToPage="1"/>
  </sheetPr>
  <dimension ref="A1:BI20"/>
  <sheetViews>
    <sheetView topLeftCell="A5" workbookViewId="0">
      <selection activeCell="L13" sqref="L13:L14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8" width="19.109375" style="1" customWidth="1"/>
    <col min="9" max="13" width="26.4414062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7" width="172.5546875" style="2" hidden="1" customWidth="1"/>
    <col min="58" max="58" width="34.109375" style="2" hidden="1" customWidth="1"/>
    <col min="59" max="61" width="127.5546875" style="2" hidden="1" customWidth="1"/>
    <col min="62" max="16384" width="9.109375" style="1"/>
  </cols>
  <sheetData>
    <row r="1" spans="1:58" s="3" customFormat="1" ht="14.4" x14ac:dyDescent="0.3">
      <c r="A1" s="78" t="s">
        <v>5574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29.2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58" s="3" customFormat="1" ht="14.4" x14ac:dyDescent="0.3">
      <c r="A5" s="588" t="s">
        <v>4719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4719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8" s="3" customFormat="1" ht="30.75" customHeight="1" x14ac:dyDescent="0.3">
      <c r="A7" s="4"/>
      <c r="B7" s="8" t="s">
        <v>5</v>
      </c>
      <c r="C7" s="577" t="s">
        <v>4720</v>
      </c>
      <c r="D7" s="577"/>
      <c r="E7" s="577"/>
      <c r="F7" s="577"/>
      <c r="G7" s="577"/>
      <c r="H7" s="11"/>
      <c r="I7" s="46"/>
      <c r="J7" s="9"/>
      <c r="K7" s="9"/>
      <c r="L7" s="9"/>
      <c r="M7" s="9"/>
    </row>
    <row r="8" spans="1:58" s="3" customFormat="1" ht="15" thickBot="1" x14ac:dyDescent="0.35">
      <c r="A8" s="4"/>
      <c r="B8" s="8"/>
      <c r="C8" s="45"/>
      <c r="D8" s="45"/>
      <c r="E8" s="45"/>
      <c r="F8" s="46"/>
      <c r="G8" s="45"/>
      <c r="H8" s="46"/>
      <c r="I8" s="46"/>
      <c r="J8" s="9"/>
      <c r="K8" s="9"/>
      <c r="L8" s="9"/>
      <c r="M8" s="9"/>
    </row>
    <row r="9" spans="1:58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8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8" s="3" customFormat="1" ht="14.4" x14ac:dyDescent="0.3">
      <c r="A11" s="616" t="s">
        <v>4721</v>
      </c>
      <c r="B11" s="617"/>
      <c r="C11" s="617"/>
      <c r="D11" s="617"/>
      <c r="E11" s="617"/>
      <c r="F11" s="617"/>
      <c r="G11" s="617"/>
      <c r="H11" s="617"/>
      <c r="I11" s="617"/>
      <c r="J11" s="617"/>
      <c r="K11" s="617"/>
      <c r="L11" s="617"/>
      <c r="M11" s="618"/>
      <c r="BE11" s="14" t="s">
        <v>4721</v>
      </c>
    </row>
    <row r="12" spans="1:58" s="3" customFormat="1" ht="31.8" x14ac:dyDescent="0.3">
      <c r="A12" s="16" t="s">
        <v>15</v>
      </c>
      <c r="B12" s="17" t="s">
        <v>4722</v>
      </c>
      <c r="C12" s="568" t="s">
        <v>4723</v>
      </c>
      <c r="D12" s="568"/>
      <c r="E12" s="568"/>
      <c r="F12" s="16" t="s">
        <v>38</v>
      </c>
      <c r="G12" s="23">
        <v>17</v>
      </c>
      <c r="H12" s="55">
        <f>J12/G12</f>
        <v>941.53</v>
      </c>
      <c r="I12" s="55"/>
      <c r="J12" s="19">
        <v>16006.09</v>
      </c>
      <c r="K12" s="19">
        <f>M12/G12</f>
        <v>0</v>
      </c>
      <c r="L12" s="19"/>
      <c r="M12" s="19">
        <v>0</v>
      </c>
      <c r="BE12" s="14"/>
      <c r="BF12" s="21" t="s">
        <v>4723</v>
      </c>
    </row>
    <row r="13" spans="1:58" s="3" customFormat="1" ht="21.6" x14ac:dyDescent="0.3">
      <c r="A13" s="16" t="s">
        <v>20</v>
      </c>
      <c r="B13" s="17" t="s">
        <v>4724</v>
      </c>
      <c r="C13" s="568" t="s">
        <v>4725</v>
      </c>
      <c r="D13" s="568"/>
      <c r="E13" s="568"/>
      <c r="F13" s="16" t="s">
        <v>4726</v>
      </c>
      <c r="G13" s="23">
        <v>17</v>
      </c>
      <c r="H13" s="55">
        <f t="shared" ref="H13:H17" si="0">J13/G13</f>
        <v>92.36</v>
      </c>
      <c r="I13" s="55"/>
      <c r="J13" s="19">
        <v>1570.12</v>
      </c>
      <c r="K13" s="19">
        <f t="shared" ref="K13:K17" si="1">M13/G13</f>
        <v>0</v>
      </c>
      <c r="L13" s="19"/>
      <c r="M13" s="19">
        <v>0</v>
      </c>
      <c r="BE13" s="14"/>
      <c r="BF13" s="21" t="s">
        <v>4725</v>
      </c>
    </row>
    <row r="14" spans="1:58" s="3" customFormat="1" ht="21.6" x14ac:dyDescent="0.3">
      <c r="A14" s="16" t="s">
        <v>22</v>
      </c>
      <c r="B14" s="17" t="s">
        <v>4727</v>
      </c>
      <c r="C14" s="568" t="s">
        <v>4728</v>
      </c>
      <c r="D14" s="568"/>
      <c r="E14" s="568"/>
      <c r="F14" s="16" t="s">
        <v>4729</v>
      </c>
      <c r="G14" s="23">
        <v>17</v>
      </c>
      <c r="H14" s="55">
        <f t="shared" si="0"/>
        <v>4995.5200000000004</v>
      </c>
      <c r="I14" s="55"/>
      <c r="J14" s="19">
        <v>84923.77</v>
      </c>
      <c r="K14" s="19">
        <f t="shared" si="1"/>
        <v>0</v>
      </c>
      <c r="L14" s="19"/>
      <c r="M14" s="19">
        <v>0</v>
      </c>
      <c r="BE14" s="14"/>
      <c r="BF14" s="21" t="s">
        <v>4728</v>
      </c>
    </row>
    <row r="15" spans="1:58" s="3" customFormat="1" ht="31.8" x14ac:dyDescent="0.3">
      <c r="A15" s="16" t="s">
        <v>27</v>
      </c>
      <c r="B15" s="17" t="s">
        <v>4730</v>
      </c>
      <c r="C15" s="568" t="s">
        <v>4731</v>
      </c>
      <c r="D15" s="568"/>
      <c r="E15" s="568"/>
      <c r="F15" s="16" t="s">
        <v>4732</v>
      </c>
      <c r="G15" s="30">
        <v>0.12</v>
      </c>
      <c r="H15" s="55">
        <f t="shared" si="0"/>
        <v>14880.75</v>
      </c>
      <c r="I15" s="55"/>
      <c r="J15" s="19">
        <v>1785.69</v>
      </c>
      <c r="K15" s="19">
        <f t="shared" si="1"/>
        <v>0</v>
      </c>
      <c r="L15" s="19"/>
      <c r="M15" s="19">
        <v>0</v>
      </c>
      <c r="BE15" s="14"/>
      <c r="BF15" s="21" t="s">
        <v>4731</v>
      </c>
    </row>
    <row r="16" spans="1:58" s="3" customFormat="1" ht="21.6" x14ac:dyDescent="0.3">
      <c r="A16" s="16" t="s">
        <v>35</v>
      </c>
      <c r="B16" s="17" t="s">
        <v>4733</v>
      </c>
      <c r="C16" s="568" t="s">
        <v>4734</v>
      </c>
      <c r="D16" s="568"/>
      <c r="E16" s="568"/>
      <c r="F16" s="16" t="s">
        <v>4726</v>
      </c>
      <c r="G16" s="23">
        <v>12</v>
      </c>
      <c r="H16" s="55">
        <f t="shared" si="0"/>
        <v>1148.67</v>
      </c>
      <c r="I16" s="55"/>
      <c r="J16" s="19">
        <v>13784.06</v>
      </c>
      <c r="K16" s="19">
        <f t="shared" si="1"/>
        <v>0</v>
      </c>
      <c r="L16" s="19"/>
      <c r="M16" s="19">
        <v>0</v>
      </c>
      <c r="BE16" s="14"/>
      <c r="BF16" s="21" t="s">
        <v>4734</v>
      </c>
    </row>
    <row r="17" spans="1:58" s="3" customFormat="1" ht="21.6" x14ac:dyDescent="0.3">
      <c r="A17" s="16" t="s">
        <v>40</v>
      </c>
      <c r="B17" s="17" t="s">
        <v>4735</v>
      </c>
      <c r="C17" s="568" t="s">
        <v>4736</v>
      </c>
      <c r="D17" s="568"/>
      <c r="E17" s="568"/>
      <c r="F17" s="16" t="s">
        <v>4726</v>
      </c>
      <c r="G17" s="23">
        <v>12</v>
      </c>
      <c r="H17" s="55">
        <f t="shared" si="0"/>
        <v>1860.65</v>
      </c>
      <c r="I17" s="55"/>
      <c r="J17" s="19">
        <v>22327.83</v>
      </c>
      <c r="K17" s="19">
        <f t="shared" si="1"/>
        <v>0</v>
      </c>
      <c r="L17" s="19"/>
      <c r="M17" s="19">
        <v>0</v>
      </c>
      <c r="BE17" s="14"/>
      <c r="BF17" s="21" t="s">
        <v>4736</v>
      </c>
    </row>
    <row r="18" spans="1:58" s="3" customFormat="1" ht="20.25" customHeight="1" x14ac:dyDescent="0.3">
      <c r="A18" s="648" t="s">
        <v>57</v>
      </c>
      <c r="B18" s="649"/>
      <c r="C18" s="649"/>
      <c r="D18" s="649"/>
      <c r="E18" s="649"/>
      <c r="F18" s="649"/>
      <c r="G18" s="649"/>
      <c r="H18" s="63"/>
      <c r="I18" s="63"/>
      <c r="J18" s="64">
        <f>SUM(J12:J17)</f>
        <v>140397.56</v>
      </c>
      <c r="K18" s="64"/>
      <c r="L18" s="279"/>
      <c r="M18" s="71">
        <v>0</v>
      </c>
      <c r="O18" s="54"/>
    </row>
    <row r="19" spans="1:58" s="51" customFormat="1" ht="20.25" customHeight="1" thickBot="1" x14ac:dyDescent="0.35">
      <c r="A19" s="650" t="s">
        <v>5456</v>
      </c>
      <c r="B19" s="651"/>
      <c r="C19" s="651"/>
      <c r="D19" s="651"/>
      <c r="E19" s="651"/>
      <c r="F19" s="651"/>
      <c r="G19" s="651"/>
      <c r="H19" s="72"/>
      <c r="I19" s="72"/>
      <c r="J19" s="652">
        <f>J18+M18</f>
        <v>140397.56</v>
      </c>
      <c r="K19" s="653"/>
      <c r="L19" s="653"/>
      <c r="M19" s="654"/>
      <c r="O19" s="122"/>
    </row>
    <row r="20" spans="1:58" ht="11.25" customHeight="1" x14ac:dyDescent="0.2">
      <c r="O20" s="52"/>
    </row>
  </sheetData>
  <mergeCells count="17">
    <mergeCell ref="A18:G18"/>
    <mergeCell ref="A19:G19"/>
    <mergeCell ref="J19:M19"/>
    <mergeCell ref="C9:E9"/>
    <mergeCell ref="C10:E10"/>
    <mergeCell ref="C15:E15"/>
    <mergeCell ref="C16:E16"/>
    <mergeCell ref="C17:E17"/>
    <mergeCell ref="A11:M11"/>
    <mergeCell ref="C12:E12"/>
    <mergeCell ref="C13:E13"/>
    <mergeCell ref="C14:E14"/>
    <mergeCell ref="A2:M2"/>
    <mergeCell ref="A3:M3"/>
    <mergeCell ref="A5:M5"/>
    <mergeCell ref="A6:M6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Лист18">
    <tabColor rgb="FF7030A0"/>
    <pageSetUpPr fitToPage="1"/>
  </sheetPr>
  <dimension ref="A1:BH19"/>
  <sheetViews>
    <sheetView workbookViewId="0">
      <selection activeCell="L13" sqref="L1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.88671875" style="1" customWidth="1"/>
    <col min="4" max="4" width="15.5546875" style="1" customWidth="1"/>
    <col min="5" max="5" width="13.33203125" style="1" customWidth="1"/>
    <col min="6" max="6" width="14.33203125" style="1" customWidth="1"/>
    <col min="7" max="7" width="10.6640625" style="1" customWidth="1"/>
    <col min="8" max="8" width="15.6640625" style="1" customWidth="1"/>
    <col min="9" max="13" width="27.33203125" style="1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6" width="172.5546875" style="2" hidden="1" customWidth="1"/>
    <col min="57" max="57" width="34.109375" style="2" hidden="1" customWidth="1"/>
    <col min="58" max="60" width="127.5546875" style="2" hidden="1" customWidth="1"/>
    <col min="61" max="16384" width="9.109375" style="1"/>
  </cols>
  <sheetData>
    <row r="1" spans="1:57" s="3" customFormat="1" ht="14.4" x14ac:dyDescent="0.3">
      <c r="A1" s="78" t="s">
        <v>5568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7" s="3" customFormat="1" ht="30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7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7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57" s="3" customFormat="1" ht="14.4" x14ac:dyDescent="0.3">
      <c r="A5" s="587" t="s">
        <v>5434</v>
      </c>
      <c r="B5" s="587"/>
      <c r="C5" s="587"/>
      <c r="D5" s="587"/>
      <c r="E5" s="587"/>
      <c r="F5" s="587"/>
      <c r="G5" s="587"/>
      <c r="H5" s="587"/>
      <c r="I5" s="587"/>
      <c r="J5" s="587"/>
      <c r="K5" s="587"/>
      <c r="L5" s="587"/>
      <c r="M5" s="587"/>
      <c r="AE5" s="6" t="s">
        <v>5434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7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7" s="3" customFormat="1" ht="14.4" x14ac:dyDescent="0.3">
      <c r="A7" s="4"/>
      <c r="B7" s="8" t="s">
        <v>5</v>
      </c>
      <c r="C7" s="577" t="s">
        <v>5435</v>
      </c>
      <c r="D7" s="577"/>
      <c r="E7" s="577"/>
      <c r="F7" s="577"/>
      <c r="G7" s="577"/>
      <c r="H7" s="11"/>
      <c r="I7" s="46"/>
      <c r="J7" s="9"/>
      <c r="K7" s="9"/>
      <c r="L7" s="9"/>
      <c r="M7" s="9"/>
    </row>
    <row r="8" spans="1:57" s="3" customFormat="1" ht="15" thickBot="1" x14ac:dyDescent="0.35">
      <c r="A8" s="4"/>
      <c r="B8" s="8"/>
      <c r="C8" s="45"/>
      <c r="D8" s="45"/>
      <c r="E8" s="45"/>
      <c r="F8" s="46"/>
      <c r="G8" s="45"/>
      <c r="H8" s="46"/>
      <c r="I8" s="46"/>
      <c r="J8" s="9"/>
      <c r="K8" s="9"/>
      <c r="L8" s="9"/>
      <c r="M8" s="9"/>
    </row>
    <row r="9" spans="1:57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7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7" s="3" customFormat="1" ht="14.4" x14ac:dyDescent="0.3">
      <c r="A11" s="616" t="s">
        <v>4721</v>
      </c>
      <c r="B11" s="617"/>
      <c r="C11" s="617"/>
      <c r="D11" s="617"/>
      <c r="E11" s="617"/>
      <c r="F11" s="617"/>
      <c r="G11" s="617"/>
      <c r="H11" s="617"/>
      <c r="I11" s="617"/>
      <c r="J11" s="617"/>
      <c r="K11" s="617"/>
      <c r="L11" s="617"/>
      <c r="M11" s="618"/>
      <c r="BD11" s="14" t="s">
        <v>4721</v>
      </c>
    </row>
    <row r="12" spans="1:57" s="3" customFormat="1" ht="31.8" x14ac:dyDescent="0.3">
      <c r="A12" s="16" t="s">
        <v>15</v>
      </c>
      <c r="B12" s="17" t="s">
        <v>4722</v>
      </c>
      <c r="C12" s="568" t="s">
        <v>4723</v>
      </c>
      <c r="D12" s="568"/>
      <c r="E12" s="568"/>
      <c r="F12" s="16" t="s">
        <v>38</v>
      </c>
      <c r="G12" s="23">
        <v>8</v>
      </c>
      <c r="H12" s="23">
        <f>J12/G12</f>
        <v>942</v>
      </c>
      <c r="I12" s="23"/>
      <c r="J12" s="19">
        <v>7532.28</v>
      </c>
      <c r="K12" s="19">
        <f>M12/G12</f>
        <v>0</v>
      </c>
      <c r="L12" s="19"/>
      <c r="M12" s="19">
        <v>0</v>
      </c>
      <c r="BD12" s="14"/>
      <c r="BE12" s="21" t="s">
        <v>4723</v>
      </c>
    </row>
    <row r="13" spans="1:57" s="3" customFormat="1" ht="21.6" x14ac:dyDescent="0.3">
      <c r="A13" s="16" t="s">
        <v>20</v>
      </c>
      <c r="B13" s="17" t="s">
        <v>4724</v>
      </c>
      <c r="C13" s="568" t="s">
        <v>4725</v>
      </c>
      <c r="D13" s="568"/>
      <c r="E13" s="568"/>
      <c r="F13" s="16" t="s">
        <v>4726</v>
      </c>
      <c r="G13" s="23">
        <v>8</v>
      </c>
      <c r="H13" s="23">
        <f t="shared" ref="H13:H17" si="0">J13/G13</f>
        <v>92</v>
      </c>
      <c r="I13" s="23"/>
      <c r="J13" s="19">
        <v>738.89</v>
      </c>
      <c r="K13" s="19">
        <f t="shared" ref="K13:K17" si="1">M13/G13</f>
        <v>0</v>
      </c>
      <c r="L13" s="19"/>
      <c r="M13" s="19">
        <v>0</v>
      </c>
      <c r="BD13" s="14"/>
      <c r="BE13" s="21" t="s">
        <v>4725</v>
      </c>
    </row>
    <row r="14" spans="1:57" s="3" customFormat="1" ht="21.6" x14ac:dyDescent="0.3">
      <c r="A14" s="16" t="s">
        <v>22</v>
      </c>
      <c r="B14" s="17" t="s">
        <v>4727</v>
      </c>
      <c r="C14" s="568" t="s">
        <v>4728</v>
      </c>
      <c r="D14" s="568"/>
      <c r="E14" s="568"/>
      <c r="F14" s="16" t="s">
        <v>4729</v>
      </c>
      <c r="G14" s="23">
        <v>8</v>
      </c>
      <c r="H14" s="23">
        <f t="shared" si="0"/>
        <v>4996</v>
      </c>
      <c r="I14" s="23"/>
      <c r="J14" s="19">
        <v>39964.129999999997</v>
      </c>
      <c r="K14" s="19">
        <f t="shared" si="1"/>
        <v>0</v>
      </c>
      <c r="L14" s="19"/>
      <c r="M14" s="19">
        <v>0</v>
      </c>
      <c r="BD14" s="14"/>
      <c r="BE14" s="21" t="s">
        <v>4728</v>
      </c>
    </row>
    <row r="15" spans="1:57" s="3" customFormat="1" ht="31.8" x14ac:dyDescent="0.3">
      <c r="A15" s="16" t="s">
        <v>27</v>
      </c>
      <c r="B15" s="17" t="s">
        <v>4730</v>
      </c>
      <c r="C15" s="568" t="s">
        <v>4731</v>
      </c>
      <c r="D15" s="568"/>
      <c r="E15" s="568"/>
      <c r="F15" s="16" t="s">
        <v>4732</v>
      </c>
      <c r="G15" s="30">
        <v>0.39</v>
      </c>
      <c r="H15" s="23">
        <f t="shared" si="0"/>
        <v>14881</v>
      </c>
      <c r="I15" s="23"/>
      <c r="J15" s="19">
        <v>5803.5</v>
      </c>
      <c r="K15" s="19">
        <f t="shared" si="1"/>
        <v>0</v>
      </c>
      <c r="L15" s="19"/>
      <c r="M15" s="19">
        <v>0</v>
      </c>
      <c r="BD15" s="14"/>
      <c r="BE15" s="21" t="s">
        <v>4731</v>
      </c>
    </row>
    <row r="16" spans="1:57" s="3" customFormat="1" ht="21.6" x14ac:dyDescent="0.3">
      <c r="A16" s="16" t="s">
        <v>35</v>
      </c>
      <c r="B16" s="17" t="s">
        <v>4733</v>
      </c>
      <c r="C16" s="568" t="s">
        <v>4734</v>
      </c>
      <c r="D16" s="568"/>
      <c r="E16" s="568"/>
      <c r="F16" s="16" t="s">
        <v>4726</v>
      </c>
      <c r="G16" s="23">
        <v>39</v>
      </c>
      <c r="H16" s="23">
        <f t="shared" si="0"/>
        <v>1149</v>
      </c>
      <c r="I16" s="23"/>
      <c r="J16" s="19">
        <v>44798.23</v>
      </c>
      <c r="K16" s="19">
        <f t="shared" si="1"/>
        <v>0</v>
      </c>
      <c r="L16" s="19"/>
      <c r="M16" s="19">
        <v>0</v>
      </c>
      <c r="BD16" s="14"/>
      <c r="BE16" s="21" t="s">
        <v>4734</v>
      </c>
    </row>
    <row r="17" spans="1:57" s="3" customFormat="1" ht="21.6" x14ac:dyDescent="0.3">
      <c r="A17" s="16" t="s">
        <v>40</v>
      </c>
      <c r="B17" s="17" t="s">
        <v>4735</v>
      </c>
      <c r="C17" s="568" t="s">
        <v>4736</v>
      </c>
      <c r="D17" s="568"/>
      <c r="E17" s="568"/>
      <c r="F17" s="16" t="s">
        <v>4726</v>
      </c>
      <c r="G17" s="23">
        <v>39</v>
      </c>
      <c r="H17" s="23">
        <f t="shared" si="0"/>
        <v>1861</v>
      </c>
      <c r="I17" s="23"/>
      <c r="J17" s="19">
        <v>72565.460000000006</v>
      </c>
      <c r="K17" s="19">
        <f t="shared" si="1"/>
        <v>0</v>
      </c>
      <c r="L17" s="19"/>
      <c r="M17" s="19">
        <v>0</v>
      </c>
      <c r="BD17" s="14"/>
      <c r="BE17" s="21" t="s">
        <v>4736</v>
      </c>
    </row>
    <row r="18" spans="1:57" s="3" customFormat="1" ht="20.25" customHeight="1" x14ac:dyDescent="0.3">
      <c r="A18" s="648" t="s">
        <v>57</v>
      </c>
      <c r="B18" s="649"/>
      <c r="C18" s="649"/>
      <c r="D18" s="649"/>
      <c r="E18" s="649"/>
      <c r="F18" s="649"/>
      <c r="G18" s="649"/>
      <c r="H18" s="63"/>
      <c r="I18" s="63"/>
      <c r="J18" s="64">
        <f>SUM(J12:J17)</f>
        <v>171402.49</v>
      </c>
      <c r="K18" s="64"/>
      <c r="L18" s="279"/>
      <c r="M18" s="71">
        <v>0</v>
      </c>
    </row>
    <row r="19" spans="1:57" s="51" customFormat="1" ht="20.25" customHeight="1" thickBot="1" x14ac:dyDescent="0.35">
      <c r="A19" s="650" t="s">
        <v>5456</v>
      </c>
      <c r="B19" s="651"/>
      <c r="C19" s="651"/>
      <c r="D19" s="651"/>
      <c r="E19" s="651"/>
      <c r="F19" s="651"/>
      <c r="G19" s="651"/>
      <c r="H19" s="72"/>
      <c r="I19" s="72"/>
      <c r="J19" s="652">
        <f>J18+M18</f>
        <v>171402.49</v>
      </c>
      <c r="K19" s="653"/>
      <c r="L19" s="653"/>
      <c r="M19" s="654"/>
    </row>
  </sheetData>
  <mergeCells count="17">
    <mergeCell ref="A18:G18"/>
    <mergeCell ref="A19:G19"/>
    <mergeCell ref="J19:M19"/>
    <mergeCell ref="C9:E9"/>
    <mergeCell ref="C10:E10"/>
    <mergeCell ref="C15:E15"/>
    <mergeCell ref="C16:E16"/>
    <mergeCell ref="C17:E17"/>
    <mergeCell ref="A11:M11"/>
    <mergeCell ref="C12:E12"/>
    <mergeCell ref="C13:E13"/>
    <mergeCell ref="C14:E14"/>
    <mergeCell ref="A2:M2"/>
    <mergeCell ref="A3:M3"/>
    <mergeCell ref="A5:M5"/>
    <mergeCell ref="A6:M6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CEE2-919B-4004-82CA-985DF75D28D9}">
  <sheetPr codeName="Лист1">
    <tabColor rgb="FFFF0000"/>
  </sheetPr>
  <dimension ref="A1:O103"/>
  <sheetViews>
    <sheetView topLeftCell="A22" zoomScale="90" zoomScaleNormal="90" workbookViewId="0">
      <selection activeCell="D31" sqref="D31"/>
    </sheetView>
  </sheetViews>
  <sheetFormatPr defaultColWidth="8.88671875" defaultRowHeight="13.2" x14ac:dyDescent="0.25"/>
  <cols>
    <col min="1" max="1" width="6.6640625" style="169" customWidth="1"/>
    <col min="2" max="2" width="45.44140625" style="145" customWidth="1"/>
    <col min="3" max="3" width="52.6640625" style="145" customWidth="1"/>
    <col min="4" max="4" width="19" style="128" customWidth="1"/>
    <col min="5" max="5" width="14.88671875" style="128" customWidth="1"/>
    <col min="6" max="8" width="21.44140625" style="128" customWidth="1"/>
    <col min="9" max="9" width="22.88671875" style="128" customWidth="1"/>
    <col min="10" max="10" width="26" style="128" customWidth="1"/>
    <col min="11" max="11" width="18.88671875" style="128" customWidth="1"/>
    <col min="12" max="12" width="10.44140625" style="128" bestFit="1" customWidth="1"/>
    <col min="13" max="13" width="11.88671875" style="128" bestFit="1" customWidth="1"/>
    <col min="14" max="14" width="43.5546875" style="128" customWidth="1"/>
    <col min="15" max="16384" width="8.88671875" style="128"/>
  </cols>
  <sheetData>
    <row r="1" spans="1:15" ht="27" customHeight="1" x14ac:dyDescent="0.25">
      <c r="A1" s="125"/>
      <c r="B1" s="126"/>
      <c r="C1" s="126"/>
      <c r="D1" s="127"/>
      <c r="E1" s="127"/>
      <c r="F1" s="127"/>
      <c r="G1" s="127"/>
      <c r="H1" s="556" t="s">
        <v>5588</v>
      </c>
      <c r="I1" s="557"/>
    </row>
    <row r="2" spans="1:15" ht="27.75" customHeight="1" x14ac:dyDescent="0.25">
      <c r="A2" s="558" t="s">
        <v>5589</v>
      </c>
      <c r="B2" s="559"/>
      <c r="C2" s="559"/>
      <c r="D2" s="559"/>
      <c r="E2" s="559"/>
      <c r="F2" s="559"/>
      <c r="G2" s="559"/>
      <c r="H2" s="559"/>
      <c r="I2" s="560"/>
      <c r="K2" s="129"/>
      <c r="L2" s="129"/>
      <c r="M2" s="129"/>
      <c r="N2" s="129"/>
    </row>
    <row r="3" spans="1:15" ht="33.75" customHeight="1" x14ac:dyDescent="0.25">
      <c r="A3" s="561" t="s">
        <v>5590</v>
      </c>
      <c r="B3" s="562"/>
      <c r="C3" s="563" t="s">
        <v>5591</v>
      </c>
      <c r="D3" s="563"/>
      <c r="E3" s="563"/>
      <c r="F3" s="563"/>
      <c r="G3" s="563"/>
      <c r="H3" s="563"/>
      <c r="I3" s="564"/>
      <c r="K3" s="129"/>
      <c r="L3" s="129"/>
      <c r="M3" s="129"/>
      <c r="N3" s="129"/>
    </row>
    <row r="4" spans="1:15" ht="18" x14ac:dyDescent="0.35">
      <c r="A4" s="565" t="s">
        <v>5592</v>
      </c>
      <c r="B4" s="566"/>
      <c r="C4" s="191"/>
      <c r="D4" s="130"/>
      <c r="E4" s="130"/>
      <c r="F4" s="131"/>
      <c r="G4" s="131"/>
      <c r="H4" s="131"/>
      <c r="I4" s="132"/>
      <c r="J4" s="133"/>
      <c r="K4" s="134"/>
      <c r="L4" s="135"/>
      <c r="M4" s="135"/>
      <c r="N4" s="135"/>
      <c r="O4" s="135"/>
    </row>
    <row r="5" spans="1:15" ht="18" x14ac:dyDescent="0.35">
      <c r="A5" s="136"/>
      <c r="B5" s="137"/>
      <c r="C5" s="192"/>
      <c r="D5" s="138"/>
      <c r="E5" s="138"/>
      <c r="F5" s="139"/>
      <c r="G5" s="139"/>
      <c r="H5" s="139"/>
      <c r="I5" s="140"/>
      <c r="J5" s="133"/>
      <c r="K5" s="134"/>
      <c r="L5" s="135"/>
      <c r="M5" s="135"/>
      <c r="N5" s="135"/>
      <c r="O5" s="135"/>
    </row>
    <row r="6" spans="1:15" ht="15.6" x14ac:dyDescent="0.3">
      <c r="A6" s="508" t="s">
        <v>5593</v>
      </c>
      <c r="B6" s="567"/>
      <c r="C6" s="193"/>
      <c r="I6" s="141"/>
      <c r="J6" s="133"/>
      <c r="K6" s="142"/>
      <c r="L6" s="142"/>
      <c r="M6" s="142"/>
      <c r="N6" s="142"/>
      <c r="O6" s="142"/>
    </row>
    <row r="7" spans="1:15" ht="18" x14ac:dyDescent="0.35">
      <c r="A7" s="508" t="s">
        <v>5594</v>
      </c>
      <c r="B7" s="567"/>
      <c r="C7" s="194"/>
      <c r="D7" s="130"/>
      <c r="E7" s="130"/>
      <c r="H7" s="143"/>
      <c r="I7" s="141"/>
      <c r="J7" s="133"/>
      <c r="K7" s="142"/>
      <c r="L7" s="142"/>
      <c r="M7" s="142"/>
      <c r="N7" s="142"/>
      <c r="O7" s="142"/>
    </row>
    <row r="8" spans="1:15" x14ac:dyDescent="0.25">
      <c r="A8" s="144"/>
      <c r="I8" s="141"/>
    </row>
    <row r="9" spans="1:15" ht="27.75" customHeight="1" x14ac:dyDescent="0.25">
      <c r="A9" s="146" t="s">
        <v>7</v>
      </c>
      <c r="B9" s="147" t="s">
        <v>5595</v>
      </c>
      <c r="C9" s="148" t="s">
        <v>5596</v>
      </c>
      <c r="D9" s="148"/>
      <c r="E9" s="148"/>
      <c r="F9" s="545" t="s">
        <v>5597</v>
      </c>
      <c r="G9" s="545"/>
      <c r="H9" s="545"/>
      <c r="I9" s="546"/>
    </row>
    <row r="10" spans="1:15" ht="30" customHeight="1" x14ac:dyDescent="0.25">
      <c r="A10" s="206">
        <v>1</v>
      </c>
      <c r="B10" s="547" t="s">
        <v>5598</v>
      </c>
      <c r="C10" s="149" t="s">
        <v>5599</v>
      </c>
      <c r="D10" s="149" t="s">
        <v>5600</v>
      </c>
      <c r="E10" s="149" t="s">
        <v>5601</v>
      </c>
      <c r="F10" s="150" t="s">
        <v>1866</v>
      </c>
      <c r="G10" s="150" t="s">
        <v>5602</v>
      </c>
      <c r="H10" s="150" t="s">
        <v>5603</v>
      </c>
      <c r="I10" s="151" t="s">
        <v>5604</v>
      </c>
    </row>
    <row r="11" spans="1:15" ht="18.75" customHeight="1" thickBot="1" x14ac:dyDescent="0.3">
      <c r="A11" s="550"/>
      <c r="B11" s="548"/>
      <c r="C11" s="552" t="s">
        <v>5605</v>
      </c>
      <c r="D11" s="552"/>
      <c r="E11" s="552"/>
      <c r="F11" s="552"/>
      <c r="G11" s="552"/>
      <c r="H11" s="552"/>
      <c r="I11" s="553"/>
    </row>
    <row r="12" spans="1:15" s="175" customFormat="1" ht="15" customHeight="1" thickBot="1" x14ac:dyDescent="0.3">
      <c r="A12" s="550"/>
      <c r="B12" s="548"/>
      <c r="C12" s="195" t="s">
        <v>5606</v>
      </c>
      <c r="D12" s="186" t="s">
        <v>5607</v>
      </c>
      <c r="E12" s="187" t="s">
        <v>5608</v>
      </c>
      <c r="F12" s="188">
        <f>SUM(F13:F18)</f>
        <v>126492308.48999999</v>
      </c>
      <c r="G12" s="188">
        <f t="shared" ref="G12:H12" si="0">SUM(G13:G18)</f>
        <v>94186223.400000006</v>
      </c>
      <c r="H12" s="188">
        <f t="shared" si="0"/>
        <v>0</v>
      </c>
      <c r="I12" s="189">
        <f>SUM(F12:H12)</f>
        <v>220678531.88999999</v>
      </c>
    </row>
    <row r="13" spans="1:15" s="174" customFormat="1" ht="13.8" x14ac:dyDescent="0.25">
      <c r="A13" s="550"/>
      <c r="B13" s="548"/>
      <c r="C13" s="196" t="s">
        <v>5685</v>
      </c>
      <c r="D13" s="301"/>
      <c r="E13" s="302"/>
      <c r="F13" s="184">
        <f>'01-01-01'!L31</f>
        <v>47.85</v>
      </c>
      <c r="G13" s="184">
        <f>'01-01-01'!I31</f>
        <v>5584218.3399999999</v>
      </c>
      <c r="H13" s="184">
        <v>0</v>
      </c>
      <c r="I13" s="185">
        <f>F13+G13</f>
        <v>5584266.1900000004</v>
      </c>
      <c r="J13" s="300">
        <f>'01-01-01'!I32</f>
        <v>5584266.1900000004</v>
      </c>
      <c r="K13" s="300">
        <f>I13-J13</f>
        <v>0</v>
      </c>
    </row>
    <row r="14" spans="1:15" s="174" customFormat="1" ht="13.8" x14ac:dyDescent="0.25">
      <c r="A14" s="550"/>
      <c r="B14" s="548"/>
      <c r="C14" s="197" t="s">
        <v>5686</v>
      </c>
      <c r="D14" s="303"/>
      <c r="E14" s="304"/>
      <c r="F14" s="172">
        <f>'01-01-02'!L68</f>
        <v>1086575.6000000001</v>
      </c>
      <c r="G14" s="172">
        <f>'01-01-02'!I68</f>
        <v>10248024.960000001</v>
      </c>
      <c r="H14" s="184">
        <v>0</v>
      </c>
      <c r="I14" s="185">
        <f t="shared" ref="I14:I18" si="1">F14+G14</f>
        <v>11334600.560000001</v>
      </c>
      <c r="J14" s="300">
        <f>'01-01-02'!I69</f>
        <v>11334600.560000001</v>
      </c>
      <c r="K14" s="300">
        <f t="shared" ref="K14:K77" si="2">I14-J14</f>
        <v>0</v>
      </c>
    </row>
    <row r="15" spans="1:15" s="174" customFormat="1" ht="13.8" x14ac:dyDescent="0.25">
      <c r="A15" s="550"/>
      <c r="B15" s="548"/>
      <c r="C15" s="197" t="s">
        <v>5687</v>
      </c>
      <c r="D15" s="303"/>
      <c r="E15" s="304"/>
      <c r="F15" s="172">
        <f>'02-01-01'!L54</f>
        <v>3929493.79</v>
      </c>
      <c r="G15" s="172">
        <f>'02-01-01'!I54</f>
        <v>4675081.8600000003</v>
      </c>
      <c r="H15" s="184">
        <v>0</v>
      </c>
      <c r="I15" s="185">
        <f t="shared" si="1"/>
        <v>8604575.6500000004</v>
      </c>
      <c r="J15" s="300">
        <f>'02-01-01'!I55</f>
        <v>8604575.6500000004</v>
      </c>
      <c r="K15" s="300">
        <f t="shared" si="2"/>
        <v>0</v>
      </c>
    </row>
    <row r="16" spans="1:15" s="174" customFormat="1" ht="13.8" x14ac:dyDescent="0.25">
      <c r="A16" s="550"/>
      <c r="B16" s="548"/>
      <c r="C16" s="493" t="s">
        <v>5688</v>
      </c>
      <c r="D16" s="303"/>
      <c r="E16" s="304"/>
      <c r="F16" s="172">
        <f>'02-02-01'!L243</f>
        <v>94620590.620000005</v>
      </c>
      <c r="G16" s="172">
        <f>'02-02-01'!I243</f>
        <v>29338531.940000001</v>
      </c>
      <c r="H16" s="184">
        <v>0</v>
      </c>
      <c r="I16" s="185">
        <f t="shared" si="1"/>
        <v>123959122.56</v>
      </c>
      <c r="J16" s="300">
        <f>'02-02-01'!I244</f>
        <v>123959122.56</v>
      </c>
      <c r="K16" s="300">
        <f t="shared" si="2"/>
        <v>0</v>
      </c>
    </row>
    <row r="17" spans="1:12" s="174" customFormat="1" ht="13.8" x14ac:dyDescent="0.25">
      <c r="A17" s="550"/>
      <c r="B17" s="548"/>
      <c r="C17" s="197" t="s">
        <v>5689</v>
      </c>
      <c r="D17" s="170"/>
      <c r="E17" s="171"/>
      <c r="F17" s="172">
        <f>'02-03-01'!L166</f>
        <v>13934697.01</v>
      </c>
      <c r="G17" s="172">
        <f>'02-03-01'!I166</f>
        <v>37787694.149999999</v>
      </c>
      <c r="H17" s="184">
        <v>0</v>
      </c>
      <c r="I17" s="185">
        <f t="shared" si="1"/>
        <v>51722391.159999996</v>
      </c>
      <c r="J17" s="300">
        <f>'02-03-01'!I167</f>
        <v>51722391.159999996</v>
      </c>
      <c r="K17" s="300">
        <f t="shared" si="2"/>
        <v>0</v>
      </c>
    </row>
    <row r="18" spans="1:12" s="174" customFormat="1" ht="14.4" thickBot="1" x14ac:dyDescent="0.3">
      <c r="A18" s="550"/>
      <c r="B18" s="548"/>
      <c r="C18" s="197" t="s">
        <v>5690</v>
      </c>
      <c r="D18" s="170"/>
      <c r="E18" s="170"/>
      <c r="F18" s="172">
        <f>'05-04-01(об)'!L15</f>
        <v>12920903.619999999</v>
      </c>
      <c r="G18" s="172">
        <f>'05-04-01(об)'!I15</f>
        <v>6552672.1500000004</v>
      </c>
      <c r="H18" s="184">
        <v>0</v>
      </c>
      <c r="I18" s="185">
        <f t="shared" si="1"/>
        <v>19473575.77</v>
      </c>
      <c r="J18" s="300">
        <f>'05-04-01(об)'!I16</f>
        <v>19473575.77</v>
      </c>
      <c r="K18" s="300">
        <f t="shared" si="2"/>
        <v>0</v>
      </c>
    </row>
    <row r="19" spans="1:12" s="175" customFormat="1" ht="15" customHeight="1" thickBot="1" x14ac:dyDescent="0.3">
      <c r="A19" s="550"/>
      <c r="B19" s="548"/>
      <c r="C19" s="195" t="s">
        <v>5609</v>
      </c>
      <c r="D19" s="186" t="s">
        <v>5610</v>
      </c>
      <c r="E19" s="187" t="s">
        <v>5608</v>
      </c>
      <c r="F19" s="188">
        <f>SUM(F20:F22)</f>
        <v>3572306.11</v>
      </c>
      <c r="G19" s="188">
        <f>SUM(G20:G22)</f>
        <v>4119227.02</v>
      </c>
      <c r="H19" s="188">
        <f>SUM(H20:H22)</f>
        <v>0</v>
      </c>
      <c r="I19" s="189">
        <f t="shared" ref="I19:I74" si="3">SUM(F19:H19)</f>
        <v>7691533.1299999999</v>
      </c>
      <c r="K19" s="300"/>
    </row>
    <row r="20" spans="1:12" s="174" customFormat="1" ht="27.6" x14ac:dyDescent="0.25">
      <c r="A20" s="550"/>
      <c r="B20" s="548"/>
      <c r="C20" s="196" t="s">
        <v>5691</v>
      </c>
      <c r="D20" s="182"/>
      <c r="E20" s="183"/>
      <c r="F20" s="184">
        <f>'07-01-01'!L59</f>
        <v>174047.27</v>
      </c>
      <c r="G20" s="184">
        <f>'07-01-01'!I59</f>
        <v>399565.86</v>
      </c>
      <c r="H20" s="184">
        <v>0</v>
      </c>
      <c r="I20" s="185">
        <f>F20+G20</f>
        <v>573613.13</v>
      </c>
      <c r="J20" s="300">
        <f>'07-01-01'!I60</f>
        <v>573613.13</v>
      </c>
      <c r="K20" s="300">
        <f t="shared" si="2"/>
        <v>0</v>
      </c>
    </row>
    <row r="21" spans="1:12" s="174" customFormat="1" ht="27.6" x14ac:dyDescent="0.25">
      <c r="A21" s="550"/>
      <c r="B21" s="548"/>
      <c r="C21" s="197" t="s">
        <v>5692</v>
      </c>
      <c r="D21" s="170"/>
      <c r="E21" s="171"/>
      <c r="F21" s="184">
        <f>'07-01-02 '!L60</f>
        <v>444330.93</v>
      </c>
      <c r="G21" s="184">
        <f>'07-01-02 '!I60</f>
        <v>1349807.09</v>
      </c>
      <c r="H21" s="184">
        <v>0</v>
      </c>
      <c r="I21" s="185">
        <f>F21+G21</f>
        <v>1794138.02</v>
      </c>
      <c r="J21" s="300">
        <f>'07-01-02 '!I61</f>
        <v>1794138.02</v>
      </c>
      <c r="K21" s="300">
        <f t="shared" si="2"/>
        <v>0</v>
      </c>
    </row>
    <row r="22" spans="1:12" s="174" customFormat="1" ht="28.2" thickBot="1" x14ac:dyDescent="0.3">
      <c r="A22" s="550"/>
      <c r="B22" s="548"/>
      <c r="C22" s="198" t="s">
        <v>5693</v>
      </c>
      <c r="D22" s="178"/>
      <c r="E22" s="179"/>
      <c r="F22" s="180">
        <f>'07-01-03'!L175</f>
        <v>2953927.91</v>
      </c>
      <c r="G22" s="180">
        <f>'07-01-03'!I175</f>
        <v>2369854.0699999998</v>
      </c>
      <c r="H22" s="180">
        <v>0</v>
      </c>
      <c r="I22" s="181">
        <f>F22+G22</f>
        <v>5323781.9800000004</v>
      </c>
      <c r="J22" s="300">
        <f>'07-01-03'!I176</f>
        <v>5323781.9800000004</v>
      </c>
      <c r="K22" s="300">
        <f t="shared" si="2"/>
        <v>0</v>
      </c>
    </row>
    <row r="23" spans="1:12" s="175" customFormat="1" ht="15" customHeight="1" thickBot="1" x14ac:dyDescent="0.3">
      <c r="A23" s="550"/>
      <c r="B23" s="548"/>
      <c r="C23" s="195" t="s">
        <v>5611</v>
      </c>
      <c r="D23" s="186" t="s">
        <v>5612</v>
      </c>
      <c r="E23" s="187" t="s">
        <v>5608</v>
      </c>
      <c r="F23" s="188">
        <f>SUM(F24:F25)</f>
        <v>7235715.4900000002</v>
      </c>
      <c r="G23" s="188">
        <f t="shared" ref="G23:H23" si="4">SUM(G24:G25)</f>
        <v>1460441.3</v>
      </c>
      <c r="H23" s="188">
        <f t="shared" si="4"/>
        <v>0</v>
      </c>
      <c r="I23" s="189">
        <f t="shared" si="3"/>
        <v>8696156.7899999991</v>
      </c>
      <c r="J23" s="174"/>
      <c r="K23" s="300"/>
    </row>
    <row r="24" spans="1:12" s="174" customFormat="1" ht="13.8" x14ac:dyDescent="0.25">
      <c r="A24" s="550"/>
      <c r="B24" s="548"/>
      <c r="C24" s="196" t="s">
        <v>5694</v>
      </c>
      <c r="D24" s="182"/>
      <c r="E24" s="183"/>
      <c r="F24" s="184">
        <f>'05-01-01 (об)'!L330</f>
        <v>2180017.5499999998</v>
      </c>
      <c r="G24" s="184">
        <f>'05-01-01 (об)'!I330</f>
        <v>1050447.3600000001</v>
      </c>
      <c r="H24" s="184">
        <v>0</v>
      </c>
      <c r="I24" s="185">
        <f>F24+G24</f>
        <v>3230464.91</v>
      </c>
      <c r="J24" s="300">
        <f>'05-01-01 (об)'!I331</f>
        <v>3230464.91</v>
      </c>
      <c r="K24" s="300">
        <f t="shared" si="2"/>
        <v>0</v>
      </c>
    </row>
    <row r="25" spans="1:12" s="174" customFormat="1" ht="14.4" thickBot="1" x14ac:dyDescent="0.3">
      <c r="A25" s="550"/>
      <c r="B25" s="548"/>
      <c r="C25" s="198" t="s">
        <v>5695</v>
      </c>
      <c r="D25" s="178"/>
      <c r="E25" s="179"/>
      <c r="F25" s="184">
        <f>'05-01-02(об)'!L186</f>
        <v>5055697.9400000004</v>
      </c>
      <c r="G25" s="184">
        <f>'05-01-02(об)'!I186</f>
        <v>409993.94</v>
      </c>
      <c r="H25" s="184">
        <v>0</v>
      </c>
      <c r="I25" s="185">
        <f>F25+G25</f>
        <v>5465691.8799999999</v>
      </c>
      <c r="J25" s="300">
        <f>'05-01-02(об)'!I187</f>
        <v>5465691.8799999999</v>
      </c>
      <c r="K25" s="300">
        <f t="shared" si="2"/>
        <v>0</v>
      </c>
    </row>
    <row r="26" spans="1:12" s="175" customFormat="1" ht="19.5" customHeight="1" thickBot="1" x14ac:dyDescent="0.3">
      <c r="A26" s="550"/>
      <c r="B26" s="548"/>
      <c r="C26" s="195" t="s">
        <v>5613</v>
      </c>
      <c r="D26" s="186" t="s">
        <v>5614</v>
      </c>
      <c r="E26" s="187" t="s">
        <v>5608</v>
      </c>
      <c r="F26" s="188">
        <f>F27</f>
        <v>88936244.310000002</v>
      </c>
      <c r="G26" s="188">
        <f>G27</f>
        <v>2002376.54</v>
      </c>
      <c r="H26" s="188">
        <f>H27</f>
        <v>0</v>
      </c>
      <c r="I26" s="189">
        <f t="shared" si="3"/>
        <v>90938620.849999994</v>
      </c>
      <c r="J26" s="174"/>
      <c r="K26" s="300"/>
    </row>
    <row r="27" spans="1:12" s="174" customFormat="1" ht="28.2" thickBot="1" x14ac:dyDescent="0.3">
      <c r="A27" s="550"/>
      <c r="B27" s="548"/>
      <c r="C27" s="200" t="s">
        <v>5696</v>
      </c>
      <c r="D27" s="201"/>
      <c r="E27" s="202"/>
      <c r="F27" s="190">
        <f>'03-03-01'!L180</f>
        <v>88936244.310000002</v>
      </c>
      <c r="G27" s="190">
        <f>'03-03-01'!I180</f>
        <v>2002376.54</v>
      </c>
      <c r="H27" s="190">
        <v>0</v>
      </c>
      <c r="I27" s="203">
        <f>F27+G27</f>
        <v>90938620.849999994</v>
      </c>
      <c r="J27" s="300">
        <f>'03-03-01'!I181</f>
        <v>90938620.849999994</v>
      </c>
      <c r="K27" s="300">
        <f t="shared" si="2"/>
        <v>0</v>
      </c>
      <c r="L27" s="268"/>
    </row>
    <row r="28" spans="1:12" s="175" customFormat="1" ht="17.25" customHeight="1" thickBot="1" x14ac:dyDescent="0.3">
      <c r="A28" s="550"/>
      <c r="B28" s="548"/>
      <c r="C28" s="195" t="s">
        <v>5615</v>
      </c>
      <c r="D28" s="186" t="s">
        <v>5616</v>
      </c>
      <c r="E28" s="187" t="s">
        <v>5608</v>
      </c>
      <c r="F28" s="188">
        <f>SUM(F29:F33)</f>
        <v>40424406.390000001</v>
      </c>
      <c r="G28" s="188">
        <f t="shared" ref="G28:H28" si="5">SUM(G29:G33)</f>
        <v>4164675.44</v>
      </c>
      <c r="H28" s="188">
        <f t="shared" si="5"/>
        <v>311800.05</v>
      </c>
      <c r="I28" s="189">
        <f t="shared" si="3"/>
        <v>44900881.880000003</v>
      </c>
      <c r="J28" s="174"/>
      <c r="K28" s="300"/>
    </row>
    <row r="29" spans="1:12" s="174" customFormat="1" ht="13.8" x14ac:dyDescent="0.25">
      <c r="A29" s="550"/>
      <c r="B29" s="548"/>
      <c r="C29" s="196" t="s">
        <v>5697</v>
      </c>
      <c r="D29" s="182"/>
      <c r="E29" s="183"/>
      <c r="F29" s="184">
        <f>'01-02-05'!L19</f>
        <v>0</v>
      </c>
      <c r="G29" s="184">
        <f>'01-02-05'!I19</f>
        <v>41547.4</v>
      </c>
      <c r="H29" s="184">
        <v>0</v>
      </c>
      <c r="I29" s="185">
        <f>F29+G29</f>
        <v>41547.4</v>
      </c>
      <c r="J29" s="300">
        <f>'01-02-05'!I20</f>
        <v>41547.4</v>
      </c>
      <c r="K29" s="300">
        <f t="shared" si="2"/>
        <v>0</v>
      </c>
    </row>
    <row r="30" spans="1:12" s="174" customFormat="1" ht="15.75" customHeight="1" x14ac:dyDescent="0.25">
      <c r="A30" s="550"/>
      <c r="B30" s="548"/>
      <c r="C30" s="197" t="s">
        <v>5698</v>
      </c>
      <c r="D30" s="170"/>
      <c r="E30" s="171"/>
      <c r="F30" s="172">
        <f>'04-01-01'!L288</f>
        <v>18653157.449999999</v>
      </c>
      <c r="G30" s="172">
        <f>'04-01-01'!I288</f>
        <v>1836877.55</v>
      </c>
      <c r="H30" s="172">
        <v>0</v>
      </c>
      <c r="I30" s="185">
        <f t="shared" ref="I30:I31" si="6">F30+G30</f>
        <v>20490035</v>
      </c>
      <c r="J30" s="300">
        <f>'04-01-01'!I289</f>
        <v>20490035</v>
      </c>
      <c r="K30" s="300">
        <f t="shared" si="2"/>
        <v>0</v>
      </c>
    </row>
    <row r="31" spans="1:12" s="174" customFormat="1" ht="27.6" x14ac:dyDescent="0.25">
      <c r="A31" s="550"/>
      <c r="B31" s="548"/>
      <c r="C31" s="197" t="s">
        <v>5699</v>
      </c>
      <c r="D31" s="170"/>
      <c r="E31" s="171"/>
      <c r="F31" s="172">
        <f>'04-02-01'!L146</f>
        <v>21771248.940000001</v>
      </c>
      <c r="G31" s="172">
        <f>'04-02-01'!I146</f>
        <v>2286250.4900000002</v>
      </c>
      <c r="H31" s="172">
        <v>0</v>
      </c>
      <c r="I31" s="185">
        <f t="shared" si="6"/>
        <v>24057499.43</v>
      </c>
      <c r="J31" s="300">
        <f>'04-02-01'!I147</f>
        <v>24057499.43</v>
      </c>
      <c r="K31" s="300">
        <f t="shared" si="2"/>
        <v>0</v>
      </c>
    </row>
    <row r="32" spans="1:12" s="174" customFormat="1" ht="13.8" x14ac:dyDescent="0.25">
      <c r="A32" s="550"/>
      <c r="B32" s="548"/>
      <c r="C32" s="197" t="s">
        <v>5700</v>
      </c>
      <c r="D32" s="170"/>
      <c r="E32" s="171"/>
      <c r="F32" s="172">
        <v>0</v>
      </c>
      <c r="G32" s="172">
        <v>0</v>
      </c>
      <c r="H32" s="172">
        <v>140397.56</v>
      </c>
      <c r="I32" s="185">
        <f>F32+G32+H32</f>
        <v>140397.56</v>
      </c>
      <c r="K32" s="300">
        <f t="shared" si="2"/>
        <v>140397.56</v>
      </c>
    </row>
    <row r="33" spans="1:11" s="174" customFormat="1" ht="14.4" thickBot="1" x14ac:dyDescent="0.3">
      <c r="A33" s="550"/>
      <c r="B33" s="548"/>
      <c r="C33" s="198" t="s">
        <v>5701</v>
      </c>
      <c r="D33" s="178"/>
      <c r="E33" s="179"/>
      <c r="F33" s="180">
        <v>0</v>
      </c>
      <c r="G33" s="180">
        <v>0</v>
      </c>
      <c r="H33" s="180">
        <v>171402.49</v>
      </c>
      <c r="I33" s="181">
        <f>F33+G33+H33</f>
        <v>171402.49</v>
      </c>
      <c r="K33" s="300">
        <f t="shared" si="2"/>
        <v>171402.49</v>
      </c>
    </row>
    <row r="34" spans="1:11" s="175" customFormat="1" ht="15" customHeight="1" thickBot="1" x14ac:dyDescent="0.3">
      <c r="A34" s="550"/>
      <c r="B34" s="548"/>
      <c r="C34" s="195" t="s">
        <v>5617</v>
      </c>
      <c r="D34" s="186" t="s">
        <v>5618</v>
      </c>
      <c r="E34" s="187" t="s">
        <v>5608</v>
      </c>
      <c r="F34" s="188">
        <f>F35</f>
        <v>21343812.73</v>
      </c>
      <c r="G34" s="188">
        <f>G35</f>
        <v>408176.37</v>
      </c>
      <c r="H34" s="188">
        <f>H35</f>
        <v>0</v>
      </c>
      <c r="I34" s="189">
        <f t="shared" si="3"/>
        <v>21751989.100000001</v>
      </c>
      <c r="J34" s="174"/>
      <c r="K34" s="300">
        <f t="shared" si="2"/>
        <v>21751989.100000001</v>
      </c>
    </row>
    <row r="35" spans="1:11" s="174" customFormat="1" ht="14.4" thickBot="1" x14ac:dyDescent="0.3">
      <c r="A35" s="550"/>
      <c r="B35" s="548"/>
      <c r="C35" s="200" t="s">
        <v>5702</v>
      </c>
      <c r="D35" s="201"/>
      <c r="E35" s="202"/>
      <c r="F35" s="190">
        <f>'05-02-01(об)'!L314</f>
        <v>21343812.73</v>
      </c>
      <c r="G35" s="190">
        <f>'05-02-01(об)'!I314</f>
        <v>408176.37</v>
      </c>
      <c r="H35" s="190">
        <v>0</v>
      </c>
      <c r="I35" s="203">
        <f>F35+G35</f>
        <v>21751989.100000001</v>
      </c>
      <c r="J35" s="300">
        <f>'05-02-01(об)'!I315</f>
        <v>21751989.100000001</v>
      </c>
      <c r="K35" s="300">
        <f t="shared" si="2"/>
        <v>0</v>
      </c>
    </row>
    <row r="36" spans="1:11" s="175" customFormat="1" ht="15" customHeight="1" thickBot="1" x14ac:dyDescent="0.3">
      <c r="A36" s="550"/>
      <c r="B36" s="548"/>
      <c r="C36" s="195" t="s">
        <v>5619</v>
      </c>
      <c r="D36" s="186" t="s">
        <v>5620</v>
      </c>
      <c r="E36" s="187" t="s">
        <v>5608</v>
      </c>
      <c r="F36" s="188">
        <f>SUM(F37:F39)</f>
        <v>11403529.57</v>
      </c>
      <c r="G36" s="188">
        <f t="shared" ref="G36:H36" si="7">SUM(G37:G39)</f>
        <v>6838222.2199999997</v>
      </c>
      <c r="H36" s="188">
        <f t="shared" si="7"/>
        <v>0</v>
      </c>
      <c r="I36" s="189">
        <f t="shared" si="3"/>
        <v>18241751.789999999</v>
      </c>
      <c r="J36" s="174"/>
      <c r="K36" s="300">
        <f t="shared" si="2"/>
        <v>18241751.789999999</v>
      </c>
    </row>
    <row r="37" spans="1:11" s="174" customFormat="1" ht="21" customHeight="1" x14ac:dyDescent="0.25">
      <c r="A37" s="550"/>
      <c r="B37" s="548"/>
      <c r="C37" s="196" t="s">
        <v>5703</v>
      </c>
      <c r="D37" s="182"/>
      <c r="E37" s="183"/>
      <c r="F37" s="184">
        <f>'02-04-01'!L117</f>
        <v>7399896.7800000003</v>
      </c>
      <c r="G37" s="184">
        <f>'02-04-01'!I117</f>
        <v>3952578.82</v>
      </c>
      <c r="H37" s="184">
        <v>0</v>
      </c>
      <c r="I37" s="185">
        <f>F37+G37</f>
        <v>11352475.6</v>
      </c>
      <c r="J37" s="300">
        <f>'02-04-01'!I118</f>
        <v>11352475.6</v>
      </c>
      <c r="K37" s="300">
        <f t="shared" si="2"/>
        <v>0</v>
      </c>
    </row>
    <row r="38" spans="1:11" s="174" customFormat="1" ht="18" customHeight="1" x14ac:dyDescent="0.25">
      <c r="A38" s="550"/>
      <c r="B38" s="548"/>
      <c r="C38" s="197" t="s">
        <v>5704</v>
      </c>
      <c r="D38" s="170"/>
      <c r="E38" s="171"/>
      <c r="F38" s="172">
        <f>'02-04-02 '!L90</f>
        <v>2273078.92</v>
      </c>
      <c r="G38" s="172">
        <f>'02-04-02 '!I90</f>
        <v>1593090.71</v>
      </c>
      <c r="H38" s="172">
        <v>0</v>
      </c>
      <c r="I38" s="173">
        <f>F38+G38</f>
        <v>3866169.63</v>
      </c>
      <c r="J38" s="300">
        <f>'02-04-02 '!I91</f>
        <v>3866169.63</v>
      </c>
      <c r="K38" s="300">
        <f t="shared" si="2"/>
        <v>0</v>
      </c>
    </row>
    <row r="39" spans="1:11" s="174" customFormat="1" ht="18" customHeight="1" thickBot="1" x14ac:dyDescent="0.3">
      <c r="A39" s="550"/>
      <c r="B39" s="548"/>
      <c r="C39" s="198" t="s">
        <v>5705</v>
      </c>
      <c r="D39" s="178"/>
      <c r="E39" s="179"/>
      <c r="F39" s="180">
        <f>'02-04-03'!L126</f>
        <v>1730553.87</v>
      </c>
      <c r="G39" s="180">
        <f>'02-04-03'!I126</f>
        <v>1292552.69</v>
      </c>
      <c r="H39" s="180">
        <v>0</v>
      </c>
      <c r="I39" s="181">
        <f>F39+G39</f>
        <v>3023106.56</v>
      </c>
      <c r="J39" s="300">
        <f>'02-04-03'!I127</f>
        <v>3023106.56</v>
      </c>
      <c r="K39" s="300">
        <f t="shared" si="2"/>
        <v>0</v>
      </c>
    </row>
    <row r="40" spans="1:11" s="175" customFormat="1" ht="14.4" thickBot="1" x14ac:dyDescent="0.3">
      <c r="A40" s="550"/>
      <c r="B40" s="548"/>
      <c r="C40" s="195" t="s">
        <v>5621</v>
      </c>
      <c r="D40" s="186" t="s">
        <v>5622</v>
      </c>
      <c r="E40" s="187" t="s">
        <v>5608</v>
      </c>
      <c r="F40" s="188">
        <f>SUM(F41:F42)</f>
        <v>1472813.42</v>
      </c>
      <c r="G40" s="188">
        <f t="shared" ref="G40:H40" si="8">SUM(G41:G42)</f>
        <v>1370523.42</v>
      </c>
      <c r="H40" s="188">
        <f t="shared" si="8"/>
        <v>0</v>
      </c>
      <c r="I40" s="189">
        <f t="shared" si="3"/>
        <v>2843336.84</v>
      </c>
      <c r="J40" s="174"/>
      <c r="K40" s="300">
        <f t="shared" si="2"/>
        <v>2843336.84</v>
      </c>
    </row>
    <row r="41" spans="1:11" s="174" customFormat="1" ht="13.8" x14ac:dyDescent="0.25">
      <c r="A41" s="550"/>
      <c r="B41" s="548"/>
      <c r="C41" s="196" t="s">
        <v>5706</v>
      </c>
      <c r="D41" s="182"/>
      <c r="E41" s="183"/>
      <c r="F41" s="184">
        <f>'01-02-03'!L16</f>
        <v>0</v>
      </c>
      <c r="G41" s="184">
        <f>'01-02-03'!I16</f>
        <v>426606.33</v>
      </c>
      <c r="H41" s="184">
        <v>0</v>
      </c>
      <c r="I41" s="185">
        <f>F41+G41</f>
        <v>426606.33</v>
      </c>
      <c r="J41" s="300">
        <f>'01-02-03'!I17</f>
        <v>426606.33</v>
      </c>
      <c r="K41" s="300">
        <f t="shared" si="2"/>
        <v>0</v>
      </c>
    </row>
    <row r="42" spans="1:11" s="174" customFormat="1" ht="14.4" thickBot="1" x14ac:dyDescent="0.3">
      <c r="A42" s="550"/>
      <c r="B42" s="548"/>
      <c r="C42" s="198" t="s">
        <v>5707</v>
      </c>
      <c r="D42" s="178"/>
      <c r="E42" s="179"/>
      <c r="F42" s="180">
        <f>'03-01-02'!L712</f>
        <v>1472813.42</v>
      </c>
      <c r="G42" s="180">
        <f>'03-01-02'!I712</f>
        <v>943917.09</v>
      </c>
      <c r="H42" s="180">
        <v>0</v>
      </c>
      <c r="I42" s="181">
        <f>F42+G42</f>
        <v>2416730.5099999998</v>
      </c>
      <c r="J42" s="300">
        <f>'03-01-02'!I713</f>
        <v>2416730.5099999998</v>
      </c>
      <c r="K42" s="300">
        <f t="shared" si="2"/>
        <v>0</v>
      </c>
    </row>
    <row r="43" spans="1:11" s="175" customFormat="1" ht="27.6" x14ac:dyDescent="0.25">
      <c r="A43" s="550"/>
      <c r="B43" s="548"/>
      <c r="C43" s="210" t="s">
        <v>5623</v>
      </c>
      <c r="D43" s="176" t="s">
        <v>5624</v>
      </c>
      <c r="E43" s="177" t="s">
        <v>5608</v>
      </c>
      <c r="F43" s="530">
        <f>F45</f>
        <v>1960791.96</v>
      </c>
      <c r="G43" s="530">
        <f>G45</f>
        <v>969801.35</v>
      </c>
      <c r="H43" s="530">
        <f>H45</f>
        <v>0</v>
      </c>
      <c r="I43" s="532">
        <f>SUM(F43:H44)</f>
        <v>2930593.31</v>
      </c>
      <c r="J43" s="174"/>
      <c r="K43" s="300">
        <f t="shared" si="2"/>
        <v>2930593.31</v>
      </c>
    </row>
    <row r="44" spans="1:11" s="175" customFormat="1" ht="30" customHeight="1" thickBot="1" x14ac:dyDescent="0.3">
      <c r="A44" s="550"/>
      <c r="B44" s="548"/>
      <c r="C44" s="207" t="s">
        <v>5625</v>
      </c>
      <c r="D44" s="208" t="s">
        <v>5626</v>
      </c>
      <c r="E44" s="209" t="s">
        <v>5608</v>
      </c>
      <c r="F44" s="531"/>
      <c r="G44" s="531"/>
      <c r="H44" s="531"/>
      <c r="I44" s="533"/>
      <c r="J44" s="174"/>
      <c r="K44" s="300">
        <f t="shared" si="2"/>
        <v>0</v>
      </c>
    </row>
    <row r="45" spans="1:11" s="174" customFormat="1" ht="14.4" thickBot="1" x14ac:dyDescent="0.3">
      <c r="A45" s="550"/>
      <c r="B45" s="548"/>
      <c r="C45" s="200" t="s">
        <v>5708</v>
      </c>
      <c r="D45" s="201"/>
      <c r="E45" s="202"/>
      <c r="F45" s="190">
        <f>'03-01-01'!L238</f>
        <v>1960791.96</v>
      </c>
      <c r="G45" s="190">
        <f>'03-01-01'!I238</f>
        <v>969801.35</v>
      </c>
      <c r="H45" s="190">
        <v>0</v>
      </c>
      <c r="I45" s="203">
        <f>F45+G45</f>
        <v>2930593.31</v>
      </c>
      <c r="J45" s="300">
        <f>'03-01-01'!I239</f>
        <v>2930593.31</v>
      </c>
      <c r="K45" s="300">
        <f t="shared" si="2"/>
        <v>0</v>
      </c>
    </row>
    <row r="46" spans="1:11" s="175" customFormat="1" ht="28.2" thickBot="1" x14ac:dyDescent="0.3">
      <c r="A46" s="550"/>
      <c r="B46" s="548"/>
      <c r="C46" s="195" t="s">
        <v>5627</v>
      </c>
      <c r="D46" s="186" t="s">
        <v>5628</v>
      </c>
      <c r="E46" s="187" t="s">
        <v>5608</v>
      </c>
      <c r="F46" s="188">
        <f>F47</f>
        <v>307211.96000000002</v>
      </c>
      <c r="G46" s="188">
        <f>G47</f>
        <v>103686.01</v>
      </c>
      <c r="H46" s="188">
        <f>H47</f>
        <v>0</v>
      </c>
      <c r="I46" s="189">
        <f t="shared" si="3"/>
        <v>410897.97</v>
      </c>
      <c r="J46" s="174"/>
      <c r="K46" s="300"/>
    </row>
    <row r="47" spans="1:11" s="174" customFormat="1" ht="14.4" thickBot="1" x14ac:dyDescent="0.3">
      <c r="A47" s="550"/>
      <c r="B47" s="548"/>
      <c r="C47" s="200" t="s">
        <v>5709</v>
      </c>
      <c r="D47" s="201"/>
      <c r="E47" s="202"/>
      <c r="F47" s="190">
        <f>'03-01-06(об)'!L159</f>
        <v>307211.96000000002</v>
      </c>
      <c r="G47" s="190">
        <f>'03-01-06(об)'!I159</f>
        <v>103686.01</v>
      </c>
      <c r="H47" s="190">
        <v>0</v>
      </c>
      <c r="I47" s="203">
        <f>F47+G47</f>
        <v>410897.97</v>
      </c>
      <c r="J47" s="300">
        <f>'03-01-06(об)'!I160</f>
        <v>410897.97</v>
      </c>
      <c r="K47" s="300">
        <f t="shared" si="2"/>
        <v>0</v>
      </c>
    </row>
    <row r="48" spans="1:11" s="175" customFormat="1" ht="28.2" thickBot="1" x14ac:dyDescent="0.3">
      <c r="A48" s="550"/>
      <c r="B48" s="548"/>
      <c r="C48" s="195" t="s">
        <v>5711</v>
      </c>
      <c r="D48" s="186" t="s">
        <v>5629</v>
      </c>
      <c r="E48" s="187" t="s">
        <v>5608</v>
      </c>
      <c r="F48" s="188">
        <f>F49</f>
        <v>15913.18</v>
      </c>
      <c r="G48" s="188">
        <f>G49</f>
        <v>11318.45</v>
      </c>
      <c r="H48" s="188">
        <f>H49</f>
        <v>0</v>
      </c>
      <c r="I48" s="189">
        <f t="shared" si="3"/>
        <v>27231.63</v>
      </c>
      <c r="J48" s="174"/>
      <c r="K48" s="300"/>
    </row>
    <row r="49" spans="1:13" s="174" customFormat="1" ht="20.25" customHeight="1" thickBot="1" x14ac:dyDescent="0.3">
      <c r="A49" s="550"/>
      <c r="B49" s="548"/>
      <c r="C49" s="200" t="s">
        <v>5710</v>
      </c>
      <c r="D49" s="201"/>
      <c r="E49" s="202"/>
      <c r="F49" s="190">
        <f>'03-01-07(об)'!L60</f>
        <v>15913.18</v>
      </c>
      <c r="G49" s="190">
        <f>'03-01-07(об)'!I60</f>
        <v>11318.45</v>
      </c>
      <c r="H49" s="190">
        <v>0</v>
      </c>
      <c r="I49" s="203">
        <f>F49+G49</f>
        <v>27231.63</v>
      </c>
      <c r="J49" s="300">
        <f>'03-01-07(об)'!I61</f>
        <v>27231.63</v>
      </c>
      <c r="K49" s="300">
        <f t="shared" si="2"/>
        <v>0</v>
      </c>
    </row>
    <row r="50" spans="1:13" s="175" customFormat="1" ht="28.2" thickBot="1" x14ac:dyDescent="0.3">
      <c r="A50" s="550"/>
      <c r="B50" s="548"/>
      <c r="C50" s="195" t="s">
        <v>5630</v>
      </c>
      <c r="D50" s="186" t="s">
        <v>5631</v>
      </c>
      <c r="E50" s="187" t="s">
        <v>5608</v>
      </c>
      <c r="F50" s="188">
        <f>SUM(F51:F52)</f>
        <v>109382.55</v>
      </c>
      <c r="G50" s="188">
        <f t="shared" ref="G50:H50" si="9">SUM(G51:G52)</f>
        <v>67064.88</v>
      </c>
      <c r="H50" s="188">
        <f t="shared" si="9"/>
        <v>0</v>
      </c>
      <c r="I50" s="189">
        <f t="shared" si="3"/>
        <v>176447.43</v>
      </c>
      <c r="J50" s="174"/>
      <c r="K50" s="300"/>
    </row>
    <row r="51" spans="1:13" s="174" customFormat="1" ht="20.25" customHeight="1" x14ac:dyDescent="0.25">
      <c r="A51" s="550"/>
      <c r="B51" s="548"/>
      <c r="C51" s="196" t="s">
        <v>5712</v>
      </c>
      <c r="D51" s="182"/>
      <c r="E51" s="183"/>
      <c r="F51" s="184">
        <f>'03-01-04'!L117</f>
        <v>80125.13</v>
      </c>
      <c r="G51" s="184">
        <f>'03-01-04'!I117</f>
        <v>52270.38</v>
      </c>
      <c r="H51" s="184">
        <v>0</v>
      </c>
      <c r="I51" s="185">
        <f>F51+G51</f>
        <v>132395.51</v>
      </c>
      <c r="J51" s="300">
        <f>'03-01-04'!I118</f>
        <v>132395.51</v>
      </c>
      <c r="K51" s="300">
        <f t="shared" si="2"/>
        <v>0</v>
      </c>
    </row>
    <row r="52" spans="1:13" s="174" customFormat="1" ht="20.25" customHeight="1" thickBot="1" x14ac:dyDescent="0.3">
      <c r="A52" s="550"/>
      <c r="B52" s="548"/>
      <c r="C52" s="198" t="s">
        <v>5713</v>
      </c>
      <c r="D52" s="178"/>
      <c r="E52" s="179"/>
      <c r="F52" s="184">
        <f>'03-01-05'!L102</f>
        <v>29257.42</v>
      </c>
      <c r="G52" s="184">
        <f>'03-01-05'!I102</f>
        <v>14794.5</v>
      </c>
      <c r="H52" s="184">
        <v>0</v>
      </c>
      <c r="I52" s="185">
        <f>F52+G52</f>
        <v>44051.92</v>
      </c>
      <c r="J52" s="300">
        <f>'03-01-05'!I103</f>
        <v>44051.92</v>
      </c>
      <c r="K52" s="300">
        <f t="shared" si="2"/>
        <v>0</v>
      </c>
    </row>
    <row r="53" spans="1:13" s="175" customFormat="1" ht="42" thickBot="1" x14ac:dyDescent="0.3">
      <c r="A53" s="550"/>
      <c r="B53" s="548"/>
      <c r="C53" s="195" t="s">
        <v>5632</v>
      </c>
      <c r="D53" s="186" t="s">
        <v>5633</v>
      </c>
      <c r="E53" s="187" t="s">
        <v>5608</v>
      </c>
      <c r="F53" s="188">
        <f>SUM(F54:F55)</f>
        <v>2389855.8199999998</v>
      </c>
      <c r="G53" s="188">
        <f t="shared" ref="G53:H53" si="10">SUM(G54:G55)</f>
        <v>271409.07</v>
      </c>
      <c r="H53" s="188">
        <f t="shared" si="10"/>
        <v>122964.03</v>
      </c>
      <c r="I53" s="189">
        <f t="shared" si="3"/>
        <v>2784228.92</v>
      </c>
      <c r="J53" s="174"/>
      <c r="K53" s="300">
        <f t="shared" si="2"/>
        <v>2784228.92</v>
      </c>
    </row>
    <row r="54" spans="1:13" s="174" customFormat="1" ht="13.8" x14ac:dyDescent="0.25">
      <c r="A54" s="550"/>
      <c r="B54" s="548"/>
      <c r="C54" s="196" t="s">
        <v>5714</v>
      </c>
      <c r="D54" s="182"/>
      <c r="E54" s="183"/>
      <c r="F54" s="184">
        <f>'03-01-03(об)'!L299</f>
        <v>2389855.8199999998</v>
      </c>
      <c r="G54" s="184">
        <f>'03-01-03(об)'!I299</f>
        <v>271409.07</v>
      </c>
      <c r="H54" s="184">
        <v>0</v>
      </c>
      <c r="I54" s="185">
        <f>F54+G54</f>
        <v>2661264.89</v>
      </c>
      <c r="J54" s="300">
        <f>'03-01-03(об)'!I300</f>
        <v>2661264.89</v>
      </c>
      <c r="K54" s="300">
        <f t="shared" si="2"/>
        <v>0</v>
      </c>
    </row>
    <row r="55" spans="1:13" s="174" customFormat="1" ht="14.4" thickBot="1" x14ac:dyDescent="0.3">
      <c r="A55" s="550"/>
      <c r="B55" s="548"/>
      <c r="C55" s="198" t="s">
        <v>5715</v>
      </c>
      <c r="D55" s="178"/>
      <c r="E55" s="179"/>
      <c r="F55" s="180">
        <v>0</v>
      </c>
      <c r="G55" s="180">
        <v>0</v>
      </c>
      <c r="H55" s="180">
        <v>122964.03</v>
      </c>
      <c r="I55" s="181">
        <f>F55+G55+H55</f>
        <v>122964.03</v>
      </c>
      <c r="K55" s="300">
        <f t="shared" si="2"/>
        <v>122964.03</v>
      </c>
    </row>
    <row r="56" spans="1:13" s="175" customFormat="1" ht="27" thickBot="1" x14ac:dyDescent="0.3">
      <c r="A56" s="550"/>
      <c r="B56" s="548"/>
      <c r="C56" s="205" t="s">
        <v>5634</v>
      </c>
      <c r="D56" s="186" t="s">
        <v>5635</v>
      </c>
      <c r="E56" s="187" t="s">
        <v>5608</v>
      </c>
      <c r="F56" s="188">
        <f>F57</f>
        <v>479547.31</v>
      </c>
      <c r="G56" s="188">
        <f>G57</f>
        <v>181585.65</v>
      </c>
      <c r="H56" s="188">
        <f>H57</f>
        <v>0</v>
      </c>
      <c r="I56" s="189">
        <f t="shared" si="3"/>
        <v>661132.96</v>
      </c>
      <c r="J56" s="174"/>
      <c r="K56" s="300">
        <f t="shared" si="2"/>
        <v>661132.96</v>
      </c>
    </row>
    <row r="57" spans="1:13" s="174" customFormat="1" ht="14.4" thickBot="1" x14ac:dyDescent="0.3">
      <c r="A57" s="550"/>
      <c r="B57" s="548"/>
      <c r="C57" s="200" t="s">
        <v>5716</v>
      </c>
      <c r="D57" s="201"/>
      <c r="E57" s="202"/>
      <c r="F57" s="190">
        <f>'03-02-02'!L68</f>
        <v>479547.31</v>
      </c>
      <c r="G57" s="190">
        <f>'03-02-02'!I68</f>
        <v>181585.65</v>
      </c>
      <c r="H57" s="190">
        <v>0</v>
      </c>
      <c r="I57" s="203">
        <f>F57+G57</f>
        <v>661132.96</v>
      </c>
      <c r="J57" s="443">
        <f>'03-02-02'!I69</f>
        <v>661132.96</v>
      </c>
      <c r="K57" s="300">
        <f t="shared" si="2"/>
        <v>0</v>
      </c>
    </row>
    <row r="58" spans="1:13" s="175" customFormat="1" ht="27.6" x14ac:dyDescent="0.25">
      <c r="A58" s="550"/>
      <c r="B58" s="548"/>
      <c r="C58" s="210" t="s">
        <v>5636</v>
      </c>
      <c r="D58" s="176" t="s">
        <v>5637</v>
      </c>
      <c r="E58" s="177" t="s">
        <v>5608</v>
      </c>
      <c r="F58" s="530">
        <f>SUM(F60:F62)</f>
        <v>3093243.93</v>
      </c>
      <c r="G58" s="530">
        <f t="shared" ref="G58:H58" si="11">SUM(G60:G62)</f>
        <v>2301376.38</v>
      </c>
      <c r="H58" s="530">
        <f t="shared" si="11"/>
        <v>0</v>
      </c>
      <c r="I58" s="532">
        <f>SUM(F58:H59)</f>
        <v>5394620.3099999996</v>
      </c>
      <c r="J58" s="174"/>
      <c r="K58" s="300">
        <f t="shared" si="2"/>
        <v>5394620.3099999996</v>
      </c>
    </row>
    <row r="59" spans="1:13" s="175" customFormat="1" ht="44.25" customHeight="1" thickBot="1" x14ac:dyDescent="0.3">
      <c r="A59" s="550"/>
      <c r="B59" s="548"/>
      <c r="C59" s="207" t="s">
        <v>5638</v>
      </c>
      <c r="D59" s="208" t="s">
        <v>5639</v>
      </c>
      <c r="E59" s="209" t="s">
        <v>5608</v>
      </c>
      <c r="F59" s="531"/>
      <c r="G59" s="531"/>
      <c r="H59" s="531"/>
      <c r="I59" s="533"/>
      <c r="J59" s="174"/>
      <c r="K59" s="300">
        <f t="shared" si="2"/>
        <v>0</v>
      </c>
    </row>
    <row r="60" spans="1:13" s="174" customFormat="1" ht="27.6" x14ac:dyDescent="0.25">
      <c r="A60" s="550"/>
      <c r="B60" s="548"/>
      <c r="C60" s="196" t="s">
        <v>5717</v>
      </c>
      <c r="D60" s="182"/>
      <c r="E60" s="183"/>
      <c r="F60" s="184">
        <f>'01-02-01'!L34</f>
        <v>3449.23</v>
      </c>
      <c r="G60" s="184">
        <f>'01-02-01'!I34</f>
        <v>857087.39</v>
      </c>
      <c r="H60" s="184">
        <v>0</v>
      </c>
      <c r="I60" s="185">
        <f>F60+G60</f>
        <v>860536.62</v>
      </c>
      <c r="J60" s="300">
        <f>'01-02-01'!I35</f>
        <v>860536.62</v>
      </c>
      <c r="K60" s="300">
        <f t="shared" si="2"/>
        <v>0</v>
      </c>
    </row>
    <row r="61" spans="1:13" s="174" customFormat="1" ht="27.6" x14ac:dyDescent="0.25">
      <c r="A61" s="550"/>
      <c r="B61" s="548"/>
      <c r="C61" s="197" t="s">
        <v>5718</v>
      </c>
      <c r="D61" s="170"/>
      <c r="E61" s="171"/>
      <c r="F61" s="172">
        <f>'02-05-01'!L112</f>
        <v>606038.56999999995</v>
      </c>
      <c r="G61" s="172">
        <f>'02-05-01'!I112</f>
        <v>285889.62</v>
      </c>
      <c r="H61" s="172">
        <v>0</v>
      </c>
      <c r="I61" s="173">
        <f>F61+G61</f>
        <v>891928.19</v>
      </c>
      <c r="J61" s="300">
        <f>'02-05-01'!I113</f>
        <v>891928.19</v>
      </c>
      <c r="K61" s="300">
        <f t="shared" si="2"/>
        <v>0</v>
      </c>
    </row>
    <row r="62" spans="1:13" s="174" customFormat="1" ht="28.2" thickBot="1" x14ac:dyDescent="0.3">
      <c r="A62" s="550"/>
      <c r="B62" s="548"/>
      <c r="C62" s="198" t="s">
        <v>5719</v>
      </c>
      <c r="D62" s="178"/>
      <c r="E62" s="179"/>
      <c r="F62" s="180">
        <f>'02-05-03'!L263</f>
        <v>2483756.13</v>
      </c>
      <c r="G62" s="180">
        <f>'02-05-03'!I263</f>
        <v>1158399.3700000001</v>
      </c>
      <c r="H62" s="180">
        <v>0</v>
      </c>
      <c r="I62" s="181">
        <f>F62+G62</f>
        <v>3642155.5</v>
      </c>
      <c r="J62" s="300">
        <f>'02-05-03'!I264</f>
        <v>3642155.5</v>
      </c>
      <c r="K62" s="300">
        <f t="shared" si="2"/>
        <v>0</v>
      </c>
    </row>
    <row r="63" spans="1:13" s="175" customFormat="1" ht="28.2" thickBot="1" x14ac:dyDescent="0.3">
      <c r="A63" s="550"/>
      <c r="B63" s="548"/>
      <c r="C63" s="195" t="s">
        <v>5640</v>
      </c>
      <c r="D63" s="186" t="s">
        <v>5641</v>
      </c>
      <c r="E63" s="187" t="s">
        <v>5608</v>
      </c>
      <c r="F63" s="188">
        <f>SUM(F64)</f>
        <v>3467887.2</v>
      </c>
      <c r="G63" s="188">
        <f t="shared" ref="G63:H63" si="12">SUM(G64)</f>
        <v>1690770.86</v>
      </c>
      <c r="H63" s="188">
        <f t="shared" si="12"/>
        <v>0</v>
      </c>
      <c r="I63" s="189">
        <f t="shared" si="3"/>
        <v>5158658.0599999996</v>
      </c>
      <c r="J63" s="174"/>
      <c r="K63" s="300">
        <f t="shared" si="2"/>
        <v>5158658.0599999996</v>
      </c>
    </row>
    <row r="64" spans="1:13" s="174" customFormat="1" ht="28.2" thickBot="1" x14ac:dyDescent="0.3">
      <c r="A64" s="550"/>
      <c r="B64" s="548"/>
      <c r="C64" s="200" t="s">
        <v>5720</v>
      </c>
      <c r="D64" s="201"/>
      <c r="E64" s="202"/>
      <c r="F64" s="190">
        <f>'02-05-02'!L100</f>
        <v>3467887.2</v>
      </c>
      <c r="G64" s="190">
        <f>'02-05-02'!I100</f>
        <v>1690770.86</v>
      </c>
      <c r="H64" s="190">
        <v>0</v>
      </c>
      <c r="I64" s="203">
        <f>F64+G64</f>
        <v>5158658.0599999996</v>
      </c>
      <c r="J64" s="300">
        <f>'02-05-02'!I101</f>
        <v>5158658.0599999996</v>
      </c>
      <c r="K64" s="300">
        <f t="shared" si="2"/>
        <v>0</v>
      </c>
      <c r="M64" s="300">
        <f>I60+I61+I67</f>
        <v>5728249.7999999998</v>
      </c>
    </row>
    <row r="65" spans="1:11" s="175" customFormat="1" ht="27.6" x14ac:dyDescent="0.25">
      <c r="A65" s="550"/>
      <c r="B65" s="548"/>
      <c r="C65" s="210" t="s">
        <v>5642</v>
      </c>
      <c r="D65" s="176" t="s">
        <v>5643</v>
      </c>
      <c r="E65" s="177" t="s">
        <v>5608</v>
      </c>
      <c r="F65" s="530">
        <f>SUM(F67:F69)</f>
        <v>8275139.4800000004</v>
      </c>
      <c r="G65" s="530">
        <f t="shared" ref="G65:H65" si="13">SUM(G67:G69)</f>
        <v>8416358.3499999996</v>
      </c>
      <c r="H65" s="530">
        <f t="shared" si="13"/>
        <v>0</v>
      </c>
      <c r="I65" s="532">
        <f>SUM(F65:H66)</f>
        <v>16691497.83</v>
      </c>
      <c r="J65" s="174"/>
      <c r="K65" s="300">
        <f t="shared" si="2"/>
        <v>16691497.83</v>
      </c>
    </row>
    <row r="66" spans="1:11" s="175" customFormat="1" ht="30" customHeight="1" thickBot="1" x14ac:dyDescent="0.3">
      <c r="A66" s="550"/>
      <c r="B66" s="548"/>
      <c r="C66" s="207" t="s">
        <v>5644</v>
      </c>
      <c r="D66" s="208" t="s">
        <v>5645</v>
      </c>
      <c r="E66" s="209" t="s">
        <v>5608</v>
      </c>
      <c r="F66" s="531"/>
      <c r="G66" s="531"/>
      <c r="H66" s="531"/>
      <c r="I66" s="533"/>
      <c r="J66" s="174"/>
      <c r="K66" s="300">
        <f t="shared" si="2"/>
        <v>0</v>
      </c>
    </row>
    <row r="67" spans="1:11" s="174" customFormat="1" ht="27.6" x14ac:dyDescent="0.25">
      <c r="A67" s="550"/>
      <c r="B67" s="548"/>
      <c r="C67" s="196" t="s">
        <v>5721</v>
      </c>
      <c r="D67" s="182"/>
      <c r="E67" s="183"/>
      <c r="F67" s="184">
        <f>'01-02-02'!L32</f>
        <v>10586.29</v>
      </c>
      <c r="G67" s="184">
        <f>'01-02-02'!I32</f>
        <v>3965198.7</v>
      </c>
      <c r="H67" s="184">
        <v>0</v>
      </c>
      <c r="I67" s="185">
        <f>F67+G67</f>
        <v>3975784.99</v>
      </c>
      <c r="J67" s="300">
        <f>'01-02-02'!I33</f>
        <v>3975784.99</v>
      </c>
      <c r="K67" s="300">
        <f t="shared" si="2"/>
        <v>0</v>
      </c>
    </row>
    <row r="68" spans="1:11" s="174" customFormat="1" ht="27.6" x14ac:dyDescent="0.25">
      <c r="A68" s="550"/>
      <c r="B68" s="548"/>
      <c r="C68" s="197" t="s">
        <v>5722</v>
      </c>
      <c r="D68" s="170"/>
      <c r="E68" s="171"/>
      <c r="F68" s="172">
        <f>'02-06-01'!L134</f>
        <v>2955135.94</v>
      </c>
      <c r="G68" s="172">
        <f>'02-06-01'!I134</f>
        <v>2063745.52</v>
      </c>
      <c r="H68" s="172">
        <v>0</v>
      </c>
      <c r="I68" s="173">
        <f>F68+G68</f>
        <v>5018881.46</v>
      </c>
      <c r="J68" s="300">
        <f>'02-06-01'!I135</f>
        <v>5018881.46</v>
      </c>
      <c r="K68" s="300">
        <f t="shared" si="2"/>
        <v>0</v>
      </c>
    </row>
    <row r="69" spans="1:11" s="174" customFormat="1" ht="28.2" thickBot="1" x14ac:dyDescent="0.3">
      <c r="A69" s="550"/>
      <c r="B69" s="548"/>
      <c r="C69" s="198" t="s">
        <v>5723</v>
      </c>
      <c r="D69" s="178"/>
      <c r="E69" s="179"/>
      <c r="F69" s="180">
        <f>'02-06-03'!L272</f>
        <v>5309417.25</v>
      </c>
      <c r="G69" s="180">
        <f>'02-06-03'!I272</f>
        <v>2387414.13</v>
      </c>
      <c r="H69" s="180">
        <v>0</v>
      </c>
      <c r="I69" s="181">
        <f>F69+G69</f>
        <v>7696831.3799999999</v>
      </c>
      <c r="J69" s="300">
        <f>'02-06-03'!I273</f>
        <v>7696831.3799999999</v>
      </c>
      <c r="K69" s="300">
        <f t="shared" si="2"/>
        <v>0</v>
      </c>
    </row>
    <row r="70" spans="1:11" s="175" customFormat="1" ht="28.2" thickBot="1" x14ac:dyDescent="0.3">
      <c r="A70" s="550"/>
      <c r="B70" s="548"/>
      <c r="C70" s="195" t="s">
        <v>5646</v>
      </c>
      <c r="D70" s="186" t="s">
        <v>5647</v>
      </c>
      <c r="E70" s="187" t="s">
        <v>5608</v>
      </c>
      <c r="F70" s="188">
        <f>F71</f>
        <v>5049679.57</v>
      </c>
      <c r="G70" s="188">
        <f>G71</f>
        <v>3014839.79</v>
      </c>
      <c r="H70" s="188">
        <f>H71</f>
        <v>0</v>
      </c>
      <c r="I70" s="189">
        <f t="shared" si="3"/>
        <v>8064519.3600000003</v>
      </c>
      <c r="J70" s="174"/>
      <c r="K70" s="300">
        <f t="shared" si="2"/>
        <v>8064519.3600000003</v>
      </c>
    </row>
    <row r="71" spans="1:11" s="174" customFormat="1" ht="28.2" thickBot="1" x14ac:dyDescent="0.3">
      <c r="A71" s="550"/>
      <c r="B71" s="548"/>
      <c r="C71" s="200" t="s">
        <v>5724</v>
      </c>
      <c r="D71" s="201"/>
      <c r="E71" s="202"/>
      <c r="F71" s="190">
        <f>'02-06-02'!L85</f>
        <v>5049679.57</v>
      </c>
      <c r="G71" s="190">
        <f>'02-06-02'!I85</f>
        <v>3014839.79</v>
      </c>
      <c r="H71" s="190">
        <v>0</v>
      </c>
      <c r="I71" s="203">
        <f>F71+G71</f>
        <v>8064519.3600000003</v>
      </c>
      <c r="J71" s="300">
        <f>'02-06-02'!I86</f>
        <v>8064519.3600000003</v>
      </c>
      <c r="K71" s="300">
        <f t="shared" si="2"/>
        <v>0</v>
      </c>
    </row>
    <row r="72" spans="1:11" s="175" customFormat="1" ht="27" thickBot="1" x14ac:dyDescent="0.3">
      <c r="A72" s="550"/>
      <c r="B72" s="548"/>
      <c r="C72" s="205" t="s">
        <v>5648</v>
      </c>
      <c r="D72" s="186" t="s">
        <v>5649</v>
      </c>
      <c r="E72" s="187" t="s">
        <v>5608</v>
      </c>
      <c r="F72" s="188">
        <f>F73</f>
        <v>12130371.640000001</v>
      </c>
      <c r="G72" s="188">
        <f>G73</f>
        <v>561401.26</v>
      </c>
      <c r="H72" s="188">
        <f>H73</f>
        <v>0</v>
      </c>
      <c r="I72" s="189">
        <f t="shared" si="3"/>
        <v>12691772.9</v>
      </c>
      <c r="J72" s="174"/>
      <c r="K72" s="300">
        <f t="shared" si="2"/>
        <v>12691772.9</v>
      </c>
    </row>
    <row r="73" spans="1:11" s="174" customFormat="1" ht="22.5" customHeight="1" thickBot="1" x14ac:dyDescent="0.3">
      <c r="A73" s="550"/>
      <c r="B73" s="548"/>
      <c r="C73" s="200" t="s">
        <v>5725</v>
      </c>
      <c r="D73" s="201"/>
      <c r="E73" s="202"/>
      <c r="F73" s="190">
        <f>'05-02-02'!L141</f>
        <v>12130371.640000001</v>
      </c>
      <c r="G73" s="190">
        <f>'05-02-02'!I141</f>
        <v>561401.26</v>
      </c>
      <c r="H73" s="190">
        <v>0</v>
      </c>
      <c r="I73" s="203">
        <f>F73+G73</f>
        <v>12691772.9</v>
      </c>
      <c r="J73" s="300">
        <f>'05-02-02'!I142</f>
        <v>12691772.9</v>
      </c>
      <c r="K73" s="300">
        <f t="shared" si="2"/>
        <v>0</v>
      </c>
    </row>
    <row r="74" spans="1:11" s="175" customFormat="1" ht="27" thickBot="1" x14ac:dyDescent="0.3">
      <c r="A74" s="550"/>
      <c r="B74" s="548"/>
      <c r="C74" s="205" t="s">
        <v>5650</v>
      </c>
      <c r="D74" s="186" t="s">
        <v>5651</v>
      </c>
      <c r="E74" s="187" t="s">
        <v>5608</v>
      </c>
      <c r="F74" s="188">
        <f>F75</f>
        <v>5296084.71</v>
      </c>
      <c r="G74" s="188">
        <f>G75</f>
        <v>1011754.24</v>
      </c>
      <c r="H74" s="188">
        <f>H75</f>
        <v>0</v>
      </c>
      <c r="I74" s="189">
        <f t="shared" si="3"/>
        <v>6307838.9500000002</v>
      </c>
      <c r="J74" s="174"/>
      <c r="K74" s="300">
        <f t="shared" si="2"/>
        <v>6307838.9500000002</v>
      </c>
    </row>
    <row r="75" spans="1:11" s="174" customFormat="1" ht="22.5" customHeight="1" thickBot="1" x14ac:dyDescent="0.3">
      <c r="A75" s="550"/>
      <c r="B75" s="548"/>
      <c r="C75" s="200" t="s">
        <v>5726</v>
      </c>
      <c r="D75" s="201"/>
      <c r="E75" s="202"/>
      <c r="F75" s="190">
        <f>'04-02-02'!L90</f>
        <v>5296084.71</v>
      </c>
      <c r="G75" s="190">
        <f>'04-02-02'!I90</f>
        <v>1011754.24</v>
      </c>
      <c r="H75" s="190">
        <v>0</v>
      </c>
      <c r="I75" s="203">
        <f>F75+G75</f>
        <v>6307838.9500000002</v>
      </c>
      <c r="J75" s="300">
        <f>'04-02-02'!I91</f>
        <v>6307838.9500000002</v>
      </c>
      <c r="K75" s="300">
        <f t="shared" si="2"/>
        <v>0</v>
      </c>
    </row>
    <row r="76" spans="1:11" s="175" customFormat="1" ht="26.4" x14ac:dyDescent="0.25">
      <c r="A76" s="550"/>
      <c r="B76" s="548"/>
      <c r="C76" s="204" t="s">
        <v>5652</v>
      </c>
      <c r="D76" s="176" t="s">
        <v>5653</v>
      </c>
      <c r="E76" s="177" t="s">
        <v>5608</v>
      </c>
      <c r="F76" s="530">
        <f>F78</f>
        <v>7204932.7599999998</v>
      </c>
      <c r="G76" s="530">
        <f>G78</f>
        <v>1651395.54</v>
      </c>
      <c r="H76" s="530">
        <f>H78</f>
        <v>0</v>
      </c>
      <c r="I76" s="532">
        <f>SUM(F76:H77)</f>
        <v>8856328.3000000007</v>
      </c>
      <c r="J76" s="174"/>
      <c r="K76" s="300">
        <f t="shared" si="2"/>
        <v>8856328.3000000007</v>
      </c>
    </row>
    <row r="77" spans="1:11" s="175" customFormat="1" ht="27" customHeight="1" thickBot="1" x14ac:dyDescent="0.3">
      <c r="A77" s="550"/>
      <c r="B77" s="548"/>
      <c r="C77" s="211" t="s">
        <v>5654</v>
      </c>
      <c r="D77" s="208" t="s">
        <v>5655</v>
      </c>
      <c r="E77" s="209" t="s">
        <v>5608</v>
      </c>
      <c r="F77" s="531"/>
      <c r="G77" s="531"/>
      <c r="H77" s="531"/>
      <c r="I77" s="533"/>
      <c r="J77" s="174"/>
      <c r="K77" s="300">
        <f t="shared" si="2"/>
        <v>0</v>
      </c>
    </row>
    <row r="78" spans="1:11" s="174" customFormat="1" ht="20.25" customHeight="1" thickBot="1" x14ac:dyDescent="0.3">
      <c r="A78" s="550"/>
      <c r="B78" s="548"/>
      <c r="C78" s="198" t="s">
        <v>5727</v>
      </c>
      <c r="D78" s="178"/>
      <c r="E78" s="179"/>
      <c r="F78" s="180">
        <f>'04-02-03'!L87</f>
        <v>7204932.7599999998</v>
      </c>
      <c r="G78" s="180">
        <f>'04-02-03'!I87</f>
        <v>1651395.54</v>
      </c>
      <c r="H78" s="180">
        <v>0</v>
      </c>
      <c r="I78" s="181">
        <f>F78+G78</f>
        <v>8856328.3000000007</v>
      </c>
      <c r="J78" s="300">
        <f>'04-02-03'!I88</f>
        <v>8856328.3000000007</v>
      </c>
      <c r="K78" s="300">
        <f t="shared" ref="K78:K84" si="14">I78-J78</f>
        <v>0</v>
      </c>
    </row>
    <row r="79" spans="1:11" ht="14.4" thickBot="1" x14ac:dyDescent="0.3">
      <c r="A79" s="551"/>
      <c r="B79" s="549"/>
      <c r="C79" s="214" t="s">
        <v>5656</v>
      </c>
      <c r="D79" s="215"/>
      <c r="E79" s="216"/>
      <c r="F79" s="554"/>
      <c r="G79" s="555"/>
      <c r="H79" s="555"/>
      <c r="I79" s="217">
        <f>F79</f>
        <v>0</v>
      </c>
      <c r="K79" s="300">
        <f t="shared" si="14"/>
        <v>0</v>
      </c>
    </row>
    <row r="80" spans="1:11" ht="20.25" customHeight="1" thickTop="1" x14ac:dyDescent="0.25">
      <c r="A80" s="212">
        <v>2</v>
      </c>
      <c r="B80" s="543" t="s">
        <v>5657</v>
      </c>
      <c r="C80" s="544"/>
      <c r="D80" s="544"/>
      <c r="E80" s="544"/>
      <c r="F80" s="544"/>
      <c r="G80" s="544"/>
      <c r="H80" s="544"/>
      <c r="I80" s="213">
        <f>I12+I19+I23+I26+I28+I34+I36+I40+I43+I46+I48+I50+I53+I56+I58+I63+I65+I70+I72+I74+I76</f>
        <v>485898570.19999999</v>
      </c>
      <c r="K80" s="300">
        <f t="shared" si="14"/>
        <v>485898570.19999999</v>
      </c>
    </row>
    <row r="81" spans="1:11" ht="17.25" customHeight="1" x14ac:dyDescent="0.25">
      <c r="A81" s="153">
        <v>3</v>
      </c>
      <c r="B81" s="520" t="s">
        <v>5658</v>
      </c>
      <c r="C81" s="521"/>
      <c r="D81" s="521"/>
      <c r="E81" s="521"/>
      <c r="F81" s="521"/>
      <c r="G81" s="521"/>
      <c r="H81" s="521"/>
      <c r="I81" s="152">
        <f>I80*0.03</f>
        <v>14576957.109999999</v>
      </c>
      <c r="K81" s="300">
        <f t="shared" si="14"/>
        <v>14576957.109999999</v>
      </c>
    </row>
    <row r="82" spans="1:11" ht="30" customHeight="1" x14ac:dyDescent="0.25">
      <c r="A82" s="153">
        <v>4</v>
      </c>
      <c r="B82" s="522" t="s">
        <v>5659</v>
      </c>
      <c r="C82" s="523"/>
      <c r="D82" s="523"/>
      <c r="E82" s="523"/>
      <c r="F82" s="523"/>
      <c r="G82" s="523"/>
      <c r="H82" s="523"/>
      <c r="I82" s="154">
        <f>I80+I81</f>
        <v>500475527.31</v>
      </c>
      <c r="J82" s="155"/>
      <c r="K82" s="300">
        <f t="shared" si="14"/>
        <v>500475527.31</v>
      </c>
    </row>
    <row r="83" spans="1:11" ht="30" customHeight="1" x14ac:dyDescent="0.25">
      <c r="A83" s="153">
        <v>5</v>
      </c>
      <c r="B83" s="156" t="s">
        <v>5660</v>
      </c>
      <c r="C83" s="524" t="s">
        <v>5661</v>
      </c>
      <c r="D83" s="525"/>
      <c r="E83" s="525"/>
      <c r="F83" s="525"/>
      <c r="G83" s="525"/>
      <c r="H83" s="525"/>
      <c r="I83" s="152">
        <f>I82*0.2</f>
        <v>100095105.45999999</v>
      </c>
      <c r="J83" s="169" t="s">
        <v>5741</v>
      </c>
      <c r="K83" s="481"/>
    </row>
    <row r="84" spans="1:11" ht="22.5" customHeight="1" x14ac:dyDescent="0.25">
      <c r="A84" s="153">
        <v>6</v>
      </c>
      <c r="B84" s="526" t="s">
        <v>5662</v>
      </c>
      <c r="C84" s="527"/>
      <c r="D84" s="527"/>
      <c r="E84" s="527"/>
      <c r="F84" s="527"/>
      <c r="G84" s="527"/>
      <c r="H84" s="527"/>
      <c r="I84" s="218">
        <f>I82+I83</f>
        <v>600570632.76999998</v>
      </c>
      <c r="J84" s="457">
        <f>600571.36*1000</f>
        <v>600571360</v>
      </c>
      <c r="K84" s="482">
        <f t="shared" si="14"/>
        <v>-727.23</v>
      </c>
    </row>
    <row r="85" spans="1:11" ht="75.75" customHeight="1" x14ac:dyDescent="0.25">
      <c r="A85" s="153">
        <v>7</v>
      </c>
      <c r="B85" s="156" t="s">
        <v>5663</v>
      </c>
      <c r="C85" s="528" t="s">
        <v>5664</v>
      </c>
      <c r="D85" s="529"/>
      <c r="E85" s="529"/>
      <c r="F85" s="512"/>
      <c r="G85" s="512"/>
      <c r="H85" s="512"/>
      <c r="I85" s="513"/>
      <c r="J85" s="456"/>
    </row>
    <row r="86" spans="1:11" ht="27" customHeight="1" x14ac:dyDescent="0.25">
      <c r="A86" s="153">
        <v>8</v>
      </c>
      <c r="B86" s="156" t="s">
        <v>5665</v>
      </c>
      <c r="C86" s="536" t="s">
        <v>5666</v>
      </c>
      <c r="D86" s="537"/>
      <c r="E86" s="537"/>
      <c r="F86" s="538" t="s">
        <v>5667</v>
      </c>
      <c r="G86" s="538"/>
      <c r="H86" s="538"/>
      <c r="I86" s="513"/>
    </row>
    <row r="87" spans="1:11" ht="66.75" customHeight="1" x14ac:dyDescent="0.25">
      <c r="A87" s="157">
        <v>9</v>
      </c>
      <c r="B87" s="156" t="s">
        <v>5668</v>
      </c>
      <c r="C87" s="536" t="s">
        <v>5669</v>
      </c>
      <c r="D87" s="537"/>
      <c r="E87" s="537"/>
      <c r="F87" s="539" t="s">
        <v>5670</v>
      </c>
      <c r="G87" s="539"/>
      <c r="H87" s="539"/>
      <c r="I87" s="540"/>
      <c r="J87" s="158"/>
    </row>
    <row r="88" spans="1:11" ht="31.5" customHeight="1" x14ac:dyDescent="0.25">
      <c r="A88" s="157">
        <v>10</v>
      </c>
      <c r="B88" s="156" t="s">
        <v>5671</v>
      </c>
      <c r="C88" s="541" t="s">
        <v>5672</v>
      </c>
      <c r="D88" s="542"/>
      <c r="E88" s="542"/>
      <c r="F88" s="538" t="s">
        <v>5667</v>
      </c>
      <c r="G88" s="538"/>
      <c r="H88" s="538"/>
      <c r="I88" s="513"/>
    </row>
    <row r="89" spans="1:11" ht="29.25" customHeight="1" x14ac:dyDescent="0.25">
      <c r="A89" s="157">
        <v>11</v>
      </c>
      <c r="B89" s="156" t="s">
        <v>5673</v>
      </c>
      <c r="C89" s="510"/>
      <c r="D89" s="511"/>
      <c r="E89" s="511"/>
      <c r="F89" s="512"/>
      <c r="G89" s="512"/>
      <c r="H89" s="512"/>
      <c r="I89" s="513"/>
    </row>
    <row r="90" spans="1:11" x14ac:dyDescent="0.25">
      <c r="A90" s="144"/>
      <c r="F90" s="159"/>
      <c r="G90" s="159"/>
      <c r="H90" s="159"/>
      <c r="I90" s="141"/>
    </row>
    <row r="91" spans="1:11" x14ac:dyDescent="0.25">
      <c r="A91" s="514" t="s">
        <v>5674</v>
      </c>
      <c r="B91" s="515"/>
      <c r="C91" s="515"/>
      <c r="D91" s="515"/>
      <c r="E91" s="515"/>
      <c r="F91" s="515"/>
      <c r="G91" s="515"/>
      <c r="H91" s="515"/>
      <c r="I91" s="141"/>
    </row>
    <row r="92" spans="1:11" x14ac:dyDescent="0.25">
      <c r="A92" s="144"/>
      <c r="I92" s="141"/>
    </row>
    <row r="93" spans="1:11" x14ac:dyDescent="0.25">
      <c r="A93" s="144"/>
      <c r="I93" s="141"/>
    </row>
    <row r="94" spans="1:11" ht="13.8" x14ac:dyDescent="0.25">
      <c r="A94" s="516"/>
      <c r="B94" s="517"/>
      <c r="D94" s="518" t="s">
        <v>5675</v>
      </c>
      <c r="E94" s="519"/>
      <c r="F94" s="519"/>
      <c r="H94" s="160"/>
      <c r="I94" s="141"/>
    </row>
    <row r="95" spans="1:11" ht="13.8" thickBot="1" x14ac:dyDescent="0.3">
      <c r="A95" s="161" t="s">
        <v>5676</v>
      </c>
      <c r="B95" s="162"/>
      <c r="C95" s="199"/>
      <c r="D95" s="534" t="s">
        <v>5677</v>
      </c>
      <c r="E95" s="535"/>
      <c r="F95" s="535"/>
      <c r="G95" s="163"/>
      <c r="H95" s="164" t="s">
        <v>5678</v>
      </c>
      <c r="I95" s="165"/>
    </row>
    <row r="96" spans="1:11" x14ac:dyDescent="0.25">
      <c r="A96" s="155"/>
      <c r="B96" s="166"/>
      <c r="C96" s="166"/>
      <c r="D96" s="143"/>
      <c r="E96" s="143"/>
      <c r="F96" s="143"/>
      <c r="G96" s="143"/>
    </row>
    <row r="97" spans="1:7" x14ac:dyDescent="0.25">
      <c r="A97" s="155"/>
      <c r="B97" s="166"/>
      <c r="C97" s="166"/>
      <c r="D97" s="143"/>
      <c r="E97" s="143"/>
      <c r="F97" s="143"/>
      <c r="G97" s="143"/>
    </row>
    <row r="98" spans="1:7" x14ac:dyDescent="0.25">
      <c r="A98" s="167" t="s">
        <v>5679</v>
      </c>
      <c r="B98" s="166"/>
      <c r="C98" s="166"/>
      <c r="D98" s="143"/>
      <c r="E98" s="143"/>
      <c r="F98" s="143"/>
      <c r="G98" s="143"/>
    </row>
    <row r="99" spans="1:7" x14ac:dyDescent="0.25">
      <c r="A99" s="167" t="s">
        <v>5680</v>
      </c>
      <c r="B99" s="166"/>
      <c r="C99" s="166"/>
      <c r="D99" s="143"/>
      <c r="E99" s="143"/>
      <c r="F99" s="143"/>
      <c r="G99" s="143"/>
    </row>
    <row r="100" spans="1:7" x14ac:dyDescent="0.25">
      <c r="A100" s="167" t="s">
        <v>5681</v>
      </c>
      <c r="B100" s="166"/>
      <c r="C100" s="166"/>
      <c r="D100" s="143"/>
      <c r="E100" s="143"/>
      <c r="F100" s="143"/>
      <c r="G100" s="143"/>
    </row>
    <row r="101" spans="1:7" x14ac:dyDescent="0.25">
      <c r="A101" s="167" t="s">
        <v>5682</v>
      </c>
      <c r="B101" s="166"/>
      <c r="C101" s="166"/>
      <c r="D101" s="143"/>
      <c r="E101" s="143"/>
      <c r="F101" s="143"/>
      <c r="G101" s="143"/>
    </row>
    <row r="102" spans="1:7" x14ac:dyDescent="0.25">
      <c r="A102" s="167" t="s">
        <v>5683</v>
      </c>
      <c r="B102" s="166"/>
      <c r="C102" s="166"/>
      <c r="D102" s="143"/>
      <c r="E102" s="143"/>
      <c r="F102" s="143"/>
      <c r="G102" s="143"/>
    </row>
    <row r="103" spans="1:7" x14ac:dyDescent="0.25">
      <c r="A103" s="168"/>
      <c r="B103" s="166" t="s">
        <v>5684</v>
      </c>
      <c r="C103" s="166"/>
      <c r="D103" s="143"/>
      <c r="E103" s="143"/>
      <c r="F103" s="143"/>
      <c r="G103" s="143"/>
    </row>
  </sheetData>
  <autoFilter ref="A10:O89" xr:uid="{FB5ECEE2-919B-4004-82CA-985DF75D28D9}"/>
  <mergeCells count="47">
    <mergeCell ref="B80:H80"/>
    <mergeCell ref="B81:H81"/>
    <mergeCell ref="B82:H82"/>
    <mergeCell ref="H1:I1"/>
    <mergeCell ref="A2:I2"/>
    <mergeCell ref="A3:B3"/>
    <mergeCell ref="C3:I3"/>
    <mergeCell ref="A4:B4"/>
    <mergeCell ref="A6:B6"/>
    <mergeCell ref="F43:F44"/>
    <mergeCell ref="G43:G44"/>
    <mergeCell ref="H43:H44"/>
    <mergeCell ref="I43:I44"/>
    <mergeCell ref="A11:A79"/>
    <mergeCell ref="F76:F77"/>
    <mergeCell ref="G76:G77"/>
    <mergeCell ref="A7:B7"/>
    <mergeCell ref="F9:I9"/>
    <mergeCell ref="C11:I11"/>
    <mergeCell ref="F79:H79"/>
    <mergeCell ref="F58:F59"/>
    <mergeCell ref="G58:G59"/>
    <mergeCell ref="H58:H59"/>
    <mergeCell ref="I58:I59"/>
    <mergeCell ref="F65:F66"/>
    <mergeCell ref="G65:G66"/>
    <mergeCell ref="H65:H66"/>
    <mergeCell ref="I65:I66"/>
    <mergeCell ref="H76:H77"/>
    <mergeCell ref="I76:I77"/>
    <mergeCell ref="B10:B79"/>
    <mergeCell ref="C83:H83"/>
    <mergeCell ref="B84:H84"/>
    <mergeCell ref="D95:F95"/>
    <mergeCell ref="C86:E86"/>
    <mergeCell ref="F86:I86"/>
    <mergeCell ref="C87:E87"/>
    <mergeCell ref="F87:I87"/>
    <mergeCell ref="C88:E88"/>
    <mergeCell ref="F88:I88"/>
    <mergeCell ref="C89:E89"/>
    <mergeCell ref="F89:I89"/>
    <mergeCell ref="A91:H91"/>
    <mergeCell ref="A94:B94"/>
    <mergeCell ref="D94:F94"/>
    <mergeCell ref="C85:E85"/>
    <mergeCell ref="F85:I85"/>
  </mergeCells>
  <pageMargins left="0.75" right="0.75" top="1" bottom="1" header="0.5" footer="0.5"/>
  <pageSetup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Лист19">
    <tabColor rgb="FFC00000"/>
    <pageSetUpPr fitToPage="1"/>
  </sheetPr>
  <dimension ref="A1:BM316"/>
  <sheetViews>
    <sheetView topLeftCell="A125" workbookViewId="0">
      <selection activeCell="L13" sqref="L13"/>
    </sheetView>
  </sheetViews>
  <sheetFormatPr defaultColWidth="9.109375" defaultRowHeight="11.25" customHeight="1" x14ac:dyDescent="0.2"/>
  <cols>
    <col min="1" max="1" width="10.44140625" style="1" customWidth="1"/>
    <col min="2" max="2" width="25.109375" style="1" customWidth="1"/>
    <col min="3" max="3" width="10.44140625" style="1" customWidth="1"/>
    <col min="4" max="4" width="15.5546875" style="1" customWidth="1"/>
    <col min="5" max="5" width="18.33203125" style="1" customWidth="1"/>
    <col min="6" max="7" width="10.6640625" style="1" customWidth="1"/>
    <col min="8" max="8" width="16.5546875" style="52" customWidth="1"/>
    <col min="9" max="13" width="23.33203125" style="52" customWidth="1"/>
    <col min="14" max="14" width="10.6640625" style="1" customWidth="1"/>
    <col min="15" max="15" width="14.4414062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78" t="s">
        <v>5569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59" s="3" customFormat="1" ht="33.7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9" s="3" customFormat="1" ht="14.4" x14ac:dyDescent="0.3">
      <c r="A5" s="588" t="s">
        <v>5151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5151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9" s="3" customFormat="1" ht="30.75" customHeight="1" x14ac:dyDescent="0.3">
      <c r="A7" s="4"/>
      <c r="B7" s="8" t="s">
        <v>5</v>
      </c>
      <c r="C7" s="577" t="s">
        <v>5152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9" s="3" customFormat="1" ht="15" thickBot="1" x14ac:dyDescent="0.35">
      <c r="A8" s="4"/>
      <c r="B8" s="8"/>
      <c r="C8" s="45"/>
      <c r="D8" s="45"/>
      <c r="E8" s="45"/>
      <c r="F8" s="46"/>
      <c r="G8" s="45"/>
      <c r="H8" s="53"/>
      <c r="I8" s="53"/>
      <c r="J8" s="88"/>
      <c r="K8" s="88"/>
      <c r="L8" s="88"/>
      <c r="M8" s="88"/>
    </row>
    <row r="9" spans="1:59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9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9" s="3" customFormat="1" ht="15" customHeight="1" x14ac:dyDescent="0.3">
      <c r="A11" s="601" t="s">
        <v>5153</v>
      </c>
      <c r="B11" s="602"/>
      <c r="C11" s="602"/>
      <c r="D11" s="602"/>
      <c r="E11" s="602"/>
      <c r="F11" s="602"/>
      <c r="G11" s="602"/>
      <c r="H11" s="82"/>
      <c r="I11" s="82"/>
      <c r="J11" s="82"/>
      <c r="K11" s="82"/>
      <c r="L11" s="82"/>
      <c r="M11" s="83"/>
      <c r="BE11" s="14" t="s">
        <v>5153</v>
      </c>
    </row>
    <row r="12" spans="1:59" s="3" customFormat="1" ht="15" customHeight="1" x14ac:dyDescent="0.3">
      <c r="A12" s="603" t="s">
        <v>3330</v>
      </c>
      <c r="B12" s="604"/>
      <c r="C12" s="604"/>
      <c r="D12" s="604"/>
      <c r="E12" s="604"/>
      <c r="F12" s="604"/>
      <c r="G12" s="604"/>
      <c r="H12" s="98"/>
      <c r="I12" s="98"/>
      <c r="J12" s="98"/>
      <c r="K12" s="98"/>
      <c r="L12" s="98"/>
      <c r="M12" s="99"/>
      <c r="BE12" s="14"/>
      <c r="BF12" s="15" t="s">
        <v>3330</v>
      </c>
    </row>
    <row r="13" spans="1:59" s="3" customFormat="1" ht="31.8" x14ac:dyDescent="0.3">
      <c r="A13" s="16" t="s">
        <v>15</v>
      </c>
      <c r="B13" s="17" t="s">
        <v>588</v>
      </c>
      <c r="C13" s="568" t="s">
        <v>589</v>
      </c>
      <c r="D13" s="568"/>
      <c r="E13" s="568"/>
      <c r="F13" s="16" t="s">
        <v>43</v>
      </c>
      <c r="G13" s="42">
        <v>2.4549999999999999E-2</v>
      </c>
      <c r="H13" s="55">
        <f>I13/G13</f>
        <v>42967.01</v>
      </c>
      <c r="I13" s="55">
        <f>J13/1.2</f>
        <v>1054.8399999999999</v>
      </c>
      <c r="J13" s="19">
        <v>1265.81</v>
      </c>
      <c r="K13" s="19">
        <f>L13/G13</f>
        <v>0</v>
      </c>
      <c r="L13" s="19">
        <f>M13/1.2</f>
        <v>0</v>
      </c>
      <c r="M13" s="19">
        <v>0</v>
      </c>
      <c r="BE13" s="14"/>
      <c r="BF13" s="15"/>
      <c r="BG13" s="21" t="s">
        <v>589</v>
      </c>
    </row>
    <row r="14" spans="1:59" s="3" customFormat="1" ht="26.25" customHeight="1" x14ac:dyDescent="0.3">
      <c r="A14" s="603" t="s">
        <v>3333</v>
      </c>
      <c r="B14" s="604"/>
      <c r="C14" s="604"/>
      <c r="D14" s="604"/>
      <c r="E14" s="604"/>
      <c r="F14" s="604"/>
      <c r="G14" s="604"/>
      <c r="H14" s="354"/>
      <c r="I14" s="354"/>
      <c r="J14" s="267"/>
      <c r="K14" s="267"/>
      <c r="L14" s="267"/>
      <c r="M14" s="267"/>
      <c r="BE14" s="14"/>
      <c r="BF14" s="15" t="s">
        <v>3333</v>
      </c>
      <c r="BG14" s="21"/>
    </row>
    <row r="15" spans="1:59" s="3" customFormat="1" ht="52.2" x14ac:dyDescent="0.3">
      <c r="A15" s="16" t="s">
        <v>20</v>
      </c>
      <c r="B15" s="17" t="s">
        <v>5154</v>
      </c>
      <c r="C15" s="568" t="s">
        <v>5155</v>
      </c>
      <c r="D15" s="568"/>
      <c r="E15" s="568"/>
      <c r="F15" s="16" t="s">
        <v>43</v>
      </c>
      <c r="G15" s="29">
        <v>9.1000000000000004E-3</v>
      </c>
      <c r="H15" s="55">
        <f t="shared" ref="H15:H76" si="0">I15/G15</f>
        <v>69969.23</v>
      </c>
      <c r="I15" s="55">
        <f t="shared" ref="I15:I76" si="1">J15/1.2</f>
        <v>636.72</v>
      </c>
      <c r="J15" s="19">
        <v>764.06</v>
      </c>
      <c r="K15" s="19">
        <f t="shared" ref="K15:K76" si="2">L15/G15</f>
        <v>0</v>
      </c>
      <c r="L15" s="19">
        <f t="shared" ref="L15:L76" si="3">M15/1.2</f>
        <v>0</v>
      </c>
      <c r="M15" s="19">
        <v>0</v>
      </c>
      <c r="BE15" s="14"/>
      <c r="BF15" s="15"/>
      <c r="BG15" s="21" t="s">
        <v>5155</v>
      </c>
    </row>
    <row r="16" spans="1:59" s="3" customFormat="1" ht="42" x14ac:dyDescent="0.3">
      <c r="A16" s="16" t="s">
        <v>22</v>
      </c>
      <c r="B16" s="17" t="s">
        <v>48</v>
      </c>
      <c r="C16" s="568" t="s">
        <v>49</v>
      </c>
      <c r="D16" s="568"/>
      <c r="E16" s="568"/>
      <c r="F16" s="16" t="s">
        <v>50</v>
      </c>
      <c r="G16" s="24">
        <v>18.2</v>
      </c>
      <c r="H16" s="55">
        <f t="shared" si="0"/>
        <v>693.07</v>
      </c>
      <c r="I16" s="55">
        <f t="shared" si="1"/>
        <v>12613.88</v>
      </c>
      <c r="J16" s="19">
        <v>15136.65</v>
      </c>
      <c r="K16" s="19">
        <f t="shared" si="2"/>
        <v>0</v>
      </c>
      <c r="L16" s="19">
        <f t="shared" si="3"/>
        <v>0</v>
      </c>
      <c r="M16" s="19">
        <v>0</v>
      </c>
      <c r="BE16" s="14"/>
      <c r="BF16" s="15"/>
      <c r="BG16" s="21" t="s">
        <v>49</v>
      </c>
    </row>
    <row r="17" spans="1:62" s="3" customFormat="1" ht="15" customHeight="1" x14ac:dyDescent="0.3">
      <c r="A17" s="603" t="s">
        <v>5156</v>
      </c>
      <c r="B17" s="604"/>
      <c r="C17" s="604"/>
      <c r="D17" s="604"/>
      <c r="E17" s="604"/>
      <c r="F17" s="604"/>
      <c r="G17" s="604"/>
      <c r="H17" s="354"/>
      <c r="I17" s="354"/>
      <c r="J17" s="267"/>
      <c r="K17" s="267"/>
      <c r="L17" s="267"/>
      <c r="M17" s="267"/>
      <c r="BE17" s="14"/>
      <c r="BF17" s="15" t="s">
        <v>5156</v>
      </c>
      <c r="BG17" s="21"/>
    </row>
    <row r="18" spans="1:62" s="3" customFormat="1" ht="31.8" x14ac:dyDescent="0.3">
      <c r="A18" s="16" t="s">
        <v>27</v>
      </c>
      <c r="B18" s="17" t="s">
        <v>1728</v>
      </c>
      <c r="C18" s="568" t="s">
        <v>1729</v>
      </c>
      <c r="D18" s="568"/>
      <c r="E18" s="568"/>
      <c r="F18" s="16" t="s">
        <v>122</v>
      </c>
      <c r="G18" s="29">
        <v>3.7400000000000003E-2</v>
      </c>
      <c r="H18" s="55">
        <f t="shared" si="0"/>
        <v>163253.74</v>
      </c>
      <c r="I18" s="55">
        <f t="shared" si="1"/>
        <v>6105.69</v>
      </c>
      <c r="J18" s="19">
        <v>7326.83</v>
      </c>
      <c r="K18" s="19">
        <f t="shared" si="2"/>
        <v>0</v>
      </c>
      <c r="L18" s="19">
        <f t="shared" si="3"/>
        <v>0</v>
      </c>
      <c r="M18" s="19">
        <v>0</v>
      </c>
      <c r="BE18" s="14"/>
      <c r="BF18" s="15"/>
      <c r="BG18" s="21" t="s">
        <v>1729</v>
      </c>
    </row>
    <row r="19" spans="1:62" s="3" customFormat="1" ht="15" customHeight="1" x14ac:dyDescent="0.3">
      <c r="A19" s="603" t="s">
        <v>5157</v>
      </c>
      <c r="B19" s="604"/>
      <c r="C19" s="604"/>
      <c r="D19" s="604"/>
      <c r="E19" s="604"/>
      <c r="F19" s="604"/>
      <c r="G19" s="604"/>
      <c r="H19" s="354"/>
      <c r="I19" s="354"/>
      <c r="J19" s="267"/>
      <c r="K19" s="267"/>
      <c r="L19" s="267"/>
      <c r="M19" s="267"/>
      <c r="BE19" s="14"/>
      <c r="BF19" s="15" t="s">
        <v>5157</v>
      </c>
      <c r="BG19" s="21"/>
    </row>
    <row r="20" spans="1:62" s="3" customFormat="1" ht="21.6" x14ac:dyDescent="0.3">
      <c r="A20" s="16" t="s">
        <v>35</v>
      </c>
      <c r="B20" s="17" t="s">
        <v>1597</v>
      </c>
      <c r="C20" s="568" t="s">
        <v>1598</v>
      </c>
      <c r="D20" s="568"/>
      <c r="E20" s="568"/>
      <c r="F20" s="16" t="s">
        <v>99</v>
      </c>
      <c r="G20" s="18">
        <v>0.30399999999999999</v>
      </c>
      <c r="H20" s="55">
        <f t="shared" si="0"/>
        <v>12752.43</v>
      </c>
      <c r="I20" s="55">
        <f t="shared" si="1"/>
        <v>3876.74</v>
      </c>
      <c r="J20" s="19">
        <v>4652.09</v>
      </c>
      <c r="K20" s="19">
        <f t="shared" si="2"/>
        <v>6764.24</v>
      </c>
      <c r="L20" s="19">
        <f t="shared" si="3"/>
        <v>2056.33</v>
      </c>
      <c r="M20" s="19">
        <v>2467.59</v>
      </c>
      <c r="BE20" s="14"/>
      <c r="BF20" s="15"/>
      <c r="BG20" s="21" t="s">
        <v>1598</v>
      </c>
    </row>
    <row r="21" spans="1:62" s="3" customFormat="1" ht="20.399999999999999" x14ac:dyDescent="0.3">
      <c r="A21" s="36" t="s">
        <v>139</v>
      </c>
      <c r="B21" s="37" t="s">
        <v>763</v>
      </c>
      <c r="C21" s="599" t="s">
        <v>764</v>
      </c>
      <c r="D21" s="599"/>
      <c r="E21" s="599"/>
      <c r="F21" s="38" t="s">
        <v>46</v>
      </c>
      <c r="G21" s="39" t="s">
        <v>5158</v>
      </c>
      <c r="H21" s="55"/>
      <c r="I21" s="55"/>
      <c r="J21" s="19"/>
      <c r="K21" s="19"/>
      <c r="L21" s="19"/>
      <c r="M21" s="19"/>
      <c r="BE21" s="14"/>
      <c r="BF21" s="15"/>
      <c r="BG21" s="21"/>
      <c r="BH21" s="41" t="s">
        <v>764</v>
      </c>
    </row>
    <row r="22" spans="1:62" s="3" customFormat="1" ht="21.6" x14ac:dyDescent="0.3">
      <c r="A22" s="25" t="s">
        <v>126</v>
      </c>
      <c r="B22" s="26" t="s">
        <v>201</v>
      </c>
      <c r="C22" s="600" t="s">
        <v>79</v>
      </c>
      <c r="D22" s="600"/>
      <c r="E22" s="600"/>
      <c r="F22" s="27" t="s">
        <v>46</v>
      </c>
      <c r="G22" s="22" t="s">
        <v>5158</v>
      </c>
      <c r="H22" s="55"/>
      <c r="I22" s="55"/>
      <c r="J22" s="19"/>
      <c r="K22" s="19"/>
      <c r="L22" s="19"/>
      <c r="M22" s="19"/>
      <c r="BE22" s="14"/>
      <c r="BF22" s="15"/>
      <c r="BG22" s="21"/>
      <c r="BH22" s="41"/>
      <c r="BI22" s="12" t="s">
        <v>79</v>
      </c>
    </row>
    <row r="23" spans="1:62" s="3" customFormat="1" ht="15" customHeight="1" x14ac:dyDescent="0.3">
      <c r="A23" s="603" t="s">
        <v>5159</v>
      </c>
      <c r="B23" s="604"/>
      <c r="C23" s="604"/>
      <c r="D23" s="604"/>
      <c r="E23" s="604"/>
      <c r="F23" s="604"/>
      <c r="G23" s="604"/>
      <c r="H23" s="354"/>
      <c r="I23" s="354"/>
      <c r="J23" s="267"/>
      <c r="K23" s="267"/>
      <c r="L23" s="267"/>
      <c r="M23" s="267"/>
      <c r="BE23" s="14"/>
      <c r="BF23" s="15" t="s">
        <v>5159</v>
      </c>
      <c r="BG23" s="21"/>
      <c r="BH23" s="41"/>
      <c r="BI23" s="12"/>
    </row>
    <row r="24" spans="1:62" s="3" customFormat="1" ht="31.8" x14ac:dyDescent="0.3">
      <c r="A24" s="16" t="s">
        <v>40</v>
      </c>
      <c r="B24" s="17" t="s">
        <v>5160</v>
      </c>
      <c r="C24" s="568" t="s">
        <v>5161</v>
      </c>
      <c r="D24" s="568"/>
      <c r="E24" s="568"/>
      <c r="F24" s="16" t="s">
        <v>64</v>
      </c>
      <c r="G24" s="18">
        <v>0.27200000000000002</v>
      </c>
      <c r="H24" s="55">
        <f t="shared" si="0"/>
        <v>62647.94</v>
      </c>
      <c r="I24" s="55">
        <f t="shared" si="1"/>
        <v>17040.240000000002</v>
      </c>
      <c r="J24" s="19">
        <v>20448.29</v>
      </c>
      <c r="K24" s="19">
        <f t="shared" si="2"/>
        <v>61546.25</v>
      </c>
      <c r="L24" s="19">
        <f t="shared" si="3"/>
        <v>16740.580000000002</v>
      </c>
      <c r="M24" s="19">
        <v>20088.689999999999</v>
      </c>
      <c r="BE24" s="14"/>
      <c r="BF24" s="15"/>
      <c r="BG24" s="21" t="s">
        <v>5161</v>
      </c>
      <c r="BH24" s="41"/>
      <c r="BI24" s="12"/>
    </row>
    <row r="25" spans="1:62" s="3" customFormat="1" ht="20.399999999999999" x14ac:dyDescent="0.3">
      <c r="A25" s="25"/>
      <c r="B25" s="26" t="s">
        <v>5162</v>
      </c>
      <c r="C25" s="600" t="s">
        <v>5163</v>
      </c>
      <c r="D25" s="600"/>
      <c r="E25" s="600"/>
      <c r="F25" s="27" t="s">
        <v>67</v>
      </c>
      <c r="G25" s="22" t="s">
        <v>5164</v>
      </c>
      <c r="H25" s="55"/>
      <c r="I25" s="55"/>
      <c r="J25" s="19"/>
      <c r="K25" s="19"/>
      <c r="L25" s="19"/>
      <c r="M25" s="19"/>
      <c r="BE25" s="14"/>
      <c r="BF25" s="15"/>
      <c r="BG25" s="21"/>
      <c r="BH25" s="41"/>
      <c r="BI25" s="12"/>
      <c r="BJ25" s="12" t="s">
        <v>5163</v>
      </c>
    </row>
    <row r="26" spans="1:62" s="3" customFormat="1" ht="20.399999999999999" x14ac:dyDescent="0.3">
      <c r="A26" s="25"/>
      <c r="B26" s="26" t="s">
        <v>380</v>
      </c>
      <c r="C26" s="600" t="s">
        <v>381</v>
      </c>
      <c r="D26" s="600"/>
      <c r="E26" s="600"/>
      <c r="F26" s="27" t="s">
        <v>46</v>
      </c>
      <c r="G26" s="22" t="s">
        <v>5165</v>
      </c>
      <c r="H26" s="55"/>
      <c r="I26" s="55"/>
      <c r="J26" s="19"/>
      <c r="K26" s="19"/>
      <c r="L26" s="19"/>
      <c r="M26" s="19"/>
      <c r="BE26" s="14"/>
      <c r="BF26" s="15"/>
      <c r="BG26" s="21"/>
      <c r="BH26" s="41"/>
      <c r="BI26" s="12"/>
      <c r="BJ26" s="12" t="s">
        <v>381</v>
      </c>
    </row>
    <row r="27" spans="1:62" s="3" customFormat="1" ht="20.399999999999999" x14ac:dyDescent="0.3">
      <c r="A27" s="25"/>
      <c r="B27" s="26" t="s">
        <v>150</v>
      </c>
      <c r="C27" s="600" t="s">
        <v>151</v>
      </c>
      <c r="D27" s="600"/>
      <c r="E27" s="600"/>
      <c r="F27" s="27" t="s">
        <v>46</v>
      </c>
      <c r="G27" s="22" t="s">
        <v>5166</v>
      </c>
      <c r="H27" s="55"/>
      <c r="I27" s="55"/>
      <c r="J27" s="19"/>
      <c r="K27" s="19"/>
      <c r="L27" s="19"/>
      <c r="M27" s="19"/>
      <c r="BE27" s="14"/>
      <c r="BF27" s="15"/>
      <c r="BG27" s="21"/>
      <c r="BH27" s="41"/>
      <c r="BI27" s="12"/>
      <c r="BJ27" s="12" t="s">
        <v>151</v>
      </c>
    </row>
    <row r="28" spans="1:62" s="3" customFormat="1" ht="20.399999999999999" x14ac:dyDescent="0.3">
      <c r="A28" s="25"/>
      <c r="B28" s="26" t="s">
        <v>1779</v>
      </c>
      <c r="C28" s="600" t="s">
        <v>1780</v>
      </c>
      <c r="D28" s="600"/>
      <c r="E28" s="600"/>
      <c r="F28" s="27" t="s">
        <v>72</v>
      </c>
      <c r="G28" s="22" t="s">
        <v>5167</v>
      </c>
      <c r="H28" s="55"/>
      <c r="I28" s="55"/>
      <c r="J28" s="19"/>
      <c r="K28" s="19"/>
      <c r="L28" s="19"/>
      <c r="M28" s="19"/>
      <c r="BE28" s="14"/>
      <c r="BF28" s="15"/>
      <c r="BG28" s="21"/>
      <c r="BH28" s="41"/>
      <c r="BI28" s="12"/>
      <c r="BJ28" s="12" t="s">
        <v>1780</v>
      </c>
    </row>
    <row r="29" spans="1:62" s="3" customFormat="1" ht="21.6" x14ac:dyDescent="0.3">
      <c r="A29" s="25"/>
      <c r="B29" s="26" t="s">
        <v>5168</v>
      </c>
      <c r="C29" s="600" t="s">
        <v>5169</v>
      </c>
      <c r="D29" s="600"/>
      <c r="E29" s="600"/>
      <c r="F29" s="27" t="s">
        <v>67</v>
      </c>
      <c r="G29" s="22" t="s">
        <v>5170</v>
      </c>
      <c r="H29" s="55"/>
      <c r="I29" s="55"/>
      <c r="J29" s="19"/>
      <c r="K29" s="19"/>
      <c r="L29" s="19"/>
      <c r="M29" s="19"/>
      <c r="BE29" s="14"/>
      <c r="BF29" s="15"/>
      <c r="BG29" s="21"/>
      <c r="BH29" s="41"/>
      <c r="BI29" s="12"/>
      <c r="BJ29" s="12" t="s">
        <v>5169</v>
      </c>
    </row>
    <row r="30" spans="1:62" s="3" customFormat="1" ht="21.6" x14ac:dyDescent="0.3">
      <c r="A30" s="25"/>
      <c r="B30" s="26" t="s">
        <v>1806</v>
      </c>
      <c r="C30" s="600" t="s">
        <v>1807</v>
      </c>
      <c r="D30" s="600"/>
      <c r="E30" s="600"/>
      <c r="F30" s="27" t="s">
        <v>72</v>
      </c>
      <c r="G30" s="22" t="s">
        <v>5171</v>
      </c>
      <c r="H30" s="55"/>
      <c r="I30" s="55"/>
      <c r="J30" s="19"/>
      <c r="K30" s="19"/>
      <c r="L30" s="19"/>
      <c r="M30" s="19"/>
      <c r="BE30" s="14"/>
      <c r="BF30" s="15"/>
      <c r="BG30" s="21"/>
      <c r="BH30" s="41"/>
      <c r="BI30" s="12"/>
      <c r="BJ30" s="12" t="s">
        <v>1807</v>
      </c>
    </row>
    <row r="31" spans="1:62" s="3" customFormat="1" ht="21.6" x14ac:dyDescent="0.3">
      <c r="A31" s="25"/>
      <c r="B31" s="26" t="s">
        <v>835</v>
      </c>
      <c r="C31" s="600" t="s">
        <v>836</v>
      </c>
      <c r="D31" s="600"/>
      <c r="E31" s="600"/>
      <c r="F31" s="27" t="s">
        <v>72</v>
      </c>
      <c r="G31" s="22" t="s">
        <v>5172</v>
      </c>
      <c r="H31" s="55"/>
      <c r="I31" s="55"/>
      <c r="J31" s="19"/>
      <c r="K31" s="19"/>
      <c r="L31" s="19"/>
      <c r="M31" s="19"/>
      <c r="BE31" s="14"/>
      <c r="BF31" s="15"/>
      <c r="BG31" s="21"/>
      <c r="BH31" s="41"/>
      <c r="BI31" s="12"/>
      <c r="BJ31" s="12" t="s">
        <v>836</v>
      </c>
    </row>
    <row r="32" spans="1:62" s="3" customFormat="1" ht="31.8" x14ac:dyDescent="0.3">
      <c r="A32" s="25"/>
      <c r="B32" s="26" t="s">
        <v>1237</v>
      </c>
      <c r="C32" s="600" t="s">
        <v>1238</v>
      </c>
      <c r="D32" s="600"/>
      <c r="E32" s="600"/>
      <c r="F32" s="27" t="s">
        <v>67</v>
      </c>
      <c r="G32" s="22" t="s">
        <v>5173</v>
      </c>
      <c r="H32" s="55"/>
      <c r="I32" s="55"/>
      <c r="J32" s="19"/>
      <c r="K32" s="19"/>
      <c r="L32" s="19"/>
      <c r="M32" s="19"/>
      <c r="BE32" s="14"/>
      <c r="BF32" s="15"/>
      <c r="BG32" s="21"/>
      <c r="BH32" s="41"/>
      <c r="BI32" s="12"/>
      <c r="BJ32" s="12" t="s">
        <v>1238</v>
      </c>
    </row>
    <row r="33" spans="1:62" s="3" customFormat="1" ht="20.399999999999999" x14ac:dyDescent="0.3">
      <c r="A33" s="36" t="s">
        <v>75</v>
      </c>
      <c r="B33" s="37" t="s">
        <v>1814</v>
      </c>
      <c r="C33" s="599" t="s">
        <v>1815</v>
      </c>
      <c r="D33" s="599"/>
      <c r="E33" s="599"/>
      <c r="F33" s="38" t="s">
        <v>38</v>
      </c>
      <c r="G33" s="39" t="s">
        <v>33</v>
      </c>
      <c r="H33" s="55"/>
      <c r="I33" s="55"/>
      <c r="J33" s="19"/>
      <c r="K33" s="19"/>
      <c r="L33" s="19"/>
      <c r="M33" s="19"/>
      <c r="BE33" s="14"/>
      <c r="BF33" s="15"/>
      <c r="BG33" s="21"/>
      <c r="BH33" s="41" t="s">
        <v>1815</v>
      </c>
      <c r="BI33" s="12"/>
      <c r="BJ33" s="12"/>
    </row>
    <row r="34" spans="1:62" s="3" customFormat="1" ht="20.399999999999999" x14ac:dyDescent="0.3">
      <c r="A34" s="36" t="s">
        <v>139</v>
      </c>
      <c r="B34" s="37" t="s">
        <v>5174</v>
      </c>
      <c r="C34" s="599" t="s">
        <v>5175</v>
      </c>
      <c r="D34" s="599"/>
      <c r="E34" s="599"/>
      <c r="F34" s="38" t="s">
        <v>112</v>
      </c>
      <c r="G34" s="39" t="s">
        <v>5176</v>
      </c>
      <c r="H34" s="55"/>
      <c r="I34" s="55"/>
      <c r="J34" s="19"/>
      <c r="K34" s="19"/>
      <c r="L34" s="19"/>
      <c r="M34" s="19"/>
      <c r="BE34" s="14"/>
      <c r="BF34" s="15"/>
      <c r="BG34" s="21"/>
      <c r="BH34" s="41" t="s">
        <v>5175</v>
      </c>
      <c r="BI34" s="12"/>
      <c r="BJ34" s="12"/>
    </row>
    <row r="35" spans="1:62" s="3" customFormat="1" ht="20.399999999999999" x14ac:dyDescent="0.3">
      <c r="A35" s="36" t="s">
        <v>75</v>
      </c>
      <c r="B35" s="37" t="s">
        <v>1816</v>
      </c>
      <c r="C35" s="599" t="s">
        <v>1519</v>
      </c>
      <c r="D35" s="599"/>
      <c r="E35" s="599"/>
      <c r="F35" s="38" t="s">
        <v>72</v>
      </c>
      <c r="G35" s="39" t="s">
        <v>33</v>
      </c>
      <c r="H35" s="55"/>
      <c r="I35" s="55"/>
      <c r="J35" s="19"/>
      <c r="K35" s="19"/>
      <c r="L35" s="19"/>
      <c r="M35" s="19"/>
      <c r="BE35" s="14"/>
      <c r="BF35" s="15"/>
      <c r="BG35" s="21"/>
      <c r="BH35" s="41" t="s">
        <v>1519</v>
      </c>
      <c r="BI35" s="12"/>
      <c r="BJ35" s="12"/>
    </row>
    <row r="36" spans="1:62" s="3" customFormat="1" ht="42" x14ac:dyDescent="0.3">
      <c r="A36" s="25" t="s">
        <v>126</v>
      </c>
      <c r="B36" s="26" t="s">
        <v>5177</v>
      </c>
      <c r="C36" s="600" t="s">
        <v>5178</v>
      </c>
      <c r="D36" s="600"/>
      <c r="E36" s="600"/>
      <c r="F36" s="27" t="s">
        <v>112</v>
      </c>
      <c r="G36" s="22" t="s">
        <v>5176</v>
      </c>
      <c r="H36" s="55"/>
      <c r="I36" s="55"/>
      <c r="J36" s="19"/>
      <c r="K36" s="19"/>
      <c r="L36" s="19"/>
      <c r="M36" s="19"/>
      <c r="BE36" s="14"/>
      <c r="BF36" s="15"/>
      <c r="BG36" s="21"/>
      <c r="BH36" s="41"/>
      <c r="BI36" s="12" t="s">
        <v>5178</v>
      </c>
      <c r="BJ36" s="12"/>
    </row>
    <row r="37" spans="1:62" s="3" customFormat="1" ht="15" customHeight="1" x14ac:dyDescent="0.3">
      <c r="A37" s="603" t="s">
        <v>5179</v>
      </c>
      <c r="B37" s="604"/>
      <c r="C37" s="604"/>
      <c r="D37" s="604"/>
      <c r="E37" s="604"/>
      <c r="F37" s="604"/>
      <c r="G37" s="604"/>
      <c r="H37" s="354"/>
      <c r="I37" s="354"/>
      <c r="J37" s="267"/>
      <c r="K37" s="267"/>
      <c r="L37" s="267"/>
      <c r="M37" s="267"/>
      <c r="BE37" s="14"/>
      <c r="BF37" s="15" t="s">
        <v>5179</v>
      </c>
      <c r="BG37" s="21"/>
      <c r="BH37" s="41"/>
      <c r="BI37" s="12"/>
      <c r="BJ37" s="12"/>
    </row>
    <row r="38" spans="1:62" s="3" customFormat="1" ht="21.6" x14ac:dyDescent="0.3">
      <c r="A38" s="16" t="s">
        <v>47</v>
      </c>
      <c r="B38" s="17" t="s">
        <v>5180</v>
      </c>
      <c r="C38" s="568" t="s">
        <v>5181</v>
      </c>
      <c r="D38" s="568"/>
      <c r="E38" s="568"/>
      <c r="F38" s="16" t="s">
        <v>67</v>
      </c>
      <c r="G38" s="44">
        <v>8.8881000000000002E-2</v>
      </c>
      <c r="H38" s="55">
        <f t="shared" si="0"/>
        <v>63389.03</v>
      </c>
      <c r="I38" s="55">
        <f t="shared" si="1"/>
        <v>5634.08</v>
      </c>
      <c r="J38" s="19">
        <v>6760.89</v>
      </c>
      <c r="K38" s="19">
        <f t="shared" si="2"/>
        <v>148448.04</v>
      </c>
      <c r="L38" s="19">
        <f t="shared" si="3"/>
        <v>13194.21</v>
      </c>
      <c r="M38" s="19">
        <v>15833.05</v>
      </c>
      <c r="BE38" s="14"/>
      <c r="BF38" s="15"/>
      <c r="BG38" s="21" t="s">
        <v>5181</v>
      </c>
      <c r="BH38" s="41"/>
      <c r="BI38" s="12"/>
      <c r="BJ38" s="12"/>
    </row>
    <row r="39" spans="1:62" s="3" customFormat="1" ht="20.399999999999999" x14ac:dyDescent="0.3">
      <c r="A39" s="25"/>
      <c r="B39" s="26" t="s">
        <v>273</v>
      </c>
      <c r="C39" s="600" t="s">
        <v>274</v>
      </c>
      <c r="D39" s="600"/>
      <c r="E39" s="600"/>
      <c r="F39" s="27" t="s">
        <v>67</v>
      </c>
      <c r="G39" s="22" t="s">
        <v>5182</v>
      </c>
      <c r="H39" s="55"/>
      <c r="I39" s="55"/>
      <c r="J39" s="19"/>
      <c r="K39" s="19"/>
      <c r="L39" s="19"/>
      <c r="M39" s="19"/>
      <c r="BE39" s="14"/>
      <c r="BF39" s="15"/>
      <c r="BG39" s="21"/>
      <c r="BH39" s="41"/>
      <c r="BI39" s="12"/>
      <c r="BJ39" s="12" t="s">
        <v>274</v>
      </c>
    </row>
    <row r="40" spans="1:62" s="3" customFormat="1" ht="20.399999999999999" x14ac:dyDescent="0.3">
      <c r="A40" s="36" t="s">
        <v>139</v>
      </c>
      <c r="B40" s="37" t="s">
        <v>5183</v>
      </c>
      <c r="C40" s="599" t="s">
        <v>395</v>
      </c>
      <c r="D40" s="599"/>
      <c r="E40" s="599"/>
      <c r="F40" s="38" t="s">
        <v>67</v>
      </c>
      <c r="G40" s="39" t="s">
        <v>5184</v>
      </c>
      <c r="H40" s="55"/>
      <c r="I40" s="55"/>
      <c r="J40" s="19"/>
      <c r="K40" s="19"/>
      <c r="L40" s="19"/>
      <c r="M40" s="19"/>
      <c r="BE40" s="14"/>
      <c r="BF40" s="15"/>
      <c r="BG40" s="21"/>
      <c r="BH40" s="41" t="s">
        <v>395</v>
      </c>
      <c r="BI40" s="12"/>
      <c r="BJ40" s="12"/>
    </row>
    <row r="41" spans="1:62" s="3" customFormat="1" ht="42" x14ac:dyDescent="0.3">
      <c r="A41" s="25" t="s">
        <v>126</v>
      </c>
      <c r="B41" s="26" t="s">
        <v>5177</v>
      </c>
      <c r="C41" s="600" t="s">
        <v>5178</v>
      </c>
      <c r="D41" s="600"/>
      <c r="E41" s="600"/>
      <c r="F41" s="27" t="s">
        <v>112</v>
      </c>
      <c r="G41" s="22" t="s">
        <v>5185</v>
      </c>
      <c r="H41" s="55"/>
      <c r="I41" s="55"/>
      <c r="J41" s="19"/>
      <c r="K41" s="19"/>
      <c r="L41" s="19"/>
      <c r="M41" s="19"/>
      <c r="BE41" s="14"/>
      <c r="BF41" s="15"/>
      <c r="BG41" s="21"/>
      <c r="BH41" s="41"/>
      <c r="BI41" s="12" t="s">
        <v>5178</v>
      </c>
      <c r="BJ41" s="12"/>
    </row>
    <row r="42" spans="1:62" s="3" customFormat="1" ht="15" customHeight="1" x14ac:dyDescent="0.3">
      <c r="A42" s="603" t="s">
        <v>5186</v>
      </c>
      <c r="B42" s="604"/>
      <c r="C42" s="604"/>
      <c r="D42" s="604"/>
      <c r="E42" s="604"/>
      <c r="F42" s="604"/>
      <c r="G42" s="604"/>
      <c r="H42" s="354"/>
      <c r="I42" s="354"/>
      <c r="J42" s="267"/>
      <c r="K42" s="267"/>
      <c r="L42" s="267"/>
      <c r="M42" s="267"/>
      <c r="BE42" s="14"/>
      <c r="BF42" s="15" t="s">
        <v>5186</v>
      </c>
      <c r="BG42" s="21"/>
      <c r="BH42" s="41"/>
      <c r="BI42" s="12"/>
      <c r="BJ42" s="12"/>
    </row>
    <row r="43" spans="1:62" s="3" customFormat="1" ht="31.8" x14ac:dyDescent="0.3">
      <c r="A43" s="16" t="s">
        <v>52</v>
      </c>
      <c r="B43" s="17" t="s">
        <v>1601</v>
      </c>
      <c r="C43" s="568" t="s">
        <v>1602</v>
      </c>
      <c r="D43" s="568"/>
      <c r="E43" s="568"/>
      <c r="F43" s="16" t="s">
        <v>64</v>
      </c>
      <c r="G43" s="30">
        <v>0.19</v>
      </c>
      <c r="H43" s="55">
        <f t="shared" si="0"/>
        <v>4201.74</v>
      </c>
      <c r="I43" s="55">
        <f t="shared" si="1"/>
        <v>798.33</v>
      </c>
      <c r="J43" s="19">
        <v>958</v>
      </c>
      <c r="K43" s="19">
        <f t="shared" si="2"/>
        <v>6.95</v>
      </c>
      <c r="L43" s="19">
        <f t="shared" si="3"/>
        <v>1.32</v>
      </c>
      <c r="M43" s="19">
        <v>1.58</v>
      </c>
      <c r="BE43" s="14"/>
      <c r="BF43" s="15"/>
      <c r="BG43" s="21" t="s">
        <v>1602</v>
      </c>
      <c r="BH43" s="41"/>
      <c r="BI43" s="12"/>
      <c r="BJ43" s="12"/>
    </row>
    <row r="44" spans="1:62" s="3" customFormat="1" ht="21.6" x14ac:dyDescent="0.3">
      <c r="A44" s="25"/>
      <c r="B44" s="26" t="s">
        <v>603</v>
      </c>
      <c r="C44" s="600" t="s">
        <v>604</v>
      </c>
      <c r="D44" s="600"/>
      <c r="E44" s="600"/>
      <c r="F44" s="27" t="s">
        <v>605</v>
      </c>
      <c r="G44" s="22" t="s">
        <v>5187</v>
      </c>
      <c r="H44" s="55"/>
      <c r="I44" s="55"/>
      <c r="J44" s="19"/>
      <c r="K44" s="19"/>
      <c r="L44" s="19"/>
      <c r="M44" s="19"/>
      <c r="BE44" s="14"/>
      <c r="BF44" s="15"/>
      <c r="BG44" s="21"/>
      <c r="BH44" s="41"/>
      <c r="BI44" s="12"/>
      <c r="BJ44" s="12" t="s">
        <v>604</v>
      </c>
    </row>
    <row r="45" spans="1:62" s="3" customFormat="1" ht="42" x14ac:dyDescent="0.3">
      <c r="A45" s="16" t="s">
        <v>55</v>
      </c>
      <c r="B45" s="17" t="s">
        <v>5188</v>
      </c>
      <c r="C45" s="568" t="s">
        <v>5189</v>
      </c>
      <c r="D45" s="568"/>
      <c r="E45" s="568"/>
      <c r="F45" s="16" t="s">
        <v>112</v>
      </c>
      <c r="G45" s="30">
        <v>19.38</v>
      </c>
      <c r="H45" s="55">
        <f t="shared" si="0"/>
        <v>0</v>
      </c>
      <c r="I45" s="55">
        <f t="shared" si="1"/>
        <v>0</v>
      </c>
      <c r="J45" s="19">
        <v>0</v>
      </c>
      <c r="K45" s="19">
        <f t="shared" si="2"/>
        <v>385.63</v>
      </c>
      <c r="L45" s="19">
        <f t="shared" si="3"/>
        <v>7473.42</v>
      </c>
      <c r="M45" s="19">
        <v>8968.1</v>
      </c>
      <c r="BE45" s="14"/>
      <c r="BF45" s="15"/>
      <c r="BG45" s="21" t="s">
        <v>5189</v>
      </c>
      <c r="BH45" s="41"/>
      <c r="BI45" s="12"/>
      <c r="BJ45" s="12"/>
    </row>
    <row r="46" spans="1:62" s="3" customFormat="1" ht="15" customHeight="1" x14ac:dyDescent="0.3">
      <c r="A46" s="603" t="s">
        <v>5190</v>
      </c>
      <c r="B46" s="604"/>
      <c r="C46" s="604"/>
      <c r="D46" s="604"/>
      <c r="E46" s="604"/>
      <c r="F46" s="604"/>
      <c r="G46" s="604"/>
      <c r="H46" s="354"/>
      <c r="I46" s="354"/>
      <c r="J46" s="267"/>
      <c r="K46" s="267"/>
      <c r="L46" s="267"/>
      <c r="M46" s="267"/>
      <c r="BE46" s="14"/>
      <c r="BF46" s="15" t="s">
        <v>5190</v>
      </c>
      <c r="BG46" s="21"/>
      <c r="BH46" s="41"/>
      <c r="BI46" s="12"/>
      <c r="BJ46" s="12"/>
    </row>
    <row r="47" spans="1:62" s="3" customFormat="1" ht="42" x14ac:dyDescent="0.3">
      <c r="A47" s="16" t="s">
        <v>56</v>
      </c>
      <c r="B47" s="17" t="s">
        <v>3331</v>
      </c>
      <c r="C47" s="568" t="s">
        <v>3332</v>
      </c>
      <c r="D47" s="568"/>
      <c r="E47" s="568"/>
      <c r="F47" s="16" t="s">
        <v>43</v>
      </c>
      <c r="G47" s="42">
        <v>6.0600000000000003E-3</v>
      </c>
      <c r="H47" s="55">
        <f t="shared" si="0"/>
        <v>6905.94</v>
      </c>
      <c r="I47" s="55">
        <f t="shared" si="1"/>
        <v>41.85</v>
      </c>
      <c r="J47" s="19">
        <v>50.22</v>
      </c>
      <c r="K47" s="19">
        <f t="shared" si="2"/>
        <v>0</v>
      </c>
      <c r="L47" s="19">
        <f t="shared" si="3"/>
        <v>0</v>
      </c>
      <c r="M47" s="19">
        <v>0</v>
      </c>
      <c r="BE47" s="14"/>
      <c r="BF47" s="15"/>
      <c r="BG47" s="21" t="s">
        <v>3332</v>
      </c>
      <c r="BH47" s="41"/>
      <c r="BI47" s="12"/>
      <c r="BJ47" s="12"/>
    </row>
    <row r="48" spans="1:62" s="3" customFormat="1" ht="21.6" x14ac:dyDescent="0.3">
      <c r="A48" s="16" t="s">
        <v>162</v>
      </c>
      <c r="B48" s="17" t="s">
        <v>201</v>
      </c>
      <c r="C48" s="568" t="s">
        <v>79</v>
      </c>
      <c r="D48" s="568"/>
      <c r="E48" s="568"/>
      <c r="F48" s="16" t="s">
        <v>46</v>
      </c>
      <c r="G48" s="18">
        <v>6.6660000000000004</v>
      </c>
      <c r="H48" s="55">
        <f t="shared" si="0"/>
        <v>0</v>
      </c>
      <c r="I48" s="55">
        <f t="shared" si="1"/>
        <v>0</v>
      </c>
      <c r="J48" s="19">
        <v>0</v>
      </c>
      <c r="K48" s="19">
        <f t="shared" si="2"/>
        <v>614.92999999999995</v>
      </c>
      <c r="L48" s="19">
        <f t="shared" si="3"/>
        <v>4099.13</v>
      </c>
      <c r="M48" s="19">
        <v>4918.95</v>
      </c>
      <c r="BE48" s="14"/>
      <c r="BF48" s="15"/>
      <c r="BG48" s="21" t="s">
        <v>79</v>
      </c>
      <c r="BH48" s="41"/>
      <c r="BI48" s="12"/>
      <c r="BJ48" s="12"/>
    </row>
    <row r="49" spans="1:62" s="3" customFormat="1" ht="15" customHeight="1" x14ac:dyDescent="0.3">
      <c r="A49" s="603" t="s">
        <v>5191</v>
      </c>
      <c r="B49" s="604"/>
      <c r="C49" s="604"/>
      <c r="D49" s="604"/>
      <c r="E49" s="604"/>
      <c r="F49" s="604"/>
      <c r="G49" s="604"/>
      <c r="H49" s="354"/>
      <c r="I49" s="354"/>
      <c r="J49" s="267"/>
      <c r="K49" s="267"/>
      <c r="L49" s="267"/>
      <c r="M49" s="267"/>
      <c r="BE49" s="14"/>
      <c r="BF49" s="15" t="s">
        <v>5191</v>
      </c>
      <c r="BG49" s="21"/>
      <c r="BH49" s="41"/>
      <c r="BI49" s="12"/>
      <c r="BJ49" s="12"/>
    </row>
    <row r="50" spans="1:62" s="3" customFormat="1" ht="21.6" x14ac:dyDescent="0.3">
      <c r="A50" s="16" t="s">
        <v>165</v>
      </c>
      <c r="B50" s="17" t="s">
        <v>1652</v>
      </c>
      <c r="C50" s="568" t="s">
        <v>1653</v>
      </c>
      <c r="D50" s="568"/>
      <c r="E50" s="568"/>
      <c r="F50" s="16" t="s">
        <v>64</v>
      </c>
      <c r="G50" s="18">
        <v>0.84099999999999997</v>
      </c>
      <c r="H50" s="55">
        <f t="shared" si="0"/>
        <v>509.79</v>
      </c>
      <c r="I50" s="55">
        <f t="shared" si="1"/>
        <v>428.73</v>
      </c>
      <c r="J50" s="19">
        <v>514.47</v>
      </c>
      <c r="K50" s="19">
        <f t="shared" si="2"/>
        <v>0.82</v>
      </c>
      <c r="L50" s="19">
        <f t="shared" si="3"/>
        <v>0.69</v>
      </c>
      <c r="M50" s="19">
        <v>0.83</v>
      </c>
      <c r="BE50" s="14"/>
      <c r="BF50" s="15"/>
      <c r="BG50" s="21" t="s">
        <v>1653</v>
      </c>
      <c r="BH50" s="41"/>
      <c r="BI50" s="12"/>
      <c r="BJ50" s="12"/>
    </row>
    <row r="51" spans="1:62" s="3" customFormat="1" ht="21.6" x14ac:dyDescent="0.3">
      <c r="A51" s="25"/>
      <c r="B51" s="26" t="s">
        <v>603</v>
      </c>
      <c r="C51" s="600" t="s">
        <v>604</v>
      </c>
      <c r="D51" s="600"/>
      <c r="E51" s="600"/>
      <c r="F51" s="27" t="s">
        <v>605</v>
      </c>
      <c r="G51" s="22" t="s">
        <v>5192</v>
      </c>
      <c r="H51" s="55"/>
      <c r="I51" s="55"/>
      <c r="J51" s="19"/>
      <c r="K51" s="19"/>
      <c r="L51" s="19"/>
      <c r="M51" s="19"/>
      <c r="BE51" s="14"/>
      <c r="BF51" s="15"/>
      <c r="BG51" s="21"/>
      <c r="BH51" s="41"/>
      <c r="BI51" s="12"/>
      <c r="BJ51" s="12" t="s">
        <v>604</v>
      </c>
    </row>
    <row r="52" spans="1:62" s="3" customFormat="1" ht="21.6" x14ac:dyDescent="0.3">
      <c r="A52" s="16" t="s">
        <v>166</v>
      </c>
      <c r="B52" s="17" t="s">
        <v>3404</v>
      </c>
      <c r="C52" s="568" t="s">
        <v>3405</v>
      </c>
      <c r="D52" s="568"/>
      <c r="E52" s="568"/>
      <c r="F52" s="16" t="s">
        <v>38</v>
      </c>
      <c r="G52" s="23">
        <v>1</v>
      </c>
      <c r="H52" s="55">
        <f t="shared" si="0"/>
        <v>0</v>
      </c>
      <c r="I52" s="55">
        <f t="shared" si="1"/>
        <v>0</v>
      </c>
      <c r="J52" s="19">
        <v>0</v>
      </c>
      <c r="K52" s="19">
        <f t="shared" si="2"/>
        <v>3863.83</v>
      </c>
      <c r="L52" s="19">
        <f t="shared" si="3"/>
        <v>3863.83</v>
      </c>
      <c r="M52" s="19">
        <v>4636.6000000000004</v>
      </c>
      <c r="BE52" s="14"/>
      <c r="BF52" s="15"/>
      <c r="BG52" s="21" t="s">
        <v>3405</v>
      </c>
      <c r="BH52" s="41"/>
      <c r="BI52" s="12"/>
      <c r="BJ52" s="12"/>
    </row>
    <row r="53" spans="1:62" s="3" customFormat="1" ht="15" customHeight="1" x14ac:dyDescent="0.3">
      <c r="A53" s="603" t="s">
        <v>5193</v>
      </c>
      <c r="B53" s="604"/>
      <c r="C53" s="604"/>
      <c r="D53" s="604"/>
      <c r="E53" s="604"/>
      <c r="F53" s="604"/>
      <c r="G53" s="604"/>
      <c r="H53" s="354"/>
      <c r="I53" s="354"/>
      <c r="J53" s="267"/>
      <c r="K53" s="267"/>
      <c r="L53" s="267"/>
      <c r="M53" s="267"/>
      <c r="BE53" s="14"/>
      <c r="BF53" s="15" t="s">
        <v>5193</v>
      </c>
      <c r="BG53" s="21"/>
      <c r="BH53" s="41"/>
      <c r="BI53" s="12"/>
      <c r="BJ53" s="12"/>
    </row>
    <row r="54" spans="1:62" s="3" customFormat="1" ht="42" x14ac:dyDescent="0.3">
      <c r="A54" s="16" t="s">
        <v>169</v>
      </c>
      <c r="B54" s="17" t="s">
        <v>3331</v>
      </c>
      <c r="C54" s="568" t="s">
        <v>3332</v>
      </c>
      <c r="D54" s="568"/>
      <c r="E54" s="568"/>
      <c r="F54" s="16" t="s">
        <v>43</v>
      </c>
      <c r="G54" s="42">
        <v>2.8289999999999999E-2</v>
      </c>
      <c r="H54" s="55">
        <f t="shared" si="0"/>
        <v>6905.62</v>
      </c>
      <c r="I54" s="55">
        <f t="shared" si="1"/>
        <v>195.36</v>
      </c>
      <c r="J54" s="19">
        <v>234.43</v>
      </c>
      <c r="K54" s="19">
        <f t="shared" si="2"/>
        <v>0</v>
      </c>
      <c r="L54" s="19">
        <f t="shared" si="3"/>
        <v>0</v>
      </c>
      <c r="M54" s="19">
        <v>0</v>
      </c>
      <c r="BE54" s="14"/>
      <c r="BF54" s="15"/>
      <c r="BG54" s="21" t="s">
        <v>3332</v>
      </c>
      <c r="BH54" s="41"/>
      <c r="BI54" s="12"/>
      <c r="BJ54" s="12"/>
    </row>
    <row r="55" spans="1:62" s="3" customFormat="1" ht="15" customHeight="1" x14ac:dyDescent="0.3">
      <c r="A55" s="601" t="s">
        <v>5194</v>
      </c>
      <c r="B55" s="602"/>
      <c r="C55" s="602"/>
      <c r="D55" s="602"/>
      <c r="E55" s="602"/>
      <c r="F55" s="602"/>
      <c r="G55" s="602"/>
      <c r="H55" s="101"/>
      <c r="I55" s="101"/>
      <c r="J55" s="102"/>
      <c r="K55" s="102"/>
      <c r="L55" s="102"/>
      <c r="M55" s="102"/>
      <c r="BE55" s="14" t="s">
        <v>5194</v>
      </c>
      <c r="BF55" s="15"/>
      <c r="BG55" s="21"/>
      <c r="BH55" s="41"/>
      <c r="BI55" s="12"/>
      <c r="BJ55" s="12"/>
    </row>
    <row r="56" spans="1:62" s="3" customFormat="1" ht="15" customHeight="1" x14ac:dyDescent="0.3">
      <c r="A56" s="603" t="s">
        <v>5195</v>
      </c>
      <c r="B56" s="604"/>
      <c r="C56" s="604"/>
      <c r="D56" s="604"/>
      <c r="E56" s="604"/>
      <c r="F56" s="604"/>
      <c r="G56" s="604"/>
      <c r="H56" s="354"/>
      <c r="I56" s="354"/>
      <c r="J56" s="267"/>
      <c r="K56" s="267"/>
      <c r="L56" s="267"/>
      <c r="M56" s="267"/>
      <c r="BE56" s="14"/>
      <c r="BF56" s="15" t="s">
        <v>5195</v>
      </c>
      <c r="BG56" s="21"/>
      <c r="BH56" s="41"/>
      <c r="BI56" s="12"/>
      <c r="BJ56" s="12"/>
    </row>
    <row r="57" spans="1:62" s="3" customFormat="1" ht="31.8" x14ac:dyDescent="0.3">
      <c r="A57" s="16" t="s">
        <v>1493</v>
      </c>
      <c r="B57" s="17" t="s">
        <v>5196</v>
      </c>
      <c r="C57" s="568" t="s">
        <v>5197</v>
      </c>
      <c r="D57" s="568"/>
      <c r="E57" s="568"/>
      <c r="F57" s="16" t="s">
        <v>1178</v>
      </c>
      <c r="G57" s="23">
        <v>2</v>
      </c>
      <c r="H57" s="55">
        <f t="shared" si="0"/>
        <v>0</v>
      </c>
      <c r="I57" s="55">
        <f t="shared" si="1"/>
        <v>0</v>
      </c>
      <c r="J57" s="19">
        <v>0</v>
      </c>
      <c r="K57" s="19">
        <f t="shared" si="2"/>
        <v>9557966.9499999993</v>
      </c>
      <c r="L57" s="19">
        <f t="shared" si="3"/>
        <v>19115933.899999999</v>
      </c>
      <c r="M57" s="19">
        <v>22939120.68</v>
      </c>
      <c r="BE57" s="14"/>
      <c r="BF57" s="15"/>
      <c r="BG57" s="21" t="s">
        <v>5197</v>
      </c>
      <c r="BH57" s="41"/>
      <c r="BI57" s="12"/>
      <c r="BJ57" s="12"/>
    </row>
    <row r="58" spans="1:62" s="3" customFormat="1" ht="20.399999999999999" x14ac:dyDescent="0.3">
      <c r="A58" s="16" t="s">
        <v>5198</v>
      </c>
      <c r="B58" s="17" t="s">
        <v>5199</v>
      </c>
      <c r="C58" s="568" t="s">
        <v>5200</v>
      </c>
      <c r="D58" s="568"/>
      <c r="E58" s="568"/>
      <c r="F58" s="16" t="s">
        <v>1178</v>
      </c>
      <c r="G58" s="23">
        <v>2</v>
      </c>
      <c r="H58" s="55">
        <f t="shared" si="0"/>
        <v>0</v>
      </c>
      <c r="I58" s="55">
        <f t="shared" si="1"/>
        <v>0</v>
      </c>
      <c r="J58" s="19">
        <v>0</v>
      </c>
      <c r="K58" s="19">
        <f t="shared" si="2"/>
        <v>614002.17000000004</v>
      </c>
      <c r="L58" s="19">
        <f t="shared" si="3"/>
        <v>1228004.3400000001</v>
      </c>
      <c r="M58" s="19">
        <v>1473605.21</v>
      </c>
      <c r="BE58" s="14"/>
      <c r="BF58" s="15"/>
      <c r="BG58" s="21" t="s">
        <v>5200</v>
      </c>
      <c r="BH58" s="41"/>
      <c r="BI58" s="12"/>
      <c r="BJ58" s="12"/>
    </row>
    <row r="59" spans="1:62" s="3" customFormat="1" ht="15" customHeight="1" x14ac:dyDescent="0.3">
      <c r="A59" s="603" t="s">
        <v>5201</v>
      </c>
      <c r="B59" s="604"/>
      <c r="C59" s="604"/>
      <c r="D59" s="604"/>
      <c r="E59" s="604"/>
      <c r="F59" s="604"/>
      <c r="G59" s="604"/>
      <c r="H59" s="354"/>
      <c r="I59" s="354"/>
      <c r="J59" s="267"/>
      <c r="K59" s="267"/>
      <c r="L59" s="267"/>
      <c r="M59" s="267"/>
      <c r="BE59" s="14"/>
      <c r="BF59" s="15" t="s">
        <v>5201</v>
      </c>
      <c r="BG59" s="21"/>
      <c r="BH59" s="41"/>
      <c r="BI59" s="12"/>
      <c r="BJ59" s="12"/>
    </row>
    <row r="60" spans="1:62" s="3" customFormat="1" ht="14.4" x14ac:dyDescent="0.3">
      <c r="A60" s="16" t="s">
        <v>176</v>
      </c>
      <c r="B60" s="17" t="s">
        <v>5202</v>
      </c>
      <c r="C60" s="568" t="s">
        <v>5203</v>
      </c>
      <c r="D60" s="568"/>
      <c r="E60" s="568"/>
      <c r="F60" s="16" t="s">
        <v>38</v>
      </c>
      <c r="G60" s="23">
        <v>1</v>
      </c>
      <c r="H60" s="55">
        <f t="shared" si="0"/>
        <v>21327.33</v>
      </c>
      <c r="I60" s="55">
        <f t="shared" si="1"/>
        <v>21327.33</v>
      </c>
      <c r="J60" s="19">
        <v>25592.79</v>
      </c>
      <c r="K60" s="19">
        <f t="shared" si="2"/>
        <v>478.71</v>
      </c>
      <c r="L60" s="19">
        <f t="shared" si="3"/>
        <v>478.71</v>
      </c>
      <c r="M60" s="19">
        <v>574.45000000000005</v>
      </c>
      <c r="BE60" s="14"/>
      <c r="BF60" s="15"/>
      <c r="BG60" s="21" t="s">
        <v>5203</v>
      </c>
      <c r="BH60" s="41"/>
      <c r="BI60" s="12"/>
      <c r="BJ60" s="12"/>
    </row>
    <row r="61" spans="1:62" s="3" customFormat="1" ht="21.6" x14ac:dyDescent="0.3">
      <c r="A61" s="25"/>
      <c r="B61" s="26" t="s">
        <v>1388</v>
      </c>
      <c r="C61" s="600" t="s">
        <v>1389</v>
      </c>
      <c r="D61" s="600"/>
      <c r="E61" s="600"/>
      <c r="F61" s="27" t="s">
        <v>72</v>
      </c>
      <c r="G61" s="22" t="s">
        <v>5204</v>
      </c>
      <c r="H61" s="55"/>
      <c r="I61" s="55"/>
      <c r="J61" s="19"/>
      <c r="K61" s="19"/>
      <c r="L61" s="19"/>
      <c r="M61" s="19"/>
      <c r="BE61" s="14"/>
      <c r="BF61" s="15"/>
      <c r="BG61" s="21"/>
      <c r="BH61" s="41"/>
      <c r="BI61" s="12"/>
      <c r="BJ61" s="12" t="s">
        <v>1389</v>
      </c>
    </row>
    <row r="62" spans="1:62" s="3" customFormat="1" ht="21.6" x14ac:dyDescent="0.3">
      <c r="A62" s="25"/>
      <c r="B62" s="26" t="s">
        <v>5205</v>
      </c>
      <c r="C62" s="600" t="s">
        <v>5206</v>
      </c>
      <c r="D62" s="600"/>
      <c r="E62" s="600"/>
      <c r="F62" s="27" t="s">
        <v>72</v>
      </c>
      <c r="G62" s="22" t="s">
        <v>5207</v>
      </c>
      <c r="H62" s="55"/>
      <c r="I62" s="55"/>
      <c r="J62" s="19"/>
      <c r="K62" s="19"/>
      <c r="L62" s="19"/>
      <c r="M62" s="19"/>
      <c r="BE62" s="14"/>
      <c r="BF62" s="15"/>
      <c r="BG62" s="21"/>
      <c r="BH62" s="41"/>
      <c r="BI62" s="12"/>
      <c r="BJ62" s="12" t="s">
        <v>5206</v>
      </c>
    </row>
    <row r="63" spans="1:62" s="3" customFormat="1" ht="20.399999999999999" x14ac:dyDescent="0.3">
      <c r="A63" s="25"/>
      <c r="B63" s="26" t="s">
        <v>5208</v>
      </c>
      <c r="C63" s="600" t="s">
        <v>5209</v>
      </c>
      <c r="D63" s="600"/>
      <c r="E63" s="600"/>
      <c r="F63" s="27" t="s">
        <v>112</v>
      </c>
      <c r="G63" s="22" t="s">
        <v>1175</v>
      </c>
      <c r="H63" s="55"/>
      <c r="I63" s="55"/>
      <c r="J63" s="19"/>
      <c r="K63" s="19"/>
      <c r="L63" s="19"/>
      <c r="M63" s="19"/>
      <c r="BE63" s="14"/>
      <c r="BF63" s="15"/>
      <c r="BG63" s="21"/>
      <c r="BH63" s="41"/>
      <c r="BI63" s="12"/>
      <c r="BJ63" s="12" t="s">
        <v>5209</v>
      </c>
    </row>
    <row r="64" spans="1:62" s="3" customFormat="1" ht="21.6" x14ac:dyDescent="0.3">
      <c r="A64" s="25"/>
      <c r="B64" s="26" t="s">
        <v>5210</v>
      </c>
      <c r="C64" s="600" t="s">
        <v>5211</v>
      </c>
      <c r="D64" s="600"/>
      <c r="E64" s="600"/>
      <c r="F64" s="27" t="s">
        <v>67</v>
      </c>
      <c r="G64" s="22" t="s">
        <v>1467</v>
      </c>
      <c r="H64" s="55"/>
      <c r="I64" s="55"/>
      <c r="J64" s="19"/>
      <c r="K64" s="19"/>
      <c r="L64" s="19"/>
      <c r="M64" s="19"/>
      <c r="BE64" s="14"/>
      <c r="BF64" s="15"/>
      <c r="BG64" s="21"/>
      <c r="BH64" s="41"/>
      <c r="BI64" s="12"/>
      <c r="BJ64" s="12" t="s">
        <v>5211</v>
      </c>
    </row>
    <row r="65" spans="1:62" s="3" customFormat="1" ht="20.399999999999999" x14ac:dyDescent="0.3">
      <c r="A65" s="25"/>
      <c r="B65" s="26" t="s">
        <v>1402</v>
      </c>
      <c r="C65" s="600" t="s">
        <v>1403</v>
      </c>
      <c r="D65" s="600"/>
      <c r="E65" s="600"/>
      <c r="F65" s="27" t="s">
        <v>67</v>
      </c>
      <c r="G65" s="22" t="s">
        <v>1468</v>
      </c>
      <c r="H65" s="55"/>
      <c r="I65" s="55"/>
      <c r="J65" s="19"/>
      <c r="K65" s="19"/>
      <c r="L65" s="19"/>
      <c r="M65" s="19"/>
      <c r="BE65" s="14"/>
      <c r="BF65" s="15"/>
      <c r="BG65" s="21"/>
      <c r="BH65" s="41"/>
      <c r="BI65" s="12"/>
      <c r="BJ65" s="12" t="s">
        <v>1403</v>
      </c>
    </row>
    <row r="66" spans="1:62" s="3" customFormat="1" ht="21.6" x14ac:dyDescent="0.3">
      <c r="A66" s="25"/>
      <c r="B66" s="26" t="s">
        <v>5212</v>
      </c>
      <c r="C66" s="600" t="s">
        <v>5213</v>
      </c>
      <c r="D66" s="600"/>
      <c r="E66" s="600"/>
      <c r="F66" s="27" t="s">
        <v>138</v>
      </c>
      <c r="G66" s="22" t="s">
        <v>3939</v>
      </c>
      <c r="H66" s="55"/>
      <c r="I66" s="55"/>
      <c r="J66" s="19"/>
      <c r="K66" s="19"/>
      <c r="L66" s="19"/>
      <c r="M66" s="19"/>
      <c r="BE66" s="14"/>
      <c r="BF66" s="15"/>
      <c r="BG66" s="21"/>
      <c r="BH66" s="41"/>
      <c r="BI66" s="12"/>
      <c r="BJ66" s="12" t="s">
        <v>5213</v>
      </c>
    </row>
    <row r="67" spans="1:62" s="3" customFormat="1" ht="21.6" x14ac:dyDescent="0.3">
      <c r="A67" s="25"/>
      <c r="B67" s="26" t="s">
        <v>603</v>
      </c>
      <c r="C67" s="600" t="s">
        <v>604</v>
      </c>
      <c r="D67" s="600"/>
      <c r="E67" s="600"/>
      <c r="F67" s="27" t="s">
        <v>605</v>
      </c>
      <c r="G67" s="22" t="s">
        <v>5214</v>
      </c>
      <c r="H67" s="55"/>
      <c r="I67" s="55"/>
      <c r="J67" s="19"/>
      <c r="K67" s="19"/>
      <c r="L67" s="19"/>
      <c r="M67" s="19"/>
      <c r="BE67" s="14"/>
      <c r="BF67" s="15"/>
      <c r="BG67" s="21"/>
      <c r="BH67" s="41"/>
      <c r="BI67" s="12"/>
      <c r="BJ67" s="12" t="s">
        <v>604</v>
      </c>
    </row>
    <row r="68" spans="1:62" s="3" customFormat="1" ht="20.399999999999999" x14ac:dyDescent="0.3">
      <c r="A68" s="16" t="s">
        <v>5215</v>
      </c>
      <c r="B68" s="17" t="s">
        <v>5216</v>
      </c>
      <c r="C68" s="568" t="s">
        <v>5217</v>
      </c>
      <c r="D68" s="568"/>
      <c r="E68" s="568"/>
      <c r="F68" s="16" t="s">
        <v>1456</v>
      </c>
      <c r="G68" s="23">
        <v>1</v>
      </c>
      <c r="H68" s="55">
        <f t="shared" si="0"/>
        <v>0</v>
      </c>
      <c r="I68" s="55">
        <f t="shared" si="1"/>
        <v>0</v>
      </c>
      <c r="J68" s="19">
        <v>0</v>
      </c>
      <c r="K68" s="19">
        <f t="shared" si="2"/>
        <v>389842.62</v>
      </c>
      <c r="L68" s="19">
        <f t="shared" si="3"/>
        <v>389842.62</v>
      </c>
      <c r="M68" s="19">
        <v>467811.14</v>
      </c>
      <c r="BE68" s="14"/>
      <c r="BF68" s="15"/>
      <c r="BG68" s="21" t="s">
        <v>5217</v>
      </c>
      <c r="BH68" s="41"/>
      <c r="BI68" s="12"/>
      <c r="BJ68" s="12"/>
    </row>
    <row r="69" spans="1:62" s="3" customFormat="1" ht="15" customHeight="1" x14ac:dyDescent="0.3">
      <c r="A69" s="603" t="s">
        <v>5218</v>
      </c>
      <c r="B69" s="604"/>
      <c r="C69" s="604"/>
      <c r="D69" s="604"/>
      <c r="E69" s="604"/>
      <c r="F69" s="604"/>
      <c r="G69" s="604"/>
      <c r="H69" s="354"/>
      <c r="I69" s="354"/>
      <c r="J69" s="267"/>
      <c r="K69" s="267"/>
      <c r="L69" s="267"/>
      <c r="M69" s="267"/>
      <c r="BE69" s="14"/>
      <c r="BF69" s="15" t="s">
        <v>5218</v>
      </c>
      <c r="BG69" s="21"/>
      <c r="BH69" s="41"/>
      <c r="BI69" s="12"/>
      <c r="BJ69" s="12"/>
    </row>
    <row r="70" spans="1:62" s="3" customFormat="1" ht="21.6" x14ac:dyDescent="0.3">
      <c r="A70" s="16" t="s">
        <v>182</v>
      </c>
      <c r="B70" s="17" t="s">
        <v>4542</v>
      </c>
      <c r="C70" s="568" t="s">
        <v>4543</v>
      </c>
      <c r="D70" s="568"/>
      <c r="E70" s="568"/>
      <c r="F70" s="16" t="s">
        <v>38</v>
      </c>
      <c r="G70" s="23">
        <v>1</v>
      </c>
      <c r="H70" s="55">
        <f t="shared" si="0"/>
        <v>1057.31</v>
      </c>
      <c r="I70" s="55">
        <f t="shared" si="1"/>
        <v>1057.31</v>
      </c>
      <c r="J70" s="19">
        <v>1268.77</v>
      </c>
      <c r="K70" s="19">
        <f t="shared" si="2"/>
        <v>1.84</v>
      </c>
      <c r="L70" s="19">
        <f t="shared" si="3"/>
        <v>1.84</v>
      </c>
      <c r="M70" s="19">
        <v>2.21</v>
      </c>
      <c r="BE70" s="14"/>
      <c r="BF70" s="15"/>
      <c r="BG70" s="21" t="s">
        <v>4543</v>
      </c>
      <c r="BH70" s="41"/>
      <c r="BI70" s="12"/>
      <c r="BJ70" s="12"/>
    </row>
    <row r="71" spans="1:62" s="3" customFormat="1" ht="21.6" x14ac:dyDescent="0.3">
      <c r="A71" s="25"/>
      <c r="B71" s="26" t="s">
        <v>603</v>
      </c>
      <c r="C71" s="600" t="s">
        <v>604</v>
      </c>
      <c r="D71" s="600"/>
      <c r="E71" s="600"/>
      <c r="F71" s="27" t="s">
        <v>605</v>
      </c>
      <c r="G71" s="22" t="s">
        <v>1545</v>
      </c>
      <c r="H71" s="55"/>
      <c r="I71" s="55"/>
      <c r="J71" s="19"/>
      <c r="K71" s="19"/>
      <c r="L71" s="19"/>
      <c r="M71" s="19"/>
      <c r="BE71" s="14"/>
      <c r="BF71" s="15"/>
      <c r="BG71" s="21"/>
      <c r="BH71" s="41"/>
      <c r="BI71" s="12"/>
      <c r="BJ71" s="12" t="s">
        <v>604</v>
      </c>
    </row>
    <row r="72" spans="1:62" s="3" customFormat="1" ht="21.6" x14ac:dyDescent="0.3">
      <c r="A72" s="16" t="s">
        <v>5219</v>
      </c>
      <c r="B72" s="17" t="s">
        <v>5220</v>
      </c>
      <c r="C72" s="568" t="s">
        <v>5221</v>
      </c>
      <c r="D72" s="568"/>
      <c r="E72" s="568"/>
      <c r="F72" s="16" t="s">
        <v>1456</v>
      </c>
      <c r="G72" s="23">
        <v>1</v>
      </c>
      <c r="H72" s="55">
        <f t="shared" si="0"/>
        <v>0</v>
      </c>
      <c r="I72" s="55">
        <f t="shared" si="1"/>
        <v>0</v>
      </c>
      <c r="J72" s="19">
        <v>0</v>
      </c>
      <c r="K72" s="19">
        <f t="shared" si="2"/>
        <v>186321.86</v>
      </c>
      <c r="L72" s="19">
        <f t="shared" si="3"/>
        <v>186321.86</v>
      </c>
      <c r="M72" s="19">
        <v>223586.23</v>
      </c>
      <c r="BE72" s="14"/>
      <c r="BF72" s="15"/>
      <c r="BG72" s="21" t="s">
        <v>5221</v>
      </c>
      <c r="BH72" s="41"/>
      <c r="BI72" s="12"/>
      <c r="BJ72" s="12"/>
    </row>
    <row r="73" spans="1:62" s="3" customFormat="1" ht="15" customHeight="1" x14ac:dyDescent="0.3">
      <c r="A73" s="603" t="s">
        <v>5222</v>
      </c>
      <c r="B73" s="604"/>
      <c r="C73" s="604"/>
      <c r="D73" s="604"/>
      <c r="E73" s="604"/>
      <c r="F73" s="604"/>
      <c r="G73" s="604"/>
      <c r="H73" s="354"/>
      <c r="I73" s="354"/>
      <c r="J73" s="267"/>
      <c r="K73" s="267"/>
      <c r="L73" s="267"/>
      <c r="M73" s="267"/>
      <c r="BE73" s="14"/>
      <c r="BF73" s="15" t="s">
        <v>5222</v>
      </c>
      <c r="BG73" s="21"/>
      <c r="BH73" s="41"/>
      <c r="BI73" s="12"/>
      <c r="BJ73" s="12"/>
    </row>
    <row r="74" spans="1:62" s="3" customFormat="1" ht="21.6" x14ac:dyDescent="0.3">
      <c r="A74" s="16" t="s">
        <v>192</v>
      </c>
      <c r="B74" s="17" t="s">
        <v>4542</v>
      </c>
      <c r="C74" s="568" t="s">
        <v>4543</v>
      </c>
      <c r="D74" s="568"/>
      <c r="E74" s="568"/>
      <c r="F74" s="16" t="s">
        <v>38</v>
      </c>
      <c r="G74" s="23">
        <v>4</v>
      </c>
      <c r="H74" s="55">
        <f t="shared" si="0"/>
        <v>1057.31</v>
      </c>
      <c r="I74" s="55">
        <f t="shared" si="1"/>
        <v>4229.25</v>
      </c>
      <c r="J74" s="19">
        <v>5075.1000000000004</v>
      </c>
      <c r="K74" s="19">
        <f t="shared" si="2"/>
        <v>1.85</v>
      </c>
      <c r="L74" s="19">
        <f t="shared" si="3"/>
        <v>7.38</v>
      </c>
      <c r="M74" s="19">
        <v>8.85</v>
      </c>
      <c r="BE74" s="14"/>
      <c r="BF74" s="15"/>
      <c r="BG74" s="21" t="s">
        <v>4543</v>
      </c>
      <c r="BH74" s="41"/>
      <c r="BI74" s="12"/>
      <c r="BJ74" s="12"/>
    </row>
    <row r="75" spans="1:62" s="3" customFormat="1" ht="21.6" x14ac:dyDescent="0.3">
      <c r="A75" s="25"/>
      <c r="B75" s="26" t="s">
        <v>603</v>
      </c>
      <c r="C75" s="600" t="s">
        <v>604</v>
      </c>
      <c r="D75" s="600"/>
      <c r="E75" s="600"/>
      <c r="F75" s="27" t="s">
        <v>605</v>
      </c>
      <c r="G75" s="22" t="s">
        <v>5223</v>
      </c>
      <c r="H75" s="55"/>
      <c r="I75" s="55"/>
      <c r="J75" s="19"/>
      <c r="K75" s="19"/>
      <c r="L75" s="19"/>
      <c r="M75" s="19"/>
      <c r="BE75" s="14"/>
      <c r="BF75" s="15"/>
      <c r="BG75" s="21"/>
      <c r="BH75" s="41"/>
      <c r="BI75" s="12"/>
      <c r="BJ75" s="12" t="s">
        <v>604</v>
      </c>
    </row>
    <row r="76" spans="1:62" s="3" customFormat="1" ht="31.8" x14ac:dyDescent="0.3">
      <c r="A76" s="16" t="s">
        <v>4511</v>
      </c>
      <c r="B76" s="17" t="s">
        <v>5224</v>
      </c>
      <c r="C76" s="568" t="s">
        <v>5225</v>
      </c>
      <c r="D76" s="568"/>
      <c r="E76" s="568"/>
      <c r="F76" s="16" t="s">
        <v>1178</v>
      </c>
      <c r="G76" s="23">
        <v>4</v>
      </c>
      <c r="H76" s="55">
        <f t="shared" si="0"/>
        <v>0</v>
      </c>
      <c r="I76" s="55">
        <f t="shared" si="1"/>
        <v>0</v>
      </c>
      <c r="J76" s="19">
        <v>0</v>
      </c>
      <c r="K76" s="19">
        <f t="shared" si="2"/>
        <v>3822.85</v>
      </c>
      <c r="L76" s="19">
        <f t="shared" si="3"/>
        <v>15291.41</v>
      </c>
      <c r="M76" s="19">
        <v>18349.689999999999</v>
      </c>
      <c r="BE76" s="14"/>
      <c r="BF76" s="15"/>
      <c r="BG76" s="21" t="s">
        <v>5225</v>
      </c>
      <c r="BH76" s="41"/>
      <c r="BI76" s="12"/>
      <c r="BJ76" s="12"/>
    </row>
    <row r="77" spans="1:62" s="3" customFormat="1" ht="15" customHeight="1" x14ac:dyDescent="0.3">
      <c r="A77" s="603" t="s">
        <v>5226</v>
      </c>
      <c r="B77" s="604"/>
      <c r="C77" s="604"/>
      <c r="D77" s="604"/>
      <c r="E77" s="604"/>
      <c r="F77" s="604"/>
      <c r="G77" s="604"/>
      <c r="H77" s="354"/>
      <c r="I77" s="354"/>
      <c r="J77" s="267"/>
      <c r="K77" s="267"/>
      <c r="L77" s="267"/>
      <c r="M77" s="267"/>
      <c r="BE77" s="14"/>
      <c r="BF77" s="15" t="s">
        <v>5226</v>
      </c>
      <c r="BG77" s="21"/>
      <c r="BH77" s="41"/>
      <c r="BI77" s="12"/>
      <c r="BJ77" s="12"/>
    </row>
    <row r="78" spans="1:62" s="3" customFormat="1" ht="21.6" x14ac:dyDescent="0.3">
      <c r="A78" s="16" t="s">
        <v>197</v>
      </c>
      <c r="B78" s="17" t="s">
        <v>4600</v>
      </c>
      <c r="C78" s="568" t="s">
        <v>4601</v>
      </c>
      <c r="D78" s="568"/>
      <c r="E78" s="568"/>
      <c r="F78" s="16" t="s">
        <v>38</v>
      </c>
      <c r="G78" s="23">
        <v>1</v>
      </c>
      <c r="H78" s="55">
        <f t="shared" ref="H78:H141" si="4">I78/G78</f>
        <v>12878</v>
      </c>
      <c r="I78" s="55">
        <f t="shared" ref="I78:I141" si="5">J78/1.2</f>
        <v>12878</v>
      </c>
      <c r="J78" s="19">
        <v>15453.6</v>
      </c>
      <c r="K78" s="19">
        <f t="shared" ref="K78:K141" si="6">L78/G78</f>
        <v>493.67</v>
      </c>
      <c r="L78" s="19">
        <f t="shared" ref="L78:L141" si="7">M78/1.2</f>
        <v>493.67</v>
      </c>
      <c r="M78" s="19">
        <v>592.4</v>
      </c>
      <c r="BE78" s="14"/>
      <c r="BF78" s="15"/>
      <c r="BG78" s="21" t="s">
        <v>4601</v>
      </c>
      <c r="BH78" s="41"/>
      <c r="BI78" s="12"/>
      <c r="BJ78" s="12"/>
    </row>
    <row r="79" spans="1:62" s="3" customFormat="1" ht="20.399999999999999" x14ac:dyDescent="0.3">
      <c r="A79" s="25"/>
      <c r="B79" s="26" t="s">
        <v>3765</v>
      </c>
      <c r="C79" s="600" t="s">
        <v>3766</v>
      </c>
      <c r="D79" s="600"/>
      <c r="E79" s="600"/>
      <c r="F79" s="27" t="s">
        <v>72</v>
      </c>
      <c r="G79" s="22" t="s">
        <v>1469</v>
      </c>
      <c r="H79" s="55"/>
      <c r="I79" s="55"/>
      <c r="J79" s="19"/>
      <c r="K79" s="19"/>
      <c r="L79" s="19"/>
      <c r="M79" s="19"/>
      <c r="BE79" s="14"/>
      <c r="BF79" s="15"/>
      <c r="BG79" s="21"/>
      <c r="BH79" s="41"/>
      <c r="BI79" s="12"/>
      <c r="BJ79" s="12" t="s">
        <v>3766</v>
      </c>
    </row>
    <row r="80" spans="1:62" s="3" customFormat="1" ht="31.8" x14ac:dyDescent="0.3">
      <c r="A80" s="25"/>
      <c r="B80" s="26" t="s">
        <v>4449</v>
      </c>
      <c r="C80" s="600" t="s">
        <v>4450</v>
      </c>
      <c r="D80" s="600"/>
      <c r="E80" s="600"/>
      <c r="F80" s="27" t="s">
        <v>72</v>
      </c>
      <c r="G80" s="22" t="s">
        <v>1169</v>
      </c>
      <c r="H80" s="55"/>
      <c r="I80" s="55"/>
      <c r="J80" s="19"/>
      <c r="K80" s="19"/>
      <c r="L80" s="19"/>
      <c r="M80" s="19"/>
      <c r="BE80" s="14"/>
      <c r="BF80" s="15"/>
      <c r="BG80" s="21"/>
      <c r="BH80" s="41"/>
      <c r="BI80" s="12"/>
      <c r="BJ80" s="12" t="s">
        <v>4450</v>
      </c>
    </row>
    <row r="81" spans="1:62" s="3" customFormat="1" ht="20.399999999999999" x14ac:dyDescent="0.3">
      <c r="A81" s="25"/>
      <c r="B81" s="26" t="s">
        <v>387</v>
      </c>
      <c r="C81" s="600" t="s">
        <v>388</v>
      </c>
      <c r="D81" s="600"/>
      <c r="E81" s="600"/>
      <c r="F81" s="27" t="s">
        <v>72</v>
      </c>
      <c r="G81" s="22" t="s">
        <v>3925</v>
      </c>
      <c r="H81" s="55"/>
      <c r="I81" s="55"/>
      <c r="J81" s="19"/>
      <c r="K81" s="19"/>
      <c r="L81" s="19"/>
      <c r="M81" s="19"/>
      <c r="BE81" s="14"/>
      <c r="BF81" s="15"/>
      <c r="BG81" s="21"/>
      <c r="BH81" s="41"/>
      <c r="BI81" s="12"/>
      <c r="BJ81" s="12" t="s">
        <v>388</v>
      </c>
    </row>
    <row r="82" spans="1:62" s="3" customFormat="1" ht="21.6" x14ac:dyDescent="0.3">
      <c r="A82" s="25"/>
      <c r="B82" s="26" t="s">
        <v>4500</v>
      </c>
      <c r="C82" s="600" t="s">
        <v>4501</v>
      </c>
      <c r="D82" s="600"/>
      <c r="E82" s="600"/>
      <c r="F82" s="27" t="s">
        <v>138</v>
      </c>
      <c r="G82" s="22" t="s">
        <v>1906</v>
      </c>
      <c r="H82" s="55"/>
      <c r="I82" s="55"/>
      <c r="J82" s="19"/>
      <c r="K82" s="19"/>
      <c r="L82" s="19"/>
      <c r="M82" s="19"/>
      <c r="BE82" s="14"/>
      <c r="BF82" s="15"/>
      <c r="BG82" s="21"/>
      <c r="BH82" s="41"/>
      <c r="BI82" s="12"/>
      <c r="BJ82" s="12" t="s">
        <v>4501</v>
      </c>
    </row>
    <row r="83" spans="1:62" s="3" customFormat="1" ht="20.399999999999999" x14ac:dyDescent="0.3">
      <c r="A83" s="25"/>
      <c r="B83" s="26" t="s">
        <v>1912</v>
      </c>
      <c r="C83" s="600" t="s">
        <v>1913</v>
      </c>
      <c r="D83" s="600"/>
      <c r="E83" s="600"/>
      <c r="F83" s="27" t="s">
        <v>67</v>
      </c>
      <c r="G83" s="22" t="s">
        <v>4953</v>
      </c>
      <c r="H83" s="55"/>
      <c r="I83" s="55"/>
      <c r="J83" s="19"/>
      <c r="K83" s="19"/>
      <c r="L83" s="19"/>
      <c r="M83" s="19"/>
      <c r="BE83" s="14"/>
      <c r="BF83" s="15"/>
      <c r="BG83" s="21"/>
      <c r="BH83" s="41"/>
      <c r="BI83" s="12"/>
      <c r="BJ83" s="12" t="s">
        <v>1913</v>
      </c>
    </row>
    <row r="84" spans="1:62" s="3" customFormat="1" ht="31.8" x14ac:dyDescent="0.3">
      <c r="A84" s="25"/>
      <c r="B84" s="26" t="s">
        <v>4606</v>
      </c>
      <c r="C84" s="600" t="s">
        <v>4607</v>
      </c>
      <c r="D84" s="600"/>
      <c r="E84" s="600"/>
      <c r="F84" s="27" t="s">
        <v>67</v>
      </c>
      <c r="G84" s="22" t="s">
        <v>4954</v>
      </c>
      <c r="H84" s="55"/>
      <c r="I84" s="55"/>
      <c r="J84" s="19"/>
      <c r="K84" s="19"/>
      <c r="L84" s="19"/>
      <c r="M84" s="19"/>
      <c r="BE84" s="14"/>
      <c r="BF84" s="15"/>
      <c r="BG84" s="21"/>
      <c r="BH84" s="41"/>
      <c r="BI84" s="12"/>
      <c r="BJ84" s="12" t="s">
        <v>4607</v>
      </c>
    </row>
    <row r="85" spans="1:62" s="3" customFormat="1" ht="21.6" x14ac:dyDescent="0.3">
      <c r="A85" s="25"/>
      <c r="B85" s="26" t="s">
        <v>4504</v>
      </c>
      <c r="C85" s="600" t="s">
        <v>4505</v>
      </c>
      <c r="D85" s="600"/>
      <c r="E85" s="600"/>
      <c r="F85" s="27" t="s">
        <v>67</v>
      </c>
      <c r="G85" s="22" t="s">
        <v>4955</v>
      </c>
      <c r="H85" s="55"/>
      <c r="I85" s="55"/>
      <c r="J85" s="19"/>
      <c r="K85" s="19"/>
      <c r="L85" s="19"/>
      <c r="M85" s="19"/>
      <c r="BE85" s="14"/>
      <c r="BF85" s="15"/>
      <c r="BG85" s="21"/>
      <c r="BH85" s="41"/>
      <c r="BI85" s="12"/>
      <c r="BJ85" s="12" t="s">
        <v>4505</v>
      </c>
    </row>
    <row r="86" spans="1:62" s="3" customFormat="1" ht="21.6" x14ac:dyDescent="0.3">
      <c r="A86" s="25"/>
      <c r="B86" s="26" t="s">
        <v>4610</v>
      </c>
      <c r="C86" s="600" t="s">
        <v>4611</v>
      </c>
      <c r="D86" s="600"/>
      <c r="E86" s="600"/>
      <c r="F86" s="27" t="s">
        <v>67</v>
      </c>
      <c r="G86" s="22" t="s">
        <v>1468</v>
      </c>
      <c r="H86" s="55"/>
      <c r="I86" s="55"/>
      <c r="J86" s="19"/>
      <c r="K86" s="19"/>
      <c r="L86" s="19"/>
      <c r="M86" s="19"/>
      <c r="BE86" s="14"/>
      <c r="BF86" s="15"/>
      <c r="BG86" s="21"/>
      <c r="BH86" s="41"/>
      <c r="BI86" s="12"/>
      <c r="BJ86" s="12" t="s">
        <v>4611</v>
      </c>
    </row>
    <row r="87" spans="1:62" s="3" customFormat="1" ht="20.399999999999999" x14ac:dyDescent="0.3">
      <c r="A87" s="25"/>
      <c r="B87" s="26" t="s">
        <v>1930</v>
      </c>
      <c r="C87" s="600" t="s">
        <v>1931</v>
      </c>
      <c r="D87" s="600"/>
      <c r="E87" s="600"/>
      <c r="F87" s="27" t="s">
        <v>72</v>
      </c>
      <c r="G87" s="22" t="s">
        <v>1155</v>
      </c>
      <c r="H87" s="55"/>
      <c r="I87" s="55"/>
      <c r="J87" s="19"/>
      <c r="K87" s="19"/>
      <c r="L87" s="19"/>
      <c r="M87" s="19"/>
      <c r="BE87" s="14"/>
      <c r="BF87" s="15"/>
      <c r="BG87" s="21"/>
      <c r="BH87" s="41"/>
      <c r="BI87" s="12"/>
      <c r="BJ87" s="12" t="s">
        <v>1931</v>
      </c>
    </row>
    <row r="88" spans="1:62" s="3" customFormat="1" ht="20.399999999999999" x14ac:dyDescent="0.3">
      <c r="A88" s="25"/>
      <c r="B88" s="26" t="s">
        <v>4613</v>
      </c>
      <c r="C88" s="600" t="s">
        <v>4614</v>
      </c>
      <c r="D88" s="600"/>
      <c r="E88" s="600"/>
      <c r="F88" s="27" t="s">
        <v>138</v>
      </c>
      <c r="G88" s="22" t="s">
        <v>1906</v>
      </c>
      <c r="H88" s="55"/>
      <c r="I88" s="55"/>
      <c r="J88" s="19"/>
      <c r="K88" s="19"/>
      <c r="L88" s="19"/>
      <c r="M88" s="19"/>
      <c r="BE88" s="14"/>
      <c r="BF88" s="15"/>
      <c r="BG88" s="21"/>
      <c r="BH88" s="41"/>
      <c r="BI88" s="12"/>
      <c r="BJ88" s="12" t="s">
        <v>4614</v>
      </c>
    </row>
    <row r="89" spans="1:62" s="3" customFormat="1" ht="20.399999999999999" x14ac:dyDescent="0.3">
      <c r="A89" s="25"/>
      <c r="B89" s="26" t="s">
        <v>4615</v>
      </c>
      <c r="C89" s="600" t="s">
        <v>4616</v>
      </c>
      <c r="D89" s="600"/>
      <c r="E89" s="600"/>
      <c r="F89" s="27" t="s">
        <v>72</v>
      </c>
      <c r="G89" s="22" t="s">
        <v>1169</v>
      </c>
      <c r="H89" s="55"/>
      <c r="I89" s="55"/>
      <c r="J89" s="19"/>
      <c r="K89" s="19"/>
      <c r="L89" s="19"/>
      <c r="M89" s="19"/>
      <c r="BE89" s="14"/>
      <c r="BF89" s="15"/>
      <c r="BG89" s="21"/>
      <c r="BH89" s="41"/>
      <c r="BI89" s="12"/>
      <c r="BJ89" s="12" t="s">
        <v>4616</v>
      </c>
    </row>
    <row r="90" spans="1:62" s="3" customFormat="1" ht="21.6" x14ac:dyDescent="0.3">
      <c r="A90" s="25"/>
      <c r="B90" s="26" t="s">
        <v>4617</v>
      </c>
      <c r="C90" s="600" t="s">
        <v>4618</v>
      </c>
      <c r="D90" s="600"/>
      <c r="E90" s="600"/>
      <c r="F90" s="27" t="s">
        <v>72</v>
      </c>
      <c r="G90" s="22" t="s">
        <v>1492</v>
      </c>
      <c r="H90" s="55"/>
      <c r="I90" s="55"/>
      <c r="J90" s="19"/>
      <c r="K90" s="19"/>
      <c r="L90" s="19"/>
      <c r="M90" s="19"/>
      <c r="BE90" s="14"/>
      <c r="BF90" s="15"/>
      <c r="BG90" s="21"/>
      <c r="BH90" s="41"/>
      <c r="BI90" s="12"/>
      <c r="BJ90" s="12" t="s">
        <v>4618</v>
      </c>
    </row>
    <row r="91" spans="1:62" s="3" customFormat="1" ht="21.6" x14ac:dyDescent="0.3">
      <c r="A91" s="25"/>
      <c r="B91" s="26" t="s">
        <v>603</v>
      </c>
      <c r="C91" s="600" t="s">
        <v>604</v>
      </c>
      <c r="D91" s="600"/>
      <c r="E91" s="600"/>
      <c r="F91" s="27" t="s">
        <v>605</v>
      </c>
      <c r="G91" s="22" t="s">
        <v>4956</v>
      </c>
      <c r="H91" s="55"/>
      <c r="I91" s="55"/>
      <c r="J91" s="19"/>
      <c r="K91" s="19"/>
      <c r="L91" s="19"/>
      <c r="M91" s="19"/>
      <c r="BE91" s="14"/>
      <c r="BF91" s="15"/>
      <c r="BG91" s="21"/>
      <c r="BH91" s="41"/>
      <c r="BI91" s="12"/>
      <c r="BJ91" s="12" t="s">
        <v>604</v>
      </c>
    </row>
    <row r="92" spans="1:62" s="3" customFormat="1" ht="31.8" x14ac:dyDescent="0.3">
      <c r="A92" s="16" t="s">
        <v>1887</v>
      </c>
      <c r="B92" s="17" t="s">
        <v>5227</v>
      </c>
      <c r="C92" s="568" t="s">
        <v>5228</v>
      </c>
      <c r="D92" s="568"/>
      <c r="E92" s="568"/>
      <c r="F92" s="16" t="s">
        <v>1456</v>
      </c>
      <c r="G92" s="23">
        <v>1</v>
      </c>
      <c r="H92" s="55">
        <f t="shared" si="4"/>
        <v>0</v>
      </c>
      <c r="I92" s="55">
        <f t="shared" si="5"/>
        <v>0</v>
      </c>
      <c r="J92" s="19">
        <v>0</v>
      </c>
      <c r="K92" s="19">
        <f t="shared" si="6"/>
        <v>14929.76</v>
      </c>
      <c r="L92" s="19">
        <f t="shared" si="7"/>
        <v>14929.76</v>
      </c>
      <c r="M92" s="19">
        <v>17915.71</v>
      </c>
      <c r="BE92" s="14"/>
      <c r="BF92" s="15"/>
      <c r="BG92" s="21" t="s">
        <v>5228</v>
      </c>
      <c r="BH92" s="41"/>
      <c r="BI92" s="12"/>
      <c r="BJ92" s="12"/>
    </row>
    <row r="93" spans="1:62" s="3" customFormat="1" ht="15" customHeight="1" x14ac:dyDescent="0.3">
      <c r="A93" s="603" t="s">
        <v>5229</v>
      </c>
      <c r="B93" s="604"/>
      <c r="C93" s="604"/>
      <c r="D93" s="604"/>
      <c r="E93" s="604"/>
      <c r="F93" s="604"/>
      <c r="G93" s="604"/>
      <c r="H93" s="354"/>
      <c r="I93" s="354"/>
      <c r="J93" s="267"/>
      <c r="K93" s="267"/>
      <c r="L93" s="267"/>
      <c r="M93" s="267"/>
      <c r="BE93" s="14"/>
      <c r="BF93" s="15" t="s">
        <v>5229</v>
      </c>
      <c r="BG93" s="21"/>
      <c r="BH93" s="41"/>
      <c r="BI93" s="12"/>
      <c r="BJ93" s="12"/>
    </row>
    <row r="94" spans="1:62" s="3" customFormat="1" ht="14.4" x14ac:dyDescent="0.3">
      <c r="A94" s="16" t="s">
        <v>218</v>
      </c>
      <c r="B94" s="17" t="s">
        <v>4941</v>
      </c>
      <c r="C94" s="568" t="s">
        <v>4942</v>
      </c>
      <c r="D94" s="568"/>
      <c r="E94" s="568"/>
      <c r="F94" s="16" t="s">
        <v>38</v>
      </c>
      <c r="G94" s="23">
        <v>1</v>
      </c>
      <c r="H94" s="55">
        <f t="shared" si="4"/>
        <v>7486.38</v>
      </c>
      <c r="I94" s="55">
        <f t="shared" si="5"/>
        <v>7486.38</v>
      </c>
      <c r="J94" s="19">
        <v>8983.66</v>
      </c>
      <c r="K94" s="19">
        <f t="shared" si="6"/>
        <v>229.93</v>
      </c>
      <c r="L94" s="19">
        <f t="shared" si="7"/>
        <v>229.93</v>
      </c>
      <c r="M94" s="19">
        <v>275.91000000000003</v>
      </c>
      <c r="BE94" s="14"/>
      <c r="BF94" s="15"/>
      <c r="BG94" s="21" t="s">
        <v>4942</v>
      </c>
      <c r="BH94" s="41"/>
      <c r="BI94" s="12"/>
      <c r="BJ94" s="12"/>
    </row>
    <row r="95" spans="1:62" s="3" customFormat="1" ht="20.399999999999999" x14ac:dyDescent="0.3">
      <c r="A95" s="25"/>
      <c r="B95" s="26" t="s">
        <v>1960</v>
      </c>
      <c r="C95" s="600" t="s">
        <v>1961</v>
      </c>
      <c r="D95" s="600"/>
      <c r="E95" s="600"/>
      <c r="F95" s="27" t="s">
        <v>67</v>
      </c>
      <c r="G95" s="22" t="s">
        <v>5230</v>
      </c>
      <c r="H95" s="55"/>
      <c r="I95" s="55"/>
      <c r="J95" s="19"/>
      <c r="K95" s="19"/>
      <c r="L95" s="19"/>
      <c r="M95" s="19"/>
      <c r="BE95" s="14"/>
      <c r="BF95" s="15"/>
      <c r="BG95" s="21"/>
      <c r="BH95" s="41"/>
      <c r="BI95" s="12"/>
      <c r="BJ95" s="12" t="s">
        <v>1961</v>
      </c>
    </row>
    <row r="96" spans="1:62" s="3" customFormat="1" ht="21.6" x14ac:dyDescent="0.3">
      <c r="A96" s="25"/>
      <c r="B96" s="26" t="s">
        <v>4504</v>
      </c>
      <c r="C96" s="600" t="s">
        <v>4505</v>
      </c>
      <c r="D96" s="600"/>
      <c r="E96" s="600"/>
      <c r="F96" s="27" t="s">
        <v>67</v>
      </c>
      <c r="G96" s="22" t="s">
        <v>5231</v>
      </c>
      <c r="H96" s="55"/>
      <c r="I96" s="55"/>
      <c r="J96" s="19"/>
      <c r="K96" s="19"/>
      <c r="L96" s="19"/>
      <c r="M96" s="19"/>
      <c r="BE96" s="14"/>
      <c r="BF96" s="15"/>
      <c r="BG96" s="21"/>
      <c r="BH96" s="41"/>
      <c r="BI96" s="12"/>
      <c r="BJ96" s="12" t="s">
        <v>4505</v>
      </c>
    </row>
    <row r="97" spans="1:62" s="3" customFormat="1" ht="20.399999999999999" x14ac:dyDescent="0.3">
      <c r="A97" s="25"/>
      <c r="B97" s="26" t="s">
        <v>4945</v>
      </c>
      <c r="C97" s="600" t="s">
        <v>4946</v>
      </c>
      <c r="D97" s="600"/>
      <c r="E97" s="600"/>
      <c r="F97" s="27" t="s">
        <v>1045</v>
      </c>
      <c r="G97" s="22" t="s">
        <v>5232</v>
      </c>
      <c r="H97" s="55"/>
      <c r="I97" s="55"/>
      <c r="J97" s="19"/>
      <c r="K97" s="19"/>
      <c r="L97" s="19"/>
      <c r="M97" s="19"/>
      <c r="BE97" s="14"/>
      <c r="BF97" s="15"/>
      <c r="BG97" s="21"/>
      <c r="BH97" s="41"/>
      <c r="BI97" s="12"/>
      <c r="BJ97" s="12" t="s">
        <v>4946</v>
      </c>
    </row>
    <row r="98" spans="1:62" s="3" customFormat="1" ht="21.6" x14ac:dyDescent="0.3">
      <c r="A98" s="25"/>
      <c r="B98" s="26" t="s">
        <v>603</v>
      </c>
      <c r="C98" s="600" t="s">
        <v>604</v>
      </c>
      <c r="D98" s="600"/>
      <c r="E98" s="600"/>
      <c r="F98" s="27" t="s">
        <v>605</v>
      </c>
      <c r="G98" s="22" t="s">
        <v>5233</v>
      </c>
      <c r="H98" s="55"/>
      <c r="I98" s="55"/>
      <c r="J98" s="19"/>
      <c r="K98" s="19"/>
      <c r="L98" s="19"/>
      <c r="M98" s="19"/>
      <c r="BE98" s="14"/>
      <c r="BF98" s="15"/>
      <c r="BG98" s="21"/>
      <c r="BH98" s="41"/>
      <c r="BI98" s="12"/>
      <c r="BJ98" s="12" t="s">
        <v>604</v>
      </c>
    </row>
    <row r="99" spans="1:62" s="3" customFormat="1" ht="52.2" x14ac:dyDescent="0.3">
      <c r="A99" s="16" t="s">
        <v>4526</v>
      </c>
      <c r="B99" s="17" t="s">
        <v>5234</v>
      </c>
      <c r="C99" s="568" t="s">
        <v>5235</v>
      </c>
      <c r="D99" s="568"/>
      <c r="E99" s="568"/>
      <c r="F99" s="16" t="s">
        <v>1456</v>
      </c>
      <c r="G99" s="23">
        <v>1</v>
      </c>
      <c r="H99" s="55">
        <f t="shared" si="4"/>
        <v>0</v>
      </c>
      <c r="I99" s="55">
        <f t="shared" si="5"/>
        <v>0</v>
      </c>
      <c r="J99" s="19">
        <v>0</v>
      </c>
      <c r="K99" s="19">
        <f t="shared" si="6"/>
        <v>115664.87</v>
      </c>
      <c r="L99" s="19">
        <f t="shared" si="7"/>
        <v>115664.87</v>
      </c>
      <c r="M99" s="19">
        <v>138797.84</v>
      </c>
      <c r="BE99" s="14"/>
      <c r="BF99" s="15"/>
      <c r="BG99" s="21" t="s">
        <v>5235</v>
      </c>
      <c r="BH99" s="41"/>
      <c r="BI99" s="12"/>
      <c r="BJ99" s="12"/>
    </row>
    <row r="100" spans="1:62" s="3" customFormat="1" ht="15" customHeight="1" x14ac:dyDescent="0.3">
      <c r="A100" s="603" t="s">
        <v>5236</v>
      </c>
      <c r="B100" s="604"/>
      <c r="C100" s="604"/>
      <c r="D100" s="604"/>
      <c r="E100" s="604"/>
      <c r="F100" s="604"/>
      <c r="G100" s="604"/>
      <c r="H100" s="354"/>
      <c r="I100" s="354"/>
      <c r="J100" s="267"/>
      <c r="K100" s="267"/>
      <c r="L100" s="267"/>
      <c r="M100" s="267"/>
      <c r="BE100" s="14"/>
      <c r="BF100" s="15" t="s">
        <v>5236</v>
      </c>
      <c r="BG100" s="21"/>
      <c r="BH100" s="41"/>
      <c r="BI100" s="12"/>
      <c r="BJ100" s="12"/>
    </row>
    <row r="101" spans="1:62" s="3" customFormat="1" ht="21.6" x14ac:dyDescent="0.3">
      <c r="A101" s="16" t="s">
        <v>223</v>
      </c>
      <c r="B101" s="17" t="s">
        <v>4600</v>
      </c>
      <c r="C101" s="568" t="s">
        <v>4601</v>
      </c>
      <c r="D101" s="568"/>
      <c r="E101" s="568"/>
      <c r="F101" s="16" t="s">
        <v>38</v>
      </c>
      <c r="G101" s="23">
        <v>1</v>
      </c>
      <c r="H101" s="55">
        <f t="shared" si="4"/>
        <v>12878</v>
      </c>
      <c r="I101" s="55">
        <f t="shared" si="5"/>
        <v>12878</v>
      </c>
      <c r="J101" s="19">
        <v>15453.6</v>
      </c>
      <c r="K101" s="19">
        <f t="shared" si="6"/>
        <v>493.67</v>
      </c>
      <c r="L101" s="19">
        <f t="shared" si="7"/>
        <v>493.67</v>
      </c>
      <c r="M101" s="19">
        <v>592.4</v>
      </c>
      <c r="BE101" s="14"/>
      <c r="BF101" s="15"/>
      <c r="BG101" s="21" t="s">
        <v>4601</v>
      </c>
      <c r="BH101" s="41"/>
      <c r="BI101" s="12"/>
      <c r="BJ101" s="12"/>
    </row>
    <row r="102" spans="1:62" s="3" customFormat="1" ht="20.399999999999999" x14ac:dyDescent="0.3">
      <c r="A102" s="25"/>
      <c r="B102" s="26" t="s">
        <v>3765</v>
      </c>
      <c r="C102" s="600" t="s">
        <v>3766</v>
      </c>
      <c r="D102" s="600"/>
      <c r="E102" s="600"/>
      <c r="F102" s="27" t="s">
        <v>72</v>
      </c>
      <c r="G102" s="22" t="s">
        <v>1469</v>
      </c>
      <c r="H102" s="55"/>
      <c r="I102" s="55"/>
      <c r="J102" s="19"/>
      <c r="K102" s="19"/>
      <c r="L102" s="19"/>
      <c r="M102" s="19"/>
      <c r="BE102" s="14"/>
      <c r="BF102" s="15"/>
      <c r="BG102" s="21"/>
      <c r="BH102" s="41"/>
      <c r="BI102" s="12"/>
      <c r="BJ102" s="12" t="s">
        <v>3766</v>
      </c>
    </row>
    <row r="103" spans="1:62" s="3" customFormat="1" ht="31.8" x14ac:dyDescent="0.3">
      <c r="A103" s="25"/>
      <c r="B103" s="26" t="s">
        <v>4449</v>
      </c>
      <c r="C103" s="600" t="s">
        <v>4450</v>
      </c>
      <c r="D103" s="600"/>
      <c r="E103" s="600"/>
      <c r="F103" s="27" t="s">
        <v>72</v>
      </c>
      <c r="G103" s="22" t="s">
        <v>1169</v>
      </c>
      <c r="H103" s="55"/>
      <c r="I103" s="55"/>
      <c r="J103" s="19"/>
      <c r="K103" s="19"/>
      <c r="L103" s="19"/>
      <c r="M103" s="19"/>
      <c r="BE103" s="14"/>
      <c r="BF103" s="15"/>
      <c r="BG103" s="21"/>
      <c r="BH103" s="41"/>
      <c r="BI103" s="12"/>
      <c r="BJ103" s="12" t="s">
        <v>4450</v>
      </c>
    </row>
    <row r="104" spans="1:62" s="3" customFormat="1" ht="20.399999999999999" x14ac:dyDescent="0.3">
      <c r="A104" s="25"/>
      <c r="B104" s="26" t="s">
        <v>387</v>
      </c>
      <c r="C104" s="600" t="s">
        <v>388</v>
      </c>
      <c r="D104" s="600"/>
      <c r="E104" s="600"/>
      <c r="F104" s="27" t="s">
        <v>72</v>
      </c>
      <c r="G104" s="22" t="s">
        <v>3925</v>
      </c>
      <c r="H104" s="55"/>
      <c r="I104" s="55"/>
      <c r="J104" s="19"/>
      <c r="K104" s="19"/>
      <c r="L104" s="19"/>
      <c r="M104" s="19"/>
      <c r="BE104" s="14"/>
      <c r="BF104" s="15"/>
      <c r="BG104" s="21"/>
      <c r="BH104" s="41"/>
      <c r="BI104" s="12"/>
      <c r="BJ104" s="12" t="s">
        <v>388</v>
      </c>
    </row>
    <row r="105" spans="1:62" s="3" customFormat="1" ht="21.6" x14ac:dyDescent="0.3">
      <c r="A105" s="25"/>
      <c r="B105" s="26" t="s">
        <v>4500</v>
      </c>
      <c r="C105" s="600" t="s">
        <v>4501</v>
      </c>
      <c r="D105" s="600"/>
      <c r="E105" s="600"/>
      <c r="F105" s="27" t="s">
        <v>138</v>
      </c>
      <c r="G105" s="22" t="s">
        <v>1906</v>
      </c>
      <c r="H105" s="55"/>
      <c r="I105" s="55"/>
      <c r="J105" s="19"/>
      <c r="K105" s="19"/>
      <c r="L105" s="19"/>
      <c r="M105" s="19"/>
      <c r="BE105" s="14"/>
      <c r="BF105" s="15"/>
      <c r="BG105" s="21"/>
      <c r="BH105" s="41"/>
      <c r="BI105" s="12"/>
      <c r="BJ105" s="12" t="s">
        <v>4501</v>
      </c>
    </row>
    <row r="106" spans="1:62" s="3" customFormat="1" ht="20.399999999999999" x14ac:dyDescent="0.3">
      <c r="A106" s="25"/>
      <c r="B106" s="26" t="s">
        <v>1912</v>
      </c>
      <c r="C106" s="600" t="s">
        <v>1913</v>
      </c>
      <c r="D106" s="600"/>
      <c r="E106" s="600"/>
      <c r="F106" s="27" t="s">
        <v>67</v>
      </c>
      <c r="G106" s="22" t="s">
        <v>4953</v>
      </c>
      <c r="H106" s="55"/>
      <c r="I106" s="55"/>
      <c r="J106" s="19"/>
      <c r="K106" s="19"/>
      <c r="L106" s="19"/>
      <c r="M106" s="19"/>
      <c r="BE106" s="14"/>
      <c r="BF106" s="15"/>
      <c r="BG106" s="21"/>
      <c r="BH106" s="41"/>
      <c r="BI106" s="12"/>
      <c r="BJ106" s="12" t="s">
        <v>1913</v>
      </c>
    </row>
    <row r="107" spans="1:62" s="3" customFormat="1" ht="31.8" x14ac:dyDescent="0.3">
      <c r="A107" s="25"/>
      <c r="B107" s="26" t="s">
        <v>4606</v>
      </c>
      <c r="C107" s="600" t="s">
        <v>4607</v>
      </c>
      <c r="D107" s="600"/>
      <c r="E107" s="600"/>
      <c r="F107" s="27" t="s">
        <v>67</v>
      </c>
      <c r="G107" s="22" t="s">
        <v>4954</v>
      </c>
      <c r="H107" s="55"/>
      <c r="I107" s="55"/>
      <c r="J107" s="19"/>
      <c r="K107" s="19"/>
      <c r="L107" s="19"/>
      <c r="M107" s="19"/>
      <c r="BE107" s="14"/>
      <c r="BF107" s="15"/>
      <c r="BG107" s="21"/>
      <c r="BH107" s="41"/>
      <c r="BI107" s="12"/>
      <c r="BJ107" s="12" t="s">
        <v>4607</v>
      </c>
    </row>
    <row r="108" spans="1:62" s="3" customFormat="1" ht="21.6" x14ac:dyDescent="0.3">
      <c r="A108" s="25"/>
      <c r="B108" s="26" t="s">
        <v>4504</v>
      </c>
      <c r="C108" s="600" t="s">
        <v>4505</v>
      </c>
      <c r="D108" s="600"/>
      <c r="E108" s="600"/>
      <c r="F108" s="27" t="s">
        <v>67</v>
      </c>
      <c r="G108" s="22" t="s">
        <v>4955</v>
      </c>
      <c r="H108" s="55"/>
      <c r="I108" s="55"/>
      <c r="J108" s="19"/>
      <c r="K108" s="19"/>
      <c r="L108" s="19"/>
      <c r="M108" s="19"/>
      <c r="BE108" s="14"/>
      <c r="BF108" s="15"/>
      <c r="BG108" s="21"/>
      <c r="BH108" s="41"/>
      <c r="BI108" s="12"/>
      <c r="BJ108" s="12" t="s">
        <v>4505</v>
      </c>
    </row>
    <row r="109" spans="1:62" s="3" customFormat="1" ht="21.6" x14ac:dyDescent="0.3">
      <c r="A109" s="25"/>
      <c r="B109" s="26" t="s">
        <v>4610</v>
      </c>
      <c r="C109" s="600" t="s">
        <v>4611</v>
      </c>
      <c r="D109" s="600"/>
      <c r="E109" s="600"/>
      <c r="F109" s="27" t="s">
        <v>67</v>
      </c>
      <c r="G109" s="22" t="s">
        <v>1468</v>
      </c>
      <c r="H109" s="55"/>
      <c r="I109" s="55"/>
      <c r="J109" s="19"/>
      <c r="K109" s="19"/>
      <c r="L109" s="19"/>
      <c r="M109" s="19"/>
      <c r="BE109" s="14"/>
      <c r="BF109" s="15"/>
      <c r="BG109" s="21"/>
      <c r="BH109" s="41"/>
      <c r="BI109" s="12"/>
      <c r="BJ109" s="12" t="s">
        <v>4611</v>
      </c>
    </row>
    <row r="110" spans="1:62" s="3" customFormat="1" ht="20.399999999999999" x14ac:dyDescent="0.3">
      <c r="A110" s="25"/>
      <c r="B110" s="26" t="s">
        <v>1930</v>
      </c>
      <c r="C110" s="600" t="s">
        <v>1931</v>
      </c>
      <c r="D110" s="600"/>
      <c r="E110" s="600"/>
      <c r="F110" s="27" t="s">
        <v>72</v>
      </c>
      <c r="G110" s="22" t="s">
        <v>1155</v>
      </c>
      <c r="H110" s="55"/>
      <c r="I110" s="55"/>
      <c r="J110" s="19"/>
      <c r="K110" s="19"/>
      <c r="L110" s="19"/>
      <c r="M110" s="19"/>
      <c r="BE110" s="14"/>
      <c r="BF110" s="15"/>
      <c r="BG110" s="21"/>
      <c r="BH110" s="41"/>
      <c r="BI110" s="12"/>
      <c r="BJ110" s="12" t="s">
        <v>1931</v>
      </c>
    </row>
    <row r="111" spans="1:62" s="3" customFormat="1" ht="20.399999999999999" x14ac:dyDescent="0.3">
      <c r="A111" s="25"/>
      <c r="B111" s="26" t="s">
        <v>4613</v>
      </c>
      <c r="C111" s="600" t="s">
        <v>4614</v>
      </c>
      <c r="D111" s="600"/>
      <c r="E111" s="600"/>
      <c r="F111" s="27" t="s">
        <v>138</v>
      </c>
      <c r="G111" s="22" t="s">
        <v>1906</v>
      </c>
      <c r="H111" s="55"/>
      <c r="I111" s="55"/>
      <c r="J111" s="19"/>
      <c r="K111" s="19"/>
      <c r="L111" s="19"/>
      <c r="M111" s="19"/>
      <c r="BE111" s="14"/>
      <c r="BF111" s="15"/>
      <c r="BG111" s="21"/>
      <c r="BH111" s="41"/>
      <c r="BI111" s="12"/>
      <c r="BJ111" s="12" t="s">
        <v>4614</v>
      </c>
    </row>
    <row r="112" spans="1:62" s="3" customFormat="1" ht="20.399999999999999" x14ac:dyDescent="0.3">
      <c r="A112" s="25"/>
      <c r="B112" s="26" t="s">
        <v>4615</v>
      </c>
      <c r="C112" s="600" t="s">
        <v>4616</v>
      </c>
      <c r="D112" s="600"/>
      <c r="E112" s="600"/>
      <c r="F112" s="27" t="s">
        <v>72</v>
      </c>
      <c r="G112" s="22" t="s">
        <v>1169</v>
      </c>
      <c r="H112" s="55"/>
      <c r="I112" s="55"/>
      <c r="J112" s="19"/>
      <c r="K112" s="19"/>
      <c r="L112" s="19"/>
      <c r="M112" s="19"/>
      <c r="BE112" s="14"/>
      <c r="BF112" s="15"/>
      <c r="BG112" s="21"/>
      <c r="BH112" s="41"/>
      <c r="BI112" s="12"/>
      <c r="BJ112" s="12" t="s">
        <v>4616</v>
      </c>
    </row>
    <row r="113" spans="1:62" s="3" customFormat="1" ht="21.6" x14ac:dyDescent="0.3">
      <c r="A113" s="25"/>
      <c r="B113" s="26" t="s">
        <v>4617</v>
      </c>
      <c r="C113" s="600" t="s">
        <v>4618</v>
      </c>
      <c r="D113" s="600"/>
      <c r="E113" s="600"/>
      <c r="F113" s="27" t="s">
        <v>72</v>
      </c>
      <c r="G113" s="22" t="s">
        <v>1492</v>
      </c>
      <c r="H113" s="55"/>
      <c r="I113" s="55"/>
      <c r="J113" s="19"/>
      <c r="K113" s="19"/>
      <c r="L113" s="19"/>
      <c r="M113" s="19"/>
      <c r="BE113" s="14"/>
      <c r="BF113" s="15"/>
      <c r="BG113" s="21"/>
      <c r="BH113" s="41"/>
      <c r="BI113" s="12"/>
      <c r="BJ113" s="12" t="s">
        <v>4618</v>
      </c>
    </row>
    <row r="114" spans="1:62" s="3" customFormat="1" ht="21.6" x14ac:dyDescent="0.3">
      <c r="A114" s="25"/>
      <c r="B114" s="26" t="s">
        <v>603</v>
      </c>
      <c r="C114" s="600" t="s">
        <v>604</v>
      </c>
      <c r="D114" s="600"/>
      <c r="E114" s="600"/>
      <c r="F114" s="27" t="s">
        <v>605</v>
      </c>
      <c r="G114" s="22" t="s">
        <v>4956</v>
      </c>
      <c r="H114" s="55"/>
      <c r="I114" s="55"/>
      <c r="J114" s="19"/>
      <c r="K114" s="19"/>
      <c r="L114" s="19"/>
      <c r="M114" s="19"/>
      <c r="BE114" s="14"/>
      <c r="BF114" s="15"/>
      <c r="BG114" s="21"/>
      <c r="BH114" s="41"/>
      <c r="BI114" s="12"/>
      <c r="BJ114" s="12" t="s">
        <v>604</v>
      </c>
    </row>
    <row r="115" spans="1:62" s="3" customFormat="1" ht="42" x14ac:dyDescent="0.3">
      <c r="A115" s="16" t="s">
        <v>4536</v>
      </c>
      <c r="B115" s="17" t="s">
        <v>5237</v>
      </c>
      <c r="C115" s="568" t="s">
        <v>5238</v>
      </c>
      <c r="D115" s="568"/>
      <c r="E115" s="568"/>
      <c r="F115" s="16" t="s">
        <v>1456</v>
      </c>
      <c r="G115" s="23">
        <v>1</v>
      </c>
      <c r="H115" s="55">
        <f t="shared" si="4"/>
        <v>0</v>
      </c>
      <c r="I115" s="55">
        <f t="shared" si="5"/>
        <v>0</v>
      </c>
      <c r="J115" s="19">
        <v>0</v>
      </c>
      <c r="K115" s="19">
        <f t="shared" si="6"/>
        <v>70962.69</v>
      </c>
      <c r="L115" s="19">
        <f t="shared" si="7"/>
        <v>70962.69</v>
      </c>
      <c r="M115" s="19">
        <v>85155.23</v>
      </c>
      <c r="BE115" s="14"/>
      <c r="BF115" s="15"/>
      <c r="BG115" s="21" t="s">
        <v>5238</v>
      </c>
      <c r="BH115" s="41"/>
      <c r="BI115" s="12"/>
      <c r="BJ115" s="12"/>
    </row>
    <row r="116" spans="1:62" s="3" customFormat="1" ht="15" customHeight="1" x14ac:dyDescent="0.3">
      <c r="A116" s="603" t="s">
        <v>5239</v>
      </c>
      <c r="B116" s="604"/>
      <c r="C116" s="604"/>
      <c r="D116" s="604"/>
      <c r="E116" s="604"/>
      <c r="F116" s="604"/>
      <c r="G116" s="604"/>
      <c r="H116" s="354"/>
      <c r="I116" s="354"/>
      <c r="J116" s="267"/>
      <c r="K116" s="267"/>
      <c r="L116" s="267"/>
      <c r="M116" s="267"/>
      <c r="BE116" s="14"/>
      <c r="BF116" s="15" t="s">
        <v>5239</v>
      </c>
      <c r="BG116" s="21"/>
      <c r="BH116" s="41"/>
      <c r="BI116" s="12"/>
      <c r="BJ116" s="12"/>
    </row>
    <row r="117" spans="1:62" s="3" customFormat="1" ht="31.8" x14ac:dyDescent="0.3">
      <c r="A117" s="16" t="s">
        <v>229</v>
      </c>
      <c r="B117" s="17" t="s">
        <v>4892</v>
      </c>
      <c r="C117" s="568" t="s">
        <v>4893</v>
      </c>
      <c r="D117" s="568"/>
      <c r="E117" s="568"/>
      <c r="F117" s="16" t="s">
        <v>38</v>
      </c>
      <c r="G117" s="23">
        <v>1</v>
      </c>
      <c r="H117" s="55">
        <f t="shared" si="4"/>
        <v>3945.07</v>
      </c>
      <c r="I117" s="55">
        <f t="shared" si="5"/>
        <v>3945.07</v>
      </c>
      <c r="J117" s="19">
        <v>4734.08</v>
      </c>
      <c r="K117" s="19">
        <f t="shared" si="6"/>
        <v>26.44</v>
      </c>
      <c r="L117" s="19">
        <f t="shared" si="7"/>
        <v>26.44</v>
      </c>
      <c r="M117" s="19">
        <v>31.73</v>
      </c>
      <c r="BE117" s="14"/>
      <c r="BF117" s="15"/>
      <c r="BG117" s="21" t="s">
        <v>4893</v>
      </c>
      <c r="BH117" s="41"/>
      <c r="BI117" s="12"/>
      <c r="BJ117" s="12"/>
    </row>
    <row r="118" spans="1:62" s="3" customFormat="1" ht="21.6" x14ac:dyDescent="0.3">
      <c r="A118" s="25"/>
      <c r="B118" s="26" t="s">
        <v>4532</v>
      </c>
      <c r="C118" s="600" t="s">
        <v>4533</v>
      </c>
      <c r="D118" s="600"/>
      <c r="E118" s="600"/>
      <c r="F118" s="27" t="s">
        <v>72</v>
      </c>
      <c r="G118" s="22" t="s">
        <v>3927</v>
      </c>
      <c r="H118" s="55"/>
      <c r="I118" s="55"/>
      <c r="J118" s="19"/>
      <c r="K118" s="19"/>
      <c r="L118" s="19"/>
      <c r="M118" s="19"/>
      <c r="BE118" s="14"/>
      <c r="BF118" s="15"/>
      <c r="BG118" s="21"/>
      <c r="BH118" s="41"/>
      <c r="BI118" s="12"/>
      <c r="BJ118" s="12" t="s">
        <v>4533</v>
      </c>
    </row>
    <row r="119" spans="1:62" s="3" customFormat="1" ht="21.6" x14ac:dyDescent="0.3">
      <c r="A119" s="25"/>
      <c r="B119" s="26" t="s">
        <v>603</v>
      </c>
      <c r="C119" s="600" t="s">
        <v>604</v>
      </c>
      <c r="D119" s="600"/>
      <c r="E119" s="600"/>
      <c r="F119" s="27" t="s">
        <v>605</v>
      </c>
      <c r="G119" s="22" t="s">
        <v>5240</v>
      </c>
      <c r="H119" s="55"/>
      <c r="I119" s="55"/>
      <c r="J119" s="19"/>
      <c r="K119" s="19"/>
      <c r="L119" s="19"/>
      <c r="M119" s="19"/>
      <c r="BE119" s="14"/>
      <c r="BF119" s="15"/>
      <c r="BG119" s="21"/>
      <c r="BH119" s="41"/>
      <c r="BI119" s="12"/>
      <c r="BJ119" s="12" t="s">
        <v>604</v>
      </c>
    </row>
    <row r="120" spans="1:62" s="3" customFormat="1" ht="21.6" x14ac:dyDescent="0.3">
      <c r="A120" s="16" t="s">
        <v>5241</v>
      </c>
      <c r="B120" s="17" t="s">
        <v>5242</v>
      </c>
      <c r="C120" s="568" t="s">
        <v>5243</v>
      </c>
      <c r="D120" s="568"/>
      <c r="E120" s="568"/>
      <c r="F120" s="16" t="s">
        <v>1456</v>
      </c>
      <c r="G120" s="23">
        <v>1</v>
      </c>
      <c r="H120" s="55">
        <f t="shared" si="4"/>
        <v>0</v>
      </c>
      <c r="I120" s="55">
        <f t="shared" si="5"/>
        <v>0</v>
      </c>
      <c r="J120" s="19">
        <v>0</v>
      </c>
      <c r="K120" s="19">
        <f t="shared" si="6"/>
        <v>2861.25</v>
      </c>
      <c r="L120" s="19">
        <f t="shared" si="7"/>
        <v>2861.25</v>
      </c>
      <c r="M120" s="19">
        <v>3433.5</v>
      </c>
      <c r="BE120" s="14"/>
      <c r="BF120" s="15"/>
      <c r="BG120" s="21" t="s">
        <v>5243</v>
      </c>
      <c r="BH120" s="41"/>
      <c r="BI120" s="12"/>
      <c r="BJ120" s="12"/>
    </row>
    <row r="121" spans="1:62" s="3" customFormat="1" ht="15" customHeight="1" x14ac:dyDescent="0.3">
      <c r="A121" s="603" t="s">
        <v>5244</v>
      </c>
      <c r="B121" s="604"/>
      <c r="C121" s="604"/>
      <c r="D121" s="604"/>
      <c r="E121" s="604"/>
      <c r="F121" s="604"/>
      <c r="G121" s="604"/>
      <c r="H121" s="354"/>
      <c r="I121" s="354"/>
      <c r="J121" s="267"/>
      <c r="K121" s="267"/>
      <c r="L121" s="267"/>
      <c r="M121" s="267"/>
      <c r="BE121" s="14"/>
      <c r="BF121" s="15" t="s">
        <v>5244</v>
      </c>
      <c r="BG121" s="21"/>
      <c r="BH121" s="41"/>
      <c r="BI121" s="12"/>
      <c r="BJ121" s="12"/>
    </row>
    <row r="122" spans="1:62" s="3" customFormat="1" ht="21.6" x14ac:dyDescent="0.3">
      <c r="A122" s="16" t="s">
        <v>233</v>
      </c>
      <c r="B122" s="17" t="s">
        <v>4542</v>
      </c>
      <c r="C122" s="568" t="s">
        <v>4543</v>
      </c>
      <c r="D122" s="568"/>
      <c r="E122" s="568"/>
      <c r="F122" s="16" t="s">
        <v>38</v>
      </c>
      <c r="G122" s="23">
        <v>1</v>
      </c>
      <c r="H122" s="55">
        <f t="shared" si="4"/>
        <v>1057.31</v>
      </c>
      <c r="I122" s="55">
        <f t="shared" si="5"/>
        <v>1057.31</v>
      </c>
      <c r="J122" s="19">
        <v>1268.77</v>
      </c>
      <c r="K122" s="19">
        <f t="shared" si="6"/>
        <v>1.84</v>
      </c>
      <c r="L122" s="19">
        <f t="shared" si="7"/>
        <v>1.84</v>
      </c>
      <c r="M122" s="19">
        <v>2.21</v>
      </c>
      <c r="BE122" s="14"/>
      <c r="BF122" s="15"/>
      <c r="BG122" s="21" t="s">
        <v>4543</v>
      </c>
      <c r="BH122" s="41"/>
      <c r="BI122" s="12"/>
      <c r="BJ122" s="12"/>
    </row>
    <row r="123" spans="1:62" s="3" customFormat="1" ht="21.6" x14ac:dyDescent="0.3">
      <c r="A123" s="25"/>
      <c r="B123" s="26" t="s">
        <v>603</v>
      </c>
      <c r="C123" s="600" t="s">
        <v>604</v>
      </c>
      <c r="D123" s="600"/>
      <c r="E123" s="600"/>
      <c r="F123" s="27" t="s">
        <v>605</v>
      </c>
      <c r="G123" s="22" t="s">
        <v>1545</v>
      </c>
      <c r="H123" s="55"/>
      <c r="I123" s="55"/>
      <c r="J123" s="19"/>
      <c r="K123" s="19"/>
      <c r="L123" s="19"/>
      <c r="M123" s="19"/>
      <c r="BE123" s="14"/>
      <c r="BF123" s="15"/>
      <c r="BG123" s="21"/>
      <c r="BH123" s="41"/>
      <c r="BI123" s="12"/>
      <c r="BJ123" s="12" t="s">
        <v>604</v>
      </c>
    </row>
    <row r="124" spans="1:62" s="3" customFormat="1" ht="21.6" x14ac:dyDescent="0.3">
      <c r="A124" s="16" t="s">
        <v>4547</v>
      </c>
      <c r="B124" s="17" t="s">
        <v>5245</v>
      </c>
      <c r="C124" s="568" t="s">
        <v>5246</v>
      </c>
      <c r="D124" s="568"/>
      <c r="E124" s="568"/>
      <c r="F124" s="16" t="s">
        <v>1456</v>
      </c>
      <c r="G124" s="23">
        <v>1</v>
      </c>
      <c r="H124" s="55">
        <f t="shared" si="4"/>
        <v>0</v>
      </c>
      <c r="I124" s="55">
        <f t="shared" si="5"/>
        <v>0</v>
      </c>
      <c r="J124" s="19">
        <v>0</v>
      </c>
      <c r="K124" s="19">
        <f t="shared" si="6"/>
        <v>6484.87</v>
      </c>
      <c r="L124" s="19">
        <f t="shared" si="7"/>
        <v>6484.87</v>
      </c>
      <c r="M124" s="19">
        <v>7781.84</v>
      </c>
      <c r="BE124" s="14"/>
      <c r="BF124" s="15"/>
      <c r="BG124" s="21" t="s">
        <v>5246</v>
      </c>
      <c r="BH124" s="41"/>
      <c r="BI124" s="12"/>
      <c r="BJ124" s="12"/>
    </row>
    <row r="125" spans="1:62" s="3" customFormat="1" ht="15" customHeight="1" x14ac:dyDescent="0.3">
      <c r="A125" s="603" t="s">
        <v>5247</v>
      </c>
      <c r="B125" s="604"/>
      <c r="C125" s="604"/>
      <c r="D125" s="604"/>
      <c r="E125" s="604"/>
      <c r="F125" s="604"/>
      <c r="G125" s="604"/>
      <c r="H125" s="354"/>
      <c r="I125" s="354"/>
      <c r="J125" s="267"/>
      <c r="K125" s="267"/>
      <c r="L125" s="267"/>
      <c r="M125" s="267"/>
      <c r="BE125" s="14"/>
      <c r="BF125" s="15" t="s">
        <v>5247</v>
      </c>
      <c r="BG125" s="21"/>
      <c r="BH125" s="41"/>
      <c r="BI125" s="12"/>
      <c r="BJ125" s="12"/>
    </row>
    <row r="126" spans="1:62" s="3" customFormat="1" ht="14.4" x14ac:dyDescent="0.3">
      <c r="A126" s="16" t="s">
        <v>240</v>
      </c>
      <c r="B126" s="17" t="s">
        <v>5248</v>
      </c>
      <c r="C126" s="568" t="s">
        <v>5249</v>
      </c>
      <c r="D126" s="568"/>
      <c r="E126" s="568"/>
      <c r="F126" s="16" t="s">
        <v>5250</v>
      </c>
      <c r="G126" s="23">
        <v>1</v>
      </c>
      <c r="H126" s="55">
        <f t="shared" si="4"/>
        <v>19243.34</v>
      </c>
      <c r="I126" s="55">
        <f t="shared" si="5"/>
        <v>19243.34</v>
      </c>
      <c r="J126" s="19">
        <v>23092.01</v>
      </c>
      <c r="K126" s="19">
        <f t="shared" si="6"/>
        <v>981.49</v>
      </c>
      <c r="L126" s="19">
        <f t="shared" si="7"/>
        <v>981.49</v>
      </c>
      <c r="M126" s="19">
        <v>1177.79</v>
      </c>
      <c r="BE126" s="14"/>
      <c r="BF126" s="15"/>
      <c r="BG126" s="21" t="s">
        <v>5249</v>
      </c>
      <c r="BH126" s="41"/>
      <c r="BI126" s="12"/>
      <c r="BJ126" s="12"/>
    </row>
    <row r="127" spans="1:62" s="3" customFormat="1" ht="20.399999999999999" x14ac:dyDescent="0.3">
      <c r="A127" s="25"/>
      <c r="B127" s="26" t="s">
        <v>595</v>
      </c>
      <c r="C127" s="600" t="s">
        <v>596</v>
      </c>
      <c r="D127" s="600"/>
      <c r="E127" s="600"/>
      <c r="F127" s="27" t="s">
        <v>402</v>
      </c>
      <c r="G127" s="22" t="s">
        <v>5251</v>
      </c>
      <c r="H127" s="55"/>
      <c r="I127" s="55"/>
      <c r="J127" s="19"/>
      <c r="K127" s="19"/>
      <c r="L127" s="19"/>
      <c r="M127" s="19"/>
      <c r="BE127" s="14"/>
      <c r="BF127" s="15"/>
      <c r="BG127" s="21"/>
      <c r="BH127" s="41"/>
      <c r="BI127" s="12"/>
      <c r="BJ127" s="12" t="s">
        <v>596</v>
      </c>
    </row>
    <row r="128" spans="1:62" s="3" customFormat="1" ht="20.399999999999999" x14ac:dyDescent="0.3">
      <c r="A128" s="25"/>
      <c r="B128" s="26" t="s">
        <v>387</v>
      </c>
      <c r="C128" s="600" t="s">
        <v>388</v>
      </c>
      <c r="D128" s="600"/>
      <c r="E128" s="600"/>
      <c r="F128" s="27" t="s">
        <v>72</v>
      </c>
      <c r="G128" s="22" t="s">
        <v>5252</v>
      </c>
      <c r="H128" s="55"/>
      <c r="I128" s="55"/>
      <c r="J128" s="19"/>
      <c r="K128" s="19"/>
      <c r="L128" s="19"/>
      <c r="M128" s="19"/>
      <c r="BE128" s="14"/>
      <c r="BF128" s="15"/>
      <c r="BG128" s="21"/>
      <c r="BH128" s="41"/>
      <c r="BI128" s="12"/>
      <c r="BJ128" s="12" t="s">
        <v>388</v>
      </c>
    </row>
    <row r="129" spans="1:62" s="3" customFormat="1" ht="20.399999999999999" x14ac:dyDescent="0.3">
      <c r="A129" s="25"/>
      <c r="B129" s="26" t="s">
        <v>1932</v>
      </c>
      <c r="C129" s="600" t="s">
        <v>1933</v>
      </c>
      <c r="D129" s="600"/>
      <c r="E129" s="600"/>
      <c r="F129" s="27" t="s">
        <v>1257</v>
      </c>
      <c r="G129" s="22" t="s">
        <v>1906</v>
      </c>
      <c r="H129" s="55"/>
      <c r="I129" s="55"/>
      <c r="J129" s="19"/>
      <c r="K129" s="19"/>
      <c r="L129" s="19"/>
      <c r="M129" s="19"/>
      <c r="BE129" s="14"/>
      <c r="BF129" s="15"/>
      <c r="BG129" s="21"/>
      <c r="BH129" s="41"/>
      <c r="BI129" s="12"/>
      <c r="BJ129" s="12" t="s">
        <v>1933</v>
      </c>
    </row>
    <row r="130" spans="1:62" s="3" customFormat="1" ht="21.6" x14ac:dyDescent="0.3">
      <c r="A130" s="25"/>
      <c r="B130" s="26" t="s">
        <v>5253</v>
      </c>
      <c r="C130" s="600" t="s">
        <v>5254</v>
      </c>
      <c r="D130" s="600"/>
      <c r="E130" s="600"/>
      <c r="F130" s="27" t="s">
        <v>138</v>
      </c>
      <c r="G130" s="22" t="s">
        <v>5255</v>
      </c>
      <c r="H130" s="55"/>
      <c r="I130" s="55"/>
      <c r="J130" s="19"/>
      <c r="K130" s="19"/>
      <c r="L130" s="19"/>
      <c r="M130" s="19"/>
      <c r="BE130" s="14"/>
      <c r="BF130" s="15"/>
      <c r="BG130" s="21"/>
      <c r="BH130" s="41"/>
      <c r="BI130" s="12"/>
      <c r="BJ130" s="12" t="s">
        <v>5254</v>
      </c>
    </row>
    <row r="131" spans="1:62" s="3" customFormat="1" ht="20.399999999999999" x14ac:dyDescent="0.3">
      <c r="A131" s="25"/>
      <c r="B131" s="26" t="s">
        <v>5256</v>
      </c>
      <c r="C131" s="600" t="s">
        <v>5257</v>
      </c>
      <c r="D131" s="600"/>
      <c r="E131" s="600"/>
      <c r="F131" s="27" t="s">
        <v>72</v>
      </c>
      <c r="G131" s="22" t="s">
        <v>5258</v>
      </c>
      <c r="H131" s="55"/>
      <c r="I131" s="55"/>
      <c r="J131" s="19"/>
      <c r="K131" s="19"/>
      <c r="L131" s="19"/>
      <c r="M131" s="19"/>
      <c r="BE131" s="14"/>
      <c r="BF131" s="15"/>
      <c r="BG131" s="21"/>
      <c r="BH131" s="41"/>
      <c r="BI131" s="12"/>
      <c r="BJ131" s="12" t="s">
        <v>5257</v>
      </c>
    </row>
    <row r="132" spans="1:62" s="3" customFormat="1" ht="21.6" x14ac:dyDescent="0.3">
      <c r="A132" s="25"/>
      <c r="B132" s="26" t="s">
        <v>603</v>
      </c>
      <c r="C132" s="600" t="s">
        <v>604</v>
      </c>
      <c r="D132" s="600"/>
      <c r="E132" s="600"/>
      <c r="F132" s="27" t="s">
        <v>605</v>
      </c>
      <c r="G132" s="22" t="s">
        <v>5259</v>
      </c>
      <c r="H132" s="55"/>
      <c r="I132" s="55"/>
      <c r="J132" s="19"/>
      <c r="K132" s="19"/>
      <c r="L132" s="19"/>
      <c r="M132" s="19"/>
      <c r="BE132" s="14"/>
      <c r="BF132" s="15"/>
      <c r="BG132" s="21"/>
      <c r="BH132" s="41"/>
      <c r="BI132" s="12"/>
      <c r="BJ132" s="12" t="s">
        <v>604</v>
      </c>
    </row>
    <row r="133" spans="1:62" s="3" customFormat="1" ht="31.8" x14ac:dyDescent="0.3">
      <c r="A133" s="16" t="s">
        <v>4553</v>
      </c>
      <c r="B133" s="17" t="s">
        <v>5260</v>
      </c>
      <c r="C133" s="568" t="s">
        <v>5261</v>
      </c>
      <c r="D133" s="568"/>
      <c r="E133" s="568"/>
      <c r="F133" s="16" t="s">
        <v>1456</v>
      </c>
      <c r="G133" s="23">
        <v>1</v>
      </c>
      <c r="H133" s="55">
        <f t="shared" si="4"/>
        <v>0</v>
      </c>
      <c r="I133" s="55">
        <f t="shared" si="5"/>
        <v>0</v>
      </c>
      <c r="J133" s="19">
        <v>0</v>
      </c>
      <c r="K133" s="19">
        <f t="shared" si="6"/>
        <v>28054.62</v>
      </c>
      <c r="L133" s="19">
        <f t="shared" si="7"/>
        <v>28054.62</v>
      </c>
      <c r="M133" s="19">
        <v>33665.54</v>
      </c>
      <c r="BE133" s="14"/>
      <c r="BF133" s="15"/>
      <c r="BG133" s="21" t="s">
        <v>5261</v>
      </c>
      <c r="BH133" s="41"/>
      <c r="BI133" s="12"/>
      <c r="BJ133" s="12"/>
    </row>
    <row r="134" spans="1:62" s="3" customFormat="1" ht="15" customHeight="1" x14ac:dyDescent="0.3">
      <c r="A134" s="603" t="s">
        <v>5262</v>
      </c>
      <c r="B134" s="604"/>
      <c r="C134" s="604"/>
      <c r="D134" s="604"/>
      <c r="E134" s="604"/>
      <c r="F134" s="604"/>
      <c r="G134" s="604"/>
      <c r="H134" s="354"/>
      <c r="I134" s="354"/>
      <c r="J134" s="267"/>
      <c r="K134" s="267"/>
      <c r="L134" s="267"/>
      <c r="M134" s="267"/>
      <c r="BE134" s="14"/>
      <c r="BF134" s="15" t="s">
        <v>5262</v>
      </c>
      <c r="BG134" s="21"/>
      <c r="BH134" s="41"/>
      <c r="BI134" s="12"/>
      <c r="BJ134" s="12"/>
    </row>
    <row r="135" spans="1:62" s="3" customFormat="1" ht="21.6" x14ac:dyDescent="0.3">
      <c r="A135" s="16" t="s">
        <v>243</v>
      </c>
      <c r="B135" s="17" t="s">
        <v>5263</v>
      </c>
      <c r="C135" s="568" t="s">
        <v>5264</v>
      </c>
      <c r="D135" s="568"/>
      <c r="E135" s="568"/>
      <c r="F135" s="16" t="s">
        <v>38</v>
      </c>
      <c r="G135" s="23">
        <v>3</v>
      </c>
      <c r="H135" s="55">
        <f t="shared" si="4"/>
        <v>129.56</v>
      </c>
      <c r="I135" s="55">
        <f t="shared" si="5"/>
        <v>388.68</v>
      </c>
      <c r="J135" s="19">
        <v>466.41</v>
      </c>
      <c r="K135" s="19">
        <f t="shared" si="6"/>
        <v>0.21</v>
      </c>
      <c r="L135" s="19">
        <f t="shared" si="7"/>
        <v>0.62</v>
      </c>
      <c r="M135" s="19">
        <v>0.74</v>
      </c>
      <c r="BE135" s="14"/>
      <c r="BF135" s="15"/>
      <c r="BG135" s="21" t="s">
        <v>5264</v>
      </c>
      <c r="BH135" s="41"/>
      <c r="BI135" s="12"/>
      <c r="BJ135" s="12"/>
    </row>
    <row r="136" spans="1:62" s="3" customFormat="1" ht="21.6" x14ac:dyDescent="0.3">
      <c r="A136" s="25"/>
      <c r="B136" s="26" t="s">
        <v>603</v>
      </c>
      <c r="C136" s="600" t="s">
        <v>604</v>
      </c>
      <c r="D136" s="600"/>
      <c r="E136" s="600"/>
      <c r="F136" s="27" t="s">
        <v>605</v>
      </c>
      <c r="G136" s="22" t="s">
        <v>4602</v>
      </c>
      <c r="H136" s="55"/>
      <c r="I136" s="55"/>
      <c r="J136" s="19"/>
      <c r="K136" s="19"/>
      <c r="L136" s="19"/>
      <c r="M136" s="19"/>
      <c r="BE136" s="14"/>
      <c r="BF136" s="15"/>
      <c r="BG136" s="21"/>
      <c r="BH136" s="41"/>
      <c r="BI136" s="12"/>
      <c r="BJ136" s="12" t="s">
        <v>604</v>
      </c>
    </row>
    <row r="137" spans="1:62" s="3" customFormat="1" ht="21.6" x14ac:dyDescent="0.3">
      <c r="A137" s="16" t="s">
        <v>4559</v>
      </c>
      <c r="B137" s="17" t="s">
        <v>5265</v>
      </c>
      <c r="C137" s="568" t="s">
        <v>5266</v>
      </c>
      <c r="D137" s="568"/>
      <c r="E137" s="568"/>
      <c r="F137" s="16" t="s">
        <v>1456</v>
      </c>
      <c r="G137" s="23">
        <v>1</v>
      </c>
      <c r="H137" s="55">
        <f t="shared" si="4"/>
        <v>0</v>
      </c>
      <c r="I137" s="55">
        <f t="shared" si="5"/>
        <v>0</v>
      </c>
      <c r="J137" s="19">
        <v>0</v>
      </c>
      <c r="K137" s="19">
        <f t="shared" si="6"/>
        <v>5818.38</v>
      </c>
      <c r="L137" s="19">
        <f t="shared" si="7"/>
        <v>5818.38</v>
      </c>
      <c r="M137" s="19">
        <v>6982.06</v>
      </c>
      <c r="BE137" s="14"/>
      <c r="BF137" s="15"/>
      <c r="BG137" s="21" t="s">
        <v>5266</v>
      </c>
      <c r="BH137" s="41"/>
      <c r="BI137" s="12"/>
      <c r="BJ137" s="12"/>
    </row>
    <row r="138" spans="1:62" s="3" customFormat="1" ht="21.6" x14ac:dyDescent="0.3">
      <c r="A138" s="16" t="s">
        <v>529</v>
      </c>
      <c r="B138" s="17" t="s">
        <v>5267</v>
      </c>
      <c r="C138" s="568" t="s">
        <v>5268</v>
      </c>
      <c r="D138" s="568"/>
      <c r="E138" s="568"/>
      <c r="F138" s="16" t="s">
        <v>1456</v>
      </c>
      <c r="G138" s="23">
        <v>1</v>
      </c>
      <c r="H138" s="55">
        <f t="shared" si="4"/>
        <v>0</v>
      </c>
      <c r="I138" s="55">
        <f t="shared" si="5"/>
        <v>0</v>
      </c>
      <c r="J138" s="19">
        <v>0</v>
      </c>
      <c r="K138" s="19">
        <f t="shared" si="6"/>
        <v>3392</v>
      </c>
      <c r="L138" s="19">
        <f t="shared" si="7"/>
        <v>3392</v>
      </c>
      <c r="M138" s="19">
        <v>4070.4</v>
      </c>
      <c r="BE138" s="14"/>
      <c r="BF138" s="15"/>
      <c r="BG138" s="21" t="s">
        <v>5268</v>
      </c>
      <c r="BH138" s="41"/>
      <c r="BI138" s="12"/>
      <c r="BJ138" s="12"/>
    </row>
    <row r="139" spans="1:62" s="3" customFormat="1" ht="21.6" x14ac:dyDescent="0.3">
      <c r="A139" s="16" t="s">
        <v>535</v>
      </c>
      <c r="B139" s="17" t="s">
        <v>5269</v>
      </c>
      <c r="C139" s="568" t="s">
        <v>5270</v>
      </c>
      <c r="D139" s="568"/>
      <c r="E139" s="568"/>
      <c r="F139" s="16" t="s">
        <v>1456</v>
      </c>
      <c r="G139" s="23">
        <v>1</v>
      </c>
      <c r="H139" s="55">
        <f t="shared" si="4"/>
        <v>0</v>
      </c>
      <c r="I139" s="55">
        <f t="shared" si="5"/>
        <v>0</v>
      </c>
      <c r="J139" s="19">
        <v>0</v>
      </c>
      <c r="K139" s="19">
        <f t="shared" si="6"/>
        <v>1824.59</v>
      </c>
      <c r="L139" s="19">
        <f t="shared" si="7"/>
        <v>1824.59</v>
      </c>
      <c r="M139" s="19">
        <v>2189.5100000000002</v>
      </c>
      <c r="BE139" s="14"/>
      <c r="BF139" s="15"/>
      <c r="BG139" s="21" t="s">
        <v>5270</v>
      </c>
      <c r="BH139" s="41"/>
      <c r="BI139" s="12"/>
      <c r="BJ139" s="12"/>
    </row>
    <row r="140" spans="1:62" s="3" customFormat="1" ht="15" customHeight="1" x14ac:dyDescent="0.3">
      <c r="A140" s="603" t="s">
        <v>5271</v>
      </c>
      <c r="B140" s="604"/>
      <c r="C140" s="604"/>
      <c r="D140" s="604"/>
      <c r="E140" s="604"/>
      <c r="F140" s="604"/>
      <c r="G140" s="604"/>
      <c r="H140" s="354"/>
      <c r="I140" s="354"/>
      <c r="J140" s="267"/>
      <c r="K140" s="267"/>
      <c r="L140" s="267"/>
      <c r="M140" s="267"/>
      <c r="BE140" s="14"/>
      <c r="BF140" s="15" t="s">
        <v>5271</v>
      </c>
      <c r="BG140" s="21"/>
      <c r="BH140" s="41"/>
      <c r="BI140" s="12"/>
      <c r="BJ140" s="12"/>
    </row>
    <row r="141" spans="1:62" s="3" customFormat="1" ht="21.6" x14ac:dyDescent="0.3">
      <c r="A141" s="16" t="s">
        <v>538</v>
      </c>
      <c r="B141" s="17" t="s">
        <v>4899</v>
      </c>
      <c r="C141" s="568" t="s">
        <v>4900</v>
      </c>
      <c r="D141" s="568"/>
      <c r="E141" s="568"/>
      <c r="F141" s="16" t="s">
        <v>38</v>
      </c>
      <c r="G141" s="23">
        <v>2</v>
      </c>
      <c r="H141" s="55">
        <f t="shared" si="4"/>
        <v>629.47</v>
      </c>
      <c r="I141" s="55">
        <f t="shared" si="5"/>
        <v>1258.94</v>
      </c>
      <c r="J141" s="19">
        <v>1510.73</v>
      </c>
      <c r="K141" s="19">
        <f t="shared" si="6"/>
        <v>237.82</v>
      </c>
      <c r="L141" s="19">
        <f t="shared" si="7"/>
        <v>475.63</v>
      </c>
      <c r="M141" s="19">
        <v>570.75</v>
      </c>
      <c r="BE141" s="14"/>
      <c r="BF141" s="15"/>
      <c r="BG141" s="21" t="s">
        <v>4900</v>
      </c>
      <c r="BH141" s="41"/>
      <c r="BI141" s="12"/>
      <c r="BJ141" s="12"/>
    </row>
    <row r="142" spans="1:62" s="3" customFormat="1" ht="20.399999999999999" x14ac:dyDescent="0.3">
      <c r="A142" s="25"/>
      <c r="B142" s="26" t="s">
        <v>273</v>
      </c>
      <c r="C142" s="600" t="s">
        <v>274</v>
      </c>
      <c r="D142" s="600"/>
      <c r="E142" s="600"/>
      <c r="F142" s="27" t="s">
        <v>67</v>
      </c>
      <c r="G142" s="22" t="s">
        <v>1401</v>
      </c>
      <c r="H142" s="55"/>
      <c r="I142" s="55"/>
      <c r="J142" s="19"/>
      <c r="K142" s="19"/>
      <c r="L142" s="19"/>
      <c r="M142" s="19"/>
      <c r="BE142" s="14"/>
      <c r="BF142" s="15"/>
      <c r="BG142" s="21"/>
      <c r="BH142" s="41"/>
      <c r="BI142" s="12"/>
      <c r="BJ142" s="12" t="s">
        <v>274</v>
      </c>
    </row>
    <row r="143" spans="1:62" s="3" customFormat="1" ht="21.6" x14ac:dyDescent="0.3">
      <c r="A143" s="25"/>
      <c r="B143" s="26" t="s">
        <v>1388</v>
      </c>
      <c r="C143" s="600" t="s">
        <v>1389</v>
      </c>
      <c r="D143" s="600"/>
      <c r="E143" s="600"/>
      <c r="F143" s="27" t="s">
        <v>72</v>
      </c>
      <c r="G143" s="22" t="s">
        <v>1390</v>
      </c>
      <c r="H143" s="55"/>
      <c r="I143" s="55"/>
      <c r="J143" s="19"/>
      <c r="K143" s="19"/>
      <c r="L143" s="19"/>
      <c r="M143" s="19"/>
      <c r="BE143" s="14"/>
      <c r="BF143" s="15"/>
      <c r="BG143" s="21"/>
      <c r="BH143" s="41"/>
      <c r="BI143" s="12"/>
      <c r="BJ143" s="12" t="s">
        <v>1389</v>
      </c>
    </row>
    <row r="144" spans="1:62" s="3" customFormat="1" ht="20.399999999999999" x14ac:dyDescent="0.3">
      <c r="A144" s="25"/>
      <c r="B144" s="26" t="s">
        <v>1391</v>
      </c>
      <c r="C144" s="600" t="s">
        <v>1392</v>
      </c>
      <c r="D144" s="600"/>
      <c r="E144" s="600"/>
      <c r="F144" s="27" t="s">
        <v>138</v>
      </c>
      <c r="G144" s="22" t="s">
        <v>1692</v>
      </c>
      <c r="H144" s="55"/>
      <c r="I144" s="55"/>
      <c r="J144" s="19"/>
      <c r="K144" s="19"/>
      <c r="L144" s="19"/>
      <c r="M144" s="19"/>
      <c r="BE144" s="14"/>
      <c r="BF144" s="15"/>
      <c r="BG144" s="21"/>
      <c r="BH144" s="41"/>
      <c r="BI144" s="12"/>
      <c r="BJ144" s="12" t="s">
        <v>1392</v>
      </c>
    </row>
    <row r="145" spans="1:62" s="3" customFormat="1" ht="21.6" x14ac:dyDescent="0.3">
      <c r="A145" s="25"/>
      <c r="B145" s="26" t="s">
        <v>1393</v>
      </c>
      <c r="C145" s="600" t="s">
        <v>1394</v>
      </c>
      <c r="D145" s="600"/>
      <c r="E145" s="600"/>
      <c r="F145" s="27" t="s">
        <v>67</v>
      </c>
      <c r="G145" s="22" t="s">
        <v>1395</v>
      </c>
      <c r="H145" s="55"/>
      <c r="I145" s="55"/>
      <c r="J145" s="19"/>
      <c r="K145" s="19"/>
      <c r="L145" s="19"/>
      <c r="M145" s="19"/>
      <c r="BE145" s="14"/>
      <c r="BF145" s="15"/>
      <c r="BG145" s="21"/>
      <c r="BH145" s="41"/>
      <c r="BI145" s="12"/>
      <c r="BJ145" s="12" t="s">
        <v>1394</v>
      </c>
    </row>
    <row r="146" spans="1:62" s="3" customFormat="1" ht="21.6" x14ac:dyDescent="0.3">
      <c r="A146" s="25"/>
      <c r="B146" s="26" t="s">
        <v>1398</v>
      </c>
      <c r="C146" s="600" t="s">
        <v>1399</v>
      </c>
      <c r="D146" s="600"/>
      <c r="E146" s="600"/>
      <c r="F146" s="27" t="s">
        <v>112</v>
      </c>
      <c r="G146" s="22" t="s">
        <v>1400</v>
      </c>
      <c r="H146" s="55"/>
      <c r="I146" s="55"/>
      <c r="J146" s="19"/>
      <c r="K146" s="19"/>
      <c r="L146" s="19"/>
      <c r="M146" s="19"/>
      <c r="BE146" s="14"/>
      <c r="BF146" s="15"/>
      <c r="BG146" s="21"/>
      <c r="BH146" s="41"/>
      <c r="BI146" s="12"/>
      <c r="BJ146" s="12" t="s">
        <v>1399</v>
      </c>
    </row>
    <row r="147" spans="1:62" s="3" customFormat="1" ht="20.399999999999999" x14ac:dyDescent="0.3">
      <c r="A147" s="25"/>
      <c r="B147" s="26" t="s">
        <v>411</v>
      </c>
      <c r="C147" s="600" t="s">
        <v>412</v>
      </c>
      <c r="D147" s="600"/>
      <c r="E147" s="600"/>
      <c r="F147" s="27" t="s">
        <v>67</v>
      </c>
      <c r="G147" s="22" t="s">
        <v>5272</v>
      </c>
      <c r="H147" s="55"/>
      <c r="I147" s="55"/>
      <c r="J147" s="19"/>
      <c r="K147" s="19"/>
      <c r="L147" s="19"/>
      <c r="M147" s="19"/>
      <c r="BE147" s="14"/>
      <c r="BF147" s="15"/>
      <c r="BG147" s="21"/>
      <c r="BH147" s="41"/>
      <c r="BI147" s="12"/>
      <c r="BJ147" s="12" t="s">
        <v>412</v>
      </c>
    </row>
    <row r="148" spans="1:62" s="3" customFormat="1" ht="20.399999999999999" x14ac:dyDescent="0.3">
      <c r="A148" s="25"/>
      <c r="B148" s="26" t="s">
        <v>1402</v>
      </c>
      <c r="C148" s="600" t="s">
        <v>1403</v>
      </c>
      <c r="D148" s="600"/>
      <c r="E148" s="600"/>
      <c r="F148" s="27" t="s">
        <v>67</v>
      </c>
      <c r="G148" s="22" t="s">
        <v>5272</v>
      </c>
      <c r="H148" s="55"/>
      <c r="I148" s="55"/>
      <c r="J148" s="19"/>
      <c r="K148" s="19"/>
      <c r="L148" s="19"/>
      <c r="M148" s="19"/>
      <c r="BE148" s="14"/>
      <c r="BF148" s="15"/>
      <c r="BG148" s="21"/>
      <c r="BH148" s="41"/>
      <c r="BI148" s="12"/>
      <c r="BJ148" s="12" t="s">
        <v>1403</v>
      </c>
    </row>
    <row r="149" spans="1:62" s="3" customFormat="1" ht="20.399999999999999" x14ac:dyDescent="0.3">
      <c r="A149" s="25"/>
      <c r="B149" s="26" t="s">
        <v>366</v>
      </c>
      <c r="C149" s="600" t="s">
        <v>367</v>
      </c>
      <c r="D149" s="600"/>
      <c r="E149" s="600"/>
      <c r="F149" s="27" t="s">
        <v>72</v>
      </c>
      <c r="G149" s="22" t="s">
        <v>1692</v>
      </c>
      <c r="H149" s="55"/>
      <c r="I149" s="55"/>
      <c r="J149" s="19"/>
      <c r="K149" s="19"/>
      <c r="L149" s="19"/>
      <c r="M149" s="19"/>
      <c r="BE149" s="14"/>
      <c r="BF149" s="15"/>
      <c r="BG149" s="21"/>
      <c r="BH149" s="41"/>
      <c r="BI149" s="12"/>
      <c r="BJ149" s="12" t="s">
        <v>367</v>
      </c>
    </row>
    <row r="150" spans="1:62" s="3" customFormat="1" ht="20.399999999999999" x14ac:dyDescent="0.3">
      <c r="A150" s="25"/>
      <c r="B150" s="26" t="s">
        <v>349</v>
      </c>
      <c r="C150" s="600" t="s">
        <v>350</v>
      </c>
      <c r="D150" s="600"/>
      <c r="E150" s="600"/>
      <c r="F150" s="27" t="s">
        <v>72</v>
      </c>
      <c r="G150" s="22" t="s">
        <v>1390</v>
      </c>
      <c r="H150" s="55"/>
      <c r="I150" s="55"/>
      <c r="J150" s="19"/>
      <c r="K150" s="19"/>
      <c r="L150" s="19"/>
      <c r="M150" s="19"/>
      <c r="BE150" s="14"/>
      <c r="BF150" s="15"/>
      <c r="BG150" s="21"/>
      <c r="BH150" s="41"/>
      <c r="BI150" s="12"/>
      <c r="BJ150" s="12" t="s">
        <v>350</v>
      </c>
    </row>
    <row r="151" spans="1:62" s="3" customFormat="1" ht="21.6" x14ac:dyDescent="0.3">
      <c r="A151" s="25"/>
      <c r="B151" s="26" t="s">
        <v>603</v>
      </c>
      <c r="C151" s="600" t="s">
        <v>604</v>
      </c>
      <c r="D151" s="600"/>
      <c r="E151" s="600"/>
      <c r="F151" s="27" t="s">
        <v>605</v>
      </c>
      <c r="G151" s="22" t="s">
        <v>1404</v>
      </c>
      <c r="H151" s="55"/>
      <c r="I151" s="55"/>
      <c r="J151" s="19"/>
      <c r="K151" s="19"/>
      <c r="L151" s="19"/>
      <c r="M151" s="19"/>
      <c r="BE151" s="14"/>
      <c r="BF151" s="15"/>
      <c r="BG151" s="21"/>
      <c r="BH151" s="41"/>
      <c r="BI151" s="12"/>
      <c r="BJ151" s="12" t="s">
        <v>604</v>
      </c>
    </row>
    <row r="152" spans="1:62" s="3" customFormat="1" ht="21.6" x14ac:dyDescent="0.3">
      <c r="A152" s="16" t="s">
        <v>543</v>
      </c>
      <c r="B152" s="17" t="s">
        <v>5273</v>
      </c>
      <c r="C152" s="568" t="s">
        <v>5274</v>
      </c>
      <c r="D152" s="568"/>
      <c r="E152" s="568"/>
      <c r="F152" s="16" t="s">
        <v>1456</v>
      </c>
      <c r="G152" s="23">
        <v>2</v>
      </c>
      <c r="H152" s="55">
        <f t="shared" ref="H152:H205" si="8">I152/G152</f>
        <v>0</v>
      </c>
      <c r="I152" s="55">
        <f t="shared" ref="I152:I205" si="9">J152/1.2</f>
        <v>0</v>
      </c>
      <c r="J152" s="19">
        <v>0</v>
      </c>
      <c r="K152" s="19">
        <f t="shared" ref="K152:K205" si="10">L152/G152</f>
        <v>638.61</v>
      </c>
      <c r="L152" s="19">
        <f t="shared" ref="L152:L205" si="11">M152/1.2</f>
        <v>1277.22</v>
      </c>
      <c r="M152" s="19">
        <v>1532.66</v>
      </c>
      <c r="BE152" s="14"/>
      <c r="BF152" s="15"/>
      <c r="BG152" s="21" t="s">
        <v>5274</v>
      </c>
      <c r="BH152" s="41"/>
      <c r="BI152" s="12"/>
      <c r="BJ152" s="12"/>
    </row>
    <row r="153" spans="1:62" s="3" customFormat="1" ht="15" customHeight="1" x14ac:dyDescent="0.3">
      <c r="A153" s="603" t="s">
        <v>5275</v>
      </c>
      <c r="B153" s="604"/>
      <c r="C153" s="604"/>
      <c r="D153" s="604"/>
      <c r="E153" s="604"/>
      <c r="F153" s="604"/>
      <c r="G153" s="604"/>
      <c r="H153" s="354"/>
      <c r="I153" s="354"/>
      <c r="J153" s="267"/>
      <c r="K153" s="267"/>
      <c r="L153" s="267"/>
      <c r="M153" s="267"/>
      <c r="BE153" s="14"/>
      <c r="BF153" s="15" t="s">
        <v>5275</v>
      </c>
      <c r="BG153" s="21"/>
      <c r="BH153" s="41"/>
      <c r="BI153" s="12"/>
      <c r="BJ153" s="12"/>
    </row>
    <row r="154" spans="1:62" s="3" customFormat="1" ht="21.6" x14ac:dyDescent="0.3">
      <c r="A154" s="16" t="s">
        <v>545</v>
      </c>
      <c r="B154" s="17" t="s">
        <v>5263</v>
      </c>
      <c r="C154" s="568" t="s">
        <v>5264</v>
      </c>
      <c r="D154" s="568"/>
      <c r="E154" s="568"/>
      <c r="F154" s="16" t="s">
        <v>38</v>
      </c>
      <c r="G154" s="23">
        <v>3</v>
      </c>
      <c r="H154" s="55">
        <f t="shared" si="8"/>
        <v>129.56</v>
      </c>
      <c r="I154" s="55">
        <f t="shared" si="9"/>
        <v>388.68</v>
      </c>
      <c r="J154" s="19">
        <v>466.41</v>
      </c>
      <c r="K154" s="19">
        <f t="shared" si="10"/>
        <v>0.21</v>
      </c>
      <c r="L154" s="19">
        <f t="shared" si="11"/>
        <v>0.62</v>
      </c>
      <c r="M154" s="19">
        <v>0.74</v>
      </c>
      <c r="BE154" s="14"/>
      <c r="BF154" s="15"/>
      <c r="BG154" s="21" t="s">
        <v>5264</v>
      </c>
      <c r="BH154" s="41"/>
      <c r="BI154" s="12"/>
      <c r="BJ154" s="12"/>
    </row>
    <row r="155" spans="1:62" s="3" customFormat="1" ht="21.6" x14ac:dyDescent="0.3">
      <c r="A155" s="25"/>
      <c r="B155" s="26" t="s">
        <v>603</v>
      </c>
      <c r="C155" s="600" t="s">
        <v>604</v>
      </c>
      <c r="D155" s="600"/>
      <c r="E155" s="600"/>
      <c r="F155" s="27" t="s">
        <v>605</v>
      </c>
      <c r="G155" s="22" t="s">
        <v>4602</v>
      </c>
      <c r="H155" s="55"/>
      <c r="I155" s="55"/>
      <c r="J155" s="19"/>
      <c r="K155" s="19"/>
      <c r="L155" s="19"/>
      <c r="M155" s="19"/>
      <c r="BE155" s="14"/>
      <c r="BF155" s="15"/>
      <c r="BG155" s="21"/>
      <c r="BH155" s="41"/>
      <c r="BI155" s="12"/>
      <c r="BJ155" s="12" t="s">
        <v>604</v>
      </c>
    </row>
    <row r="156" spans="1:62" s="3" customFormat="1" ht="31.8" x14ac:dyDescent="0.3">
      <c r="A156" s="16" t="s">
        <v>566</v>
      </c>
      <c r="B156" s="17" t="s">
        <v>5276</v>
      </c>
      <c r="C156" s="568" t="s">
        <v>5277</v>
      </c>
      <c r="D156" s="568"/>
      <c r="E156" s="568"/>
      <c r="F156" s="16" t="s">
        <v>1456</v>
      </c>
      <c r="G156" s="23">
        <v>1</v>
      </c>
      <c r="H156" s="55">
        <f t="shared" si="8"/>
        <v>0</v>
      </c>
      <c r="I156" s="55">
        <f t="shared" si="9"/>
        <v>0</v>
      </c>
      <c r="J156" s="19">
        <v>0</v>
      </c>
      <c r="K156" s="19">
        <f t="shared" si="10"/>
        <v>1998.75</v>
      </c>
      <c r="L156" s="19">
        <f t="shared" si="11"/>
        <v>1998.75</v>
      </c>
      <c r="M156" s="19">
        <v>2398.5</v>
      </c>
      <c r="BE156" s="14"/>
      <c r="BF156" s="15"/>
      <c r="BG156" s="21" t="s">
        <v>5277</v>
      </c>
      <c r="BH156" s="41"/>
      <c r="BI156" s="12"/>
      <c r="BJ156" s="12"/>
    </row>
    <row r="157" spans="1:62" s="3" customFormat="1" ht="21.6" x14ac:dyDescent="0.3">
      <c r="A157" s="16" t="s">
        <v>580</v>
      </c>
      <c r="B157" s="17" t="s">
        <v>5278</v>
      </c>
      <c r="C157" s="568" t="s">
        <v>5279</v>
      </c>
      <c r="D157" s="568"/>
      <c r="E157" s="568"/>
      <c r="F157" s="16" t="s">
        <v>1456</v>
      </c>
      <c r="G157" s="23">
        <v>1</v>
      </c>
      <c r="H157" s="55">
        <f t="shared" si="8"/>
        <v>0</v>
      </c>
      <c r="I157" s="55">
        <f t="shared" si="9"/>
        <v>0</v>
      </c>
      <c r="J157" s="19">
        <v>0</v>
      </c>
      <c r="K157" s="19">
        <f t="shared" si="10"/>
        <v>787.86</v>
      </c>
      <c r="L157" s="19">
        <f t="shared" si="11"/>
        <v>787.86</v>
      </c>
      <c r="M157" s="19">
        <v>945.43</v>
      </c>
      <c r="BE157" s="14"/>
      <c r="BF157" s="15"/>
      <c r="BG157" s="21" t="s">
        <v>5279</v>
      </c>
      <c r="BH157" s="41"/>
      <c r="BI157" s="12"/>
      <c r="BJ157" s="12"/>
    </row>
    <row r="158" spans="1:62" s="3" customFormat="1" ht="21.6" x14ac:dyDescent="0.3">
      <c r="A158" s="16" t="s">
        <v>581</v>
      </c>
      <c r="B158" s="17" t="s">
        <v>5280</v>
      </c>
      <c r="C158" s="568" t="s">
        <v>5281</v>
      </c>
      <c r="D158" s="568"/>
      <c r="E158" s="568"/>
      <c r="F158" s="16" t="s">
        <v>1456</v>
      </c>
      <c r="G158" s="23">
        <v>1</v>
      </c>
      <c r="H158" s="55">
        <f t="shared" si="8"/>
        <v>0</v>
      </c>
      <c r="I158" s="55">
        <f t="shared" si="9"/>
        <v>0</v>
      </c>
      <c r="J158" s="19">
        <v>0</v>
      </c>
      <c r="K158" s="19">
        <f t="shared" si="10"/>
        <v>862.58</v>
      </c>
      <c r="L158" s="19">
        <f t="shared" si="11"/>
        <v>862.58</v>
      </c>
      <c r="M158" s="19">
        <v>1035.0999999999999</v>
      </c>
      <c r="BE158" s="14"/>
      <c r="BF158" s="15"/>
      <c r="BG158" s="21" t="s">
        <v>5281</v>
      </c>
      <c r="BH158" s="41"/>
      <c r="BI158" s="12"/>
      <c r="BJ158" s="12"/>
    </row>
    <row r="159" spans="1:62" s="3" customFormat="1" ht="20.399999999999999" x14ac:dyDescent="0.3">
      <c r="A159" s="16" t="s">
        <v>2133</v>
      </c>
      <c r="B159" s="17" t="s">
        <v>5282</v>
      </c>
      <c r="C159" s="568" t="s">
        <v>5283</v>
      </c>
      <c r="D159" s="568"/>
      <c r="E159" s="568"/>
      <c r="F159" s="16" t="s">
        <v>1456</v>
      </c>
      <c r="G159" s="23">
        <v>1</v>
      </c>
      <c r="H159" s="55">
        <f t="shared" si="8"/>
        <v>0</v>
      </c>
      <c r="I159" s="55">
        <f t="shared" si="9"/>
        <v>0</v>
      </c>
      <c r="J159" s="19">
        <v>0</v>
      </c>
      <c r="K159" s="19">
        <f t="shared" si="10"/>
        <v>2372.69</v>
      </c>
      <c r="L159" s="19">
        <f t="shared" si="11"/>
        <v>2372.69</v>
      </c>
      <c r="M159" s="19">
        <v>2847.23</v>
      </c>
      <c r="BE159" s="14"/>
      <c r="BF159" s="15"/>
      <c r="BG159" s="21" t="s">
        <v>5283</v>
      </c>
      <c r="BH159" s="41"/>
      <c r="BI159" s="12"/>
      <c r="BJ159" s="12"/>
    </row>
    <row r="160" spans="1:62" s="3" customFormat="1" ht="21.6" x14ac:dyDescent="0.3">
      <c r="A160" s="16" t="s">
        <v>2134</v>
      </c>
      <c r="B160" s="17" t="s">
        <v>5284</v>
      </c>
      <c r="C160" s="568" t="s">
        <v>5285</v>
      </c>
      <c r="D160" s="568"/>
      <c r="E160" s="568"/>
      <c r="F160" s="16" t="s">
        <v>1456</v>
      </c>
      <c r="G160" s="23">
        <v>1</v>
      </c>
      <c r="H160" s="55">
        <f t="shared" si="8"/>
        <v>0</v>
      </c>
      <c r="I160" s="55">
        <f t="shared" si="9"/>
        <v>0</v>
      </c>
      <c r="J160" s="19">
        <v>0</v>
      </c>
      <c r="K160" s="19">
        <f t="shared" si="10"/>
        <v>159.08000000000001</v>
      </c>
      <c r="L160" s="19">
        <f t="shared" si="11"/>
        <v>159.08000000000001</v>
      </c>
      <c r="M160" s="19">
        <v>190.9</v>
      </c>
      <c r="BE160" s="14"/>
      <c r="BF160" s="15"/>
      <c r="BG160" s="21" t="s">
        <v>5285</v>
      </c>
      <c r="BH160" s="41"/>
      <c r="BI160" s="12"/>
      <c r="BJ160" s="12"/>
    </row>
    <row r="161" spans="1:62" s="3" customFormat="1" ht="15" customHeight="1" x14ac:dyDescent="0.3">
      <c r="A161" s="603" t="s">
        <v>5286</v>
      </c>
      <c r="B161" s="604"/>
      <c r="C161" s="604"/>
      <c r="D161" s="604"/>
      <c r="E161" s="604"/>
      <c r="F161" s="604"/>
      <c r="G161" s="604"/>
      <c r="H161" s="354"/>
      <c r="I161" s="354"/>
      <c r="J161" s="267"/>
      <c r="K161" s="267"/>
      <c r="L161" s="267"/>
      <c r="M161" s="267"/>
      <c r="BE161" s="14"/>
      <c r="BF161" s="15" t="s">
        <v>5286</v>
      </c>
      <c r="BG161" s="21"/>
      <c r="BH161" s="41"/>
      <c r="BI161" s="12"/>
      <c r="BJ161" s="12"/>
    </row>
    <row r="162" spans="1:62" s="3" customFormat="1" ht="14.4" x14ac:dyDescent="0.3">
      <c r="A162" s="16" t="s">
        <v>2135</v>
      </c>
      <c r="B162" s="17" t="s">
        <v>4627</v>
      </c>
      <c r="C162" s="568" t="s">
        <v>4628</v>
      </c>
      <c r="D162" s="568"/>
      <c r="E162" s="568"/>
      <c r="F162" s="16" t="s">
        <v>38</v>
      </c>
      <c r="G162" s="23">
        <v>3</v>
      </c>
      <c r="H162" s="55">
        <f t="shared" si="8"/>
        <v>1253.52</v>
      </c>
      <c r="I162" s="55">
        <f t="shared" si="9"/>
        <v>3760.57</v>
      </c>
      <c r="J162" s="19">
        <v>4512.68</v>
      </c>
      <c r="K162" s="19">
        <f t="shared" si="10"/>
        <v>3.89</v>
      </c>
      <c r="L162" s="19">
        <f t="shared" si="11"/>
        <v>11.68</v>
      </c>
      <c r="M162" s="19">
        <v>14.02</v>
      </c>
      <c r="BE162" s="14"/>
      <c r="BF162" s="15"/>
      <c r="BG162" s="21" t="s">
        <v>4628</v>
      </c>
      <c r="BH162" s="41"/>
      <c r="BI162" s="12"/>
      <c r="BJ162" s="12"/>
    </row>
    <row r="163" spans="1:62" s="3" customFormat="1" ht="20.399999999999999" x14ac:dyDescent="0.3">
      <c r="A163" s="25"/>
      <c r="B163" s="26" t="s">
        <v>387</v>
      </c>
      <c r="C163" s="600" t="s">
        <v>388</v>
      </c>
      <c r="D163" s="600"/>
      <c r="E163" s="600"/>
      <c r="F163" s="27" t="s">
        <v>72</v>
      </c>
      <c r="G163" s="22" t="s">
        <v>4602</v>
      </c>
      <c r="H163" s="55"/>
      <c r="I163" s="55"/>
      <c r="J163" s="19"/>
      <c r="K163" s="19"/>
      <c r="L163" s="19"/>
      <c r="M163" s="19"/>
      <c r="BE163" s="14"/>
      <c r="BF163" s="15"/>
      <c r="BG163" s="21"/>
      <c r="BH163" s="41"/>
      <c r="BI163" s="12"/>
      <c r="BJ163" s="12" t="s">
        <v>388</v>
      </c>
    </row>
    <row r="164" spans="1:62" s="3" customFormat="1" ht="21.6" x14ac:dyDescent="0.3">
      <c r="A164" s="25"/>
      <c r="B164" s="26" t="s">
        <v>603</v>
      </c>
      <c r="C164" s="600" t="s">
        <v>604</v>
      </c>
      <c r="D164" s="600"/>
      <c r="E164" s="600"/>
      <c r="F164" s="27" t="s">
        <v>605</v>
      </c>
      <c r="G164" s="22" t="s">
        <v>5287</v>
      </c>
      <c r="H164" s="55"/>
      <c r="I164" s="55"/>
      <c r="J164" s="19"/>
      <c r="K164" s="19"/>
      <c r="L164" s="19"/>
      <c r="M164" s="19"/>
      <c r="BE164" s="14"/>
      <c r="BF164" s="15"/>
      <c r="BG164" s="21"/>
      <c r="BH164" s="41"/>
      <c r="BI164" s="12"/>
      <c r="BJ164" s="12" t="s">
        <v>604</v>
      </c>
    </row>
    <row r="165" spans="1:62" s="3" customFormat="1" ht="21.6" x14ac:dyDescent="0.3">
      <c r="A165" s="16" t="s">
        <v>5288</v>
      </c>
      <c r="B165" s="17" t="s">
        <v>5289</v>
      </c>
      <c r="C165" s="568" t="s">
        <v>5290</v>
      </c>
      <c r="D165" s="568"/>
      <c r="E165" s="568"/>
      <c r="F165" s="16" t="s">
        <v>1456</v>
      </c>
      <c r="G165" s="23">
        <v>1</v>
      </c>
      <c r="H165" s="55">
        <f t="shared" si="8"/>
        <v>0</v>
      </c>
      <c r="I165" s="55">
        <f t="shared" si="9"/>
        <v>0</v>
      </c>
      <c r="J165" s="19">
        <v>0</v>
      </c>
      <c r="K165" s="19">
        <f t="shared" si="10"/>
        <v>1463.93</v>
      </c>
      <c r="L165" s="19">
        <f t="shared" si="11"/>
        <v>1463.93</v>
      </c>
      <c r="M165" s="19">
        <v>1756.72</v>
      </c>
      <c r="BE165" s="14"/>
      <c r="BF165" s="15"/>
      <c r="BG165" s="21" t="s">
        <v>5290</v>
      </c>
      <c r="BH165" s="41"/>
      <c r="BI165" s="12"/>
      <c r="BJ165" s="12"/>
    </row>
    <row r="166" spans="1:62" s="3" customFormat="1" ht="21.6" x14ac:dyDescent="0.3">
      <c r="A166" s="16" t="s">
        <v>2165</v>
      </c>
      <c r="B166" s="17" t="s">
        <v>5291</v>
      </c>
      <c r="C166" s="568" t="s">
        <v>5292</v>
      </c>
      <c r="D166" s="568"/>
      <c r="E166" s="568"/>
      <c r="F166" s="16" t="s">
        <v>1456</v>
      </c>
      <c r="G166" s="23">
        <v>2</v>
      </c>
      <c r="H166" s="55">
        <f t="shared" si="8"/>
        <v>0</v>
      </c>
      <c r="I166" s="55">
        <f t="shared" si="9"/>
        <v>0</v>
      </c>
      <c r="J166" s="19">
        <v>0</v>
      </c>
      <c r="K166" s="19">
        <f t="shared" si="10"/>
        <v>1375.62</v>
      </c>
      <c r="L166" s="19">
        <f t="shared" si="11"/>
        <v>2751.24</v>
      </c>
      <c r="M166" s="19">
        <v>3301.49</v>
      </c>
      <c r="BE166" s="14"/>
      <c r="BF166" s="15"/>
      <c r="BG166" s="21" t="s">
        <v>5292</v>
      </c>
      <c r="BH166" s="41"/>
      <c r="BI166" s="12"/>
      <c r="BJ166" s="12"/>
    </row>
    <row r="167" spans="1:62" s="3" customFormat="1" ht="15" customHeight="1" x14ac:dyDescent="0.3">
      <c r="A167" s="601" t="s">
        <v>5293</v>
      </c>
      <c r="B167" s="602"/>
      <c r="C167" s="602"/>
      <c r="D167" s="602"/>
      <c r="E167" s="602"/>
      <c r="F167" s="602"/>
      <c r="G167" s="602"/>
      <c r="H167" s="101"/>
      <c r="I167" s="101"/>
      <c r="J167" s="102"/>
      <c r="K167" s="102"/>
      <c r="L167" s="102"/>
      <c r="M167" s="102"/>
      <c r="BE167" s="14" t="s">
        <v>5293</v>
      </c>
      <c r="BF167" s="15"/>
      <c r="BG167" s="21"/>
      <c r="BH167" s="41"/>
      <c r="BI167" s="12"/>
      <c r="BJ167" s="12"/>
    </row>
    <row r="168" spans="1:62" s="3" customFormat="1" ht="15" customHeight="1" x14ac:dyDescent="0.3">
      <c r="A168" s="603" t="s">
        <v>5294</v>
      </c>
      <c r="B168" s="604"/>
      <c r="C168" s="604"/>
      <c r="D168" s="604"/>
      <c r="E168" s="604"/>
      <c r="F168" s="604"/>
      <c r="G168" s="604"/>
      <c r="H168" s="354"/>
      <c r="I168" s="354"/>
      <c r="J168" s="267"/>
      <c r="K168" s="267"/>
      <c r="L168" s="267"/>
      <c r="M168" s="267"/>
      <c r="BE168" s="14"/>
      <c r="BF168" s="15" t="s">
        <v>5294</v>
      </c>
      <c r="BG168" s="21"/>
      <c r="BH168" s="41"/>
      <c r="BI168" s="12"/>
      <c r="BJ168" s="12"/>
    </row>
    <row r="169" spans="1:62" s="3" customFormat="1" ht="31.8" x14ac:dyDescent="0.3">
      <c r="A169" s="16" t="s">
        <v>2175</v>
      </c>
      <c r="B169" s="17" t="s">
        <v>4919</v>
      </c>
      <c r="C169" s="568" t="s">
        <v>4881</v>
      </c>
      <c r="D169" s="568"/>
      <c r="E169" s="568"/>
      <c r="F169" s="16" t="s">
        <v>38</v>
      </c>
      <c r="G169" s="23">
        <v>3</v>
      </c>
      <c r="H169" s="55">
        <f t="shared" si="8"/>
        <v>241.61</v>
      </c>
      <c r="I169" s="55">
        <f t="shared" si="9"/>
        <v>724.83</v>
      </c>
      <c r="J169" s="19">
        <v>869.8</v>
      </c>
      <c r="K169" s="19">
        <f t="shared" si="10"/>
        <v>0.41</v>
      </c>
      <c r="L169" s="19">
        <f t="shared" si="11"/>
        <v>1.23</v>
      </c>
      <c r="M169" s="19">
        <v>1.47</v>
      </c>
      <c r="BE169" s="14"/>
      <c r="BF169" s="15"/>
      <c r="BG169" s="21" t="s">
        <v>4881</v>
      </c>
      <c r="BH169" s="41"/>
      <c r="BI169" s="12"/>
      <c r="BJ169" s="12"/>
    </row>
    <row r="170" spans="1:62" s="3" customFormat="1" ht="21.6" x14ac:dyDescent="0.3">
      <c r="A170" s="25"/>
      <c r="B170" s="26" t="s">
        <v>603</v>
      </c>
      <c r="C170" s="600" t="s">
        <v>604</v>
      </c>
      <c r="D170" s="600"/>
      <c r="E170" s="600"/>
      <c r="F170" s="27" t="s">
        <v>605</v>
      </c>
      <c r="G170" s="22" t="s">
        <v>5295</v>
      </c>
      <c r="H170" s="55"/>
      <c r="I170" s="55"/>
      <c r="J170" s="19"/>
      <c r="K170" s="19"/>
      <c r="L170" s="19"/>
      <c r="M170" s="19"/>
      <c r="BE170" s="14"/>
      <c r="BF170" s="15"/>
      <c r="BG170" s="21"/>
      <c r="BH170" s="41"/>
      <c r="BI170" s="12"/>
      <c r="BJ170" s="12" t="s">
        <v>604</v>
      </c>
    </row>
    <row r="171" spans="1:62" s="3" customFormat="1" ht="31.8" x14ac:dyDescent="0.3">
      <c r="A171" s="16" t="s">
        <v>2176</v>
      </c>
      <c r="B171" s="17" t="s">
        <v>5296</v>
      </c>
      <c r="C171" s="568" t="s">
        <v>5297</v>
      </c>
      <c r="D171" s="568"/>
      <c r="E171" s="568"/>
      <c r="F171" s="16" t="s">
        <v>1456</v>
      </c>
      <c r="G171" s="23">
        <v>3</v>
      </c>
      <c r="H171" s="55">
        <f t="shared" si="8"/>
        <v>0</v>
      </c>
      <c r="I171" s="55">
        <f t="shared" si="9"/>
        <v>0</v>
      </c>
      <c r="J171" s="19">
        <v>0</v>
      </c>
      <c r="K171" s="19">
        <f t="shared" si="10"/>
        <v>663.72</v>
      </c>
      <c r="L171" s="19">
        <f t="shared" si="11"/>
        <v>1991.17</v>
      </c>
      <c r="M171" s="19">
        <v>2389.4</v>
      </c>
      <c r="BE171" s="14"/>
      <c r="BF171" s="15"/>
      <c r="BG171" s="21" t="s">
        <v>5297</v>
      </c>
      <c r="BH171" s="41"/>
      <c r="BI171" s="12"/>
      <c r="BJ171" s="12"/>
    </row>
    <row r="172" spans="1:62" s="3" customFormat="1" ht="15" customHeight="1" x14ac:dyDescent="0.3">
      <c r="A172" s="603" t="s">
        <v>5298</v>
      </c>
      <c r="B172" s="604"/>
      <c r="C172" s="604"/>
      <c r="D172" s="604"/>
      <c r="E172" s="604"/>
      <c r="F172" s="604"/>
      <c r="G172" s="604"/>
      <c r="H172" s="354"/>
      <c r="I172" s="354"/>
      <c r="J172" s="267"/>
      <c r="K172" s="267"/>
      <c r="L172" s="267"/>
      <c r="M172" s="267"/>
      <c r="BE172" s="14"/>
      <c r="BF172" s="15" t="s">
        <v>5298</v>
      </c>
      <c r="BG172" s="21"/>
      <c r="BH172" s="41"/>
      <c r="BI172" s="12"/>
      <c r="BJ172" s="12"/>
    </row>
    <row r="173" spans="1:62" s="3" customFormat="1" ht="31.8" x14ac:dyDescent="0.3">
      <c r="A173" s="16" t="s">
        <v>2179</v>
      </c>
      <c r="B173" s="17" t="s">
        <v>4919</v>
      </c>
      <c r="C173" s="568" t="s">
        <v>4881</v>
      </c>
      <c r="D173" s="568"/>
      <c r="E173" s="568"/>
      <c r="F173" s="16" t="s">
        <v>38</v>
      </c>
      <c r="G173" s="23">
        <v>4</v>
      </c>
      <c r="H173" s="55">
        <f t="shared" si="8"/>
        <v>241.61</v>
      </c>
      <c r="I173" s="55">
        <f t="shared" si="9"/>
        <v>966.44</v>
      </c>
      <c r="J173" s="19">
        <v>1159.73</v>
      </c>
      <c r="K173" s="19">
        <f t="shared" si="10"/>
        <v>0.41</v>
      </c>
      <c r="L173" s="19">
        <f t="shared" si="11"/>
        <v>1.64</v>
      </c>
      <c r="M173" s="19">
        <v>1.97</v>
      </c>
      <c r="BE173" s="14"/>
      <c r="BF173" s="15"/>
      <c r="BG173" s="21" t="s">
        <v>4881</v>
      </c>
      <c r="BH173" s="41"/>
      <c r="BI173" s="12"/>
      <c r="BJ173" s="12"/>
    </row>
    <row r="174" spans="1:62" s="3" customFormat="1" ht="21.6" x14ac:dyDescent="0.3">
      <c r="A174" s="25"/>
      <c r="B174" s="26" t="s">
        <v>603</v>
      </c>
      <c r="C174" s="600" t="s">
        <v>604</v>
      </c>
      <c r="D174" s="600"/>
      <c r="E174" s="600"/>
      <c r="F174" s="27" t="s">
        <v>605</v>
      </c>
      <c r="G174" s="22" t="s">
        <v>5299</v>
      </c>
      <c r="H174" s="55"/>
      <c r="I174" s="55"/>
      <c r="J174" s="19"/>
      <c r="K174" s="19"/>
      <c r="L174" s="19"/>
      <c r="M174" s="19"/>
      <c r="BE174" s="14"/>
      <c r="BF174" s="15"/>
      <c r="BG174" s="21"/>
      <c r="BH174" s="41"/>
      <c r="BI174" s="12"/>
      <c r="BJ174" s="12" t="s">
        <v>604</v>
      </c>
    </row>
    <row r="175" spans="1:62" s="3" customFormat="1" ht="21.6" x14ac:dyDescent="0.3">
      <c r="A175" s="16" t="s">
        <v>2206</v>
      </c>
      <c r="B175" s="17" t="s">
        <v>5300</v>
      </c>
      <c r="C175" s="568" t="s">
        <v>5301</v>
      </c>
      <c r="D175" s="568"/>
      <c r="E175" s="568"/>
      <c r="F175" s="16" t="s">
        <v>1456</v>
      </c>
      <c r="G175" s="23">
        <v>4</v>
      </c>
      <c r="H175" s="55">
        <f t="shared" si="8"/>
        <v>0</v>
      </c>
      <c r="I175" s="55">
        <f t="shared" si="9"/>
        <v>0</v>
      </c>
      <c r="J175" s="19">
        <v>0</v>
      </c>
      <c r="K175" s="19">
        <f t="shared" si="10"/>
        <v>105.99</v>
      </c>
      <c r="L175" s="19">
        <f t="shared" si="11"/>
        <v>423.97</v>
      </c>
      <c r="M175" s="19">
        <v>508.76</v>
      </c>
      <c r="BE175" s="14"/>
      <c r="BF175" s="15"/>
      <c r="BG175" s="21" t="s">
        <v>5301</v>
      </c>
      <c r="BH175" s="41"/>
      <c r="BI175" s="12"/>
      <c r="BJ175" s="12"/>
    </row>
    <row r="176" spans="1:62" s="3" customFormat="1" ht="15" customHeight="1" x14ac:dyDescent="0.3">
      <c r="A176" s="603" t="s">
        <v>5302</v>
      </c>
      <c r="B176" s="604"/>
      <c r="C176" s="604"/>
      <c r="D176" s="604"/>
      <c r="E176" s="604"/>
      <c r="F176" s="604"/>
      <c r="G176" s="604"/>
      <c r="H176" s="354"/>
      <c r="I176" s="354"/>
      <c r="J176" s="267"/>
      <c r="K176" s="267"/>
      <c r="L176" s="267"/>
      <c r="M176" s="267"/>
      <c r="BE176" s="14"/>
      <c r="BF176" s="15" t="s">
        <v>5302</v>
      </c>
      <c r="BG176" s="21"/>
      <c r="BH176" s="41"/>
      <c r="BI176" s="12"/>
      <c r="BJ176" s="12"/>
    </row>
    <row r="177" spans="1:62" s="3" customFormat="1" ht="21.6" x14ac:dyDescent="0.3">
      <c r="A177" s="16" t="s">
        <v>2210</v>
      </c>
      <c r="B177" s="17" t="s">
        <v>4108</v>
      </c>
      <c r="C177" s="568" t="s">
        <v>4109</v>
      </c>
      <c r="D177" s="568"/>
      <c r="E177" s="568"/>
      <c r="F177" s="16" t="s">
        <v>138</v>
      </c>
      <c r="G177" s="23">
        <v>2</v>
      </c>
      <c r="H177" s="55">
        <f t="shared" si="8"/>
        <v>37208</v>
      </c>
      <c r="I177" s="55">
        <f t="shared" si="9"/>
        <v>74415.990000000005</v>
      </c>
      <c r="J177" s="19">
        <v>89299.19</v>
      </c>
      <c r="K177" s="19">
        <f t="shared" si="10"/>
        <v>637.79</v>
      </c>
      <c r="L177" s="19">
        <f t="shared" si="11"/>
        <v>1275.58</v>
      </c>
      <c r="M177" s="19">
        <v>1530.69</v>
      </c>
      <c r="BE177" s="14"/>
      <c r="BF177" s="15"/>
      <c r="BG177" s="21" t="s">
        <v>4109</v>
      </c>
      <c r="BH177" s="41"/>
      <c r="BI177" s="12"/>
      <c r="BJ177" s="12"/>
    </row>
    <row r="178" spans="1:62" s="3" customFormat="1" ht="31.8" x14ac:dyDescent="0.3">
      <c r="A178" s="25"/>
      <c r="B178" s="26" t="s">
        <v>1699</v>
      </c>
      <c r="C178" s="600" t="s">
        <v>1700</v>
      </c>
      <c r="D178" s="600"/>
      <c r="E178" s="600"/>
      <c r="F178" s="27" t="s">
        <v>72</v>
      </c>
      <c r="G178" s="22" t="s">
        <v>5303</v>
      </c>
      <c r="H178" s="55"/>
      <c r="I178" s="55"/>
      <c r="J178" s="19"/>
      <c r="K178" s="19"/>
      <c r="L178" s="19"/>
      <c r="M178" s="19"/>
      <c r="BE178" s="14"/>
      <c r="BF178" s="15"/>
      <c r="BG178" s="21"/>
      <c r="BH178" s="41"/>
      <c r="BI178" s="12"/>
      <c r="BJ178" s="12" t="s">
        <v>1700</v>
      </c>
    </row>
    <row r="179" spans="1:62" s="3" customFormat="1" ht="20.399999999999999" x14ac:dyDescent="0.3">
      <c r="A179" s="25"/>
      <c r="B179" s="26" t="s">
        <v>387</v>
      </c>
      <c r="C179" s="600" t="s">
        <v>388</v>
      </c>
      <c r="D179" s="600"/>
      <c r="E179" s="600"/>
      <c r="F179" s="27" t="s">
        <v>72</v>
      </c>
      <c r="G179" s="22" t="s">
        <v>5304</v>
      </c>
      <c r="H179" s="55"/>
      <c r="I179" s="55"/>
      <c r="J179" s="19"/>
      <c r="K179" s="19"/>
      <c r="L179" s="19"/>
      <c r="M179" s="19"/>
      <c r="BE179" s="14"/>
      <c r="BF179" s="15"/>
      <c r="BG179" s="21"/>
      <c r="BH179" s="41"/>
      <c r="BI179" s="12"/>
      <c r="BJ179" s="12" t="s">
        <v>388</v>
      </c>
    </row>
    <row r="180" spans="1:62" s="3" customFormat="1" ht="20.399999999999999" x14ac:dyDescent="0.3">
      <c r="A180" s="25"/>
      <c r="B180" s="26" t="s">
        <v>1912</v>
      </c>
      <c r="C180" s="600" t="s">
        <v>1913</v>
      </c>
      <c r="D180" s="600"/>
      <c r="E180" s="600"/>
      <c r="F180" s="27" t="s">
        <v>67</v>
      </c>
      <c r="G180" s="22" t="s">
        <v>5305</v>
      </c>
      <c r="H180" s="55"/>
      <c r="I180" s="55"/>
      <c r="J180" s="19"/>
      <c r="K180" s="19"/>
      <c r="L180" s="19"/>
      <c r="M180" s="19"/>
      <c r="BE180" s="14"/>
      <c r="BF180" s="15"/>
      <c r="BG180" s="21"/>
      <c r="BH180" s="41"/>
      <c r="BI180" s="12"/>
      <c r="BJ180" s="12" t="s">
        <v>1913</v>
      </c>
    </row>
    <row r="181" spans="1:62" s="3" customFormat="1" ht="20.399999999999999" x14ac:dyDescent="0.3">
      <c r="A181" s="25"/>
      <c r="B181" s="26" t="s">
        <v>1080</v>
      </c>
      <c r="C181" s="600" t="s">
        <v>1081</v>
      </c>
      <c r="D181" s="600"/>
      <c r="E181" s="600"/>
      <c r="F181" s="27" t="s">
        <v>1082</v>
      </c>
      <c r="G181" s="22" t="s">
        <v>5306</v>
      </c>
      <c r="H181" s="55"/>
      <c r="I181" s="55"/>
      <c r="J181" s="19"/>
      <c r="K181" s="19"/>
      <c r="L181" s="19"/>
      <c r="M181" s="19"/>
      <c r="BE181" s="14"/>
      <c r="BF181" s="15"/>
      <c r="BG181" s="21"/>
      <c r="BH181" s="41"/>
      <c r="BI181" s="12"/>
      <c r="BJ181" s="12" t="s">
        <v>1081</v>
      </c>
    </row>
    <row r="182" spans="1:62" s="3" customFormat="1" ht="21.6" x14ac:dyDescent="0.3">
      <c r="A182" s="25"/>
      <c r="B182" s="26" t="s">
        <v>603</v>
      </c>
      <c r="C182" s="600" t="s">
        <v>604</v>
      </c>
      <c r="D182" s="600"/>
      <c r="E182" s="600"/>
      <c r="F182" s="27" t="s">
        <v>605</v>
      </c>
      <c r="G182" s="22" t="s">
        <v>5307</v>
      </c>
      <c r="H182" s="55"/>
      <c r="I182" s="55"/>
      <c r="J182" s="19"/>
      <c r="K182" s="19"/>
      <c r="L182" s="19"/>
      <c r="M182" s="19"/>
      <c r="BE182" s="14"/>
      <c r="BF182" s="15"/>
      <c r="BG182" s="21"/>
      <c r="BH182" s="41"/>
      <c r="BI182" s="12"/>
      <c r="BJ182" s="12" t="s">
        <v>604</v>
      </c>
    </row>
    <row r="183" spans="1:62" s="3" customFormat="1" ht="20.399999999999999" x14ac:dyDescent="0.3">
      <c r="A183" s="16" t="s">
        <v>2218</v>
      </c>
      <c r="B183" s="17" t="s">
        <v>5308</v>
      </c>
      <c r="C183" s="568" t="s">
        <v>5309</v>
      </c>
      <c r="D183" s="568"/>
      <c r="E183" s="568"/>
      <c r="F183" s="16" t="s">
        <v>1456</v>
      </c>
      <c r="G183" s="23">
        <v>2</v>
      </c>
      <c r="H183" s="55">
        <f t="shared" si="8"/>
        <v>0</v>
      </c>
      <c r="I183" s="55">
        <f t="shared" si="9"/>
        <v>0</v>
      </c>
      <c r="J183" s="19">
        <v>0</v>
      </c>
      <c r="K183" s="19">
        <f t="shared" si="10"/>
        <v>882.47</v>
      </c>
      <c r="L183" s="19">
        <f t="shared" si="11"/>
        <v>1764.93</v>
      </c>
      <c r="M183" s="19">
        <v>2117.92</v>
      </c>
      <c r="BE183" s="14"/>
      <c r="BF183" s="15"/>
      <c r="BG183" s="21" t="s">
        <v>5309</v>
      </c>
      <c r="BH183" s="41"/>
      <c r="BI183" s="12"/>
      <c r="BJ183" s="12"/>
    </row>
    <row r="184" spans="1:62" s="3" customFormat="1" ht="15" customHeight="1" x14ac:dyDescent="0.3">
      <c r="A184" s="603" t="s">
        <v>5310</v>
      </c>
      <c r="B184" s="604"/>
      <c r="C184" s="604"/>
      <c r="D184" s="604"/>
      <c r="E184" s="604"/>
      <c r="F184" s="604"/>
      <c r="G184" s="604"/>
      <c r="H184" s="354"/>
      <c r="I184" s="354"/>
      <c r="J184" s="267"/>
      <c r="K184" s="267"/>
      <c r="L184" s="267"/>
      <c r="M184" s="267"/>
      <c r="BE184" s="14"/>
      <c r="BF184" s="15" t="s">
        <v>5310</v>
      </c>
      <c r="BG184" s="21"/>
      <c r="BH184" s="41"/>
      <c r="BI184" s="12"/>
      <c r="BJ184" s="12"/>
    </row>
    <row r="185" spans="1:62" s="3" customFormat="1" ht="14.4" x14ac:dyDescent="0.3">
      <c r="A185" s="16" t="s">
        <v>2222</v>
      </c>
      <c r="B185" s="17" t="s">
        <v>1957</v>
      </c>
      <c r="C185" s="568" t="s">
        <v>1958</v>
      </c>
      <c r="D185" s="568"/>
      <c r="E185" s="568"/>
      <c r="F185" s="16" t="s">
        <v>64</v>
      </c>
      <c r="G185" s="30">
        <v>0.04</v>
      </c>
      <c r="H185" s="55">
        <f t="shared" si="8"/>
        <v>19016.5</v>
      </c>
      <c r="I185" s="55">
        <f t="shared" si="9"/>
        <v>760.66</v>
      </c>
      <c r="J185" s="19">
        <v>912.79</v>
      </c>
      <c r="K185" s="19">
        <f t="shared" si="10"/>
        <v>528.25</v>
      </c>
      <c r="L185" s="19">
        <f t="shared" si="11"/>
        <v>21.13</v>
      </c>
      <c r="M185" s="19">
        <v>25.35</v>
      </c>
      <c r="BE185" s="14"/>
      <c r="BF185" s="15"/>
      <c r="BG185" s="21" t="s">
        <v>1958</v>
      </c>
      <c r="BH185" s="41"/>
      <c r="BI185" s="12"/>
      <c r="BJ185" s="12"/>
    </row>
    <row r="186" spans="1:62" s="3" customFormat="1" ht="21.6" x14ac:dyDescent="0.3">
      <c r="A186" s="25"/>
      <c r="B186" s="26" t="s">
        <v>1415</v>
      </c>
      <c r="C186" s="600" t="s">
        <v>1416</v>
      </c>
      <c r="D186" s="600"/>
      <c r="E186" s="600"/>
      <c r="F186" s="27" t="s">
        <v>1082</v>
      </c>
      <c r="G186" s="22" t="s">
        <v>1757</v>
      </c>
      <c r="H186" s="55"/>
      <c r="I186" s="55"/>
      <c r="J186" s="19"/>
      <c r="K186" s="19"/>
      <c r="L186" s="19"/>
      <c r="M186" s="19"/>
      <c r="BE186" s="14"/>
      <c r="BF186" s="15"/>
      <c r="BG186" s="21"/>
      <c r="BH186" s="41"/>
      <c r="BI186" s="12"/>
      <c r="BJ186" s="12" t="s">
        <v>1416</v>
      </c>
    </row>
    <row r="187" spans="1:62" s="3" customFormat="1" ht="20.399999999999999" x14ac:dyDescent="0.3">
      <c r="A187" s="25"/>
      <c r="B187" s="26" t="s">
        <v>1960</v>
      </c>
      <c r="C187" s="600" t="s">
        <v>1961</v>
      </c>
      <c r="D187" s="600"/>
      <c r="E187" s="600"/>
      <c r="F187" s="27" t="s">
        <v>67</v>
      </c>
      <c r="G187" s="22" t="s">
        <v>5311</v>
      </c>
      <c r="H187" s="55"/>
      <c r="I187" s="55"/>
      <c r="J187" s="19"/>
      <c r="K187" s="19"/>
      <c r="L187" s="19"/>
      <c r="M187" s="19"/>
      <c r="BE187" s="14"/>
      <c r="BF187" s="15"/>
      <c r="BG187" s="21"/>
      <c r="BH187" s="41"/>
      <c r="BI187" s="12"/>
      <c r="BJ187" s="12" t="s">
        <v>1961</v>
      </c>
    </row>
    <row r="188" spans="1:62" s="3" customFormat="1" ht="21.6" x14ac:dyDescent="0.3">
      <c r="A188" s="25"/>
      <c r="B188" s="26" t="s">
        <v>603</v>
      </c>
      <c r="C188" s="600" t="s">
        <v>604</v>
      </c>
      <c r="D188" s="600"/>
      <c r="E188" s="600"/>
      <c r="F188" s="27" t="s">
        <v>605</v>
      </c>
      <c r="G188" s="22" t="s">
        <v>5312</v>
      </c>
      <c r="H188" s="55"/>
      <c r="I188" s="55"/>
      <c r="J188" s="19"/>
      <c r="K188" s="19"/>
      <c r="L188" s="19"/>
      <c r="M188" s="19"/>
      <c r="BE188" s="14"/>
      <c r="BF188" s="15"/>
      <c r="BG188" s="21"/>
      <c r="BH188" s="41"/>
      <c r="BI188" s="12"/>
      <c r="BJ188" s="12" t="s">
        <v>604</v>
      </c>
    </row>
    <row r="189" spans="1:62" s="3" customFormat="1" ht="14.4" x14ac:dyDescent="0.3">
      <c r="A189" s="16" t="s">
        <v>2225</v>
      </c>
      <c r="B189" s="17" t="s">
        <v>5313</v>
      </c>
      <c r="C189" s="568" t="s">
        <v>5314</v>
      </c>
      <c r="D189" s="568"/>
      <c r="E189" s="568"/>
      <c r="F189" s="16" t="s">
        <v>112</v>
      </c>
      <c r="G189" s="23">
        <v>4</v>
      </c>
      <c r="H189" s="55">
        <f t="shared" si="8"/>
        <v>0</v>
      </c>
      <c r="I189" s="55">
        <f t="shared" si="9"/>
        <v>0</v>
      </c>
      <c r="J189" s="19">
        <v>0</v>
      </c>
      <c r="K189" s="19">
        <f t="shared" si="10"/>
        <v>17.53</v>
      </c>
      <c r="L189" s="19">
        <f t="shared" si="11"/>
        <v>70.11</v>
      </c>
      <c r="M189" s="19">
        <v>84.13</v>
      </c>
      <c r="BE189" s="14"/>
      <c r="BF189" s="15"/>
      <c r="BG189" s="21" t="s">
        <v>5314</v>
      </c>
      <c r="BH189" s="41"/>
      <c r="BI189" s="12"/>
      <c r="BJ189" s="12"/>
    </row>
    <row r="190" spans="1:62" s="3" customFormat="1" ht="15" customHeight="1" x14ac:dyDescent="0.3">
      <c r="A190" s="655" t="s">
        <v>5315</v>
      </c>
      <c r="B190" s="656"/>
      <c r="C190" s="656"/>
      <c r="D190" s="656"/>
      <c r="E190" s="656"/>
      <c r="F190" s="656"/>
      <c r="G190" s="656"/>
      <c r="H190" s="354"/>
      <c r="I190" s="354"/>
      <c r="J190" s="267"/>
      <c r="K190" s="267"/>
      <c r="L190" s="267"/>
      <c r="M190" s="267"/>
      <c r="BE190" s="14"/>
      <c r="BF190" s="15" t="s">
        <v>5315</v>
      </c>
      <c r="BG190" s="21"/>
      <c r="BH190" s="41"/>
      <c r="BI190" s="12"/>
      <c r="BJ190" s="12"/>
    </row>
    <row r="191" spans="1:62" s="3" customFormat="1" ht="14.4" x14ac:dyDescent="0.3">
      <c r="A191" s="16" t="s">
        <v>2226</v>
      </c>
      <c r="B191" s="17" t="s">
        <v>5316</v>
      </c>
      <c r="C191" s="568" t="s">
        <v>5317</v>
      </c>
      <c r="D191" s="568"/>
      <c r="E191" s="568"/>
      <c r="F191" s="16" t="s">
        <v>64</v>
      </c>
      <c r="G191" s="30">
        <v>0.03</v>
      </c>
      <c r="H191" s="55">
        <f t="shared" si="8"/>
        <v>21466</v>
      </c>
      <c r="I191" s="55">
        <f t="shared" si="9"/>
        <v>643.98</v>
      </c>
      <c r="J191" s="19">
        <v>772.77</v>
      </c>
      <c r="K191" s="19">
        <f t="shared" si="10"/>
        <v>717</v>
      </c>
      <c r="L191" s="19">
        <f t="shared" si="11"/>
        <v>21.51</v>
      </c>
      <c r="M191" s="19">
        <v>25.81</v>
      </c>
      <c r="BE191" s="14"/>
      <c r="BF191" s="15"/>
      <c r="BG191" s="21" t="s">
        <v>5317</v>
      </c>
      <c r="BH191" s="41"/>
      <c r="BI191" s="12"/>
      <c r="BJ191" s="12"/>
    </row>
    <row r="192" spans="1:62" s="3" customFormat="1" ht="21.6" x14ac:dyDescent="0.3">
      <c r="A192" s="25"/>
      <c r="B192" s="26" t="s">
        <v>1415</v>
      </c>
      <c r="C192" s="600" t="s">
        <v>1416</v>
      </c>
      <c r="D192" s="600"/>
      <c r="E192" s="600"/>
      <c r="F192" s="27" t="s">
        <v>1082</v>
      </c>
      <c r="G192" s="22" t="s">
        <v>5318</v>
      </c>
      <c r="H192" s="55"/>
      <c r="I192" s="55"/>
      <c r="J192" s="19"/>
      <c r="K192" s="19"/>
      <c r="L192" s="19"/>
      <c r="M192" s="19"/>
      <c r="BE192" s="14"/>
      <c r="BF192" s="15"/>
      <c r="BG192" s="21"/>
      <c r="BH192" s="41"/>
      <c r="BI192" s="12"/>
      <c r="BJ192" s="12" t="s">
        <v>1416</v>
      </c>
    </row>
    <row r="193" spans="1:62" s="3" customFormat="1" ht="20.399999999999999" x14ac:dyDescent="0.3">
      <c r="A193" s="25"/>
      <c r="B193" s="26" t="s">
        <v>1960</v>
      </c>
      <c r="C193" s="600" t="s">
        <v>1961</v>
      </c>
      <c r="D193" s="600"/>
      <c r="E193" s="600"/>
      <c r="F193" s="27" t="s">
        <v>67</v>
      </c>
      <c r="G193" s="22" t="s">
        <v>5319</v>
      </c>
      <c r="H193" s="55"/>
      <c r="I193" s="55"/>
      <c r="J193" s="19"/>
      <c r="K193" s="19"/>
      <c r="L193" s="19"/>
      <c r="M193" s="19"/>
      <c r="BE193" s="14"/>
      <c r="BF193" s="15"/>
      <c r="BG193" s="21"/>
      <c r="BH193" s="41"/>
      <c r="BI193" s="12"/>
      <c r="BJ193" s="12" t="s">
        <v>1961</v>
      </c>
    </row>
    <row r="194" spans="1:62" s="3" customFormat="1" ht="21.6" x14ac:dyDescent="0.3">
      <c r="A194" s="25"/>
      <c r="B194" s="26" t="s">
        <v>603</v>
      </c>
      <c r="C194" s="600" t="s">
        <v>604</v>
      </c>
      <c r="D194" s="600"/>
      <c r="E194" s="600"/>
      <c r="F194" s="27" t="s">
        <v>605</v>
      </c>
      <c r="G194" s="22" t="s">
        <v>5320</v>
      </c>
      <c r="H194" s="55"/>
      <c r="I194" s="55"/>
      <c r="J194" s="19"/>
      <c r="K194" s="19"/>
      <c r="L194" s="19"/>
      <c r="M194" s="19"/>
      <c r="BE194" s="14"/>
      <c r="BF194" s="15"/>
      <c r="BG194" s="21"/>
      <c r="BH194" s="41"/>
      <c r="BI194" s="12"/>
      <c r="BJ194" s="12" t="s">
        <v>604</v>
      </c>
    </row>
    <row r="195" spans="1:62" s="3" customFormat="1" ht="14.4" x14ac:dyDescent="0.3">
      <c r="A195" s="16" t="s">
        <v>2228</v>
      </c>
      <c r="B195" s="17" t="s">
        <v>5321</v>
      </c>
      <c r="C195" s="568" t="s">
        <v>5322</v>
      </c>
      <c r="D195" s="568"/>
      <c r="E195" s="568"/>
      <c r="F195" s="16" t="s">
        <v>112</v>
      </c>
      <c r="G195" s="23">
        <v>3</v>
      </c>
      <c r="H195" s="55">
        <f t="shared" si="8"/>
        <v>0</v>
      </c>
      <c r="I195" s="55">
        <f t="shared" si="9"/>
        <v>0</v>
      </c>
      <c r="J195" s="19">
        <v>0</v>
      </c>
      <c r="K195" s="19">
        <f t="shared" si="10"/>
        <v>69.7</v>
      </c>
      <c r="L195" s="19">
        <f t="shared" si="11"/>
        <v>209.11</v>
      </c>
      <c r="M195" s="19">
        <v>250.93</v>
      </c>
      <c r="BE195" s="14"/>
      <c r="BF195" s="15"/>
      <c r="BG195" s="21" t="s">
        <v>5322</v>
      </c>
      <c r="BH195" s="41"/>
      <c r="BI195" s="12"/>
      <c r="BJ195" s="12"/>
    </row>
    <row r="196" spans="1:62" s="3" customFormat="1" ht="15" customHeight="1" x14ac:dyDescent="0.3">
      <c r="A196" s="603" t="s">
        <v>5323</v>
      </c>
      <c r="B196" s="604"/>
      <c r="C196" s="604"/>
      <c r="D196" s="604"/>
      <c r="E196" s="604"/>
      <c r="F196" s="604"/>
      <c r="G196" s="604"/>
      <c r="H196" s="354"/>
      <c r="I196" s="354"/>
      <c r="J196" s="267"/>
      <c r="K196" s="267"/>
      <c r="L196" s="267"/>
      <c r="M196" s="267"/>
      <c r="BE196" s="14"/>
      <c r="BF196" s="15" t="s">
        <v>5323</v>
      </c>
      <c r="BG196" s="21"/>
      <c r="BH196" s="41"/>
      <c r="BI196" s="12"/>
      <c r="BJ196" s="12"/>
    </row>
    <row r="197" spans="1:62" s="3" customFormat="1" ht="42" x14ac:dyDescent="0.3">
      <c r="A197" s="16" t="s">
        <v>2867</v>
      </c>
      <c r="B197" s="17" t="s">
        <v>1607</v>
      </c>
      <c r="C197" s="568" t="s">
        <v>1608</v>
      </c>
      <c r="D197" s="568"/>
      <c r="E197" s="568"/>
      <c r="F197" s="16" t="s">
        <v>64</v>
      </c>
      <c r="G197" s="30">
        <v>0.15</v>
      </c>
      <c r="H197" s="55">
        <f t="shared" si="8"/>
        <v>17115.13</v>
      </c>
      <c r="I197" s="55">
        <f t="shared" si="9"/>
        <v>2567.27</v>
      </c>
      <c r="J197" s="19">
        <v>3080.72</v>
      </c>
      <c r="K197" s="19">
        <f t="shared" si="10"/>
        <v>172.13</v>
      </c>
      <c r="L197" s="19">
        <f t="shared" si="11"/>
        <v>25.82</v>
      </c>
      <c r="M197" s="19">
        <v>30.98</v>
      </c>
      <c r="BE197" s="14"/>
      <c r="BF197" s="15"/>
      <c r="BG197" s="21" t="s">
        <v>1608</v>
      </c>
      <c r="BH197" s="41"/>
      <c r="BI197" s="12"/>
      <c r="BJ197" s="12"/>
    </row>
    <row r="198" spans="1:62" s="3" customFormat="1" ht="20.399999999999999" x14ac:dyDescent="0.3">
      <c r="A198" s="25"/>
      <c r="B198" s="26" t="s">
        <v>1609</v>
      </c>
      <c r="C198" s="600" t="s">
        <v>1610</v>
      </c>
      <c r="D198" s="600"/>
      <c r="E198" s="600"/>
      <c r="F198" s="27" t="s">
        <v>138</v>
      </c>
      <c r="G198" s="22" t="s">
        <v>5324</v>
      </c>
      <c r="H198" s="55"/>
      <c r="I198" s="55"/>
      <c r="J198" s="19"/>
      <c r="K198" s="19"/>
      <c r="L198" s="19"/>
      <c r="M198" s="19"/>
      <c r="BE198" s="14"/>
      <c r="BF198" s="15"/>
      <c r="BG198" s="21"/>
      <c r="BH198" s="41"/>
      <c r="BI198" s="12"/>
      <c r="BJ198" s="12" t="s">
        <v>1610</v>
      </c>
    </row>
    <row r="199" spans="1:62" s="3" customFormat="1" ht="21.6" x14ac:dyDescent="0.3">
      <c r="A199" s="25"/>
      <c r="B199" s="26" t="s">
        <v>603</v>
      </c>
      <c r="C199" s="600" t="s">
        <v>604</v>
      </c>
      <c r="D199" s="600"/>
      <c r="E199" s="600"/>
      <c r="F199" s="27" t="s">
        <v>605</v>
      </c>
      <c r="G199" s="22" t="s">
        <v>5325</v>
      </c>
      <c r="H199" s="55"/>
      <c r="I199" s="55"/>
      <c r="J199" s="19"/>
      <c r="K199" s="19"/>
      <c r="L199" s="19"/>
      <c r="M199" s="19"/>
      <c r="BE199" s="14"/>
      <c r="BF199" s="15"/>
      <c r="BG199" s="21"/>
      <c r="BH199" s="41"/>
      <c r="BI199" s="12"/>
      <c r="BJ199" s="12" t="s">
        <v>604</v>
      </c>
    </row>
    <row r="200" spans="1:62" s="3" customFormat="1" ht="31.8" x14ac:dyDescent="0.3">
      <c r="A200" s="16" t="s">
        <v>2875</v>
      </c>
      <c r="B200" s="17" t="s">
        <v>5326</v>
      </c>
      <c r="C200" s="568" t="s">
        <v>5327</v>
      </c>
      <c r="D200" s="568"/>
      <c r="E200" s="568"/>
      <c r="F200" s="16" t="s">
        <v>402</v>
      </c>
      <c r="G200" s="24">
        <v>1.5</v>
      </c>
      <c r="H200" s="55">
        <f t="shared" si="8"/>
        <v>0</v>
      </c>
      <c r="I200" s="55">
        <f t="shared" si="9"/>
        <v>0</v>
      </c>
      <c r="J200" s="19">
        <v>0</v>
      </c>
      <c r="K200" s="19">
        <f t="shared" si="10"/>
        <v>217.31</v>
      </c>
      <c r="L200" s="19">
        <f t="shared" si="11"/>
        <v>325.97000000000003</v>
      </c>
      <c r="M200" s="19">
        <v>391.16</v>
      </c>
      <c r="BE200" s="14"/>
      <c r="BF200" s="15"/>
      <c r="BG200" s="21" t="s">
        <v>5327</v>
      </c>
      <c r="BH200" s="41"/>
      <c r="BI200" s="12"/>
      <c r="BJ200" s="12"/>
    </row>
    <row r="201" spans="1:62" s="3" customFormat="1" ht="21.6" x14ac:dyDescent="0.3">
      <c r="A201" s="16" t="s">
        <v>2890</v>
      </c>
      <c r="B201" s="17" t="s">
        <v>3950</v>
      </c>
      <c r="C201" s="568" t="s">
        <v>3951</v>
      </c>
      <c r="D201" s="568"/>
      <c r="E201" s="568"/>
      <c r="F201" s="16" t="s">
        <v>1257</v>
      </c>
      <c r="G201" s="24">
        <v>4.4000000000000004</v>
      </c>
      <c r="H201" s="55">
        <f t="shared" si="8"/>
        <v>0</v>
      </c>
      <c r="I201" s="55">
        <f t="shared" si="9"/>
        <v>0</v>
      </c>
      <c r="J201" s="19">
        <v>0</v>
      </c>
      <c r="K201" s="19">
        <f t="shared" si="10"/>
        <v>29.73</v>
      </c>
      <c r="L201" s="19">
        <f t="shared" si="11"/>
        <v>130.80000000000001</v>
      </c>
      <c r="M201" s="19">
        <v>156.96</v>
      </c>
      <c r="BE201" s="14"/>
      <c r="BF201" s="15"/>
      <c r="BG201" s="21" t="s">
        <v>3951</v>
      </c>
      <c r="BH201" s="41"/>
      <c r="BI201" s="12"/>
      <c r="BJ201" s="12"/>
    </row>
    <row r="202" spans="1:62" s="3" customFormat="1" ht="15" customHeight="1" x14ac:dyDescent="0.3">
      <c r="A202" s="603" t="s">
        <v>5328</v>
      </c>
      <c r="B202" s="604"/>
      <c r="C202" s="604"/>
      <c r="D202" s="604"/>
      <c r="E202" s="604"/>
      <c r="F202" s="604"/>
      <c r="G202" s="604"/>
      <c r="H202" s="354"/>
      <c r="I202" s="354"/>
      <c r="J202" s="267"/>
      <c r="K202" s="267"/>
      <c r="L202" s="267"/>
      <c r="M202" s="267"/>
      <c r="BE202" s="14"/>
      <c r="BF202" s="15" t="s">
        <v>5328</v>
      </c>
      <c r="BG202" s="21"/>
      <c r="BH202" s="41"/>
      <c r="BI202" s="12"/>
      <c r="BJ202" s="12"/>
    </row>
    <row r="203" spans="1:62" s="3" customFormat="1" ht="42" x14ac:dyDescent="0.3">
      <c r="A203" s="16" t="s">
        <v>2894</v>
      </c>
      <c r="B203" s="17" t="s">
        <v>5329</v>
      </c>
      <c r="C203" s="568" t="s">
        <v>5330</v>
      </c>
      <c r="D203" s="568"/>
      <c r="E203" s="568"/>
      <c r="F203" s="16" t="s">
        <v>5331</v>
      </c>
      <c r="G203" s="30">
        <v>0.02</v>
      </c>
      <c r="H203" s="55">
        <f t="shared" si="8"/>
        <v>7096</v>
      </c>
      <c r="I203" s="55">
        <f t="shared" si="9"/>
        <v>141.91999999999999</v>
      </c>
      <c r="J203" s="19">
        <v>170.3</v>
      </c>
      <c r="K203" s="19">
        <f t="shared" si="10"/>
        <v>0</v>
      </c>
      <c r="L203" s="19">
        <f t="shared" si="11"/>
        <v>0</v>
      </c>
      <c r="M203" s="19">
        <v>0</v>
      </c>
      <c r="BE203" s="14"/>
      <c r="BF203" s="15"/>
      <c r="BG203" s="21" t="s">
        <v>5330</v>
      </c>
      <c r="BH203" s="41"/>
      <c r="BI203" s="12"/>
      <c r="BJ203" s="12"/>
    </row>
    <row r="204" spans="1:62" s="3" customFormat="1" ht="20.399999999999999" x14ac:dyDescent="0.3">
      <c r="A204" s="36" t="s">
        <v>75</v>
      </c>
      <c r="B204" s="37" t="s">
        <v>5332</v>
      </c>
      <c r="C204" s="599" t="s">
        <v>5333</v>
      </c>
      <c r="D204" s="599"/>
      <c r="E204" s="599"/>
      <c r="F204" s="38" t="s">
        <v>38</v>
      </c>
      <c r="G204" s="39" t="s">
        <v>33</v>
      </c>
      <c r="H204" s="55"/>
      <c r="I204" s="55"/>
      <c r="J204" s="19"/>
      <c r="K204" s="19"/>
      <c r="L204" s="19"/>
      <c r="M204" s="19"/>
      <c r="BE204" s="14"/>
      <c r="BF204" s="15"/>
      <c r="BG204" s="21"/>
      <c r="BH204" s="41" t="s">
        <v>5333</v>
      </c>
      <c r="BI204" s="12"/>
      <c r="BJ204" s="12"/>
    </row>
    <row r="205" spans="1:62" s="3" customFormat="1" ht="31.8" x14ac:dyDescent="0.3">
      <c r="A205" s="16" t="s">
        <v>2911</v>
      </c>
      <c r="B205" s="17" t="s">
        <v>5334</v>
      </c>
      <c r="C205" s="568" t="s">
        <v>5335</v>
      </c>
      <c r="D205" s="568"/>
      <c r="E205" s="568"/>
      <c r="F205" s="16" t="s">
        <v>64</v>
      </c>
      <c r="G205" s="18">
        <v>5.0000000000000001E-3</v>
      </c>
      <c r="H205" s="55">
        <f t="shared" si="8"/>
        <v>48256</v>
      </c>
      <c r="I205" s="55">
        <f t="shared" si="9"/>
        <v>241.28</v>
      </c>
      <c r="J205" s="19">
        <v>289.52999999999997</v>
      </c>
      <c r="K205" s="19">
        <f t="shared" si="10"/>
        <v>24446</v>
      </c>
      <c r="L205" s="19">
        <f t="shared" si="11"/>
        <v>122.23</v>
      </c>
      <c r="M205" s="19">
        <v>146.68</v>
      </c>
      <c r="BE205" s="14"/>
      <c r="BF205" s="15"/>
      <c r="BG205" s="21" t="s">
        <v>5335</v>
      </c>
      <c r="BH205" s="41"/>
      <c r="BI205" s="12"/>
      <c r="BJ205" s="12"/>
    </row>
    <row r="206" spans="1:62" s="3" customFormat="1" ht="20.399999999999999" x14ac:dyDescent="0.3">
      <c r="A206" s="25"/>
      <c r="B206" s="26" t="s">
        <v>5162</v>
      </c>
      <c r="C206" s="600" t="s">
        <v>5163</v>
      </c>
      <c r="D206" s="600"/>
      <c r="E206" s="600"/>
      <c r="F206" s="27" t="s">
        <v>67</v>
      </c>
      <c r="G206" s="22" t="s">
        <v>5336</v>
      </c>
      <c r="H206" s="55"/>
      <c r="I206" s="55"/>
      <c r="J206" s="19"/>
      <c r="K206" s="19"/>
      <c r="L206" s="19"/>
      <c r="M206" s="19"/>
      <c r="BE206" s="14"/>
      <c r="BF206" s="15"/>
      <c r="BG206" s="21"/>
      <c r="BH206" s="41"/>
      <c r="BI206" s="12"/>
      <c r="BJ206" s="12" t="s">
        <v>5163</v>
      </c>
    </row>
    <row r="207" spans="1:62" s="3" customFormat="1" ht="20.399999999999999" x14ac:dyDescent="0.3">
      <c r="A207" s="25"/>
      <c r="B207" s="26" t="s">
        <v>380</v>
      </c>
      <c r="C207" s="600" t="s">
        <v>381</v>
      </c>
      <c r="D207" s="600"/>
      <c r="E207" s="600"/>
      <c r="F207" s="27" t="s">
        <v>46</v>
      </c>
      <c r="G207" s="22" t="s">
        <v>5337</v>
      </c>
      <c r="H207" s="55"/>
      <c r="I207" s="55"/>
      <c r="J207" s="19"/>
      <c r="K207" s="19"/>
      <c r="L207" s="19"/>
      <c r="M207" s="19"/>
      <c r="BE207" s="14"/>
      <c r="BF207" s="15"/>
      <c r="BG207" s="21"/>
      <c r="BH207" s="41"/>
      <c r="BI207" s="12"/>
      <c r="BJ207" s="12" t="s">
        <v>381</v>
      </c>
    </row>
    <row r="208" spans="1:62" s="3" customFormat="1" ht="20.399999999999999" x14ac:dyDescent="0.3">
      <c r="A208" s="25"/>
      <c r="B208" s="26" t="s">
        <v>150</v>
      </c>
      <c r="C208" s="600" t="s">
        <v>151</v>
      </c>
      <c r="D208" s="600"/>
      <c r="E208" s="600"/>
      <c r="F208" s="27" t="s">
        <v>46</v>
      </c>
      <c r="G208" s="22" t="s">
        <v>5338</v>
      </c>
      <c r="H208" s="55"/>
      <c r="I208" s="55"/>
      <c r="J208" s="19"/>
      <c r="K208" s="19"/>
      <c r="L208" s="19"/>
      <c r="M208" s="19"/>
      <c r="BE208" s="14"/>
      <c r="BF208" s="15"/>
      <c r="BG208" s="21"/>
      <c r="BH208" s="41"/>
      <c r="BI208" s="12"/>
      <c r="BJ208" s="12" t="s">
        <v>151</v>
      </c>
    </row>
    <row r="209" spans="1:62" s="3" customFormat="1" ht="20.399999999999999" x14ac:dyDescent="0.3">
      <c r="A209" s="25"/>
      <c r="B209" s="26" t="s">
        <v>1779</v>
      </c>
      <c r="C209" s="600" t="s">
        <v>1780</v>
      </c>
      <c r="D209" s="600"/>
      <c r="E209" s="600"/>
      <c r="F209" s="27" t="s">
        <v>72</v>
      </c>
      <c r="G209" s="22" t="s">
        <v>5339</v>
      </c>
      <c r="H209" s="55"/>
      <c r="I209" s="55"/>
      <c r="J209" s="19"/>
      <c r="K209" s="19"/>
      <c r="L209" s="19"/>
      <c r="M209" s="19"/>
      <c r="BE209" s="14"/>
      <c r="BF209" s="15"/>
      <c r="BG209" s="21"/>
      <c r="BH209" s="41"/>
      <c r="BI209" s="12"/>
      <c r="BJ209" s="12" t="s">
        <v>1780</v>
      </c>
    </row>
    <row r="210" spans="1:62" s="3" customFormat="1" ht="21.6" x14ac:dyDescent="0.3">
      <c r="A210" s="25"/>
      <c r="B210" s="26" t="s">
        <v>5168</v>
      </c>
      <c r="C210" s="600" t="s">
        <v>5169</v>
      </c>
      <c r="D210" s="600"/>
      <c r="E210" s="600"/>
      <c r="F210" s="27" t="s">
        <v>67</v>
      </c>
      <c r="G210" s="22" t="s">
        <v>5340</v>
      </c>
      <c r="H210" s="55"/>
      <c r="I210" s="55"/>
      <c r="J210" s="19"/>
      <c r="K210" s="19"/>
      <c r="L210" s="19"/>
      <c r="M210" s="19"/>
      <c r="BE210" s="14"/>
      <c r="BF210" s="15"/>
      <c r="BG210" s="21"/>
      <c r="BH210" s="41"/>
      <c r="BI210" s="12"/>
      <c r="BJ210" s="12" t="s">
        <v>5169</v>
      </c>
    </row>
    <row r="211" spans="1:62" s="3" customFormat="1" ht="21.6" x14ac:dyDescent="0.3">
      <c r="A211" s="25"/>
      <c r="B211" s="26" t="s">
        <v>1806</v>
      </c>
      <c r="C211" s="600" t="s">
        <v>1807</v>
      </c>
      <c r="D211" s="600"/>
      <c r="E211" s="600"/>
      <c r="F211" s="27" t="s">
        <v>72</v>
      </c>
      <c r="G211" s="22" t="s">
        <v>5341</v>
      </c>
      <c r="H211" s="55"/>
      <c r="I211" s="55"/>
      <c r="J211" s="19"/>
      <c r="K211" s="19"/>
      <c r="L211" s="19"/>
      <c r="M211" s="19"/>
      <c r="BE211" s="14"/>
      <c r="BF211" s="15"/>
      <c r="BG211" s="21"/>
      <c r="BH211" s="41"/>
      <c r="BI211" s="12"/>
      <c r="BJ211" s="12" t="s">
        <v>1807</v>
      </c>
    </row>
    <row r="212" spans="1:62" s="3" customFormat="1" ht="21.6" x14ac:dyDescent="0.3">
      <c r="A212" s="25"/>
      <c r="B212" s="26" t="s">
        <v>835</v>
      </c>
      <c r="C212" s="600" t="s">
        <v>836</v>
      </c>
      <c r="D212" s="600"/>
      <c r="E212" s="600"/>
      <c r="F212" s="27" t="s">
        <v>72</v>
      </c>
      <c r="G212" s="22" t="s">
        <v>5338</v>
      </c>
      <c r="H212" s="55"/>
      <c r="I212" s="55"/>
      <c r="J212" s="19"/>
      <c r="K212" s="19"/>
      <c r="L212" s="19"/>
      <c r="M212" s="19"/>
      <c r="BE212" s="14"/>
      <c r="BF212" s="15"/>
      <c r="BG212" s="21"/>
      <c r="BH212" s="41"/>
      <c r="BI212" s="12"/>
      <c r="BJ212" s="12" t="s">
        <v>836</v>
      </c>
    </row>
    <row r="213" spans="1:62" s="3" customFormat="1" ht="31.8" x14ac:dyDescent="0.3">
      <c r="A213" s="25"/>
      <c r="B213" s="26" t="s">
        <v>1237</v>
      </c>
      <c r="C213" s="600" t="s">
        <v>1238</v>
      </c>
      <c r="D213" s="600"/>
      <c r="E213" s="600"/>
      <c r="F213" s="27" t="s">
        <v>67</v>
      </c>
      <c r="G213" s="22" t="s">
        <v>5342</v>
      </c>
      <c r="H213" s="55"/>
      <c r="I213" s="55"/>
      <c r="J213" s="19"/>
      <c r="K213" s="19"/>
      <c r="L213" s="19"/>
      <c r="M213" s="19"/>
      <c r="BE213" s="14"/>
      <c r="BF213" s="15"/>
      <c r="BG213" s="21"/>
      <c r="BH213" s="41"/>
      <c r="BI213" s="12"/>
      <c r="BJ213" s="12" t="s">
        <v>1238</v>
      </c>
    </row>
    <row r="214" spans="1:62" s="3" customFormat="1" ht="20.399999999999999" x14ac:dyDescent="0.3">
      <c r="A214" s="36" t="s">
        <v>75</v>
      </c>
      <c r="B214" s="37" t="s">
        <v>1814</v>
      </c>
      <c r="C214" s="599" t="s">
        <v>1815</v>
      </c>
      <c r="D214" s="599"/>
      <c r="E214" s="599"/>
      <c r="F214" s="38" t="s">
        <v>38</v>
      </c>
      <c r="G214" s="39" t="s">
        <v>33</v>
      </c>
      <c r="H214" s="55"/>
      <c r="I214" s="55"/>
      <c r="J214" s="19"/>
      <c r="K214" s="19"/>
      <c r="L214" s="19"/>
      <c r="M214" s="19"/>
      <c r="BE214" s="14"/>
      <c r="BF214" s="15"/>
      <c r="BG214" s="21"/>
      <c r="BH214" s="41" t="s">
        <v>1815</v>
      </c>
      <c r="BI214" s="12"/>
      <c r="BJ214" s="12"/>
    </row>
    <row r="215" spans="1:62" s="3" customFormat="1" ht="20.399999999999999" x14ac:dyDescent="0.3">
      <c r="A215" s="36" t="s">
        <v>139</v>
      </c>
      <c r="B215" s="37" t="s">
        <v>5174</v>
      </c>
      <c r="C215" s="599" t="s">
        <v>5175</v>
      </c>
      <c r="D215" s="599"/>
      <c r="E215" s="599"/>
      <c r="F215" s="38" t="s">
        <v>112</v>
      </c>
      <c r="G215" s="39" t="s">
        <v>5343</v>
      </c>
      <c r="H215" s="55"/>
      <c r="I215" s="55"/>
      <c r="J215" s="19"/>
      <c r="K215" s="19"/>
      <c r="L215" s="19"/>
      <c r="M215" s="19"/>
      <c r="BE215" s="14"/>
      <c r="BF215" s="15"/>
      <c r="BG215" s="21"/>
      <c r="BH215" s="41" t="s">
        <v>5175</v>
      </c>
      <c r="BI215" s="12"/>
      <c r="BJ215" s="12"/>
    </row>
    <row r="216" spans="1:62" s="3" customFormat="1" ht="20.399999999999999" x14ac:dyDescent="0.3">
      <c r="A216" s="36" t="s">
        <v>75</v>
      </c>
      <c r="B216" s="37" t="s">
        <v>1816</v>
      </c>
      <c r="C216" s="599" t="s">
        <v>1519</v>
      </c>
      <c r="D216" s="599"/>
      <c r="E216" s="599"/>
      <c r="F216" s="38" t="s">
        <v>72</v>
      </c>
      <c r="G216" s="39" t="s">
        <v>33</v>
      </c>
      <c r="H216" s="55"/>
      <c r="I216" s="55"/>
      <c r="J216" s="19"/>
      <c r="K216" s="19"/>
      <c r="L216" s="19"/>
      <c r="M216" s="19"/>
      <c r="BE216" s="14"/>
      <c r="BF216" s="15"/>
      <c r="BG216" s="21"/>
      <c r="BH216" s="41" t="s">
        <v>1519</v>
      </c>
      <c r="BI216" s="12"/>
      <c r="BJ216" s="12"/>
    </row>
    <row r="217" spans="1:62" s="3" customFormat="1" ht="42" x14ac:dyDescent="0.3">
      <c r="A217" s="25" t="s">
        <v>126</v>
      </c>
      <c r="B217" s="26" t="s">
        <v>5344</v>
      </c>
      <c r="C217" s="600" t="s">
        <v>5345</v>
      </c>
      <c r="D217" s="600"/>
      <c r="E217" s="600"/>
      <c r="F217" s="27" t="s">
        <v>112</v>
      </c>
      <c r="G217" s="22" t="s">
        <v>5343</v>
      </c>
      <c r="H217" s="55"/>
      <c r="I217" s="55"/>
      <c r="J217" s="19"/>
      <c r="K217" s="19"/>
      <c r="L217" s="19"/>
      <c r="M217" s="19"/>
      <c r="BE217" s="14"/>
      <c r="BF217" s="15"/>
      <c r="BG217" s="21"/>
      <c r="BH217" s="41"/>
      <c r="BI217" s="12" t="s">
        <v>5345</v>
      </c>
      <c r="BJ217" s="12"/>
    </row>
    <row r="218" spans="1:62" s="3" customFormat="1" ht="15" customHeight="1" x14ac:dyDescent="0.3">
      <c r="A218" s="601" t="s">
        <v>5346</v>
      </c>
      <c r="B218" s="602"/>
      <c r="C218" s="602"/>
      <c r="D218" s="602"/>
      <c r="E218" s="602"/>
      <c r="F218" s="602"/>
      <c r="G218" s="602"/>
      <c r="H218" s="101"/>
      <c r="I218" s="101"/>
      <c r="J218" s="102"/>
      <c r="K218" s="102"/>
      <c r="L218" s="102"/>
      <c r="M218" s="102"/>
      <c r="BE218" s="14" t="s">
        <v>5346</v>
      </c>
      <c r="BF218" s="15"/>
      <c r="BG218" s="21"/>
      <c r="BH218" s="41"/>
      <c r="BI218" s="12"/>
      <c r="BJ218" s="12"/>
    </row>
    <row r="219" spans="1:62" s="3" customFormat="1" ht="15" customHeight="1" x14ac:dyDescent="0.3">
      <c r="A219" s="603" t="s">
        <v>5347</v>
      </c>
      <c r="B219" s="604"/>
      <c r="C219" s="604"/>
      <c r="D219" s="604"/>
      <c r="E219" s="604"/>
      <c r="F219" s="604"/>
      <c r="G219" s="604"/>
      <c r="H219" s="354"/>
      <c r="I219" s="354"/>
      <c r="J219" s="267"/>
      <c r="K219" s="267"/>
      <c r="L219" s="267"/>
      <c r="M219" s="267"/>
      <c r="BE219" s="14"/>
      <c r="BF219" s="15" t="s">
        <v>5347</v>
      </c>
      <c r="BG219" s="21"/>
      <c r="BH219" s="41"/>
      <c r="BI219" s="12"/>
      <c r="BJ219" s="12"/>
    </row>
    <row r="220" spans="1:62" s="3" customFormat="1" ht="21.6" x14ac:dyDescent="0.3">
      <c r="A220" s="16" t="s">
        <v>2916</v>
      </c>
      <c r="B220" s="17" t="s">
        <v>1941</v>
      </c>
      <c r="C220" s="568" t="s">
        <v>1942</v>
      </c>
      <c r="D220" s="568"/>
      <c r="E220" s="568"/>
      <c r="F220" s="16" t="s">
        <v>64</v>
      </c>
      <c r="G220" s="30">
        <v>0.16</v>
      </c>
      <c r="H220" s="55">
        <f t="shared" ref="H220:H257" si="12">I220/G220</f>
        <v>12536.13</v>
      </c>
      <c r="I220" s="55">
        <f t="shared" ref="I220:I257" si="13">J220/1.2</f>
        <v>2005.78</v>
      </c>
      <c r="J220" s="19">
        <v>2406.94</v>
      </c>
      <c r="K220" s="19">
        <f t="shared" ref="K220:K257" si="14">L220/G220</f>
        <v>379.56</v>
      </c>
      <c r="L220" s="19">
        <f t="shared" ref="L220:L257" si="15">M220/1.2</f>
        <v>60.73</v>
      </c>
      <c r="M220" s="19">
        <v>72.87</v>
      </c>
      <c r="BE220" s="14"/>
      <c r="BF220" s="15"/>
      <c r="BG220" s="21" t="s">
        <v>1942</v>
      </c>
      <c r="BH220" s="41"/>
      <c r="BI220" s="12"/>
      <c r="BJ220" s="12"/>
    </row>
    <row r="221" spans="1:62" s="3" customFormat="1" ht="20.399999999999999" x14ac:dyDescent="0.3">
      <c r="A221" s="25"/>
      <c r="B221" s="26" t="s">
        <v>595</v>
      </c>
      <c r="C221" s="600" t="s">
        <v>596</v>
      </c>
      <c r="D221" s="600"/>
      <c r="E221" s="600"/>
      <c r="F221" s="27" t="s">
        <v>402</v>
      </c>
      <c r="G221" s="22" t="s">
        <v>5348</v>
      </c>
      <c r="H221" s="55"/>
      <c r="I221" s="55"/>
      <c r="J221" s="19"/>
      <c r="K221" s="19"/>
      <c r="L221" s="19"/>
      <c r="M221" s="19"/>
      <c r="BE221" s="14"/>
      <c r="BF221" s="15"/>
      <c r="BG221" s="21"/>
      <c r="BH221" s="41"/>
      <c r="BI221" s="12"/>
      <c r="BJ221" s="12" t="s">
        <v>596</v>
      </c>
    </row>
    <row r="222" spans="1:62" s="3" customFormat="1" ht="21.6" x14ac:dyDescent="0.3">
      <c r="A222" s="25"/>
      <c r="B222" s="26" t="s">
        <v>1762</v>
      </c>
      <c r="C222" s="600" t="s">
        <v>1763</v>
      </c>
      <c r="D222" s="600"/>
      <c r="E222" s="600"/>
      <c r="F222" s="27" t="s">
        <v>67</v>
      </c>
      <c r="G222" s="22" t="s">
        <v>5349</v>
      </c>
      <c r="H222" s="55"/>
      <c r="I222" s="55"/>
      <c r="J222" s="19"/>
      <c r="K222" s="19"/>
      <c r="L222" s="19"/>
      <c r="M222" s="19"/>
      <c r="BE222" s="14"/>
      <c r="BF222" s="15"/>
      <c r="BG222" s="21"/>
      <c r="BH222" s="41"/>
      <c r="BI222" s="12"/>
      <c r="BJ222" s="12" t="s">
        <v>1763</v>
      </c>
    </row>
    <row r="223" spans="1:62" s="3" customFormat="1" ht="20.399999999999999" x14ac:dyDescent="0.3">
      <c r="A223" s="25"/>
      <c r="B223" s="26" t="s">
        <v>86</v>
      </c>
      <c r="C223" s="600" t="s">
        <v>87</v>
      </c>
      <c r="D223" s="600"/>
      <c r="E223" s="600"/>
      <c r="F223" s="27" t="s">
        <v>67</v>
      </c>
      <c r="G223" s="22" t="s">
        <v>5350</v>
      </c>
      <c r="H223" s="55"/>
      <c r="I223" s="55"/>
      <c r="J223" s="19"/>
      <c r="K223" s="19"/>
      <c r="L223" s="19"/>
      <c r="M223" s="19"/>
      <c r="BE223" s="14"/>
      <c r="BF223" s="15"/>
      <c r="BG223" s="21"/>
      <c r="BH223" s="41"/>
      <c r="BI223" s="12"/>
      <c r="BJ223" s="12" t="s">
        <v>87</v>
      </c>
    </row>
    <row r="224" spans="1:62" s="3" customFormat="1" ht="21.6" x14ac:dyDescent="0.3">
      <c r="A224" s="25"/>
      <c r="B224" s="26" t="s">
        <v>603</v>
      </c>
      <c r="C224" s="600" t="s">
        <v>604</v>
      </c>
      <c r="D224" s="600"/>
      <c r="E224" s="600"/>
      <c r="F224" s="27" t="s">
        <v>605</v>
      </c>
      <c r="G224" s="22" t="s">
        <v>5351</v>
      </c>
      <c r="H224" s="55"/>
      <c r="I224" s="55"/>
      <c r="J224" s="19"/>
      <c r="K224" s="19"/>
      <c r="L224" s="19"/>
      <c r="M224" s="19"/>
      <c r="BE224" s="14"/>
      <c r="BF224" s="15"/>
      <c r="BG224" s="21"/>
      <c r="BH224" s="41"/>
      <c r="BI224" s="12"/>
      <c r="BJ224" s="12" t="s">
        <v>604</v>
      </c>
    </row>
    <row r="225" spans="1:62" s="3" customFormat="1" ht="31.8" x14ac:dyDescent="0.3">
      <c r="A225" s="16" t="s">
        <v>2925</v>
      </c>
      <c r="B225" s="17" t="s">
        <v>5352</v>
      </c>
      <c r="C225" s="568" t="s">
        <v>5353</v>
      </c>
      <c r="D225" s="568"/>
      <c r="E225" s="568"/>
      <c r="F225" s="16" t="s">
        <v>112</v>
      </c>
      <c r="G225" s="24">
        <v>10.199999999999999</v>
      </c>
      <c r="H225" s="55">
        <f t="shared" si="12"/>
        <v>0</v>
      </c>
      <c r="I225" s="55">
        <f t="shared" si="13"/>
        <v>0</v>
      </c>
      <c r="J225" s="19">
        <v>0</v>
      </c>
      <c r="K225" s="19">
        <f t="shared" si="14"/>
        <v>109.37</v>
      </c>
      <c r="L225" s="19">
        <f t="shared" si="15"/>
        <v>1115.6099999999999</v>
      </c>
      <c r="M225" s="19">
        <v>1338.73</v>
      </c>
      <c r="BE225" s="14"/>
      <c r="BF225" s="15"/>
      <c r="BG225" s="21" t="s">
        <v>5353</v>
      </c>
      <c r="BH225" s="41"/>
      <c r="BI225" s="12"/>
      <c r="BJ225" s="12"/>
    </row>
    <row r="226" spans="1:62" s="3" customFormat="1" ht="21.6" x14ac:dyDescent="0.3">
      <c r="A226" s="16" t="s">
        <v>2934</v>
      </c>
      <c r="B226" s="17" t="s">
        <v>5354</v>
      </c>
      <c r="C226" s="568" t="s">
        <v>5355</v>
      </c>
      <c r="D226" s="568"/>
      <c r="E226" s="568"/>
      <c r="F226" s="16" t="s">
        <v>112</v>
      </c>
      <c r="G226" s="30">
        <v>6.12</v>
      </c>
      <c r="H226" s="55">
        <f t="shared" si="12"/>
        <v>0</v>
      </c>
      <c r="I226" s="55">
        <f t="shared" si="13"/>
        <v>0</v>
      </c>
      <c r="J226" s="19">
        <v>0</v>
      </c>
      <c r="K226" s="19">
        <f t="shared" si="14"/>
        <v>167.39</v>
      </c>
      <c r="L226" s="19">
        <f t="shared" si="15"/>
        <v>1024.44</v>
      </c>
      <c r="M226" s="19">
        <v>1229.33</v>
      </c>
      <c r="BE226" s="14"/>
      <c r="BF226" s="15"/>
      <c r="BG226" s="21" t="s">
        <v>5355</v>
      </c>
      <c r="BH226" s="41"/>
      <c r="BI226" s="12"/>
      <c r="BJ226" s="12"/>
    </row>
    <row r="227" spans="1:62" s="3" customFormat="1" ht="15" customHeight="1" x14ac:dyDescent="0.3">
      <c r="A227" s="603" t="s">
        <v>5356</v>
      </c>
      <c r="B227" s="604"/>
      <c r="C227" s="604"/>
      <c r="D227" s="604"/>
      <c r="E227" s="604"/>
      <c r="F227" s="604"/>
      <c r="G227" s="604"/>
      <c r="H227" s="354"/>
      <c r="I227" s="354"/>
      <c r="J227" s="267"/>
      <c r="K227" s="267"/>
      <c r="L227" s="267"/>
      <c r="M227" s="267"/>
      <c r="BE227" s="14"/>
      <c r="BF227" s="15" t="s">
        <v>5356</v>
      </c>
      <c r="BG227" s="21"/>
      <c r="BH227" s="41"/>
      <c r="BI227" s="12"/>
      <c r="BJ227" s="12"/>
    </row>
    <row r="228" spans="1:62" s="3" customFormat="1" ht="21.6" x14ac:dyDescent="0.3">
      <c r="A228" s="16" t="s">
        <v>2941</v>
      </c>
      <c r="B228" s="17" t="s">
        <v>1941</v>
      </c>
      <c r="C228" s="568" t="s">
        <v>1942</v>
      </c>
      <c r="D228" s="568"/>
      <c r="E228" s="568"/>
      <c r="F228" s="16" t="s">
        <v>64</v>
      </c>
      <c r="G228" s="30">
        <v>0.47</v>
      </c>
      <c r="H228" s="55">
        <f t="shared" si="12"/>
        <v>12536.15</v>
      </c>
      <c r="I228" s="55">
        <f t="shared" si="13"/>
        <v>5891.99</v>
      </c>
      <c r="J228" s="19">
        <v>7070.39</v>
      </c>
      <c r="K228" s="19">
        <f t="shared" si="14"/>
        <v>379.6</v>
      </c>
      <c r="L228" s="19">
        <f t="shared" si="15"/>
        <v>178.41</v>
      </c>
      <c r="M228" s="19">
        <v>214.09</v>
      </c>
      <c r="BE228" s="14"/>
      <c r="BF228" s="15"/>
      <c r="BG228" s="21" t="s">
        <v>1942</v>
      </c>
      <c r="BH228" s="41"/>
      <c r="BI228" s="12"/>
      <c r="BJ228" s="12"/>
    </row>
    <row r="229" spans="1:62" s="3" customFormat="1" ht="20.399999999999999" x14ac:dyDescent="0.3">
      <c r="A229" s="25"/>
      <c r="B229" s="26" t="s">
        <v>595</v>
      </c>
      <c r="C229" s="600" t="s">
        <v>596</v>
      </c>
      <c r="D229" s="600"/>
      <c r="E229" s="600"/>
      <c r="F229" s="27" t="s">
        <v>402</v>
      </c>
      <c r="G229" s="22" t="s">
        <v>5357</v>
      </c>
      <c r="H229" s="55"/>
      <c r="I229" s="55"/>
      <c r="J229" s="19"/>
      <c r="K229" s="19"/>
      <c r="L229" s="19"/>
      <c r="M229" s="19"/>
      <c r="BE229" s="14"/>
      <c r="BF229" s="15"/>
      <c r="BG229" s="21"/>
      <c r="BH229" s="41"/>
      <c r="BI229" s="12"/>
      <c r="BJ229" s="12" t="s">
        <v>596</v>
      </c>
    </row>
    <row r="230" spans="1:62" s="3" customFormat="1" ht="21.6" x14ac:dyDescent="0.3">
      <c r="A230" s="25"/>
      <c r="B230" s="26" t="s">
        <v>1762</v>
      </c>
      <c r="C230" s="600" t="s">
        <v>1763</v>
      </c>
      <c r="D230" s="600"/>
      <c r="E230" s="600"/>
      <c r="F230" s="27" t="s">
        <v>67</v>
      </c>
      <c r="G230" s="22" t="s">
        <v>5358</v>
      </c>
      <c r="H230" s="55"/>
      <c r="I230" s="55"/>
      <c r="J230" s="19"/>
      <c r="K230" s="19"/>
      <c r="L230" s="19"/>
      <c r="M230" s="19"/>
      <c r="BE230" s="14"/>
      <c r="BF230" s="15"/>
      <c r="BG230" s="21"/>
      <c r="BH230" s="41"/>
      <c r="BI230" s="12"/>
      <c r="BJ230" s="12" t="s">
        <v>1763</v>
      </c>
    </row>
    <row r="231" spans="1:62" s="3" customFormat="1" ht="20.399999999999999" x14ac:dyDescent="0.3">
      <c r="A231" s="25"/>
      <c r="B231" s="26" t="s">
        <v>86</v>
      </c>
      <c r="C231" s="600" t="s">
        <v>87</v>
      </c>
      <c r="D231" s="600"/>
      <c r="E231" s="600"/>
      <c r="F231" s="27" t="s">
        <v>67</v>
      </c>
      <c r="G231" s="22" t="s">
        <v>5359</v>
      </c>
      <c r="H231" s="55"/>
      <c r="I231" s="55"/>
      <c r="J231" s="19"/>
      <c r="K231" s="19"/>
      <c r="L231" s="19"/>
      <c r="M231" s="19"/>
      <c r="BE231" s="14"/>
      <c r="BF231" s="15"/>
      <c r="BG231" s="21"/>
      <c r="BH231" s="41"/>
      <c r="BI231" s="12"/>
      <c r="BJ231" s="12" t="s">
        <v>87</v>
      </c>
    </row>
    <row r="232" spans="1:62" s="3" customFormat="1" ht="21.6" x14ac:dyDescent="0.3">
      <c r="A232" s="25"/>
      <c r="B232" s="26" t="s">
        <v>603</v>
      </c>
      <c r="C232" s="600" t="s">
        <v>604</v>
      </c>
      <c r="D232" s="600"/>
      <c r="E232" s="600"/>
      <c r="F232" s="27" t="s">
        <v>605</v>
      </c>
      <c r="G232" s="22" t="s">
        <v>5360</v>
      </c>
      <c r="H232" s="55"/>
      <c r="I232" s="55"/>
      <c r="J232" s="19"/>
      <c r="K232" s="19"/>
      <c r="L232" s="19"/>
      <c r="M232" s="19"/>
      <c r="BE232" s="14"/>
      <c r="BF232" s="15"/>
      <c r="BG232" s="21"/>
      <c r="BH232" s="41"/>
      <c r="BI232" s="12"/>
      <c r="BJ232" s="12" t="s">
        <v>604</v>
      </c>
    </row>
    <row r="233" spans="1:62" s="3" customFormat="1" ht="31.8" x14ac:dyDescent="0.3">
      <c r="A233" s="16" t="s">
        <v>2948</v>
      </c>
      <c r="B233" s="17" t="s">
        <v>5352</v>
      </c>
      <c r="C233" s="568" t="s">
        <v>5353</v>
      </c>
      <c r="D233" s="568"/>
      <c r="E233" s="568"/>
      <c r="F233" s="16" t="s">
        <v>112</v>
      </c>
      <c r="G233" s="30">
        <v>7.14</v>
      </c>
      <c r="H233" s="55">
        <f t="shared" si="12"/>
        <v>0</v>
      </c>
      <c r="I233" s="55">
        <f t="shared" si="13"/>
        <v>0</v>
      </c>
      <c r="J233" s="19">
        <v>0</v>
      </c>
      <c r="K233" s="19">
        <f t="shared" si="14"/>
        <v>109.37</v>
      </c>
      <c r="L233" s="19">
        <f t="shared" si="15"/>
        <v>780.93</v>
      </c>
      <c r="M233" s="19">
        <v>937.11</v>
      </c>
      <c r="BE233" s="14"/>
      <c r="BF233" s="15"/>
      <c r="BG233" s="21" t="s">
        <v>5353</v>
      </c>
      <c r="BH233" s="41"/>
      <c r="BI233" s="12"/>
      <c r="BJ233" s="12"/>
    </row>
    <row r="234" spans="1:62" s="3" customFormat="1" ht="21.6" x14ac:dyDescent="0.3">
      <c r="A234" s="16" t="s">
        <v>2953</v>
      </c>
      <c r="B234" s="17" t="s">
        <v>5361</v>
      </c>
      <c r="C234" s="568" t="s">
        <v>5362</v>
      </c>
      <c r="D234" s="568"/>
      <c r="E234" s="568"/>
      <c r="F234" s="16" t="s">
        <v>112</v>
      </c>
      <c r="G234" s="24">
        <v>20.399999999999999</v>
      </c>
      <c r="H234" s="55">
        <f t="shared" si="12"/>
        <v>0</v>
      </c>
      <c r="I234" s="55">
        <f t="shared" si="13"/>
        <v>0</v>
      </c>
      <c r="J234" s="19">
        <v>0</v>
      </c>
      <c r="K234" s="19">
        <f t="shared" si="14"/>
        <v>289.17</v>
      </c>
      <c r="L234" s="19">
        <f t="shared" si="15"/>
        <v>5899.01</v>
      </c>
      <c r="M234" s="19">
        <v>7078.81</v>
      </c>
      <c r="BE234" s="14"/>
      <c r="BF234" s="15"/>
      <c r="BG234" s="21" t="s">
        <v>5362</v>
      </c>
      <c r="BH234" s="41"/>
      <c r="BI234" s="12"/>
      <c r="BJ234" s="12"/>
    </row>
    <row r="235" spans="1:62" s="3" customFormat="1" ht="21.6" x14ac:dyDescent="0.3">
      <c r="A235" s="16" t="s">
        <v>2973</v>
      </c>
      <c r="B235" s="17" t="s">
        <v>5363</v>
      </c>
      <c r="C235" s="568" t="s">
        <v>5364</v>
      </c>
      <c r="D235" s="568"/>
      <c r="E235" s="568"/>
      <c r="F235" s="16" t="s">
        <v>112</v>
      </c>
      <c r="G235" s="24">
        <v>20.399999999999999</v>
      </c>
      <c r="H235" s="55">
        <f t="shared" si="12"/>
        <v>0</v>
      </c>
      <c r="I235" s="55">
        <f t="shared" si="13"/>
        <v>0</v>
      </c>
      <c r="J235" s="19">
        <v>0</v>
      </c>
      <c r="K235" s="19">
        <f t="shared" si="14"/>
        <v>166.37</v>
      </c>
      <c r="L235" s="19">
        <f t="shared" si="15"/>
        <v>3393.87</v>
      </c>
      <c r="M235" s="19">
        <v>4072.64</v>
      </c>
      <c r="BE235" s="14"/>
      <c r="BF235" s="15"/>
      <c r="BG235" s="21" t="s">
        <v>5364</v>
      </c>
      <c r="BH235" s="41"/>
      <c r="BI235" s="12"/>
      <c r="BJ235" s="12"/>
    </row>
    <row r="236" spans="1:62" s="3" customFormat="1" ht="31.8" x14ac:dyDescent="0.3">
      <c r="A236" s="16" t="s">
        <v>2997</v>
      </c>
      <c r="B236" s="17" t="s">
        <v>5365</v>
      </c>
      <c r="C236" s="568" t="s">
        <v>5366</v>
      </c>
      <c r="D236" s="568"/>
      <c r="E236" s="568"/>
      <c r="F236" s="16" t="s">
        <v>4804</v>
      </c>
      <c r="G236" s="30">
        <v>0.43</v>
      </c>
      <c r="H236" s="55">
        <f t="shared" si="12"/>
        <v>19613.07</v>
      </c>
      <c r="I236" s="55">
        <f t="shared" si="13"/>
        <v>8433.6200000000008</v>
      </c>
      <c r="J236" s="19">
        <v>10120.34</v>
      </c>
      <c r="K236" s="19">
        <f t="shared" si="14"/>
        <v>164.53</v>
      </c>
      <c r="L236" s="19">
        <f t="shared" si="15"/>
        <v>70.75</v>
      </c>
      <c r="M236" s="19">
        <v>84.9</v>
      </c>
      <c r="BE236" s="14"/>
      <c r="BF236" s="15"/>
      <c r="BG236" s="21" t="s">
        <v>5366</v>
      </c>
      <c r="BH236" s="41"/>
      <c r="BI236" s="12"/>
      <c r="BJ236" s="12"/>
    </row>
    <row r="237" spans="1:62" s="3" customFormat="1" ht="20.399999999999999" x14ac:dyDescent="0.3">
      <c r="A237" s="25"/>
      <c r="B237" s="26" t="s">
        <v>4498</v>
      </c>
      <c r="C237" s="600" t="s">
        <v>4499</v>
      </c>
      <c r="D237" s="600"/>
      <c r="E237" s="600"/>
      <c r="F237" s="27" t="s">
        <v>72</v>
      </c>
      <c r="G237" s="22" t="s">
        <v>5367</v>
      </c>
      <c r="H237" s="55"/>
      <c r="I237" s="55"/>
      <c r="J237" s="19"/>
      <c r="K237" s="19"/>
      <c r="L237" s="19"/>
      <c r="M237" s="19"/>
      <c r="BE237" s="14"/>
      <c r="BF237" s="15"/>
      <c r="BG237" s="21"/>
      <c r="BH237" s="41"/>
      <c r="BI237" s="12"/>
      <c r="BJ237" s="12" t="s">
        <v>4499</v>
      </c>
    </row>
    <row r="238" spans="1:62" s="3" customFormat="1" ht="31.8" x14ac:dyDescent="0.3">
      <c r="A238" s="25"/>
      <c r="B238" s="26" t="s">
        <v>1699</v>
      </c>
      <c r="C238" s="600" t="s">
        <v>1700</v>
      </c>
      <c r="D238" s="600"/>
      <c r="E238" s="600"/>
      <c r="F238" s="27" t="s">
        <v>72</v>
      </c>
      <c r="G238" s="22" t="s">
        <v>5368</v>
      </c>
      <c r="H238" s="55"/>
      <c r="I238" s="55"/>
      <c r="J238" s="19"/>
      <c r="K238" s="19"/>
      <c r="L238" s="19"/>
      <c r="M238" s="19"/>
      <c r="BE238" s="14"/>
      <c r="BF238" s="15"/>
      <c r="BG238" s="21"/>
      <c r="BH238" s="41"/>
      <c r="BI238" s="12"/>
      <c r="BJ238" s="12" t="s">
        <v>1700</v>
      </c>
    </row>
    <row r="239" spans="1:62" s="3" customFormat="1" ht="20.399999999999999" x14ac:dyDescent="0.3">
      <c r="A239" s="25"/>
      <c r="B239" s="26" t="s">
        <v>4807</v>
      </c>
      <c r="C239" s="600" t="s">
        <v>4808</v>
      </c>
      <c r="D239" s="600"/>
      <c r="E239" s="600"/>
      <c r="F239" s="27" t="s">
        <v>67</v>
      </c>
      <c r="G239" s="22" t="s">
        <v>5367</v>
      </c>
      <c r="H239" s="55"/>
      <c r="I239" s="55"/>
      <c r="J239" s="19"/>
      <c r="K239" s="19"/>
      <c r="L239" s="19"/>
      <c r="M239" s="19"/>
      <c r="BE239" s="14"/>
      <c r="BF239" s="15"/>
      <c r="BG239" s="21"/>
      <c r="BH239" s="41"/>
      <c r="BI239" s="12"/>
      <c r="BJ239" s="12" t="s">
        <v>4808</v>
      </c>
    </row>
    <row r="240" spans="1:62" s="3" customFormat="1" ht="21.6" x14ac:dyDescent="0.3">
      <c r="A240" s="25"/>
      <c r="B240" s="26" t="s">
        <v>603</v>
      </c>
      <c r="C240" s="600" t="s">
        <v>604</v>
      </c>
      <c r="D240" s="600"/>
      <c r="E240" s="600"/>
      <c r="F240" s="27" t="s">
        <v>605</v>
      </c>
      <c r="G240" s="22" t="s">
        <v>5369</v>
      </c>
      <c r="H240" s="55"/>
      <c r="I240" s="55"/>
      <c r="J240" s="19"/>
      <c r="K240" s="19"/>
      <c r="L240" s="19"/>
      <c r="M240" s="19"/>
      <c r="BE240" s="14"/>
      <c r="BF240" s="15"/>
      <c r="BG240" s="21"/>
      <c r="BH240" s="41"/>
      <c r="BI240" s="12"/>
      <c r="BJ240" s="12" t="s">
        <v>604</v>
      </c>
    </row>
    <row r="241" spans="1:62" s="3" customFormat="1" ht="21.6" x14ac:dyDescent="0.3">
      <c r="A241" s="16" t="s">
        <v>3003</v>
      </c>
      <c r="B241" s="17" t="s">
        <v>5354</v>
      </c>
      <c r="C241" s="568" t="s">
        <v>5355</v>
      </c>
      <c r="D241" s="568"/>
      <c r="E241" s="568"/>
      <c r="F241" s="16" t="s">
        <v>112</v>
      </c>
      <c r="G241" s="30">
        <v>57.86</v>
      </c>
      <c r="H241" s="55">
        <f t="shared" si="12"/>
        <v>0</v>
      </c>
      <c r="I241" s="55">
        <f t="shared" si="13"/>
        <v>0</v>
      </c>
      <c r="J241" s="19">
        <v>0</v>
      </c>
      <c r="K241" s="19">
        <f t="shared" si="14"/>
        <v>167.39</v>
      </c>
      <c r="L241" s="19">
        <f t="shared" si="15"/>
        <v>9685.26</v>
      </c>
      <c r="M241" s="19">
        <v>11622.31</v>
      </c>
      <c r="BE241" s="14"/>
      <c r="BF241" s="15"/>
      <c r="BG241" s="21" t="s">
        <v>5355</v>
      </c>
      <c r="BH241" s="41"/>
      <c r="BI241" s="12"/>
      <c r="BJ241" s="12"/>
    </row>
    <row r="242" spans="1:62" s="3" customFormat="1" ht="15" customHeight="1" x14ac:dyDescent="0.3">
      <c r="A242" s="603" t="s">
        <v>5370</v>
      </c>
      <c r="B242" s="604"/>
      <c r="C242" s="604"/>
      <c r="D242" s="604"/>
      <c r="E242" s="604"/>
      <c r="F242" s="604"/>
      <c r="G242" s="604"/>
      <c r="H242" s="354"/>
      <c r="I242" s="354"/>
      <c r="J242" s="267"/>
      <c r="K242" s="267"/>
      <c r="L242" s="267"/>
      <c r="M242" s="267"/>
      <c r="BE242" s="14"/>
      <c r="BF242" s="15" t="s">
        <v>5370</v>
      </c>
      <c r="BG242" s="21"/>
      <c r="BH242" s="41"/>
      <c r="BI242" s="12"/>
      <c r="BJ242" s="12"/>
    </row>
    <row r="243" spans="1:62" s="3" customFormat="1" ht="21.6" x14ac:dyDescent="0.3">
      <c r="A243" s="16" t="s">
        <v>3007</v>
      </c>
      <c r="B243" s="17" t="s">
        <v>5371</v>
      </c>
      <c r="C243" s="568" t="s">
        <v>5372</v>
      </c>
      <c r="D243" s="568"/>
      <c r="E243" s="568"/>
      <c r="F243" s="16" t="s">
        <v>64</v>
      </c>
      <c r="G243" s="30">
        <v>0.32</v>
      </c>
      <c r="H243" s="55">
        <f t="shared" si="12"/>
        <v>16051.19</v>
      </c>
      <c r="I243" s="55">
        <f t="shared" si="13"/>
        <v>5136.38</v>
      </c>
      <c r="J243" s="19">
        <v>6163.66</v>
      </c>
      <c r="K243" s="19">
        <f t="shared" si="14"/>
        <v>99.16</v>
      </c>
      <c r="L243" s="19">
        <f t="shared" si="15"/>
        <v>31.73</v>
      </c>
      <c r="M243" s="19">
        <v>38.07</v>
      </c>
      <c r="BE243" s="14"/>
      <c r="BF243" s="15"/>
      <c r="BG243" s="21" t="s">
        <v>5372</v>
      </c>
      <c r="BH243" s="41"/>
      <c r="BI243" s="12"/>
      <c r="BJ243" s="12"/>
    </row>
    <row r="244" spans="1:62" s="3" customFormat="1" ht="21.6" x14ac:dyDescent="0.3">
      <c r="A244" s="25"/>
      <c r="B244" s="26" t="s">
        <v>1480</v>
      </c>
      <c r="C244" s="600" t="s">
        <v>1481</v>
      </c>
      <c r="D244" s="600"/>
      <c r="E244" s="600"/>
      <c r="F244" s="27" t="s">
        <v>72</v>
      </c>
      <c r="G244" s="22" t="s">
        <v>5373</v>
      </c>
      <c r="H244" s="55"/>
      <c r="I244" s="55"/>
      <c r="J244" s="19"/>
      <c r="K244" s="19"/>
      <c r="L244" s="19"/>
      <c r="M244" s="19"/>
      <c r="BE244" s="14"/>
      <c r="BF244" s="15"/>
      <c r="BG244" s="21"/>
      <c r="BH244" s="41"/>
      <c r="BI244" s="12"/>
      <c r="BJ244" s="12" t="s">
        <v>1481</v>
      </c>
    </row>
    <row r="245" spans="1:62" s="3" customFormat="1" ht="20.399999999999999" x14ac:dyDescent="0.3">
      <c r="A245" s="25"/>
      <c r="B245" s="26" t="s">
        <v>4983</v>
      </c>
      <c r="C245" s="600" t="s">
        <v>4984</v>
      </c>
      <c r="D245" s="600"/>
      <c r="E245" s="600"/>
      <c r="F245" s="27" t="s">
        <v>138</v>
      </c>
      <c r="G245" s="22" t="s">
        <v>5374</v>
      </c>
      <c r="H245" s="55"/>
      <c r="I245" s="55"/>
      <c r="J245" s="19"/>
      <c r="K245" s="19"/>
      <c r="L245" s="19"/>
      <c r="M245" s="19"/>
      <c r="BE245" s="14"/>
      <c r="BF245" s="15"/>
      <c r="BG245" s="21"/>
      <c r="BH245" s="41"/>
      <c r="BI245" s="12"/>
      <c r="BJ245" s="12" t="s">
        <v>4984</v>
      </c>
    </row>
    <row r="246" spans="1:62" s="3" customFormat="1" ht="21.6" x14ac:dyDescent="0.3">
      <c r="A246" s="25"/>
      <c r="B246" s="26" t="s">
        <v>603</v>
      </c>
      <c r="C246" s="600" t="s">
        <v>604</v>
      </c>
      <c r="D246" s="600"/>
      <c r="E246" s="600"/>
      <c r="F246" s="27" t="s">
        <v>605</v>
      </c>
      <c r="G246" s="22" t="s">
        <v>5375</v>
      </c>
      <c r="H246" s="55"/>
      <c r="I246" s="55"/>
      <c r="J246" s="19"/>
      <c r="K246" s="19"/>
      <c r="L246" s="19"/>
      <c r="M246" s="19"/>
      <c r="BE246" s="14"/>
      <c r="BF246" s="15"/>
      <c r="BG246" s="21"/>
      <c r="BH246" s="41"/>
      <c r="BI246" s="12"/>
      <c r="BJ246" s="12" t="s">
        <v>604</v>
      </c>
    </row>
    <row r="247" spans="1:62" s="3" customFormat="1" ht="31.8" x14ac:dyDescent="0.3">
      <c r="A247" s="16" t="s">
        <v>3010</v>
      </c>
      <c r="B247" s="17" t="s">
        <v>5352</v>
      </c>
      <c r="C247" s="568" t="s">
        <v>5353</v>
      </c>
      <c r="D247" s="568"/>
      <c r="E247" s="568"/>
      <c r="F247" s="16" t="s">
        <v>112</v>
      </c>
      <c r="G247" s="23">
        <v>4</v>
      </c>
      <c r="H247" s="55">
        <f t="shared" si="12"/>
        <v>0</v>
      </c>
      <c r="I247" s="55">
        <f t="shared" si="13"/>
        <v>0</v>
      </c>
      <c r="J247" s="19">
        <v>0</v>
      </c>
      <c r="K247" s="19">
        <f t="shared" si="14"/>
        <v>109.37</v>
      </c>
      <c r="L247" s="19">
        <f t="shared" si="15"/>
        <v>437.49</v>
      </c>
      <c r="M247" s="19">
        <v>524.99</v>
      </c>
      <c r="BE247" s="14"/>
      <c r="BF247" s="15"/>
      <c r="BG247" s="21" t="s">
        <v>5353</v>
      </c>
      <c r="BH247" s="41"/>
      <c r="BI247" s="12"/>
      <c r="BJ247" s="12"/>
    </row>
    <row r="248" spans="1:62" s="3" customFormat="1" ht="21.6" x14ac:dyDescent="0.3">
      <c r="A248" s="16" t="s">
        <v>3011</v>
      </c>
      <c r="B248" s="17" t="s">
        <v>5361</v>
      </c>
      <c r="C248" s="568" t="s">
        <v>5362</v>
      </c>
      <c r="D248" s="568"/>
      <c r="E248" s="568"/>
      <c r="F248" s="16" t="s">
        <v>112</v>
      </c>
      <c r="G248" s="23">
        <v>10</v>
      </c>
      <c r="H248" s="55">
        <f t="shared" si="12"/>
        <v>0</v>
      </c>
      <c r="I248" s="55">
        <f t="shared" si="13"/>
        <v>0</v>
      </c>
      <c r="J248" s="19">
        <v>0</v>
      </c>
      <c r="K248" s="19">
        <f t="shared" si="14"/>
        <v>289.17</v>
      </c>
      <c r="L248" s="19">
        <f t="shared" si="15"/>
        <v>2891.68</v>
      </c>
      <c r="M248" s="19">
        <v>3470.02</v>
      </c>
      <c r="BE248" s="14"/>
      <c r="BF248" s="15"/>
      <c r="BG248" s="21" t="s">
        <v>5362</v>
      </c>
      <c r="BH248" s="41"/>
      <c r="BI248" s="12"/>
      <c r="BJ248" s="12"/>
    </row>
    <row r="249" spans="1:62" s="3" customFormat="1" ht="21.6" x14ac:dyDescent="0.3">
      <c r="A249" s="16" t="s">
        <v>3014</v>
      </c>
      <c r="B249" s="17" t="s">
        <v>5363</v>
      </c>
      <c r="C249" s="568" t="s">
        <v>5364</v>
      </c>
      <c r="D249" s="568"/>
      <c r="E249" s="568"/>
      <c r="F249" s="16" t="s">
        <v>112</v>
      </c>
      <c r="G249" s="23">
        <v>10</v>
      </c>
      <c r="H249" s="55">
        <f t="shared" si="12"/>
        <v>0</v>
      </c>
      <c r="I249" s="55">
        <f t="shared" si="13"/>
        <v>0</v>
      </c>
      <c r="J249" s="19">
        <v>0</v>
      </c>
      <c r="K249" s="19">
        <f t="shared" si="14"/>
        <v>166.37</v>
      </c>
      <c r="L249" s="19">
        <f t="shared" si="15"/>
        <v>1663.67</v>
      </c>
      <c r="M249" s="19">
        <v>1996.4</v>
      </c>
      <c r="BE249" s="14"/>
      <c r="BF249" s="15"/>
      <c r="BG249" s="21" t="s">
        <v>5364</v>
      </c>
      <c r="BH249" s="41"/>
      <c r="BI249" s="12"/>
      <c r="BJ249" s="12"/>
    </row>
    <row r="250" spans="1:62" s="3" customFormat="1" ht="21.6" x14ac:dyDescent="0.3">
      <c r="A250" s="16" t="s">
        <v>3017</v>
      </c>
      <c r="B250" s="17" t="s">
        <v>5354</v>
      </c>
      <c r="C250" s="568" t="s">
        <v>5355</v>
      </c>
      <c r="D250" s="568"/>
      <c r="E250" s="568"/>
      <c r="F250" s="16" t="s">
        <v>112</v>
      </c>
      <c r="G250" s="23">
        <v>8</v>
      </c>
      <c r="H250" s="55">
        <f t="shared" si="12"/>
        <v>0</v>
      </c>
      <c r="I250" s="55">
        <f t="shared" si="13"/>
        <v>0</v>
      </c>
      <c r="J250" s="19">
        <v>0</v>
      </c>
      <c r="K250" s="19">
        <f t="shared" si="14"/>
        <v>167.39</v>
      </c>
      <c r="L250" s="19">
        <f t="shared" si="15"/>
        <v>1339.13</v>
      </c>
      <c r="M250" s="19">
        <v>1606.95</v>
      </c>
      <c r="BE250" s="14"/>
      <c r="BF250" s="15"/>
      <c r="BG250" s="21" t="s">
        <v>5355</v>
      </c>
      <c r="BH250" s="41"/>
      <c r="BI250" s="12"/>
      <c r="BJ250" s="12"/>
    </row>
    <row r="251" spans="1:62" s="3" customFormat="1" ht="15" customHeight="1" x14ac:dyDescent="0.3">
      <c r="A251" s="603" t="s">
        <v>5376</v>
      </c>
      <c r="B251" s="604"/>
      <c r="C251" s="604"/>
      <c r="D251" s="604"/>
      <c r="E251" s="604"/>
      <c r="F251" s="604"/>
      <c r="G251" s="604"/>
      <c r="H251" s="354"/>
      <c r="I251" s="354"/>
      <c r="J251" s="267"/>
      <c r="K251" s="267"/>
      <c r="L251" s="267"/>
      <c r="M251" s="267"/>
      <c r="BE251" s="14"/>
      <c r="BF251" s="15" t="s">
        <v>5376</v>
      </c>
      <c r="BG251" s="21"/>
      <c r="BH251" s="41"/>
      <c r="BI251" s="12"/>
      <c r="BJ251" s="12"/>
    </row>
    <row r="252" spans="1:62" s="3" customFormat="1" ht="21.6" x14ac:dyDescent="0.3">
      <c r="A252" s="16" t="s">
        <v>3022</v>
      </c>
      <c r="B252" s="17" t="s">
        <v>5377</v>
      </c>
      <c r="C252" s="568" t="s">
        <v>5378</v>
      </c>
      <c r="D252" s="568"/>
      <c r="E252" s="568"/>
      <c r="F252" s="16" t="s">
        <v>5379</v>
      </c>
      <c r="G252" s="18">
        <v>0.13500000000000001</v>
      </c>
      <c r="H252" s="55">
        <f t="shared" si="12"/>
        <v>255817.56</v>
      </c>
      <c r="I252" s="55">
        <f t="shared" si="13"/>
        <v>34535.370000000003</v>
      </c>
      <c r="J252" s="19">
        <v>41442.44</v>
      </c>
      <c r="K252" s="19">
        <f t="shared" si="14"/>
        <v>86.96</v>
      </c>
      <c r="L252" s="19">
        <f t="shared" si="15"/>
        <v>11.74</v>
      </c>
      <c r="M252" s="19">
        <v>14.09</v>
      </c>
      <c r="BE252" s="14"/>
      <c r="BF252" s="15"/>
      <c r="BG252" s="21" t="s">
        <v>5378</v>
      </c>
      <c r="BH252" s="41"/>
      <c r="BI252" s="12"/>
      <c r="BJ252" s="12"/>
    </row>
    <row r="253" spans="1:62" s="3" customFormat="1" ht="21.6" x14ac:dyDescent="0.3">
      <c r="A253" s="25"/>
      <c r="B253" s="26" t="s">
        <v>603</v>
      </c>
      <c r="C253" s="600" t="s">
        <v>604</v>
      </c>
      <c r="D253" s="600"/>
      <c r="E253" s="600"/>
      <c r="F253" s="27" t="s">
        <v>605</v>
      </c>
      <c r="G253" s="22" t="s">
        <v>5380</v>
      </c>
      <c r="H253" s="55"/>
      <c r="I253" s="55"/>
      <c r="J253" s="19"/>
      <c r="K253" s="19"/>
      <c r="L253" s="19"/>
      <c r="M253" s="19"/>
      <c r="BE253" s="14"/>
      <c r="BF253" s="15"/>
      <c r="BG253" s="21"/>
      <c r="BH253" s="41"/>
      <c r="BI253" s="12"/>
      <c r="BJ253" s="12" t="s">
        <v>604</v>
      </c>
    </row>
    <row r="254" spans="1:62" s="3" customFormat="1" ht="21.6" x14ac:dyDescent="0.3">
      <c r="A254" s="16" t="s">
        <v>3045</v>
      </c>
      <c r="B254" s="17" t="s">
        <v>5354</v>
      </c>
      <c r="C254" s="568" t="s">
        <v>5355</v>
      </c>
      <c r="D254" s="568"/>
      <c r="E254" s="568"/>
      <c r="F254" s="16" t="s">
        <v>112</v>
      </c>
      <c r="G254" s="24">
        <v>137.69999999999999</v>
      </c>
      <c r="H254" s="55">
        <f t="shared" si="12"/>
        <v>0</v>
      </c>
      <c r="I254" s="55">
        <f t="shared" si="13"/>
        <v>0</v>
      </c>
      <c r="J254" s="19">
        <v>0</v>
      </c>
      <c r="K254" s="19">
        <f t="shared" si="14"/>
        <v>167.39</v>
      </c>
      <c r="L254" s="19">
        <f t="shared" si="15"/>
        <v>23049.759999999998</v>
      </c>
      <c r="M254" s="19">
        <v>27659.71</v>
      </c>
      <c r="BE254" s="14"/>
      <c r="BF254" s="15"/>
      <c r="BG254" s="21" t="s">
        <v>5355</v>
      </c>
      <c r="BH254" s="41"/>
      <c r="BI254" s="12"/>
      <c r="BJ254" s="12"/>
    </row>
    <row r="255" spans="1:62" s="3" customFormat="1" ht="21.6" x14ac:dyDescent="0.3">
      <c r="A255" s="16" t="s">
        <v>3058</v>
      </c>
      <c r="B255" s="17" t="s">
        <v>5381</v>
      </c>
      <c r="C255" s="568" t="s">
        <v>5382</v>
      </c>
      <c r="D255" s="568"/>
      <c r="E255" s="568"/>
      <c r="F255" s="16" t="s">
        <v>138</v>
      </c>
      <c r="G255" s="30">
        <v>0.18</v>
      </c>
      <c r="H255" s="55">
        <f t="shared" si="12"/>
        <v>0</v>
      </c>
      <c r="I255" s="55">
        <f t="shared" si="13"/>
        <v>0</v>
      </c>
      <c r="J255" s="19">
        <v>0</v>
      </c>
      <c r="K255" s="19">
        <f t="shared" si="14"/>
        <v>205</v>
      </c>
      <c r="L255" s="19">
        <f t="shared" si="15"/>
        <v>36.9</v>
      </c>
      <c r="M255" s="19">
        <v>44.28</v>
      </c>
      <c r="BE255" s="14"/>
      <c r="BF255" s="15"/>
      <c r="BG255" s="21" t="s">
        <v>5382</v>
      </c>
      <c r="BH255" s="41"/>
      <c r="BI255" s="12"/>
      <c r="BJ255" s="12"/>
    </row>
    <row r="256" spans="1:62" s="3" customFormat="1" ht="15" customHeight="1" x14ac:dyDescent="0.3">
      <c r="A256" s="603" t="s">
        <v>5383</v>
      </c>
      <c r="B256" s="604"/>
      <c r="C256" s="604"/>
      <c r="D256" s="604"/>
      <c r="E256" s="604"/>
      <c r="F256" s="604"/>
      <c r="G256" s="604"/>
      <c r="H256" s="354"/>
      <c r="I256" s="354"/>
      <c r="J256" s="267"/>
      <c r="K256" s="267"/>
      <c r="L256" s="267"/>
      <c r="M256" s="267"/>
      <c r="BE256" s="14"/>
      <c r="BF256" s="15" t="s">
        <v>5383</v>
      </c>
      <c r="BG256" s="21"/>
      <c r="BH256" s="41"/>
      <c r="BI256" s="12"/>
      <c r="BJ256" s="12"/>
    </row>
    <row r="257" spans="1:62" s="3" customFormat="1" ht="21.6" x14ac:dyDescent="0.3">
      <c r="A257" s="16" t="s">
        <v>3075</v>
      </c>
      <c r="B257" s="17" t="s">
        <v>3763</v>
      </c>
      <c r="C257" s="568" t="s">
        <v>3764</v>
      </c>
      <c r="D257" s="568"/>
      <c r="E257" s="568"/>
      <c r="F257" s="16" t="s">
        <v>38</v>
      </c>
      <c r="G257" s="23">
        <v>2</v>
      </c>
      <c r="H257" s="55">
        <f t="shared" si="12"/>
        <v>28181.99</v>
      </c>
      <c r="I257" s="55">
        <f t="shared" si="13"/>
        <v>56363.97</v>
      </c>
      <c r="J257" s="19">
        <v>67636.759999999995</v>
      </c>
      <c r="K257" s="19">
        <f t="shared" si="14"/>
        <v>15226.96</v>
      </c>
      <c r="L257" s="19">
        <f t="shared" si="15"/>
        <v>30453.919999999998</v>
      </c>
      <c r="M257" s="19">
        <v>36544.699999999997</v>
      </c>
      <c r="BE257" s="14"/>
      <c r="BF257" s="15"/>
      <c r="BG257" s="21" t="s">
        <v>3764</v>
      </c>
      <c r="BH257" s="41"/>
      <c r="BI257" s="12"/>
      <c r="BJ257" s="12"/>
    </row>
    <row r="258" spans="1:62" s="3" customFormat="1" ht="20.399999999999999" x14ac:dyDescent="0.3">
      <c r="A258" s="25"/>
      <c r="B258" s="26" t="s">
        <v>3765</v>
      </c>
      <c r="C258" s="600" t="s">
        <v>3766</v>
      </c>
      <c r="D258" s="600"/>
      <c r="E258" s="600"/>
      <c r="F258" s="27" t="s">
        <v>72</v>
      </c>
      <c r="G258" s="22" t="s">
        <v>1390</v>
      </c>
      <c r="H258" s="55"/>
      <c r="I258" s="55"/>
      <c r="J258" s="19"/>
      <c r="K258" s="19"/>
      <c r="L258" s="19"/>
      <c r="M258" s="19"/>
      <c r="BE258" s="14"/>
      <c r="BF258" s="15"/>
      <c r="BG258" s="21"/>
      <c r="BH258" s="41"/>
      <c r="BI258" s="12"/>
      <c r="BJ258" s="12" t="s">
        <v>3766</v>
      </c>
    </row>
    <row r="259" spans="1:62" s="3" customFormat="1" ht="20.399999999999999" x14ac:dyDescent="0.3">
      <c r="A259" s="25"/>
      <c r="B259" s="26" t="s">
        <v>3768</v>
      </c>
      <c r="C259" s="600" t="s">
        <v>3769</v>
      </c>
      <c r="D259" s="600"/>
      <c r="E259" s="600"/>
      <c r="F259" s="27" t="s">
        <v>72</v>
      </c>
      <c r="G259" s="22" t="s">
        <v>5384</v>
      </c>
      <c r="H259" s="55"/>
      <c r="I259" s="55"/>
      <c r="J259" s="19"/>
      <c r="K259" s="19"/>
      <c r="L259" s="19"/>
      <c r="M259" s="19"/>
      <c r="BE259" s="14"/>
      <c r="BF259" s="15"/>
      <c r="BG259" s="21"/>
      <c r="BH259" s="41"/>
      <c r="BI259" s="12"/>
      <c r="BJ259" s="12" t="s">
        <v>3769</v>
      </c>
    </row>
    <row r="260" spans="1:62" s="3" customFormat="1" ht="20.399999999999999" x14ac:dyDescent="0.3">
      <c r="A260" s="25"/>
      <c r="B260" s="26" t="s">
        <v>3771</v>
      </c>
      <c r="C260" s="600" t="s">
        <v>3772</v>
      </c>
      <c r="D260" s="600"/>
      <c r="E260" s="600"/>
      <c r="F260" s="27" t="s">
        <v>72</v>
      </c>
      <c r="G260" s="22" t="s">
        <v>5385</v>
      </c>
      <c r="H260" s="55"/>
      <c r="I260" s="55"/>
      <c r="J260" s="19"/>
      <c r="K260" s="19"/>
      <c r="L260" s="19"/>
      <c r="M260" s="19"/>
      <c r="BE260" s="14"/>
      <c r="BF260" s="15"/>
      <c r="BG260" s="21"/>
      <c r="BH260" s="41"/>
      <c r="BI260" s="12"/>
      <c r="BJ260" s="12" t="s">
        <v>3772</v>
      </c>
    </row>
    <row r="261" spans="1:62" s="3" customFormat="1" ht="20.399999999999999" x14ac:dyDescent="0.3">
      <c r="A261" s="25"/>
      <c r="B261" s="26" t="s">
        <v>387</v>
      </c>
      <c r="C261" s="600" t="s">
        <v>388</v>
      </c>
      <c r="D261" s="600"/>
      <c r="E261" s="600"/>
      <c r="F261" s="27" t="s">
        <v>72</v>
      </c>
      <c r="G261" s="22" t="s">
        <v>5386</v>
      </c>
      <c r="H261" s="55"/>
      <c r="I261" s="55"/>
      <c r="J261" s="19"/>
      <c r="K261" s="19"/>
      <c r="L261" s="19"/>
      <c r="M261" s="19"/>
      <c r="BE261" s="14"/>
      <c r="BF261" s="15"/>
      <c r="BG261" s="21"/>
      <c r="BH261" s="41"/>
      <c r="BI261" s="12"/>
      <c r="BJ261" s="12" t="s">
        <v>388</v>
      </c>
    </row>
    <row r="262" spans="1:62" s="3" customFormat="1" ht="20.399999999999999" x14ac:dyDescent="0.3">
      <c r="A262" s="25"/>
      <c r="B262" s="26" t="s">
        <v>1960</v>
      </c>
      <c r="C262" s="600" t="s">
        <v>1961</v>
      </c>
      <c r="D262" s="600"/>
      <c r="E262" s="600"/>
      <c r="F262" s="27" t="s">
        <v>67</v>
      </c>
      <c r="G262" s="22" t="s">
        <v>5272</v>
      </c>
      <c r="H262" s="55"/>
      <c r="I262" s="55"/>
      <c r="J262" s="19"/>
      <c r="K262" s="19"/>
      <c r="L262" s="19"/>
      <c r="M262" s="19"/>
      <c r="BE262" s="14"/>
      <c r="BF262" s="15"/>
      <c r="BG262" s="21"/>
      <c r="BH262" s="41"/>
      <c r="BI262" s="12"/>
      <c r="BJ262" s="12" t="s">
        <v>1961</v>
      </c>
    </row>
    <row r="263" spans="1:62" s="3" customFormat="1" ht="20.399999999999999" x14ac:dyDescent="0.3">
      <c r="A263" s="25"/>
      <c r="B263" s="26" t="s">
        <v>3776</v>
      </c>
      <c r="C263" s="600" t="s">
        <v>3777</v>
      </c>
      <c r="D263" s="600"/>
      <c r="E263" s="600"/>
      <c r="F263" s="27" t="s">
        <v>67</v>
      </c>
      <c r="G263" s="22" t="s">
        <v>1414</v>
      </c>
      <c r="H263" s="55"/>
      <c r="I263" s="55"/>
      <c r="J263" s="19"/>
      <c r="K263" s="19"/>
      <c r="L263" s="19"/>
      <c r="M263" s="19"/>
      <c r="BE263" s="14"/>
      <c r="BF263" s="15"/>
      <c r="BG263" s="21"/>
      <c r="BH263" s="41"/>
      <c r="BI263" s="12"/>
      <c r="BJ263" s="12" t="s">
        <v>3777</v>
      </c>
    </row>
    <row r="264" spans="1:62" s="3" customFormat="1" ht="20.399999999999999" x14ac:dyDescent="0.3">
      <c r="A264" s="25"/>
      <c r="B264" s="26" t="s">
        <v>3779</v>
      </c>
      <c r="C264" s="600" t="s">
        <v>3780</v>
      </c>
      <c r="D264" s="600"/>
      <c r="E264" s="600"/>
      <c r="F264" s="27" t="s">
        <v>72</v>
      </c>
      <c r="G264" s="22" t="s">
        <v>5387</v>
      </c>
      <c r="H264" s="55"/>
      <c r="I264" s="55"/>
      <c r="J264" s="19"/>
      <c r="K264" s="19"/>
      <c r="L264" s="19"/>
      <c r="M264" s="19"/>
      <c r="BE264" s="14"/>
      <c r="BF264" s="15"/>
      <c r="BG264" s="21"/>
      <c r="BH264" s="41"/>
      <c r="BI264" s="12"/>
      <c r="BJ264" s="12" t="s">
        <v>3780</v>
      </c>
    </row>
    <row r="265" spans="1:62" s="3" customFormat="1" ht="21.6" x14ac:dyDescent="0.3">
      <c r="A265" s="25"/>
      <c r="B265" s="26" t="s">
        <v>3782</v>
      </c>
      <c r="C265" s="600" t="s">
        <v>3783</v>
      </c>
      <c r="D265" s="600"/>
      <c r="E265" s="600"/>
      <c r="F265" s="27" t="s">
        <v>72</v>
      </c>
      <c r="G265" s="22" t="s">
        <v>1479</v>
      </c>
      <c r="H265" s="55"/>
      <c r="I265" s="55"/>
      <c r="J265" s="19"/>
      <c r="K265" s="19"/>
      <c r="L265" s="19"/>
      <c r="M265" s="19"/>
      <c r="BE265" s="14"/>
      <c r="BF265" s="15"/>
      <c r="BG265" s="21"/>
      <c r="BH265" s="41"/>
      <c r="BI265" s="12"/>
      <c r="BJ265" s="12" t="s">
        <v>3783</v>
      </c>
    </row>
    <row r="266" spans="1:62" s="3" customFormat="1" ht="21.6" x14ac:dyDescent="0.3">
      <c r="A266" s="25"/>
      <c r="B266" s="26" t="s">
        <v>599</v>
      </c>
      <c r="C266" s="600" t="s">
        <v>600</v>
      </c>
      <c r="D266" s="600"/>
      <c r="E266" s="600"/>
      <c r="F266" s="27" t="s">
        <v>67</v>
      </c>
      <c r="G266" s="22" t="s">
        <v>5388</v>
      </c>
      <c r="H266" s="55"/>
      <c r="I266" s="55"/>
      <c r="J266" s="19"/>
      <c r="K266" s="19"/>
      <c r="L266" s="19"/>
      <c r="M266" s="19"/>
      <c r="BE266" s="14"/>
      <c r="BF266" s="15"/>
      <c r="BG266" s="21"/>
      <c r="BH266" s="41"/>
      <c r="BI266" s="12"/>
      <c r="BJ266" s="12" t="s">
        <v>600</v>
      </c>
    </row>
    <row r="267" spans="1:62" s="3" customFormat="1" ht="21.6" x14ac:dyDescent="0.3">
      <c r="A267" s="25"/>
      <c r="B267" s="26" t="s">
        <v>3786</v>
      </c>
      <c r="C267" s="600" t="s">
        <v>3787</v>
      </c>
      <c r="D267" s="600"/>
      <c r="E267" s="600"/>
      <c r="F267" s="27" t="s">
        <v>67</v>
      </c>
      <c r="G267" s="22" t="s">
        <v>5272</v>
      </c>
      <c r="H267" s="55"/>
      <c r="I267" s="55"/>
      <c r="J267" s="19"/>
      <c r="K267" s="19"/>
      <c r="L267" s="19"/>
      <c r="M267" s="19"/>
      <c r="BE267" s="14"/>
      <c r="BF267" s="15"/>
      <c r="BG267" s="21"/>
      <c r="BH267" s="41"/>
      <c r="BI267" s="12"/>
      <c r="BJ267" s="12" t="s">
        <v>3787</v>
      </c>
    </row>
    <row r="268" spans="1:62" s="3" customFormat="1" ht="21.6" x14ac:dyDescent="0.3">
      <c r="A268" s="25"/>
      <c r="B268" s="26" t="s">
        <v>3788</v>
      </c>
      <c r="C268" s="600" t="s">
        <v>3789</v>
      </c>
      <c r="D268" s="600"/>
      <c r="E268" s="600"/>
      <c r="F268" s="27" t="s">
        <v>67</v>
      </c>
      <c r="G268" s="22" t="s">
        <v>5389</v>
      </c>
      <c r="H268" s="55"/>
      <c r="I268" s="55"/>
      <c r="J268" s="19"/>
      <c r="K268" s="19"/>
      <c r="L268" s="19"/>
      <c r="M268" s="19"/>
      <c r="BE268" s="14"/>
      <c r="BF268" s="15"/>
      <c r="BG268" s="21"/>
      <c r="BH268" s="41"/>
      <c r="BI268" s="12"/>
      <c r="BJ268" s="12" t="s">
        <v>3789</v>
      </c>
    </row>
    <row r="269" spans="1:62" s="3" customFormat="1" ht="20.399999999999999" x14ac:dyDescent="0.3">
      <c r="A269" s="25"/>
      <c r="B269" s="26" t="s">
        <v>3791</v>
      </c>
      <c r="C269" s="600" t="s">
        <v>3792</v>
      </c>
      <c r="D269" s="600"/>
      <c r="E269" s="600"/>
      <c r="F269" s="27" t="s">
        <v>67</v>
      </c>
      <c r="G269" s="22" t="s">
        <v>5390</v>
      </c>
      <c r="H269" s="55"/>
      <c r="I269" s="55"/>
      <c r="J269" s="19"/>
      <c r="K269" s="19"/>
      <c r="L269" s="19"/>
      <c r="M269" s="19"/>
      <c r="BE269" s="14"/>
      <c r="BF269" s="15"/>
      <c r="BG269" s="21"/>
      <c r="BH269" s="41"/>
      <c r="BI269" s="12"/>
      <c r="BJ269" s="12" t="s">
        <v>3792</v>
      </c>
    </row>
    <row r="270" spans="1:62" s="3" customFormat="1" ht="20.399999999999999" x14ac:dyDescent="0.3">
      <c r="A270" s="25"/>
      <c r="B270" s="26" t="s">
        <v>3794</v>
      </c>
      <c r="C270" s="600" t="s">
        <v>3795</v>
      </c>
      <c r="D270" s="600"/>
      <c r="E270" s="600"/>
      <c r="F270" s="27" t="s">
        <v>25</v>
      </c>
      <c r="G270" s="22" t="s">
        <v>1422</v>
      </c>
      <c r="H270" s="55"/>
      <c r="I270" s="55"/>
      <c r="J270" s="19"/>
      <c r="K270" s="19"/>
      <c r="L270" s="19"/>
      <c r="M270" s="19"/>
      <c r="BE270" s="14"/>
      <c r="BF270" s="15"/>
      <c r="BG270" s="21"/>
      <c r="BH270" s="41"/>
      <c r="BI270" s="12"/>
      <c r="BJ270" s="12" t="s">
        <v>3795</v>
      </c>
    </row>
    <row r="271" spans="1:62" s="3" customFormat="1" ht="21.6" x14ac:dyDescent="0.3">
      <c r="A271" s="25"/>
      <c r="B271" s="26" t="s">
        <v>3797</v>
      </c>
      <c r="C271" s="600" t="s">
        <v>3798</v>
      </c>
      <c r="D271" s="600"/>
      <c r="E271" s="600"/>
      <c r="F271" s="27" t="s">
        <v>72</v>
      </c>
      <c r="G271" s="22" t="s">
        <v>5391</v>
      </c>
      <c r="H271" s="55"/>
      <c r="I271" s="55"/>
      <c r="J271" s="19"/>
      <c r="K271" s="19"/>
      <c r="L271" s="19"/>
      <c r="M271" s="19"/>
      <c r="BE271" s="14"/>
      <c r="BF271" s="15"/>
      <c r="BG271" s="21"/>
      <c r="BH271" s="41"/>
      <c r="BI271" s="12"/>
      <c r="BJ271" s="12" t="s">
        <v>3798</v>
      </c>
    </row>
    <row r="272" spans="1:62" s="3" customFormat="1" ht="20.399999999999999" x14ac:dyDescent="0.3">
      <c r="A272" s="25"/>
      <c r="B272" s="26" t="s">
        <v>3800</v>
      </c>
      <c r="C272" s="600" t="s">
        <v>3801</v>
      </c>
      <c r="D272" s="600"/>
      <c r="E272" s="600"/>
      <c r="F272" s="27" t="s">
        <v>1045</v>
      </c>
      <c r="G272" s="22" t="s">
        <v>1390</v>
      </c>
      <c r="H272" s="55"/>
      <c r="I272" s="55"/>
      <c r="J272" s="19"/>
      <c r="K272" s="19"/>
      <c r="L272" s="19"/>
      <c r="M272" s="19"/>
      <c r="BE272" s="14"/>
      <c r="BF272" s="15"/>
      <c r="BG272" s="21"/>
      <c r="BH272" s="41"/>
      <c r="BI272" s="12"/>
      <c r="BJ272" s="12" t="s">
        <v>3801</v>
      </c>
    </row>
    <row r="273" spans="1:62" s="3" customFormat="1" ht="20.399999999999999" x14ac:dyDescent="0.3">
      <c r="A273" s="25"/>
      <c r="B273" s="26" t="s">
        <v>3802</v>
      </c>
      <c r="C273" s="600" t="s">
        <v>3803</v>
      </c>
      <c r="D273" s="600"/>
      <c r="E273" s="600"/>
      <c r="F273" s="27" t="s">
        <v>38</v>
      </c>
      <c r="G273" s="22" t="s">
        <v>1422</v>
      </c>
      <c r="H273" s="55"/>
      <c r="I273" s="55"/>
      <c r="J273" s="19"/>
      <c r="K273" s="19"/>
      <c r="L273" s="19"/>
      <c r="M273" s="19"/>
      <c r="BE273" s="14"/>
      <c r="BF273" s="15"/>
      <c r="BG273" s="21"/>
      <c r="BH273" s="41"/>
      <c r="BI273" s="12"/>
      <c r="BJ273" s="12" t="s">
        <v>3803</v>
      </c>
    </row>
    <row r="274" spans="1:62" s="3" customFormat="1" ht="31.8" x14ac:dyDescent="0.3">
      <c r="A274" s="25"/>
      <c r="B274" s="26" t="s">
        <v>3804</v>
      </c>
      <c r="C274" s="600" t="s">
        <v>3805</v>
      </c>
      <c r="D274" s="600"/>
      <c r="E274" s="600"/>
      <c r="F274" s="27" t="s">
        <v>38</v>
      </c>
      <c r="G274" s="22" t="s">
        <v>5392</v>
      </c>
      <c r="H274" s="55"/>
      <c r="I274" s="55"/>
      <c r="J274" s="19"/>
      <c r="K274" s="19"/>
      <c r="L274" s="19"/>
      <c r="M274" s="19"/>
      <c r="BE274" s="14"/>
      <c r="BF274" s="15"/>
      <c r="BG274" s="21"/>
      <c r="BH274" s="41"/>
      <c r="BI274" s="12"/>
      <c r="BJ274" s="12" t="s">
        <v>3805</v>
      </c>
    </row>
    <row r="275" spans="1:62" s="3" customFormat="1" ht="21.6" x14ac:dyDescent="0.3">
      <c r="A275" s="25"/>
      <c r="B275" s="26" t="s">
        <v>603</v>
      </c>
      <c r="C275" s="600" t="s">
        <v>604</v>
      </c>
      <c r="D275" s="600"/>
      <c r="E275" s="600"/>
      <c r="F275" s="27" t="s">
        <v>605</v>
      </c>
      <c r="G275" s="22" t="s">
        <v>5393</v>
      </c>
      <c r="H275" s="55"/>
      <c r="I275" s="55"/>
      <c r="J275" s="19"/>
      <c r="K275" s="19"/>
      <c r="L275" s="19"/>
      <c r="M275" s="19"/>
      <c r="BE275" s="14"/>
      <c r="BF275" s="15"/>
      <c r="BG275" s="21"/>
      <c r="BH275" s="41"/>
      <c r="BI275" s="12"/>
      <c r="BJ275" s="12" t="s">
        <v>604</v>
      </c>
    </row>
    <row r="276" spans="1:62" s="3" customFormat="1" ht="15" customHeight="1" x14ac:dyDescent="0.3">
      <c r="A276" s="603" t="s">
        <v>5394</v>
      </c>
      <c r="B276" s="604"/>
      <c r="C276" s="604"/>
      <c r="D276" s="604"/>
      <c r="E276" s="604"/>
      <c r="F276" s="604"/>
      <c r="G276" s="604"/>
      <c r="H276" s="354"/>
      <c r="I276" s="354"/>
      <c r="J276" s="267"/>
      <c r="K276" s="267"/>
      <c r="L276" s="267"/>
      <c r="M276" s="267"/>
      <c r="BE276" s="14"/>
      <c r="BF276" s="15" t="s">
        <v>5394</v>
      </c>
      <c r="BG276" s="21"/>
      <c r="BH276" s="41"/>
      <c r="BI276" s="12"/>
      <c r="BJ276" s="12"/>
    </row>
    <row r="277" spans="1:62" s="3" customFormat="1" ht="31.8" x14ac:dyDescent="0.3">
      <c r="A277" s="16" t="s">
        <v>3087</v>
      </c>
      <c r="B277" s="17" t="s">
        <v>3989</v>
      </c>
      <c r="C277" s="568" t="s">
        <v>3990</v>
      </c>
      <c r="D277" s="568"/>
      <c r="E277" s="568"/>
      <c r="F277" s="16" t="s">
        <v>38</v>
      </c>
      <c r="G277" s="23">
        <v>7</v>
      </c>
      <c r="H277" s="55">
        <f t="shared" ref="H277:H313" si="16">I277/G277</f>
        <v>437.88</v>
      </c>
      <c r="I277" s="55">
        <f t="shared" ref="I277:I313" si="17">J277/1.2</f>
        <v>3065.13</v>
      </c>
      <c r="J277" s="19">
        <v>3678.15</v>
      </c>
      <c r="K277" s="19">
        <f t="shared" ref="K277:K313" si="18">L277/G277</f>
        <v>0</v>
      </c>
      <c r="L277" s="19">
        <f t="shared" ref="L277:L313" si="19">M277/1.2</f>
        <v>0</v>
      </c>
      <c r="M277" s="19">
        <v>0</v>
      </c>
      <c r="BE277" s="14"/>
      <c r="BF277" s="15"/>
      <c r="BG277" s="21" t="s">
        <v>3990</v>
      </c>
      <c r="BH277" s="41"/>
      <c r="BI277" s="12"/>
      <c r="BJ277" s="12"/>
    </row>
    <row r="278" spans="1:62" s="3" customFormat="1" ht="21.6" x14ac:dyDescent="0.3">
      <c r="A278" s="25"/>
      <c r="B278" s="26" t="s">
        <v>3991</v>
      </c>
      <c r="C278" s="600" t="s">
        <v>3992</v>
      </c>
      <c r="D278" s="600"/>
      <c r="E278" s="600"/>
      <c r="F278" s="27" t="s">
        <v>67</v>
      </c>
      <c r="G278" s="22" t="s">
        <v>33</v>
      </c>
      <c r="H278" s="55"/>
      <c r="I278" s="55"/>
      <c r="J278" s="19"/>
      <c r="K278" s="19"/>
      <c r="L278" s="19"/>
      <c r="M278" s="19"/>
      <c r="BE278" s="14"/>
      <c r="BF278" s="15"/>
      <c r="BG278" s="21"/>
      <c r="BH278" s="41"/>
      <c r="BI278" s="12"/>
      <c r="BJ278" s="12" t="s">
        <v>3992</v>
      </c>
    </row>
    <row r="279" spans="1:62" s="3" customFormat="1" ht="20.399999999999999" x14ac:dyDescent="0.3">
      <c r="A279" s="25"/>
      <c r="B279" s="26" t="s">
        <v>70</v>
      </c>
      <c r="C279" s="600" t="s">
        <v>71</v>
      </c>
      <c r="D279" s="600"/>
      <c r="E279" s="600"/>
      <c r="F279" s="27" t="s">
        <v>72</v>
      </c>
      <c r="G279" s="22" t="s">
        <v>33</v>
      </c>
      <c r="H279" s="55"/>
      <c r="I279" s="55"/>
      <c r="J279" s="19"/>
      <c r="K279" s="19"/>
      <c r="L279" s="19"/>
      <c r="M279" s="19"/>
      <c r="BE279" s="14"/>
      <c r="BF279" s="15"/>
      <c r="BG279" s="21"/>
      <c r="BH279" s="41"/>
      <c r="BI279" s="12"/>
      <c r="BJ279" s="12" t="s">
        <v>71</v>
      </c>
    </row>
    <row r="280" spans="1:62" s="3" customFormat="1" ht="20.399999999999999" x14ac:dyDescent="0.3">
      <c r="A280" s="25"/>
      <c r="B280" s="26" t="s">
        <v>3995</v>
      </c>
      <c r="C280" s="600" t="s">
        <v>3996</v>
      </c>
      <c r="D280" s="600"/>
      <c r="E280" s="600"/>
      <c r="F280" s="27" t="s">
        <v>72</v>
      </c>
      <c r="G280" s="22" t="s">
        <v>33</v>
      </c>
      <c r="H280" s="55"/>
      <c r="I280" s="55"/>
      <c r="J280" s="19"/>
      <c r="K280" s="19"/>
      <c r="L280" s="19"/>
      <c r="M280" s="19"/>
      <c r="BE280" s="14"/>
      <c r="BF280" s="15"/>
      <c r="BG280" s="21"/>
      <c r="BH280" s="41"/>
      <c r="BI280" s="12"/>
      <c r="BJ280" s="12" t="s">
        <v>3996</v>
      </c>
    </row>
    <row r="281" spans="1:62" s="3" customFormat="1" ht="21.6" x14ac:dyDescent="0.3">
      <c r="A281" s="25"/>
      <c r="B281" s="26" t="s">
        <v>603</v>
      </c>
      <c r="C281" s="600" t="s">
        <v>604</v>
      </c>
      <c r="D281" s="600"/>
      <c r="E281" s="600"/>
      <c r="F281" s="27" t="s">
        <v>605</v>
      </c>
      <c r="G281" s="22" t="s">
        <v>33</v>
      </c>
      <c r="H281" s="55"/>
      <c r="I281" s="55"/>
      <c r="J281" s="19"/>
      <c r="K281" s="19"/>
      <c r="L281" s="19"/>
      <c r="M281" s="19"/>
      <c r="BE281" s="14"/>
      <c r="BF281" s="15"/>
      <c r="BG281" s="21"/>
      <c r="BH281" s="41"/>
      <c r="BI281" s="12"/>
      <c r="BJ281" s="12" t="s">
        <v>604</v>
      </c>
    </row>
    <row r="282" spans="1:62" s="3" customFormat="1" ht="21.6" x14ac:dyDescent="0.3">
      <c r="A282" s="16" t="s">
        <v>3090</v>
      </c>
      <c r="B282" s="17" t="s">
        <v>3736</v>
      </c>
      <c r="C282" s="568" t="s">
        <v>3737</v>
      </c>
      <c r="D282" s="568"/>
      <c r="E282" s="568"/>
      <c r="F282" s="16" t="s">
        <v>1456</v>
      </c>
      <c r="G282" s="23">
        <v>7</v>
      </c>
      <c r="H282" s="55">
        <f t="shared" si="16"/>
        <v>0</v>
      </c>
      <c r="I282" s="55">
        <f t="shared" si="17"/>
        <v>0</v>
      </c>
      <c r="J282" s="19">
        <v>0</v>
      </c>
      <c r="K282" s="19">
        <f t="shared" si="18"/>
        <v>434.31</v>
      </c>
      <c r="L282" s="19">
        <f t="shared" si="19"/>
        <v>3040.2</v>
      </c>
      <c r="M282" s="19">
        <v>3648.24</v>
      </c>
      <c r="BE282" s="14"/>
      <c r="BF282" s="15"/>
      <c r="BG282" s="21" t="s">
        <v>3737</v>
      </c>
      <c r="BH282" s="41"/>
      <c r="BI282" s="12"/>
      <c r="BJ282" s="12"/>
    </row>
    <row r="283" spans="1:62" s="3" customFormat="1" ht="15" customHeight="1" x14ac:dyDescent="0.3">
      <c r="A283" s="603" t="s">
        <v>5395</v>
      </c>
      <c r="B283" s="604"/>
      <c r="C283" s="604"/>
      <c r="D283" s="604"/>
      <c r="E283" s="604"/>
      <c r="F283" s="604"/>
      <c r="G283" s="604"/>
      <c r="H283" s="354"/>
      <c r="I283" s="354"/>
      <c r="J283" s="267"/>
      <c r="K283" s="267"/>
      <c r="L283" s="267"/>
      <c r="M283" s="267"/>
      <c r="BE283" s="14"/>
      <c r="BF283" s="15" t="s">
        <v>5395</v>
      </c>
      <c r="BG283" s="21"/>
      <c r="BH283" s="41"/>
      <c r="BI283" s="12"/>
      <c r="BJ283" s="12"/>
    </row>
    <row r="284" spans="1:62" s="3" customFormat="1" ht="31.8" x14ac:dyDescent="0.3">
      <c r="A284" s="16" t="s">
        <v>3105</v>
      </c>
      <c r="B284" s="17" t="s">
        <v>5396</v>
      </c>
      <c r="C284" s="568" t="s">
        <v>5395</v>
      </c>
      <c r="D284" s="568"/>
      <c r="E284" s="568"/>
      <c r="F284" s="16" t="s">
        <v>4862</v>
      </c>
      <c r="G284" s="23">
        <v>4</v>
      </c>
      <c r="H284" s="55">
        <f t="shared" si="16"/>
        <v>9527.7999999999993</v>
      </c>
      <c r="I284" s="55">
        <f t="shared" si="17"/>
        <v>38111.19</v>
      </c>
      <c r="J284" s="19">
        <v>45733.43</v>
      </c>
      <c r="K284" s="19">
        <f t="shared" si="18"/>
        <v>16.71</v>
      </c>
      <c r="L284" s="19">
        <f t="shared" si="19"/>
        <v>66.83</v>
      </c>
      <c r="M284" s="19">
        <v>80.2</v>
      </c>
      <c r="BE284" s="14"/>
      <c r="BF284" s="15"/>
      <c r="BG284" s="21" t="s">
        <v>5395</v>
      </c>
      <c r="BH284" s="41"/>
      <c r="BI284" s="12"/>
      <c r="BJ284" s="12"/>
    </row>
    <row r="285" spans="1:62" s="3" customFormat="1" ht="21.6" x14ac:dyDescent="0.3">
      <c r="A285" s="25"/>
      <c r="B285" s="26" t="s">
        <v>603</v>
      </c>
      <c r="C285" s="600" t="s">
        <v>604</v>
      </c>
      <c r="D285" s="600"/>
      <c r="E285" s="600"/>
      <c r="F285" s="27" t="s">
        <v>605</v>
      </c>
      <c r="G285" s="22" t="s">
        <v>5397</v>
      </c>
      <c r="H285" s="55"/>
      <c r="I285" s="55"/>
      <c r="J285" s="19"/>
      <c r="K285" s="19"/>
      <c r="L285" s="19"/>
      <c r="M285" s="19"/>
      <c r="BE285" s="14"/>
      <c r="BF285" s="15"/>
      <c r="BG285" s="21"/>
      <c r="BH285" s="41"/>
      <c r="BI285" s="12"/>
      <c r="BJ285" s="12" t="s">
        <v>604</v>
      </c>
    </row>
    <row r="286" spans="1:62" s="3" customFormat="1" ht="15" customHeight="1" x14ac:dyDescent="0.3">
      <c r="A286" s="603" t="s">
        <v>5398</v>
      </c>
      <c r="B286" s="604"/>
      <c r="C286" s="604"/>
      <c r="D286" s="604"/>
      <c r="E286" s="604"/>
      <c r="F286" s="604"/>
      <c r="G286" s="604"/>
      <c r="H286" s="354"/>
      <c r="I286" s="354"/>
      <c r="J286" s="267"/>
      <c r="K286" s="267"/>
      <c r="L286" s="267"/>
      <c r="M286" s="267"/>
      <c r="BE286" s="14"/>
      <c r="BF286" s="15" t="s">
        <v>5398</v>
      </c>
      <c r="BG286" s="21"/>
      <c r="BH286" s="41"/>
      <c r="BI286" s="12"/>
      <c r="BJ286" s="12"/>
    </row>
    <row r="287" spans="1:62" s="3" customFormat="1" ht="14.4" x14ac:dyDescent="0.3">
      <c r="A287" s="16" t="s">
        <v>3119</v>
      </c>
      <c r="B287" s="17" t="s">
        <v>5399</v>
      </c>
      <c r="C287" s="568" t="s">
        <v>5400</v>
      </c>
      <c r="D287" s="568"/>
      <c r="E287" s="568"/>
      <c r="F287" s="16" t="s">
        <v>5401</v>
      </c>
      <c r="G287" s="23">
        <v>16</v>
      </c>
      <c r="H287" s="55">
        <f t="shared" si="16"/>
        <v>376.47</v>
      </c>
      <c r="I287" s="55">
        <f t="shared" si="17"/>
        <v>6023.57</v>
      </c>
      <c r="J287" s="19">
        <v>7228.28</v>
      </c>
      <c r="K287" s="19">
        <f t="shared" si="18"/>
        <v>16.09</v>
      </c>
      <c r="L287" s="19">
        <f t="shared" si="19"/>
        <v>257.49</v>
      </c>
      <c r="M287" s="19">
        <v>308.99</v>
      </c>
      <c r="BE287" s="14"/>
      <c r="BF287" s="15"/>
      <c r="BG287" s="21" t="s">
        <v>5400</v>
      </c>
      <c r="BH287" s="41"/>
      <c r="BI287" s="12"/>
      <c r="BJ287" s="12"/>
    </row>
    <row r="288" spans="1:62" s="3" customFormat="1" ht="21.6" x14ac:dyDescent="0.3">
      <c r="A288" s="25"/>
      <c r="B288" s="26" t="s">
        <v>4532</v>
      </c>
      <c r="C288" s="600" t="s">
        <v>4533</v>
      </c>
      <c r="D288" s="600"/>
      <c r="E288" s="600"/>
      <c r="F288" s="27" t="s">
        <v>72</v>
      </c>
      <c r="G288" s="22" t="s">
        <v>5402</v>
      </c>
      <c r="H288" s="55"/>
      <c r="I288" s="55"/>
      <c r="J288" s="19"/>
      <c r="K288" s="19"/>
      <c r="L288" s="19"/>
      <c r="M288" s="19"/>
      <c r="BE288" s="14"/>
      <c r="BF288" s="15"/>
      <c r="BG288" s="21"/>
      <c r="BH288" s="41"/>
      <c r="BI288" s="12"/>
      <c r="BJ288" s="12" t="s">
        <v>4533</v>
      </c>
    </row>
    <row r="289" spans="1:62" s="3" customFormat="1" ht="21.6" x14ac:dyDescent="0.3">
      <c r="A289" s="25"/>
      <c r="B289" s="26" t="s">
        <v>5403</v>
      </c>
      <c r="C289" s="600" t="s">
        <v>5404</v>
      </c>
      <c r="D289" s="600"/>
      <c r="E289" s="600"/>
      <c r="F289" s="27" t="s">
        <v>38</v>
      </c>
      <c r="G289" s="22" t="s">
        <v>5405</v>
      </c>
      <c r="H289" s="55"/>
      <c r="I289" s="55"/>
      <c r="J289" s="19"/>
      <c r="K289" s="19"/>
      <c r="L289" s="19"/>
      <c r="M289" s="19"/>
      <c r="BE289" s="14"/>
      <c r="BF289" s="15"/>
      <c r="BG289" s="21"/>
      <c r="BH289" s="41"/>
      <c r="BI289" s="12"/>
      <c r="BJ289" s="12" t="s">
        <v>5404</v>
      </c>
    </row>
    <row r="290" spans="1:62" s="3" customFormat="1" ht="31.8" x14ac:dyDescent="0.3">
      <c r="A290" s="25"/>
      <c r="B290" s="26" t="s">
        <v>5406</v>
      </c>
      <c r="C290" s="600" t="s">
        <v>5407</v>
      </c>
      <c r="D290" s="600"/>
      <c r="E290" s="600"/>
      <c r="F290" s="27" t="s">
        <v>1082</v>
      </c>
      <c r="G290" s="22" t="s">
        <v>5408</v>
      </c>
      <c r="H290" s="55"/>
      <c r="I290" s="55"/>
      <c r="J290" s="19"/>
      <c r="K290" s="19"/>
      <c r="L290" s="19"/>
      <c r="M290" s="19"/>
      <c r="BE290" s="14"/>
      <c r="BF290" s="15"/>
      <c r="BG290" s="21"/>
      <c r="BH290" s="41"/>
      <c r="BI290" s="12"/>
      <c r="BJ290" s="12" t="s">
        <v>5407</v>
      </c>
    </row>
    <row r="291" spans="1:62" s="3" customFormat="1" ht="21.6" x14ac:dyDescent="0.3">
      <c r="A291" s="25"/>
      <c r="B291" s="26" t="s">
        <v>603</v>
      </c>
      <c r="C291" s="600" t="s">
        <v>604</v>
      </c>
      <c r="D291" s="600"/>
      <c r="E291" s="600"/>
      <c r="F291" s="27" t="s">
        <v>605</v>
      </c>
      <c r="G291" s="22" t="s">
        <v>5409</v>
      </c>
      <c r="H291" s="55"/>
      <c r="I291" s="55"/>
      <c r="J291" s="19"/>
      <c r="K291" s="19"/>
      <c r="L291" s="19"/>
      <c r="M291" s="19"/>
      <c r="BE291" s="14"/>
      <c r="BF291" s="15"/>
      <c r="BG291" s="21"/>
      <c r="BH291" s="41"/>
      <c r="BI291" s="12"/>
      <c r="BJ291" s="12" t="s">
        <v>604</v>
      </c>
    </row>
    <row r="292" spans="1:62" s="3" customFormat="1" ht="15" customHeight="1" x14ac:dyDescent="0.3">
      <c r="A292" s="603" t="s">
        <v>5410</v>
      </c>
      <c r="B292" s="604"/>
      <c r="C292" s="604"/>
      <c r="D292" s="604"/>
      <c r="E292" s="604"/>
      <c r="F292" s="604"/>
      <c r="G292" s="604"/>
      <c r="H292" s="354"/>
      <c r="I292" s="354"/>
      <c r="J292" s="267"/>
      <c r="K292" s="267"/>
      <c r="L292" s="267"/>
      <c r="M292" s="267"/>
      <c r="BE292" s="14"/>
      <c r="BF292" s="15" t="s">
        <v>5410</v>
      </c>
      <c r="BG292" s="21"/>
      <c r="BH292" s="41"/>
      <c r="BI292" s="12"/>
      <c r="BJ292" s="12"/>
    </row>
    <row r="293" spans="1:62" s="3" customFormat="1" ht="42" x14ac:dyDescent="0.3">
      <c r="A293" s="16" t="s">
        <v>3121</v>
      </c>
      <c r="B293" s="17" t="s">
        <v>5411</v>
      </c>
      <c r="C293" s="568" t="s">
        <v>5412</v>
      </c>
      <c r="D293" s="568"/>
      <c r="E293" s="568"/>
      <c r="F293" s="16" t="s">
        <v>4732</v>
      </c>
      <c r="G293" s="30">
        <v>0.02</v>
      </c>
      <c r="H293" s="55">
        <f t="shared" si="16"/>
        <v>5273</v>
      </c>
      <c r="I293" s="55">
        <f t="shared" si="17"/>
        <v>105.46</v>
      </c>
      <c r="J293" s="19">
        <v>126.55</v>
      </c>
      <c r="K293" s="19">
        <f t="shared" si="18"/>
        <v>10.5</v>
      </c>
      <c r="L293" s="19">
        <f t="shared" si="19"/>
        <v>0.21</v>
      </c>
      <c r="M293" s="19">
        <v>0.25</v>
      </c>
      <c r="BE293" s="14"/>
      <c r="BF293" s="15"/>
      <c r="BG293" s="21" t="s">
        <v>5412</v>
      </c>
      <c r="BH293" s="41"/>
      <c r="BI293" s="12"/>
      <c r="BJ293" s="12"/>
    </row>
    <row r="294" spans="1:62" s="3" customFormat="1" ht="21.6" x14ac:dyDescent="0.3">
      <c r="A294" s="25"/>
      <c r="B294" s="26" t="s">
        <v>4532</v>
      </c>
      <c r="C294" s="600" t="s">
        <v>4533</v>
      </c>
      <c r="D294" s="600"/>
      <c r="E294" s="600"/>
      <c r="F294" s="27" t="s">
        <v>72</v>
      </c>
      <c r="G294" s="22" t="s">
        <v>5413</v>
      </c>
      <c r="H294" s="55"/>
      <c r="I294" s="55"/>
      <c r="J294" s="19"/>
      <c r="K294" s="19"/>
      <c r="L294" s="19"/>
      <c r="M294" s="19"/>
      <c r="BE294" s="14"/>
      <c r="BF294" s="15"/>
      <c r="BG294" s="21"/>
      <c r="BH294" s="41"/>
      <c r="BI294" s="12"/>
      <c r="BJ294" s="12" t="s">
        <v>4533</v>
      </c>
    </row>
    <row r="295" spans="1:62" s="3" customFormat="1" ht="21.6" x14ac:dyDescent="0.3">
      <c r="A295" s="25"/>
      <c r="B295" s="26" t="s">
        <v>603</v>
      </c>
      <c r="C295" s="600" t="s">
        <v>604</v>
      </c>
      <c r="D295" s="600"/>
      <c r="E295" s="600"/>
      <c r="F295" s="27" t="s">
        <v>605</v>
      </c>
      <c r="G295" s="22" t="s">
        <v>5414</v>
      </c>
      <c r="H295" s="55"/>
      <c r="I295" s="55"/>
      <c r="J295" s="19"/>
      <c r="K295" s="19"/>
      <c r="L295" s="19"/>
      <c r="M295" s="19"/>
      <c r="BE295" s="14"/>
      <c r="BF295" s="15"/>
      <c r="BG295" s="21"/>
      <c r="BH295" s="41"/>
      <c r="BI295" s="12"/>
      <c r="BJ295" s="12" t="s">
        <v>604</v>
      </c>
    </row>
    <row r="296" spans="1:62" s="3" customFormat="1" ht="15" customHeight="1" x14ac:dyDescent="0.3">
      <c r="A296" s="603" t="s">
        <v>5415</v>
      </c>
      <c r="B296" s="604"/>
      <c r="C296" s="604"/>
      <c r="D296" s="604"/>
      <c r="E296" s="604"/>
      <c r="F296" s="604"/>
      <c r="G296" s="604"/>
      <c r="H296" s="354"/>
      <c r="I296" s="354"/>
      <c r="J296" s="267"/>
      <c r="K296" s="267"/>
      <c r="L296" s="267"/>
      <c r="M296" s="267"/>
      <c r="BE296" s="14"/>
      <c r="BF296" s="15" t="s">
        <v>5415</v>
      </c>
      <c r="BG296" s="21"/>
      <c r="BH296" s="41"/>
      <c r="BI296" s="12"/>
      <c r="BJ296" s="12"/>
    </row>
    <row r="297" spans="1:62" s="3" customFormat="1" ht="31.8" x14ac:dyDescent="0.3">
      <c r="A297" s="16" t="s">
        <v>3127</v>
      </c>
      <c r="B297" s="17" t="s">
        <v>5416</v>
      </c>
      <c r="C297" s="568" t="s">
        <v>5417</v>
      </c>
      <c r="D297" s="568"/>
      <c r="E297" s="568"/>
      <c r="F297" s="16" t="s">
        <v>5418</v>
      </c>
      <c r="G297" s="23">
        <v>3</v>
      </c>
      <c r="H297" s="55">
        <f t="shared" si="16"/>
        <v>4044.34</v>
      </c>
      <c r="I297" s="55">
        <f t="shared" si="17"/>
        <v>12133.03</v>
      </c>
      <c r="J297" s="19">
        <v>14559.64</v>
      </c>
      <c r="K297" s="19">
        <f t="shared" si="18"/>
        <v>3.59</v>
      </c>
      <c r="L297" s="19">
        <f t="shared" si="19"/>
        <v>10.76</v>
      </c>
      <c r="M297" s="19">
        <v>12.91</v>
      </c>
      <c r="BE297" s="14"/>
      <c r="BF297" s="15"/>
      <c r="BG297" s="21" t="s">
        <v>5417</v>
      </c>
      <c r="BH297" s="41"/>
      <c r="BI297" s="12"/>
      <c r="BJ297" s="12"/>
    </row>
    <row r="298" spans="1:62" s="3" customFormat="1" ht="21.6" x14ac:dyDescent="0.3">
      <c r="A298" s="25"/>
      <c r="B298" s="26" t="s">
        <v>603</v>
      </c>
      <c r="C298" s="600" t="s">
        <v>604</v>
      </c>
      <c r="D298" s="600"/>
      <c r="E298" s="600"/>
      <c r="F298" s="27" t="s">
        <v>605</v>
      </c>
      <c r="G298" s="22" t="s">
        <v>5419</v>
      </c>
      <c r="H298" s="55"/>
      <c r="I298" s="55"/>
      <c r="J298" s="19"/>
      <c r="K298" s="19"/>
      <c r="L298" s="19"/>
      <c r="M298" s="19"/>
      <c r="BE298" s="14"/>
      <c r="BF298" s="15"/>
      <c r="BG298" s="21"/>
      <c r="BH298" s="41"/>
      <c r="BI298" s="12"/>
      <c r="BJ298" s="12" t="s">
        <v>604</v>
      </c>
    </row>
    <row r="299" spans="1:62" s="3" customFormat="1" ht="15" customHeight="1" x14ac:dyDescent="0.3">
      <c r="A299" s="601" t="s">
        <v>5420</v>
      </c>
      <c r="B299" s="602"/>
      <c r="C299" s="602"/>
      <c r="D299" s="602"/>
      <c r="E299" s="602"/>
      <c r="F299" s="602"/>
      <c r="G299" s="602"/>
      <c r="H299" s="101"/>
      <c r="I299" s="101"/>
      <c r="J299" s="102"/>
      <c r="K299" s="102"/>
      <c r="L299" s="102"/>
      <c r="M299" s="102"/>
      <c r="BE299" s="14" t="s">
        <v>5420</v>
      </c>
      <c r="BF299" s="15"/>
      <c r="BG299" s="21"/>
      <c r="BH299" s="41"/>
      <c r="BI299" s="12"/>
      <c r="BJ299" s="12"/>
    </row>
    <row r="300" spans="1:62" s="3" customFormat="1" ht="15" customHeight="1" x14ac:dyDescent="0.3">
      <c r="A300" s="603" t="s">
        <v>5421</v>
      </c>
      <c r="B300" s="604"/>
      <c r="C300" s="604"/>
      <c r="D300" s="604"/>
      <c r="E300" s="604"/>
      <c r="F300" s="604"/>
      <c r="G300" s="604"/>
      <c r="H300" s="354"/>
      <c r="I300" s="354"/>
      <c r="J300" s="267"/>
      <c r="K300" s="267"/>
      <c r="L300" s="267"/>
      <c r="M300" s="267"/>
      <c r="BE300" s="14"/>
      <c r="BF300" s="15" t="s">
        <v>5421</v>
      </c>
      <c r="BG300" s="21"/>
      <c r="BH300" s="41"/>
      <c r="BI300" s="12"/>
      <c r="BJ300" s="12"/>
    </row>
    <row r="301" spans="1:62" s="3" customFormat="1" ht="31.8" x14ac:dyDescent="0.3">
      <c r="A301" s="16" t="s">
        <v>3130</v>
      </c>
      <c r="B301" s="17" t="s">
        <v>1728</v>
      </c>
      <c r="C301" s="568" t="s">
        <v>1729</v>
      </c>
      <c r="D301" s="568"/>
      <c r="E301" s="568"/>
      <c r="F301" s="16" t="s">
        <v>122</v>
      </c>
      <c r="G301" s="18">
        <v>2.4E-2</v>
      </c>
      <c r="H301" s="55">
        <f t="shared" si="16"/>
        <v>136045</v>
      </c>
      <c r="I301" s="55">
        <f t="shared" si="17"/>
        <v>3265.08</v>
      </c>
      <c r="J301" s="19">
        <v>3918.09</v>
      </c>
      <c r="K301" s="19">
        <f t="shared" si="18"/>
        <v>0</v>
      </c>
      <c r="L301" s="19">
        <f t="shared" si="19"/>
        <v>0</v>
      </c>
      <c r="M301" s="19">
        <v>0</v>
      </c>
      <c r="BE301" s="14"/>
      <c r="BF301" s="15"/>
      <c r="BG301" s="21" t="s">
        <v>1729</v>
      </c>
      <c r="BH301" s="41"/>
      <c r="BI301" s="12"/>
      <c r="BJ301" s="12"/>
    </row>
    <row r="302" spans="1:62" s="3" customFormat="1" ht="15" customHeight="1" x14ac:dyDescent="0.3">
      <c r="A302" s="603" t="s">
        <v>5422</v>
      </c>
      <c r="B302" s="604"/>
      <c r="C302" s="604"/>
      <c r="D302" s="604"/>
      <c r="E302" s="604"/>
      <c r="F302" s="604"/>
      <c r="G302" s="604"/>
      <c r="H302" s="354"/>
      <c r="I302" s="354"/>
      <c r="J302" s="267"/>
      <c r="K302" s="267"/>
      <c r="L302" s="267"/>
      <c r="M302" s="267"/>
      <c r="BE302" s="14"/>
      <c r="BF302" s="15" t="s">
        <v>5422</v>
      </c>
      <c r="BG302" s="21"/>
      <c r="BH302" s="41"/>
      <c r="BI302" s="12"/>
      <c r="BJ302" s="12"/>
    </row>
    <row r="303" spans="1:62" s="3" customFormat="1" ht="21.6" x14ac:dyDescent="0.3">
      <c r="A303" s="16" t="s">
        <v>3143</v>
      </c>
      <c r="B303" s="17" t="s">
        <v>5423</v>
      </c>
      <c r="C303" s="568" t="s">
        <v>5424</v>
      </c>
      <c r="D303" s="568"/>
      <c r="E303" s="568"/>
      <c r="F303" s="16" t="s">
        <v>38</v>
      </c>
      <c r="G303" s="23">
        <v>6</v>
      </c>
      <c r="H303" s="55">
        <f t="shared" si="16"/>
        <v>1698.08</v>
      </c>
      <c r="I303" s="55">
        <f t="shared" si="17"/>
        <v>10188.450000000001</v>
      </c>
      <c r="J303" s="19">
        <v>12226.14</v>
      </c>
      <c r="K303" s="19">
        <f t="shared" si="18"/>
        <v>336.73</v>
      </c>
      <c r="L303" s="19">
        <f t="shared" si="19"/>
        <v>2020.38</v>
      </c>
      <c r="M303" s="19">
        <v>2424.46</v>
      </c>
      <c r="BE303" s="14"/>
      <c r="BF303" s="15"/>
      <c r="BG303" s="21" t="s">
        <v>5424</v>
      </c>
      <c r="BH303" s="41"/>
      <c r="BI303" s="12"/>
      <c r="BJ303" s="12"/>
    </row>
    <row r="304" spans="1:62" s="3" customFormat="1" ht="20.399999999999999" x14ac:dyDescent="0.3">
      <c r="A304" s="25"/>
      <c r="B304" s="26" t="s">
        <v>273</v>
      </c>
      <c r="C304" s="600" t="s">
        <v>274</v>
      </c>
      <c r="D304" s="600"/>
      <c r="E304" s="600"/>
      <c r="F304" s="27" t="s">
        <v>67</v>
      </c>
      <c r="G304" s="22" t="s">
        <v>5425</v>
      </c>
      <c r="H304" s="55"/>
      <c r="I304" s="55"/>
      <c r="J304" s="19"/>
      <c r="K304" s="19"/>
      <c r="L304" s="19"/>
      <c r="M304" s="19"/>
      <c r="BE304" s="14"/>
      <c r="BF304" s="15"/>
      <c r="BG304" s="21"/>
      <c r="BH304" s="41"/>
      <c r="BI304" s="12"/>
      <c r="BJ304" s="12" t="s">
        <v>274</v>
      </c>
    </row>
    <row r="305" spans="1:62" s="3" customFormat="1" ht="21.6" x14ac:dyDescent="0.3">
      <c r="A305" s="25"/>
      <c r="B305" s="26" t="s">
        <v>5426</v>
      </c>
      <c r="C305" s="600" t="s">
        <v>5427</v>
      </c>
      <c r="D305" s="600"/>
      <c r="E305" s="600"/>
      <c r="F305" s="27" t="s">
        <v>67</v>
      </c>
      <c r="G305" s="22" t="s">
        <v>5428</v>
      </c>
      <c r="H305" s="55"/>
      <c r="I305" s="55"/>
      <c r="J305" s="19"/>
      <c r="K305" s="19"/>
      <c r="L305" s="19"/>
      <c r="M305" s="19"/>
      <c r="BE305" s="14"/>
      <c r="BF305" s="15"/>
      <c r="BG305" s="21"/>
      <c r="BH305" s="41"/>
      <c r="BI305" s="12"/>
      <c r="BJ305" s="12" t="s">
        <v>5427</v>
      </c>
    </row>
    <row r="306" spans="1:62" s="3" customFormat="1" ht="15" customHeight="1" x14ac:dyDescent="0.3">
      <c r="A306" s="603" t="s">
        <v>1730</v>
      </c>
      <c r="B306" s="604"/>
      <c r="C306" s="604"/>
      <c r="D306" s="604"/>
      <c r="E306" s="604"/>
      <c r="F306" s="604"/>
      <c r="G306" s="604"/>
      <c r="H306" s="354"/>
      <c r="I306" s="354"/>
      <c r="J306" s="267"/>
      <c r="K306" s="267"/>
      <c r="L306" s="267"/>
      <c r="M306" s="267"/>
      <c r="BE306" s="14"/>
      <c r="BF306" s="15" t="s">
        <v>1730</v>
      </c>
      <c r="BG306" s="21"/>
      <c r="BH306" s="41"/>
      <c r="BI306" s="12"/>
      <c r="BJ306" s="12"/>
    </row>
    <row r="307" spans="1:62" s="3" customFormat="1" ht="21.6" x14ac:dyDescent="0.3">
      <c r="A307" s="16" t="s">
        <v>3146</v>
      </c>
      <c r="B307" s="17" t="s">
        <v>1731</v>
      </c>
      <c r="C307" s="568" t="s">
        <v>1732</v>
      </c>
      <c r="D307" s="568"/>
      <c r="E307" s="568"/>
      <c r="F307" s="16" t="s">
        <v>64</v>
      </c>
      <c r="G307" s="30">
        <v>0.13</v>
      </c>
      <c r="H307" s="55">
        <f t="shared" si="16"/>
        <v>17888.310000000001</v>
      </c>
      <c r="I307" s="55">
        <f t="shared" si="17"/>
        <v>2325.48</v>
      </c>
      <c r="J307" s="19">
        <v>2790.58</v>
      </c>
      <c r="K307" s="19">
        <f t="shared" si="18"/>
        <v>9170.15</v>
      </c>
      <c r="L307" s="19">
        <f t="shared" si="19"/>
        <v>1192.1199999999999</v>
      </c>
      <c r="M307" s="19">
        <v>1430.54</v>
      </c>
      <c r="BE307" s="14"/>
      <c r="BF307" s="15"/>
      <c r="BG307" s="21" t="s">
        <v>1732</v>
      </c>
      <c r="BH307" s="41"/>
      <c r="BI307" s="12"/>
      <c r="BJ307" s="12"/>
    </row>
    <row r="308" spans="1:62" s="3" customFormat="1" ht="20.399999999999999" x14ac:dyDescent="0.3">
      <c r="A308" s="25"/>
      <c r="B308" s="26" t="s">
        <v>1689</v>
      </c>
      <c r="C308" s="600" t="s">
        <v>1690</v>
      </c>
      <c r="D308" s="600"/>
      <c r="E308" s="600"/>
      <c r="F308" s="27" t="s">
        <v>72</v>
      </c>
      <c r="G308" s="22" t="s">
        <v>5429</v>
      </c>
      <c r="H308" s="55"/>
      <c r="I308" s="55"/>
      <c r="J308" s="19"/>
      <c r="K308" s="19"/>
      <c r="L308" s="19"/>
      <c r="M308" s="19"/>
      <c r="BE308" s="14"/>
      <c r="BF308" s="15"/>
      <c r="BG308" s="21"/>
      <c r="BH308" s="41"/>
      <c r="BI308" s="12"/>
      <c r="BJ308" s="12" t="s">
        <v>1690</v>
      </c>
    </row>
    <row r="309" spans="1:62" s="3" customFormat="1" ht="20.399999999999999" x14ac:dyDescent="0.3">
      <c r="A309" s="25"/>
      <c r="B309" s="26" t="s">
        <v>1734</v>
      </c>
      <c r="C309" s="600" t="s">
        <v>1735</v>
      </c>
      <c r="D309" s="600"/>
      <c r="E309" s="600"/>
      <c r="F309" s="27" t="s">
        <v>72</v>
      </c>
      <c r="G309" s="22" t="s">
        <v>5430</v>
      </c>
      <c r="H309" s="55"/>
      <c r="I309" s="55"/>
      <c r="J309" s="19"/>
      <c r="K309" s="19"/>
      <c r="L309" s="19"/>
      <c r="M309" s="19"/>
      <c r="BE309" s="14"/>
      <c r="BF309" s="15"/>
      <c r="BG309" s="21"/>
      <c r="BH309" s="41"/>
      <c r="BI309" s="12"/>
      <c r="BJ309" s="12" t="s">
        <v>1735</v>
      </c>
    </row>
    <row r="310" spans="1:62" s="3" customFormat="1" ht="21.6" x14ac:dyDescent="0.3">
      <c r="A310" s="25"/>
      <c r="B310" s="26" t="s">
        <v>603</v>
      </c>
      <c r="C310" s="600" t="s">
        <v>604</v>
      </c>
      <c r="D310" s="600"/>
      <c r="E310" s="600"/>
      <c r="F310" s="27" t="s">
        <v>605</v>
      </c>
      <c r="G310" s="22" t="s">
        <v>5431</v>
      </c>
      <c r="H310" s="55"/>
      <c r="I310" s="55"/>
      <c r="J310" s="19"/>
      <c r="K310" s="19"/>
      <c r="L310" s="19"/>
      <c r="M310" s="19"/>
      <c r="BE310" s="14"/>
      <c r="BF310" s="15"/>
      <c r="BG310" s="21"/>
      <c r="BH310" s="41"/>
      <c r="BI310" s="12"/>
      <c r="BJ310" s="12" t="s">
        <v>604</v>
      </c>
    </row>
    <row r="311" spans="1:62" s="3" customFormat="1" ht="21.6" x14ac:dyDescent="0.3">
      <c r="A311" s="16" t="s">
        <v>3149</v>
      </c>
      <c r="B311" s="17" t="s">
        <v>5432</v>
      </c>
      <c r="C311" s="568" t="s">
        <v>4425</v>
      </c>
      <c r="D311" s="568"/>
      <c r="E311" s="568"/>
      <c r="F311" s="16" t="s">
        <v>67</v>
      </c>
      <c r="G311" s="44">
        <v>1.6327999999999999E-2</v>
      </c>
      <c r="H311" s="55">
        <f t="shared" si="16"/>
        <v>0</v>
      </c>
      <c r="I311" s="55">
        <f t="shared" si="17"/>
        <v>0</v>
      </c>
      <c r="J311" s="19">
        <v>0</v>
      </c>
      <c r="K311" s="19">
        <f t="shared" si="18"/>
        <v>62528.78</v>
      </c>
      <c r="L311" s="19">
        <f t="shared" si="19"/>
        <v>1020.97</v>
      </c>
      <c r="M311" s="19">
        <v>1225.1600000000001</v>
      </c>
      <c r="BE311" s="14"/>
      <c r="BF311" s="15"/>
      <c r="BG311" s="21" t="s">
        <v>4425</v>
      </c>
      <c r="BH311" s="41"/>
      <c r="BI311" s="12"/>
      <c r="BJ311" s="12"/>
    </row>
    <row r="312" spans="1:62" s="3" customFormat="1" ht="15" customHeight="1" x14ac:dyDescent="0.3">
      <c r="A312" s="603" t="s">
        <v>5433</v>
      </c>
      <c r="B312" s="604"/>
      <c r="C312" s="604"/>
      <c r="D312" s="604"/>
      <c r="E312" s="604"/>
      <c r="F312" s="604"/>
      <c r="G312" s="604"/>
      <c r="H312" s="354"/>
      <c r="I312" s="354"/>
      <c r="J312" s="267"/>
      <c r="K312" s="267"/>
      <c r="L312" s="267"/>
      <c r="M312" s="267"/>
      <c r="BE312" s="14"/>
      <c r="BF312" s="15" t="s">
        <v>5433</v>
      </c>
      <c r="BG312" s="21"/>
      <c r="BH312" s="41"/>
      <c r="BI312" s="12"/>
      <c r="BJ312" s="12"/>
    </row>
    <row r="313" spans="1:62" s="3" customFormat="1" ht="21.6" x14ac:dyDescent="0.3">
      <c r="A313" s="16" t="s">
        <v>3154</v>
      </c>
      <c r="B313" s="17" t="s">
        <v>120</v>
      </c>
      <c r="C313" s="568" t="s">
        <v>121</v>
      </c>
      <c r="D313" s="568"/>
      <c r="E313" s="568"/>
      <c r="F313" s="16" t="s">
        <v>122</v>
      </c>
      <c r="G313" s="18">
        <v>2.4E-2</v>
      </c>
      <c r="H313" s="55">
        <f t="shared" si="16"/>
        <v>75174.17</v>
      </c>
      <c r="I313" s="55">
        <f t="shared" si="17"/>
        <v>1804.18</v>
      </c>
      <c r="J313" s="19">
        <v>2165.02</v>
      </c>
      <c r="K313" s="19">
        <f t="shared" si="18"/>
        <v>0</v>
      </c>
      <c r="L313" s="19">
        <f t="shared" si="19"/>
        <v>0</v>
      </c>
      <c r="M313" s="19">
        <v>0</v>
      </c>
      <c r="BE313" s="14"/>
      <c r="BF313" s="15"/>
      <c r="BG313" s="21" t="s">
        <v>121</v>
      </c>
      <c r="BH313" s="41"/>
      <c r="BI313" s="12"/>
      <c r="BJ313" s="12"/>
    </row>
    <row r="314" spans="1:62" s="287" customFormat="1" ht="20.25" customHeight="1" x14ac:dyDescent="0.3">
      <c r="A314" s="578" t="s">
        <v>57</v>
      </c>
      <c r="B314" s="579"/>
      <c r="C314" s="579"/>
      <c r="D314" s="579"/>
      <c r="E314" s="579"/>
      <c r="F314" s="579"/>
      <c r="G314" s="579"/>
      <c r="H314" s="312"/>
      <c r="I314" s="296">
        <f>SUM(I13:I313)</f>
        <v>408176.37</v>
      </c>
      <c r="J314" s="297">
        <f>SUM(J13:J313)</f>
        <v>489811.59</v>
      </c>
      <c r="K314" s="296"/>
      <c r="L314" s="298">
        <f>SUM(L13:L313)</f>
        <v>21343812.73</v>
      </c>
      <c r="M314" s="299">
        <f>SUM(M13:M313)</f>
        <v>25612575.16</v>
      </c>
    </row>
    <row r="315" spans="1:62" s="289" customFormat="1" ht="20.25" customHeight="1" thickBot="1" x14ac:dyDescent="0.35">
      <c r="A315" s="571" t="s">
        <v>5737</v>
      </c>
      <c r="B315" s="572"/>
      <c r="C315" s="572"/>
      <c r="D315" s="572"/>
      <c r="E315" s="572"/>
      <c r="F315" s="572"/>
      <c r="G315" s="572"/>
      <c r="H315" s="288"/>
      <c r="I315" s="581">
        <f>I314+L314</f>
        <v>21751989.100000001</v>
      </c>
      <c r="J315" s="582"/>
      <c r="K315" s="582"/>
      <c r="L315" s="582"/>
      <c r="M315" s="583"/>
    </row>
    <row r="316" spans="1:62" s="289" customFormat="1" ht="20.25" customHeight="1" thickBot="1" x14ac:dyDescent="0.35">
      <c r="A316" s="571" t="s">
        <v>5738</v>
      </c>
      <c r="B316" s="572"/>
      <c r="C316" s="572"/>
      <c r="D316" s="572"/>
      <c r="E316" s="572"/>
      <c r="F316" s="572"/>
      <c r="G316" s="572"/>
      <c r="H316" s="288"/>
      <c r="I316" s="573">
        <f>J314+M314</f>
        <v>26102386.75</v>
      </c>
      <c r="J316" s="574"/>
      <c r="K316" s="574"/>
      <c r="L316" s="574"/>
      <c r="M316" s="575"/>
    </row>
  </sheetData>
  <autoFilter ref="A10:M316" xr:uid="{00000000-0001-0000-2700-000000000000}">
    <filterColumn colId="2" showButton="0"/>
    <filterColumn colId="3" showButton="0"/>
  </autoFilter>
  <mergeCells count="315">
    <mergeCell ref="A125:G125"/>
    <mergeCell ref="A2:M2"/>
    <mergeCell ref="A3:M3"/>
    <mergeCell ref="A5:M5"/>
    <mergeCell ref="C9:E9"/>
    <mergeCell ref="C10:E10"/>
    <mergeCell ref="A6:M6"/>
    <mergeCell ref="C7:G7"/>
    <mergeCell ref="C15:E15"/>
    <mergeCell ref="C16:E16"/>
    <mergeCell ref="A11:G11"/>
    <mergeCell ref="A14:G14"/>
    <mergeCell ref="A12:G12"/>
    <mergeCell ref="C35:E35"/>
    <mergeCell ref="C18:E18"/>
    <mergeCell ref="C13:E13"/>
    <mergeCell ref="C25:E25"/>
    <mergeCell ref="C26:E26"/>
    <mergeCell ref="C30:E30"/>
    <mergeCell ref="C31:E31"/>
    <mergeCell ref="C32:E32"/>
    <mergeCell ref="C33:E33"/>
    <mergeCell ref="C34:E34"/>
    <mergeCell ref="C27:E27"/>
    <mergeCell ref="C28:E28"/>
    <mergeCell ref="C29:E29"/>
    <mergeCell ref="C20:E20"/>
    <mergeCell ref="C21:E21"/>
    <mergeCell ref="C22:E22"/>
    <mergeCell ref="C24:E24"/>
    <mergeCell ref="A23:G23"/>
    <mergeCell ref="A19:G19"/>
    <mergeCell ref="A17:G17"/>
    <mergeCell ref="C40:E40"/>
    <mergeCell ref="C41:E41"/>
    <mergeCell ref="C43:E43"/>
    <mergeCell ref="C44:E44"/>
    <mergeCell ref="C36:E36"/>
    <mergeCell ref="C38:E38"/>
    <mergeCell ref="C39:E39"/>
    <mergeCell ref="C50:E50"/>
    <mergeCell ref="C51:E51"/>
    <mergeCell ref="A49:G49"/>
    <mergeCell ref="A46:G46"/>
    <mergeCell ref="A42:G42"/>
    <mergeCell ref="A37:G37"/>
    <mergeCell ref="C52:E52"/>
    <mergeCell ref="C54:E54"/>
    <mergeCell ref="C45:E45"/>
    <mergeCell ref="C47:E47"/>
    <mergeCell ref="C48:E48"/>
    <mergeCell ref="C60:E60"/>
    <mergeCell ref="C61:E61"/>
    <mergeCell ref="C62:E62"/>
    <mergeCell ref="C63:E63"/>
    <mergeCell ref="A55:G55"/>
    <mergeCell ref="A53:G53"/>
    <mergeCell ref="C64:E64"/>
    <mergeCell ref="C57:E57"/>
    <mergeCell ref="C58:E58"/>
    <mergeCell ref="A59:G59"/>
    <mergeCell ref="A56:G56"/>
    <mergeCell ref="C70:E70"/>
    <mergeCell ref="C71:E71"/>
    <mergeCell ref="C72:E72"/>
    <mergeCell ref="C74:E74"/>
    <mergeCell ref="C65:E65"/>
    <mergeCell ref="C66:E66"/>
    <mergeCell ref="C67:E67"/>
    <mergeCell ref="C68:E68"/>
    <mergeCell ref="A73:G73"/>
    <mergeCell ref="A69:G69"/>
    <mergeCell ref="C80:E80"/>
    <mergeCell ref="C81:E81"/>
    <mergeCell ref="C82:E82"/>
    <mergeCell ref="C83:E83"/>
    <mergeCell ref="C84:E84"/>
    <mergeCell ref="C75:E75"/>
    <mergeCell ref="C76:E76"/>
    <mergeCell ref="C78:E78"/>
    <mergeCell ref="C79:E79"/>
    <mergeCell ref="A77:G77"/>
    <mergeCell ref="C90:E90"/>
    <mergeCell ref="C91:E91"/>
    <mergeCell ref="C92:E92"/>
    <mergeCell ref="C94:E94"/>
    <mergeCell ref="C85:E85"/>
    <mergeCell ref="C86:E86"/>
    <mergeCell ref="C87:E87"/>
    <mergeCell ref="C88:E88"/>
    <mergeCell ref="C89:E89"/>
    <mergeCell ref="A93:G93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A100:G100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20:E120"/>
    <mergeCell ref="C122:E122"/>
    <mergeCell ref="C123:E123"/>
    <mergeCell ref="C124:E124"/>
    <mergeCell ref="C115:E115"/>
    <mergeCell ref="C117:E117"/>
    <mergeCell ref="C118:E118"/>
    <mergeCell ref="C119:E119"/>
    <mergeCell ref="A121:G121"/>
    <mergeCell ref="A116:G116"/>
    <mergeCell ref="C130:E130"/>
    <mergeCell ref="C131:E131"/>
    <mergeCell ref="C132:E132"/>
    <mergeCell ref="C133:E133"/>
    <mergeCell ref="C126:E126"/>
    <mergeCell ref="C127:E127"/>
    <mergeCell ref="C128:E128"/>
    <mergeCell ref="C129:E129"/>
    <mergeCell ref="C141:E141"/>
    <mergeCell ref="A140:G140"/>
    <mergeCell ref="A134:G134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50:E150"/>
    <mergeCell ref="C151:E151"/>
    <mergeCell ref="C152:E152"/>
    <mergeCell ref="C154:E154"/>
    <mergeCell ref="C145:E145"/>
    <mergeCell ref="C146:E146"/>
    <mergeCell ref="C147:E147"/>
    <mergeCell ref="C148:E148"/>
    <mergeCell ref="C149:E149"/>
    <mergeCell ref="C160:E160"/>
    <mergeCell ref="A153:G153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70:E170"/>
    <mergeCell ref="A167:G167"/>
    <mergeCell ref="A161:G161"/>
    <mergeCell ref="C171:E171"/>
    <mergeCell ref="C173:E173"/>
    <mergeCell ref="C174:E174"/>
    <mergeCell ref="C165:E165"/>
    <mergeCell ref="C166:E166"/>
    <mergeCell ref="C169:E169"/>
    <mergeCell ref="A172:G172"/>
    <mergeCell ref="A168:G168"/>
    <mergeCell ref="C180:E180"/>
    <mergeCell ref="C181:E181"/>
    <mergeCell ref="C182:E182"/>
    <mergeCell ref="C183:E183"/>
    <mergeCell ref="C175:E175"/>
    <mergeCell ref="C177:E177"/>
    <mergeCell ref="C178:E178"/>
    <mergeCell ref="C179:E179"/>
    <mergeCell ref="A184:G184"/>
    <mergeCell ref="A176:G176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A190:G190"/>
    <mergeCell ref="C200:E200"/>
    <mergeCell ref="C201:E201"/>
    <mergeCell ref="C203:E203"/>
    <mergeCell ref="C204:E204"/>
    <mergeCell ref="C195:E195"/>
    <mergeCell ref="C197:E197"/>
    <mergeCell ref="C198:E198"/>
    <mergeCell ref="C199:E199"/>
    <mergeCell ref="A202:G202"/>
    <mergeCell ref="A196:G196"/>
    <mergeCell ref="C210:E210"/>
    <mergeCell ref="C211:E211"/>
    <mergeCell ref="C212:E212"/>
    <mergeCell ref="C213:E213"/>
    <mergeCell ref="C214:E214"/>
    <mergeCell ref="C205:E205"/>
    <mergeCell ref="C206:E206"/>
    <mergeCell ref="C207:E207"/>
    <mergeCell ref="C208:E208"/>
    <mergeCell ref="C209:E20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A219:G219"/>
    <mergeCell ref="A218:G218"/>
    <mergeCell ref="C230:E230"/>
    <mergeCell ref="C231:E231"/>
    <mergeCell ref="C232:E232"/>
    <mergeCell ref="C233:E233"/>
    <mergeCell ref="C234:E234"/>
    <mergeCell ref="C225:E225"/>
    <mergeCell ref="C226:E226"/>
    <mergeCell ref="C228:E228"/>
    <mergeCell ref="C229:E229"/>
    <mergeCell ref="A227:G227"/>
    <mergeCell ref="C240:E240"/>
    <mergeCell ref="C241:E241"/>
    <mergeCell ref="C243:E243"/>
    <mergeCell ref="C244:E244"/>
    <mergeCell ref="C235:E235"/>
    <mergeCell ref="C236:E236"/>
    <mergeCell ref="C237:E237"/>
    <mergeCell ref="C238:E238"/>
    <mergeCell ref="C239:E239"/>
    <mergeCell ref="A242:G242"/>
    <mergeCell ref="C250:E250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A251:G251"/>
    <mergeCell ref="C260:E260"/>
    <mergeCell ref="C261:E261"/>
    <mergeCell ref="C262:E262"/>
    <mergeCell ref="C263:E263"/>
    <mergeCell ref="C264:E264"/>
    <mergeCell ref="C255:E255"/>
    <mergeCell ref="C257:E257"/>
    <mergeCell ref="C258:E258"/>
    <mergeCell ref="C259:E259"/>
    <mergeCell ref="A256:G256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80:E280"/>
    <mergeCell ref="C281:E281"/>
    <mergeCell ref="C282:E282"/>
    <mergeCell ref="C284:E284"/>
    <mergeCell ref="C275:E275"/>
    <mergeCell ref="C277:E277"/>
    <mergeCell ref="C278:E278"/>
    <mergeCell ref="C279:E279"/>
    <mergeCell ref="A283:G283"/>
    <mergeCell ref="A276:G276"/>
    <mergeCell ref="C290:E290"/>
    <mergeCell ref="C291:E291"/>
    <mergeCell ref="C293:E293"/>
    <mergeCell ref="C294:E294"/>
    <mergeCell ref="C285:E285"/>
    <mergeCell ref="C287:E287"/>
    <mergeCell ref="C288:E288"/>
    <mergeCell ref="C289:E289"/>
    <mergeCell ref="A292:G292"/>
    <mergeCell ref="A286:G286"/>
    <mergeCell ref="C301:E301"/>
    <mergeCell ref="C303:E303"/>
    <mergeCell ref="C304:E304"/>
    <mergeCell ref="C295:E295"/>
    <mergeCell ref="C297:E297"/>
    <mergeCell ref="C298:E298"/>
    <mergeCell ref="A302:G302"/>
    <mergeCell ref="A300:G300"/>
    <mergeCell ref="A296:G296"/>
    <mergeCell ref="A299:G299"/>
    <mergeCell ref="I315:M315"/>
    <mergeCell ref="A316:G316"/>
    <mergeCell ref="I316:M316"/>
    <mergeCell ref="C310:E310"/>
    <mergeCell ref="C311:E311"/>
    <mergeCell ref="C313:E313"/>
    <mergeCell ref="C305:E305"/>
    <mergeCell ref="C307:E307"/>
    <mergeCell ref="C308:E308"/>
    <mergeCell ref="C309:E309"/>
    <mergeCell ref="A312:G312"/>
    <mergeCell ref="A306:G306"/>
    <mergeCell ref="A314:G314"/>
    <mergeCell ref="A315:G31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20">
    <tabColor rgb="FF00B0F0"/>
    <pageSetUpPr fitToPage="1"/>
  </sheetPr>
  <dimension ref="A1:BL121"/>
  <sheetViews>
    <sheetView topLeftCell="A106" workbookViewId="0">
      <selection activeCell="L13" sqref="L1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4.44140625" style="1" customWidth="1"/>
    <col min="4" max="4" width="15.44140625" style="1" customWidth="1"/>
    <col min="5" max="5" width="23.88671875" style="1" customWidth="1"/>
    <col min="6" max="7" width="10.6640625" style="1" customWidth="1"/>
    <col min="8" max="8" width="15.6640625" style="52" customWidth="1"/>
    <col min="9" max="13" width="25.6640625" style="52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78" t="s">
        <v>5556</v>
      </c>
      <c r="B1" s="4"/>
      <c r="C1" s="4"/>
      <c r="D1" s="4"/>
      <c r="E1" s="4"/>
      <c r="F1" s="4"/>
      <c r="G1" s="4"/>
      <c r="H1" s="52"/>
      <c r="I1" s="52"/>
      <c r="J1" s="52"/>
      <c r="K1" s="87"/>
      <c r="L1" s="87"/>
      <c r="M1" s="52"/>
    </row>
    <row r="2" spans="1:58" s="3" customFormat="1" ht="36.7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8" s="3" customFormat="1" ht="24" customHeight="1" x14ac:dyDescent="0.3">
      <c r="A5" s="588" t="s">
        <v>918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E5" s="6" t="s">
        <v>918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8" s="3" customFormat="1" ht="30.75" customHeight="1" x14ac:dyDescent="0.3">
      <c r="A7" s="4"/>
      <c r="B7" s="8" t="s">
        <v>5</v>
      </c>
      <c r="C7" s="577" t="s">
        <v>608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8" s="3" customFormat="1" ht="15" thickBot="1" x14ac:dyDescent="0.35">
      <c r="A8" s="13"/>
      <c r="H8" s="54"/>
      <c r="I8" s="54"/>
      <c r="J8" s="54"/>
      <c r="K8" s="54"/>
      <c r="L8" s="54"/>
      <c r="M8" s="54"/>
    </row>
    <row r="9" spans="1:58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8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8" s="3" customFormat="1" ht="15" customHeight="1" x14ac:dyDescent="0.3">
      <c r="A11" s="601" t="s">
        <v>609</v>
      </c>
      <c r="B11" s="602"/>
      <c r="C11" s="602"/>
      <c r="D11" s="602"/>
      <c r="E11" s="602"/>
      <c r="F11" s="602"/>
      <c r="G11" s="602"/>
      <c r="H11" s="82"/>
      <c r="I11" s="82"/>
      <c r="J11" s="82"/>
      <c r="K11" s="82"/>
      <c r="L11" s="82"/>
      <c r="M11" s="83"/>
      <c r="BD11" s="14" t="s">
        <v>609</v>
      </c>
    </row>
    <row r="12" spans="1:58" s="3" customFormat="1" ht="15" customHeight="1" x14ac:dyDescent="0.3">
      <c r="A12" s="603" t="s">
        <v>610</v>
      </c>
      <c r="B12" s="604"/>
      <c r="C12" s="604"/>
      <c r="D12" s="604"/>
      <c r="E12" s="604"/>
      <c r="F12" s="604"/>
      <c r="G12" s="604"/>
      <c r="H12" s="98"/>
      <c r="I12" s="98"/>
      <c r="J12" s="98"/>
      <c r="K12" s="98"/>
      <c r="L12" s="98"/>
      <c r="M12" s="99"/>
      <c r="BD12" s="14"/>
      <c r="BE12" s="15" t="s">
        <v>610</v>
      </c>
    </row>
    <row r="13" spans="1:58" s="3" customFormat="1" ht="31.8" x14ac:dyDescent="0.3">
      <c r="A13" s="16" t="s">
        <v>15</v>
      </c>
      <c r="B13" s="17" t="s">
        <v>611</v>
      </c>
      <c r="C13" s="568" t="s">
        <v>612</v>
      </c>
      <c r="D13" s="568"/>
      <c r="E13" s="568"/>
      <c r="F13" s="16" t="s">
        <v>43</v>
      </c>
      <c r="G13" s="42">
        <v>0.47875000000000001</v>
      </c>
      <c r="H13" s="55">
        <f>I13/G13</f>
        <v>8911.75</v>
      </c>
      <c r="I13" s="55">
        <f>J13/1.2</f>
        <v>4266.5</v>
      </c>
      <c r="J13" s="19">
        <v>5119.8</v>
      </c>
      <c r="K13" s="20">
        <f>L13/G13</f>
        <v>0</v>
      </c>
      <c r="L13" s="20">
        <f>M13/1.2</f>
        <v>0</v>
      </c>
      <c r="M13" s="19">
        <v>0</v>
      </c>
      <c r="BD13" s="14"/>
      <c r="BE13" s="15"/>
      <c r="BF13" s="21" t="s">
        <v>612</v>
      </c>
    </row>
    <row r="14" spans="1:58" s="3" customFormat="1" ht="42" x14ac:dyDescent="0.3">
      <c r="A14" s="16" t="s">
        <v>20</v>
      </c>
      <c r="B14" s="17" t="s">
        <v>613</v>
      </c>
      <c r="C14" s="568" t="s">
        <v>614</v>
      </c>
      <c r="D14" s="568"/>
      <c r="E14" s="568"/>
      <c r="F14" s="16" t="s">
        <v>43</v>
      </c>
      <c r="G14" s="42">
        <v>0.32774999999999999</v>
      </c>
      <c r="H14" s="55">
        <f t="shared" ref="H14:H74" si="0">I14/G14</f>
        <v>54424.65</v>
      </c>
      <c r="I14" s="55">
        <f t="shared" ref="I14:I74" si="1">J14/1.2</f>
        <v>17837.68</v>
      </c>
      <c r="J14" s="19">
        <v>21405.22</v>
      </c>
      <c r="K14" s="20">
        <f t="shared" ref="K14:K74" si="2">L14/G14</f>
        <v>0</v>
      </c>
      <c r="L14" s="20">
        <f t="shared" ref="L14:L74" si="3">M14/1.2</f>
        <v>0</v>
      </c>
      <c r="M14" s="19">
        <v>0</v>
      </c>
      <c r="BD14" s="14"/>
      <c r="BE14" s="15"/>
      <c r="BF14" s="21" t="s">
        <v>614</v>
      </c>
    </row>
    <row r="15" spans="1:58" s="3" customFormat="1" ht="42" x14ac:dyDescent="0.3">
      <c r="A15" s="16" t="s">
        <v>22</v>
      </c>
      <c r="B15" s="17" t="s">
        <v>48</v>
      </c>
      <c r="C15" s="568" t="s">
        <v>49</v>
      </c>
      <c r="D15" s="568"/>
      <c r="E15" s="568"/>
      <c r="F15" s="16" t="s">
        <v>50</v>
      </c>
      <c r="G15" s="24">
        <v>655.5</v>
      </c>
      <c r="H15" s="55">
        <f t="shared" si="0"/>
        <v>693.07</v>
      </c>
      <c r="I15" s="55">
        <f t="shared" si="1"/>
        <v>454307.37</v>
      </c>
      <c r="J15" s="19">
        <v>545168.84</v>
      </c>
      <c r="K15" s="20">
        <f t="shared" si="2"/>
        <v>0</v>
      </c>
      <c r="L15" s="20">
        <f t="shared" si="3"/>
        <v>0</v>
      </c>
      <c r="M15" s="19">
        <v>0</v>
      </c>
      <c r="BD15" s="14"/>
      <c r="BE15" s="15"/>
      <c r="BF15" s="21" t="s">
        <v>49</v>
      </c>
    </row>
    <row r="16" spans="1:58" s="3" customFormat="1" ht="15" customHeight="1" x14ac:dyDescent="0.3">
      <c r="A16" s="603" t="s">
        <v>615</v>
      </c>
      <c r="B16" s="604"/>
      <c r="C16" s="604"/>
      <c r="D16" s="604"/>
      <c r="E16" s="604"/>
      <c r="F16" s="604"/>
      <c r="G16" s="604"/>
      <c r="H16" s="354"/>
      <c r="I16" s="354"/>
      <c r="J16" s="267"/>
      <c r="K16" s="355"/>
      <c r="L16" s="355"/>
      <c r="M16" s="267"/>
      <c r="BD16" s="14"/>
      <c r="BE16" s="15" t="s">
        <v>615</v>
      </c>
      <c r="BF16" s="21"/>
    </row>
    <row r="17" spans="1:61" s="3" customFormat="1" ht="21.6" x14ac:dyDescent="0.3">
      <c r="A17" s="16" t="s">
        <v>27</v>
      </c>
      <c r="B17" s="17" t="s">
        <v>616</v>
      </c>
      <c r="C17" s="568" t="s">
        <v>617</v>
      </c>
      <c r="D17" s="568"/>
      <c r="E17" s="568"/>
      <c r="F17" s="16" t="s">
        <v>185</v>
      </c>
      <c r="G17" s="42">
        <v>2.5054699999999999</v>
      </c>
      <c r="H17" s="55">
        <f t="shared" si="0"/>
        <v>513.82000000000005</v>
      </c>
      <c r="I17" s="55">
        <f t="shared" si="1"/>
        <v>1287.3499999999999</v>
      </c>
      <c r="J17" s="19">
        <v>1544.82</v>
      </c>
      <c r="K17" s="20">
        <f t="shared" si="2"/>
        <v>0</v>
      </c>
      <c r="L17" s="20">
        <f t="shared" si="3"/>
        <v>0</v>
      </c>
      <c r="M17" s="19">
        <v>0</v>
      </c>
      <c r="BD17" s="14"/>
      <c r="BE17" s="15"/>
      <c r="BF17" s="21" t="s">
        <v>617</v>
      </c>
    </row>
    <row r="18" spans="1:61" s="3" customFormat="1" ht="15" customHeight="1" x14ac:dyDescent="0.3">
      <c r="A18" s="603" t="s">
        <v>618</v>
      </c>
      <c r="B18" s="604"/>
      <c r="C18" s="604"/>
      <c r="D18" s="604"/>
      <c r="E18" s="604"/>
      <c r="F18" s="604"/>
      <c r="G18" s="604"/>
      <c r="H18" s="354"/>
      <c r="I18" s="354"/>
      <c r="J18" s="267"/>
      <c r="K18" s="355"/>
      <c r="L18" s="355"/>
      <c r="M18" s="267"/>
      <c r="BD18" s="14"/>
      <c r="BE18" s="15" t="s">
        <v>618</v>
      </c>
      <c r="BF18" s="21"/>
    </row>
    <row r="19" spans="1:61" s="3" customFormat="1" ht="42" x14ac:dyDescent="0.3">
      <c r="A19" s="16" t="s">
        <v>35</v>
      </c>
      <c r="B19" s="17" t="s">
        <v>619</v>
      </c>
      <c r="C19" s="568" t="s">
        <v>620</v>
      </c>
      <c r="D19" s="568"/>
      <c r="E19" s="568"/>
      <c r="F19" s="16" t="s">
        <v>43</v>
      </c>
      <c r="G19" s="43">
        <v>0.62636749999999997</v>
      </c>
      <c r="H19" s="55">
        <f t="shared" si="0"/>
        <v>35061.129999999997</v>
      </c>
      <c r="I19" s="55">
        <f t="shared" si="1"/>
        <v>21961.15</v>
      </c>
      <c r="J19" s="19">
        <v>26353.38</v>
      </c>
      <c r="K19" s="20">
        <f t="shared" si="2"/>
        <v>0</v>
      </c>
      <c r="L19" s="20">
        <f t="shared" si="3"/>
        <v>0</v>
      </c>
      <c r="M19" s="19">
        <v>0</v>
      </c>
      <c r="BD19" s="14"/>
      <c r="BE19" s="15"/>
      <c r="BF19" s="21" t="s">
        <v>620</v>
      </c>
    </row>
    <row r="20" spans="1:61" s="3" customFormat="1" ht="21.6" x14ac:dyDescent="0.3">
      <c r="A20" s="16" t="s">
        <v>40</v>
      </c>
      <c r="B20" s="17" t="s">
        <v>621</v>
      </c>
      <c r="C20" s="568" t="s">
        <v>622</v>
      </c>
      <c r="D20" s="568"/>
      <c r="E20" s="568"/>
      <c r="F20" s="16" t="s">
        <v>43</v>
      </c>
      <c r="G20" s="43">
        <v>0.62636749999999997</v>
      </c>
      <c r="H20" s="55">
        <f t="shared" si="0"/>
        <v>36078.36</v>
      </c>
      <c r="I20" s="55">
        <f t="shared" si="1"/>
        <v>22598.31</v>
      </c>
      <c r="J20" s="19">
        <v>27117.97</v>
      </c>
      <c r="K20" s="20">
        <f t="shared" si="2"/>
        <v>0</v>
      </c>
      <c r="L20" s="20">
        <f t="shared" si="3"/>
        <v>0</v>
      </c>
      <c r="M20" s="19">
        <v>0</v>
      </c>
      <c r="BD20" s="14"/>
      <c r="BE20" s="15"/>
      <c r="BF20" s="21" t="s">
        <v>622</v>
      </c>
    </row>
    <row r="21" spans="1:61" s="3" customFormat="1" ht="15" customHeight="1" x14ac:dyDescent="0.3">
      <c r="A21" s="601" t="s">
        <v>623</v>
      </c>
      <c r="B21" s="602"/>
      <c r="C21" s="602"/>
      <c r="D21" s="602"/>
      <c r="E21" s="602"/>
      <c r="F21" s="602"/>
      <c r="G21" s="602"/>
      <c r="H21" s="101"/>
      <c r="I21" s="101"/>
      <c r="J21" s="102"/>
      <c r="K21" s="353"/>
      <c r="L21" s="353"/>
      <c r="M21" s="102"/>
      <c r="BD21" s="14" t="s">
        <v>623</v>
      </c>
      <c r="BE21" s="15"/>
      <c r="BF21" s="21"/>
    </row>
    <row r="22" spans="1:61" s="3" customFormat="1" ht="15" customHeight="1" x14ac:dyDescent="0.3">
      <c r="A22" s="603" t="s">
        <v>624</v>
      </c>
      <c r="B22" s="604"/>
      <c r="C22" s="604"/>
      <c r="D22" s="604"/>
      <c r="E22" s="604"/>
      <c r="F22" s="604"/>
      <c r="G22" s="604"/>
      <c r="H22" s="354"/>
      <c r="I22" s="354"/>
      <c r="J22" s="267"/>
      <c r="K22" s="355"/>
      <c r="L22" s="355"/>
      <c r="M22" s="267"/>
      <c r="BD22" s="14"/>
      <c r="BE22" s="15" t="s">
        <v>624</v>
      </c>
      <c r="BF22" s="21"/>
    </row>
    <row r="23" spans="1:61" s="3" customFormat="1" ht="42" x14ac:dyDescent="0.3">
      <c r="A23" s="16" t="s">
        <v>47</v>
      </c>
      <c r="B23" s="17" t="s">
        <v>625</v>
      </c>
      <c r="C23" s="568" t="s">
        <v>626</v>
      </c>
      <c r="D23" s="568"/>
      <c r="E23" s="568"/>
      <c r="F23" s="16" t="s">
        <v>185</v>
      </c>
      <c r="G23" s="42">
        <v>2.0107499999999998</v>
      </c>
      <c r="H23" s="55">
        <f t="shared" si="0"/>
        <v>185183.66</v>
      </c>
      <c r="I23" s="55">
        <f t="shared" si="1"/>
        <v>372358.05</v>
      </c>
      <c r="J23" s="19">
        <v>446829.66</v>
      </c>
      <c r="K23" s="20">
        <f t="shared" si="2"/>
        <v>499192.11</v>
      </c>
      <c r="L23" s="20">
        <f t="shared" si="3"/>
        <v>1003750.53</v>
      </c>
      <c r="M23" s="19">
        <v>1204500.6399999999</v>
      </c>
      <c r="BD23" s="14"/>
      <c r="BE23" s="15"/>
      <c r="BF23" s="21" t="s">
        <v>626</v>
      </c>
    </row>
    <row r="24" spans="1:61" s="3" customFormat="1" ht="20.399999999999999" x14ac:dyDescent="0.3">
      <c r="A24" s="25"/>
      <c r="B24" s="26" t="s">
        <v>627</v>
      </c>
      <c r="C24" s="600" t="s">
        <v>628</v>
      </c>
      <c r="D24" s="600"/>
      <c r="E24" s="600"/>
      <c r="F24" s="27" t="s">
        <v>67</v>
      </c>
      <c r="G24" s="22" t="s">
        <v>919</v>
      </c>
      <c r="H24" s="55"/>
      <c r="I24" s="55"/>
      <c r="J24" s="19"/>
      <c r="K24" s="20"/>
      <c r="L24" s="20"/>
      <c r="M24" s="19"/>
      <c r="BD24" s="14"/>
      <c r="BE24" s="15"/>
      <c r="BF24" s="21"/>
      <c r="BG24" s="12" t="s">
        <v>628</v>
      </c>
    </row>
    <row r="25" spans="1:61" s="3" customFormat="1" ht="20.399999999999999" x14ac:dyDescent="0.3">
      <c r="A25" s="25"/>
      <c r="B25" s="26" t="s">
        <v>630</v>
      </c>
      <c r="C25" s="600" t="s">
        <v>631</v>
      </c>
      <c r="D25" s="600"/>
      <c r="E25" s="600"/>
      <c r="F25" s="27" t="s">
        <v>46</v>
      </c>
      <c r="G25" s="22" t="s">
        <v>920</v>
      </c>
      <c r="H25" s="55"/>
      <c r="I25" s="55"/>
      <c r="J25" s="19"/>
      <c r="K25" s="20"/>
      <c r="L25" s="20"/>
      <c r="M25" s="19"/>
      <c r="BD25" s="14"/>
      <c r="BE25" s="15"/>
      <c r="BF25" s="21"/>
      <c r="BG25" s="12" t="s">
        <v>631</v>
      </c>
    </row>
    <row r="26" spans="1:61" s="3" customFormat="1" ht="20.399999999999999" x14ac:dyDescent="0.3">
      <c r="A26" s="25"/>
      <c r="B26" s="26" t="s">
        <v>633</v>
      </c>
      <c r="C26" s="600" t="s">
        <v>634</v>
      </c>
      <c r="D26" s="600"/>
      <c r="E26" s="600"/>
      <c r="F26" s="27" t="s">
        <v>67</v>
      </c>
      <c r="G26" s="22" t="s">
        <v>921</v>
      </c>
      <c r="H26" s="55"/>
      <c r="I26" s="55"/>
      <c r="J26" s="19"/>
      <c r="K26" s="20"/>
      <c r="L26" s="20"/>
      <c r="M26" s="19"/>
      <c r="BD26" s="14"/>
      <c r="BE26" s="15"/>
      <c r="BF26" s="21"/>
      <c r="BG26" s="12" t="s">
        <v>634</v>
      </c>
    </row>
    <row r="27" spans="1:61" s="3" customFormat="1" ht="20.399999999999999" x14ac:dyDescent="0.3">
      <c r="A27" s="25"/>
      <c r="B27" s="26" t="s">
        <v>636</v>
      </c>
      <c r="C27" s="600" t="s">
        <v>637</v>
      </c>
      <c r="D27" s="600"/>
      <c r="E27" s="600"/>
      <c r="F27" s="27" t="s">
        <v>67</v>
      </c>
      <c r="G27" s="22" t="s">
        <v>922</v>
      </c>
      <c r="H27" s="55"/>
      <c r="I27" s="55"/>
      <c r="J27" s="19"/>
      <c r="K27" s="20"/>
      <c r="L27" s="20"/>
      <c r="M27" s="19"/>
      <c r="BD27" s="14"/>
      <c r="BE27" s="15"/>
      <c r="BF27" s="21"/>
      <c r="BG27" s="12" t="s">
        <v>637</v>
      </c>
    </row>
    <row r="28" spans="1:61" s="3" customFormat="1" ht="21.6" x14ac:dyDescent="0.3">
      <c r="A28" s="25"/>
      <c r="B28" s="26" t="s">
        <v>639</v>
      </c>
      <c r="C28" s="600" t="s">
        <v>640</v>
      </c>
      <c r="D28" s="600"/>
      <c r="E28" s="600"/>
      <c r="F28" s="27" t="s">
        <v>38</v>
      </c>
      <c r="G28" s="22" t="s">
        <v>923</v>
      </c>
      <c r="H28" s="55"/>
      <c r="I28" s="55"/>
      <c r="J28" s="19"/>
      <c r="K28" s="20"/>
      <c r="L28" s="20"/>
      <c r="M28" s="19"/>
      <c r="BD28" s="14"/>
      <c r="BE28" s="15"/>
      <c r="BF28" s="21"/>
      <c r="BG28" s="12" t="s">
        <v>640</v>
      </c>
    </row>
    <row r="29" spans="1:61" s="3" customFormat="1" ht="20.399999999999999" x14ac:dyDescent="0.3">
      <c r="A29" s="36" t="s">
        <v>75</v>
      </c>
      <c r="B29" s="37" t="s">
        <v>642</v>
      </c>
      <c r="C29" s="599" t="s">
        <v>643</v>
      </c>
      <c r="D29" s="599"/>
      <c r="E29" s="599"/>
      <c r="F29" s="38" t="s">
        <v>67</v>
      </c>
      <c r="G29" s="39" t="s">
        <v>33</v>
      </c>
      <c r="H29" s="55"/>
      <c r="I29" s="55"/>
      <c r="J29" s="19"/>
      <c r="K29" s="20"/>
      <c r="L29" s="20"/>
      <c r="M29" s="19"/>
      <c r="BD29" s="14"/>
      <c r="BE29" s="15"/>
      <c r="BF29" s="21"/>
      <c r="BG29" s="12"/>
      <c r="BH29" s="41" t="s">
        <v>643</v>
      </c>
    </row>
    <row r="30" spans="1:61" s="3" customFormat="1" ht="20.399999999999999" x14ac:dyDescent="0.3">
      <c r="A30" s="25"/>
      <c r="B30" s="26" t="s">
        <v>644</v>
      </c>
      <c r="C30" s="600" t="s">
        <v>645</v>
      </c>
      <c r="D30" s="600"/>
      <c r="E30" s="600"/>
      <c r="F30" s="27" t="s">
        <v>67</v>
      </c>
      <c r="G30" s="22" t="s">
        <v>924</v>
      </c>
      <c r="H30" s="55"/>
      <c r="I30" s="55"/>
      <c r="J30" s="19"/>
      <c r="K30" s="20"/>
      <c r="L30" s="20"/>
      <c r="M30" s="19"/>
      <c r="BD30" s="14"/>
      <c r="BE30" s="15"/>
      <c r="BF30" s="21"/>
      <c r="BG30" s="12" t="s">
        <v>645</v>
      </c>
      <c r="BH30" s="41"/>
    </row>
    <row r="31" spans="1:61" s="3" customFormat="1" ht="21.6" x14ac:dyDescent="0.3">
      <c r="A31" s="25"/>
      <c r="B31" s="26" t="s">
        <v>647</v>
      </c>
      <c r="C31" s="600" t="s">
        <v>648</v>
      </c>
      <c r="D31" s="600"/>
      <c r="E31" s="600"/>
      <c r="F31" s="27" t="s">
        <v>67</v>
      </c>
      <c r="G31" s="22" t="s">
        <v>924</v>
      </c>
      <c r="H31" s="55"/>
      <c r="I31" s="55"/>
      <c r="J31" s="19"/>
      <c r="K31" s="20"/>
      <c r="L31" s="20"/>
      <c r="M31" s="19"/>
      <c r="BD31" s="14"/>
      <c r="BE31" s="15"/>
      <c r="BF31" s="21"/>
      <c r="BG31" s="12" t="s">
        <v>648</v>
      </c>
      <c r="BH31" s="41"/>
    </row>
    <row r="32" spans="1:61" s="3" customFormat="1" ht="21.6" x14ac:dyDescent="0.3">
      <c r="A32" s="25" t="s">
        <v>126</v>
      </c>
      <c r="B32" s="26" t="s">
        <v>649</v>
      </c>
      <c r="C32" s="600" t="s">
        <v>650</v>
      </c>
      <c r="D32" s="600"/>
      <c r="E32" s="600"/>
      <c r="F32" s="27" t="s">
        <v>67</v>
      </c>
      <c r="G32" s="22" t="s">
        <v>925</v>
      </c>
      <c r="H32" s="55"/>
      <c r="I32" s="55"/>
      <c r="J32" s="19"/>
      <c r="K32" s="20"/>
      <c r="L32" s="20"/>
      <c r="M32" s="19"/>
      <c r="BD32" s="14"/>
      <c r="BE32" s="15"/>
      <c r="BF32" s="21"/>
      <c r="BG32" s="12"/>
      <c r="BH32" s="41"/>
      <c r="BI32" s="12" t="s">
        <v>650</v>
      </c>
    </row>
    <row r="33" spans="1:61" s="3" customFormat="1" ht="31.8" x14ac:dyDescent="0.3">
      <c r="A33" s="16" t="s">
        <v>52</v>
      </c>
      <c r="B33" s="17" t="s">
        <v>652</v>
      </c>
      <c r="C33" s="568" t="s">
        <v>653</v>
      </c>
      <c r="D33" s="568"/>
      <c r="E33" s="568"/>
      <c r="F33" s="16" t="s">
        <v>185</v>
      </c>
      <c r="G33" s="42">
        <v>2.0107499999999998</v>
      </c>
      <c r="H33" s="55">
        <f t="shared" si="0"/>
        <v>10953.38</v>
      </c>
      <c r="I33" s="55">
        <f t="shared" si="1"/>
        <v>22024.5</v>
      </c>
      <c r="J33" s="19">
        <v>26429.4</v>
      </c>
      <c r="K33" s="20">
        <f t="shared" si="2"/>
        <v>121861.58</v>
      </c>
      <c r="L33" s="20">
        <f t="shared" si="3"/>
        <v>245033.18</v>
      </c>
      <c r="M33" s="19">
        <v>294039.82</v>
      </c>
      <c r="BD33" s="14"/>
      <c r="BE33" s="15"/>
      <c r="BF33" s="21" t="s">
        <v>653</v>
      </c>
      <c r="BG33" s="12"/>
      <c r="BH33" s="41"/>
      <c r="BI33" s="12"/>
    </row>
    <row r="34" spans="1:61" s="3" customFormat="1" ht="20.399999999999999" x14ac:dyDescent="0.3">
      <c r="A34" s="25"/>
      <c r="B34" s="26" t="s">
        <v>627</v>
      </c>
      <c r="C34" s="600" t="s">
        <v>628</v>
      </c>
      <c r="D34" s="600"/>
      <c r="E34" s="600"/>
      <c r="F34" s="27" t="s">
        <v>67</v>
      </c>
      <c r="G34" s="22" t="s">
        <v>926</v>
      </c>
      <c r="H34" s="55"/>
      <c r="I34" s="55"/>
      <c r="J34" s="19"/>
      <c r="K34" s="20"/>
      <c r="L34" s="20"/>
      <c r="M34" s="19"/>
      <c r="BD34" s="14"/>
      <c r="BE34" s="15"/>
      <c r="BF34" s="21"/>
      <c r="BG34" s="12" t="s">
        <v>628</v>
      </c>
      <c r="BH34" s="41"/>
      <c r="BI34" s="12"/>
    </row>
    <row r="35" spans="1:61" s="3" customFormat="1" ht="20.399999999999999" x14ac:dyDescent="0.3">
      <c r="A35" s="25"/>
      <c r="B35" s="26" t="s">
        <v>630</v>
      </c>
      <c r="C35" s="600" t="s">
        <v>631</v>
      </c>
      <c r="D35" s="600"/>
      <c r="E35" s="600"/>
      <c r="F35" s="27" t="s">
        <v>46</v>
      </c>
      <c r="G35" s="22" t="s">
        <v>927</v>
      </c>
      <c r="H35" s="55"/>
      <c r="I35" s="55"/>
      <c r="J35" s="19"/>
      <c r="K35" s="20"/>
      <c r="L35" s="20"/>
      <c r="M35" s="19"/>
      <c r="BD35" s="14"/>
      <c r="BE35" s="15"/>
      <c r="BF35" s="21"/>
      <c r="BG35" s="12" t="s">
        <v>631</v>
      </c>
      <c r="BH35" s="41"/>
      <c r="BI35" s="12"/>
    </row>
    <row r="36" spans="1:61" s="3" customFormat="1" ht="20.399999999999999" x14ac:dyDescent="0.3">
      <c r="A36" s="36" t="s">
        <v>75</v>
      </c>
      <c r="B36" s="37" t="s">
        <v>642</v>
      </c>
      <c r="C36" s="599" t="s">
        <v>643</v>
      </c>
      <c r="D36" s="599"/>
      <c r="E36" s="599"/>
      <c r="F36" s="38" t="s">
        <v>67</v>
      </c>
      <c r="G36" s="39" t="s">
        <v>33</v>
      </c>
      <c r="H36" s="55"/>
      <c r="I36" s="55"/>
      <c r="J36" s="19"/>
      <c r="K36" s="20"/>
      <c r="L36" s="20"/>
      <c r="M36" s="19"/>
      <c r="BD36" s="14"/>
      <c r="BE36" s="15"/>
      <c r="BF36" s="21"/>
      <c r="BG36" s="12"/>
      <c r="BH36" s="41" t="s">
        <v>643</v>
      </c>
      <c r="BI36" s="12"/>
    </row>
    <row r="37" spans="1:61" s="3" customFormat="1" ht="21.6" x14ac:dyDescent="0.3">
      <c r="A37" s="25" t="s">
        <v>126</v>
      </c>
      <c r="B37" s="26" t="s">
        <v>649</v>
      </c>
      <c r="C37" s="600" t="s">
        <v>650</v>
      </c>
      <c r="D37" s="600"/>
      <c r="E37" s="600"/>
      <c r="F37" s="27" t="s">
        <v>67</v>
      </c>
      <c r="G37" s="22" t="s">
        <v>928</v>
      </c>
      <c r="H37" s="55"/>
      <c r="I37" s="55"/>
      <c r="J37" s="19"/>
      <c r="K37" s="20"/>
      <c r="L37" s="20"/>
      <c r="M37" s="19"/>
      <c r="BD37" s="14"/>
      <c r="BE37" s="15"/>
      <c r="BF37" s="21"/>
      <c r="BG37" s="12"/>
      <c r="BH37" s="41"/>
      <c r="BI37" s="12" t="s">
        <v>650</v>
      </c>
    </row>
    <row r="38" spans="1:61" s="3" customFormat="1" ht="15" customHeight="1" x14ac:dyDescent="0.3">
      <c r="A38" s="603" t="s">
        <v>657</v>
      </c>
      <c r="B38" s="604"/>
      <c r="C38" s="604"/>
      <c r="D38" s="604"/>
      <c r="E38" s="604"/>
      <c r="F38" s="604"/>
      <c r="G38" s="604"/>
      <c r="H38" s="354"/>
      <c r="I38" s="354"/>
      <c r="J38" s="267"/>
      <c r="K38" s="355"/>
      <c r="L38" s="355"/>
      <c r="M38" s="267"/>
      <c r="BD38" s="14"/>
      <c r="BE38" s="15" t="s">
        <v>657</v>
      </c>
      <c r="BF38" s="21"/>
      <c r="BG38" s="12"/>
      <c r="BH38" s="41"/>
      <c r="BI38" s="12"/>
    </row>
    <row r="39" spans="1:61" s="3" customFormat="1" ht="31.8" x14ac:dyDescent="0.3">
      <c r="A39" s="16" t="s">
        <v>55</v>
      </c>
      <c r="B39" s="17" t="s">
        <v>658</v>
      </c>
      <c r="C39" s="568" t="s">
        <v>659</v>
      </c>
      <c r="D39" s="568"/>
      <c r="E39" s="568"/>
      <c r="F39" s="16" t="s">
        <v>67</v>
      </c>
      <c r="G39" s="30">
        <v>0.83</v>
      </c>
      <c r="H39" s="55">
        <f t="shared" si="0"/>
        <v>2502.7600000000002</v>
      </c>
      <c r="I39" s="55">
        <f t="shared" si="1"/>
        <v>2077.29</v>
      </c>
      <c r="J39" s="19">
        <v>2492.75</v>
      </c>
      <c r="K39" s="20">
        <f t="shared" si="2"/>
        <v>16409.36</v>
      </c>
      <c r="L39" s="20">
        <f t="shared" si="3"/>
        <v>13619.77</v>
      </c>
      <c r="M39" s="19">
        <v>16343.72</v>
      </c>
      <c r="BD39" s="14"/>
      <c r="BE39" s="15"/>
      <c r="BF39" s="21" t="s">
        <v>659</v>
      </c>
      <c r="BG39" s="12"/>
      <c r="BH39" s="41"/>
      <c r="BI39" s="12"/>
    </row>
    <row r="40" spans="1:61" s="3" customFormat="1" ht="20.399999999999999" x14ac:dyDescent="0.3">
      <c r="A40" s="25"/>
      <c r="B40" s="26" t="s">
        <v>627</v>
      </c>
      <c r="C40" s="600" t="s">
        <v>628</v>
      </c>
      <c r="D40" s="600"/>
      <c r="E40" s="600"/>
      <c r="F40" s="27" t="s">
        <v>67</v>
      </c>
      <c r="G40" s="22" t="s">
        <v>929</v>
      </c>
      <c r="H40" s="55"/>
      <c r="I40" s="55"/>
      <c r="J40" s="19"/>
      <c r="K40" s="20"/>
      <c r="L40" s="20"/>
      <c r="M40" s="19"/>
      <c r="BD40" s="14"/>
      <c r="BE40" s="15"/>
      <c r="BF40" s="21"/>
      <c r="BG40" s="12" t="s">
        <v>628</v>
      </c>
      <c r="BH40" s="41"/>
      <c r="BI40" s="12"/>
    </row>
    <row r="41" spans="1:61" s="3" customFormat="1" ht="15" customHeight="1" x14ac:dyDescent="0.3">
      <c r="A41" s="603" t="s">
        <v>661</v>
      </c>
      <c r="B41" s="604"/>
      <c r="C41" s="604"/>
      <c r="D41" s="604"/>
      <c r="E41" s="604"/>
      <c r="F41" s="604"/>
      <c r="G41" s="604"/>
      <c r="H41" s="354"/>
      <c r="I41" s="354"/>
      <c r="J41" s="267"/>
      <c r="K41" s="355"/>
      <c r="L41" s="355"/>
      <c r="M41" s="267"/>
      <c r="BD41" s="14"/>
      <c r="BE41" s="15" t="s">
        <v>661</v>
      </c>
      <c r="BF41" s="21"/>
      <c r="BG41" s="12"/>
      <c r="BH41" s="41"/>
      <c r="BI41" s="12"/>
    </row>
    <row r="42" spans="1:61" s="3" customFormat="1" ht="42" x14ac:dyDescent="0.3">
      <c r="A42" s="16" t="s">
        <v>56</v>
      </c>
      <c r="B42" s="17" t="s">
        <v>625</v>
      </c>
      <c r="C42" s="568" t="s">
        <v>626</v>
      </c>
      <c r="D42" s="568"/>
      <c r="E42" s="568"/>
      <c r="F42" s="16" t="s">
        <v>185</v>
      </c>
      <c r="G42" s="42">
        <v>2.0107499999999998</v>
      </c>
      <c r="H42" s="55">
        <f t="shared" si="0"/>
        <v>185183.66</v>
      </c>
      <c r="I42" s="55">
        <f t="shared" si="1"/>
        <v>372358.05</v>
      </c>
      <c r="J42" s="19">
        <v>446829.66</v>
      </c>
      <c r="K42" s="20">
        <f t="shared" si="2"/>
        <v>430177.34</v>
      </c>
      <c r="L42" s="20">
        <f t="shared" si="3"/>
        <v>864979.08</v>
      </c>
      <c r="M42" s="19">
        <v>1037974.9</v>
      </c>
      <c r="BD42" s="14"/>
      <c r="BE42" s="15"/>
      <c r="BF42" s="21" t="s">
        <v>626</v>
      </c>
      <c r="BG42" s="12"/>
      <c r="BH42" s="41"/>
      <c r="BI42" s="12"/>
    </row>
    <row r="43" spans="1:61" s="3" customFormat="1" ht="20.399999999999999" x14ac:dyDescent="0.3">
      <c r="A43" s="25"/>
      <c r="B43" s="26" t="s">
        <v>627</v>
      </c>
      <c r="C43" s="600" t="s">
        <v>628</v>
      </c>
      <c r="D43" s="600"/>
      <c r="E43" s="600"/>
      <c r="F43" s="27" t="s">
        <v>67</v>
      </c>
      <c r="G43" s="22" t="s">
        <v>919</v>
      </c>
      <c r="H43" s="55"/>
      <c r="I43" s="55"/>
      <c r="J43" s="19"/>
      <c r="K43" s="20"/>
      <c r="L43" s="20"/>
      <c r="M43" s="19"/>
      <c r="BD43" s="14"/>
      <c r="BE43" s="15"/>
      <c r="BF43" s="21"/>
      <c r="BG43" s="12" t="s">
        <v>628</v>
      </c>
      <c r="BH43" s="41"/>
      <c r="BI43" s="12"/>
    </row>
    <row r="44" spans="1:61" s="3" customFormat="1" ht="20.399999999999999" x14ac:dyDescent="0.3">
      <c r="A44" s="25"/>
      <c r="B44" s="26" t="s">
        <v>630</v>
      </c>
      <c r="C44" s="600" t="s">
        <v>631</v>
      </c>
      <c r="D44" s="600"/>
      <c r="E44" s="600"/>
      <c r="F44" s="27" t="s">
        <v>46</v>
      </c>
      <c r="G44" s="22" t="s">
        <v>920</v>
      </c>
      <c r="H44" s="55"/>
      <c r="I44" s="55"/>
      <c r="J44" s="19"/>
      <c r="K44" s="20"/>
      <c r="L44" s="20"/>
      <c r="M44" s="19"/>
      <c r="BD44" s="14"/>
      <c r="BE44" s="15"/>
      <c r="BF44" s="21"/>
      <c r="BG44" s="12" t="s">
        <v>631</v>
      </c>
      <c r="BH44" s="41"/>
      <c r="BI44" s="12"/>
    </row>
    <row r="45" spans="1:61" s="3" customFormat="1" ht="20.399999999999999" x14ac:dyDescent="0.3">
      <c r="A45" s="25"/>
      <c r="B45" s="26" t="s">
        <v>633</v>
      </c>
      <c r="C45" s="600" t="s">
        <v>634</v>
      </c>
      <c r="D45" s="600"/>
      <c r="E45" s="600"/>
      <c r="F45" s="27" t="s">
        <v>67</v>
      </c>
      <c r="G45" s="22" t="s">
        <v>921</v>
      </c>
      <c r="H45" s="55"/>
      <c r="I45" s="55"/>
      <c r="J45" s="19"/>
      <c r="K45" s="20"/>
      <c r="L45" s="20"/>
      <c r="M45" s="19"/>
      <c r="BD45" s="14"/>
      <c r="BE45" s="15"/>
      <c r="BF45" s="21"/>
      <c r="BG45" s="12" t="s">
        <v>634</v>
      </c>
      <c r="BH45" s="41"/>
      <c r="BI45" s="12"/>
    </row>
    <row r="46" spans="1:61" s="3" customFormat="1" ht="20.399999999999999" x14ac:dyDescent="0.3">
      <c r="A46" s="25"/>
      <c r="B46" s="26" t="s">
        <v>636</v>
      </c>
      <c r="C46" s="600" t="s">
        <v>637</v>
      </c>
      <c r="D46" s="600"/>
      <c r="E46" s="600"/>
      <c r="F46" s="27" t="s">
        <v>67</v>
      </c>
      <c r="G46" s="22" t="s">
        <v>922</v>
      </c>
      <c r="H46" s="55"/>
      <c r="I46" s="55"/>
      <c r="J46" s="19"/>
      <c r="K46" s="20"/>
      <c r="L46" s="20"/>
      <c r="M46" s="19"/>
      <c r="BD46" s="14"/>
      <c r="BE46" s="15"/>
      <c r="BF46" s="21"/>
      <c r="BG46" s="12" t="s">
        <v>637</v>
      </c>
      <c r="BH46" s="41"/>
      <c r="BI46" s="12"/>
    </row>
    <row r="47" spans="1:61" s="3" customFormat="1" ht="21.6" x14ac:dyDescent="0.3">
      <c r="A47" s="25"/>
      <c r="B47" s="26" t="s">
        <v>639</v>
      </c>
      <c r="C47" s="600" t="s">
        <v>640</v>
      </c>
      <c r="D47" s="600"/>
      <c r="E47" s="600"/>
      <c r="F47" s="27" t="s">
        <v>38</v>
      </c>
      <c r="G47" s="22" t="s">
        <v>923</v>
      </c>
      <c r="H47" s="55"/>
      <c r="I47" s="55"/>
      <c r="J47" s="19"/>
      <c r="K47" s="20"/>
      <c r="L47" s="20"/>
      <c r="M47" s="19"/>
      <c r="BD47" s="14"/>
      <c r="BE47" s="15"/>
      <c r="BF47" s="21"/>
      <c r="BG47" s="12" t="s">
        <v>640</v>
      </c>
      <c r="BH47" s="41"/>
      <c r="BI47" s="12"/>
    </row>
    <row r="48" spans="1:61" s="3" customFormat="1" ht="20.399999999999999" x14ac:dyDescent="0.3">
      <c r="A48" s="36" t="s">
        <v>75</v>
      </c>
      <c r="B48" s="37" t="s">
        <v>642</v>
      </c>
      <c r="C48" s="599" t="s">
        <v>643</v>
      </c>
      <c r="D48" s="599"/>
      <c r="E48" s="599"/>
      <c r="F48" s="38" t="s">
        <v>67</v>
      </c>
      <c r="G48" s="39" t="s">
        <v>33</v>
      </c>
      <c r="H48" s="55"/>
      <c r="I48" s="55"/>
      <c r="J48" s="19"/>
      <c r="K48" s="20"/>
      <c r="L48" s="20"/>
      <c r="M48" s="19"/>
      <c r="BD48" s="14"/>
      <c r="BE48" s="15"/>
      <c r="BF48" s="21"/>
      <c r="BG48" s="12"/>
      <c r="BH48" s="41" t="s">
        <v>643</v>
      </c>
      <c r="BI48" s="12"/>
    </row>
    <row r="49" spans="1:61" s="3" customFormat="1" ht="20.399999999999999" x14ac:dyDescent="0.3">
      <c r="A49" s="25"/>
      <c r="B49" s="26" t="s">
        <v>644</v>
      </c>
      <c r="C49" s="600" t="s">
        <v>645</v>
      </c>
      <c r="D49" s="600"/>
      <c r="E49" s="600"/>
      <c r="F49" s="27" t="s">
        <v>67</v>
      </c>
      <c r="G49" s="22" t="s">
        <v>924</v>
      </c>
      <c r="H49" s="55"/>
      <c r="I49" s="55"/>
      <c r="J49" s="19"/>
      <c r="K49" s="20"/>
      <c r="L49" s="20"/>
      <c r="M49" s="19"/>
      <c r="BD49" s="14"/>
      <c r="BE49" s="15"/>
      <c r="BF49" s="21"/>
      <c r="BG49" s="12" t="s">
        <v>645</v>
      </c>
      <c r="BH49" s="41"/>
      <c r="BI49" s="12"/>
    </row>
    <row r="50" spans="1:61" s="3" customFormat="1" ht="21.6" x14ac:dyDescent="0.3">
      <c r="A50" s="25"/>
      <c r="B50" s="26" t="s">
        <v>647</v>
      </c>
      <c r="C50" s="600" t="s">
        <v>648</v>
      </c>
      <c r="D50" s="600"/>
      <c r="E50" s="600"/>
      <c r="F50" s="27" t="s">
        <v>67</v>
      </c>
      <c r="G50" s="22" t="s">
        <v>924</v>
      </c>
      <c r="H50" s="55"/>
      <c r="I50" s="55"/>
      <c r="J50" s="19"/>
      <c r="K50" s="20"/>
      <c r="L50" s="20"/>
      <c r="M50" s="19"/>
      <c r="BD50" s="14"/>
      <c r="BE50" s="15"/>
      <c r="BF50" s="21"/>
      <c r="BG50" s="12" t="s">
        <v>648</v>
      </c>
      <c r="BH50" s="41"/>
      <c r="BI50" s="12"/>
    </row>
    <row r="51" spans="1:61" s="3" customFormat="1" ht="21.6" x14ac:dyDescent="0.3">
      <c r="A51" s="25" t="s">
        <v>126</v>
      </c>
      <c r="B51" s="26" t="s">
        <v>662</v>
      </c>
      <c r="C51" s="600" t="s">
        <v>663</v>
      </c>
      <c r="D51" s="600"/>
      <c r="E51" s="600"/>
      <c r="F51" s="27" t="s">
        <v>67</v>
      </c>
      <c r="G51" s="22" t="s">
        <v>930</v>
      </c>
      <c r="H51" s="55"/>
      <c r="I51" s="55"/>
      <c r="J51" s="19"/>
      <c r="K51" s="20"/>
      <c r="L51" s="20"/>
      <c r="M51" s="19"/>
      <c r="BD51" s="14"/>
      <c r="BE51" s="15"/>
      <c r="BF51" s="21"/>
      <c r="BG51" s="12"/>
      <c r="BH51" s="41"/>
      <c r="BI51" s="12" t="s">
        <v>663</v>
      </c>
    </row>
    <row r="52" spans="1:61" s="3" customFormat="1" ht="31.8" x14ac:dyDescent="0.3">
      <c r="A52" s="16" t="s">
        <v>162</v>
      </c>
      <c r="B52" s="17" t="s">
        <v>652</v>
      </c>
      <c r="C52" s="568" t="s">
        <v>653</v>
      </c>
      <c r="D52" s="568"/>
      <c r="E52" s="568"/>
      <c r="F52" s="16" t="s">
        <v>185</v>
      </c>
      <c r="G52" s="42">
        <v>2.0107499999999998</v>
      </c>
      <c r="H52" s="55">
        <f t="shared" si="0"/>
        <v>32860.160000000003</v>
      </c>
      <c r="I52" s="55">
        <f t="shared" si="1"/>
        <v>66073.570000000007</v>
      </c>
      <c r="J52" s="19">
        <v>79288.28</v>
      </c>
      <c r="K52" s="20">
        <f t="shared" si="2"/>
        <v>316435.09999999998</v>
      </c>
      <c r="L52" s="20">
        <f t="shared" si="3"/>
        <v>636271.88</v>
      </c>
      <c r="M52" s="19">
        <v>763526.25</v>
      </c>
      <c r="BD52" s="14"/>
      <c r="BE52" s="15"/>
      <c r="BF52" s="21" t="s">
        <v>653</v>
      </c>
      <c r="BG52" s="12"/>
      <c r="BH52" s="41"/>
      <c r="BI52" s="12"/>
    </row>
    <row r="53" spans="1:61" s="3" customFormat="1" ht="20.399999999999999" x14ac:dyDescent="0.3">
      <c r="A53" s="25"/>
      <c r="B53" s="26" t="s">
        <v>627</v>
      </c>
      <c r="C53" s="600" t="s">
        <v>628</v>
      </c>
      <c r="D53" s="600"/>
      <c r="E53" s="600"/>
      <c r="F53" s="27" t="s">
        <v>67</v>
      </c>
      <c r="G53" s="22" t="s">
        <v>931</v>
      </c>
      <c r="H53" s="55"/>
      <c r="I53" s="55"/>
      <c r="J53" s="19"/>
      <c r="K53" s="20"/>
      <c r="L53" s="20"/>
      <c r="M53" s="19"/>
      <c r="BD53" s="14"/>
      <c r="BE53" s="15"/>
      <c r="BF53" s="21"/>
      <c r="BG53" s="12" t="s">
        <v>628</v>
      </c>
      <c r="BH53" s="41"/>
      <c r="BI53" s="12"/>
    </row>
    <row r="54" spans="1:61" s="3" customFormat="1" ht="20.399999999999999" x14ac:dyDescent="0.3">
      <c r="A54" s="25"/>
      <c r="B54" s="26" t="s">
        <v>630</v>
      </c>
      <c r="C54" s="600" t="s">
        <v>631</v>
      </c>
      <c r="D54" s="600"/>
      <c r="E54" s="600"/>
      <c r="F54" s="27" t="s">
        <v>46</v>
      </c>
      <c r="G54" s="22" t="s">
        <v>932</v>
      </c>
      <c r="H54" s="55"/>
      <c r="I54" s="55"/>
      <c r="J54" s="19"/>
      <c r="K54" s="20"/>
      <c r="L54" s="20"/>
      <c r="M54" s="19"/>
      <c r="BD54" s="14"/>
      <c r="BE54" s="15"/>
      <c r="BF54" s="21"/>
      <c r="BG54" s="12" t="s">
        <v>631</v>
      </c>
      <c r="BH54" s="41"/>
      <c r="BI54" s="12"/>
    </row>
    <row r="55" spans="1:61" s="3" customFormat="1" ht="20.399999999999999" x14ac:dyDescent="0.3">
      <c r="A55" s="36" t="s">
        <v>75</v>
      </c>
      <c r="B55" s="37" t="s">
        <v>642</v>
      </c>
      <c r="C55" s="599" t="s">
        <v>643</v>
      </c>
      <c r="D55" s="599"/>
      <c r="E55" s="599"/>
      <c r="F55" s="38" t="s">
        <v>67</v>
      </c>
      <c r="G55" s="39" t="s">
        <v>33</v>
      </c>
      <c r="H55" s="55"/>
      <c r="I55" s="55"/>
      <c r="J55" s="19"/>
      <c r="K55" s="20"/>
      <c r="L55" s="20"/>
      <c r="M55" s="19"/>
      <c r="BD55" s="14"/>
      <c r="BE55" s="15"/>
      <c r="BF55" s="21"/>
      <c r="BG55" s="12"/>
      <c r="BH55" s="41" t="s">
        <v>643</v>
      </c>
      <c r="BI55" s="12"/>
    </row>
    <row r="56" spans="1:61" s="3" customFormat="1" ht="21.6" x14ac:dyDescent="0.3">
      <c r="A56" s="25" t="s">
        <v>126</v>
      </c>
      <c r="B56" s="26" t="s">
        <v>662</v>
      </c>
      <c r="C56" s="600" t="s">
        <v>663</v>
      </c>
      <c r="D56" s="600"/>
      <c r="E56" s="600"/>
      <c r="F56" s="27" t="s">
        <v>67</v>
      </c>
      <c r="G56" s="22" t="s">
        <v>933</v>
      </c>
      <c r="H56" s="55"/>
      <c r="I56" s="55"/>
      <c r="J56" s="19"/>
      <c r="K56" s="20"/>
      <c r="L56" s="20"/>
      <c r="M56" s="19"/>
      <c r="BD56" s="14"/>
      <c r="BE56" s="15"/>
      <c r="BF56" s="21"/>
      <c r="BG56" s="12"/>
      <c r="BH56" s="41"/>
      <c r="BI56" s="12" t="s">
        <v>663</v>
      </c>
    </row>
    <row r="57" spans="1:61" s="3" customFormat="1" ht="15" customHeight="1" x14ac:dyDescent="0.3">
      <c r="A57" s="603" t="s">
        <v>668</v>
      </c>
      <c r="B57" s="604"/>
      <c r="C57" s="604"/>
      <c r="D57" s="604"/>
      <c r="E57" s="604"/>
      <c r="F57" s="604"/>
      <c r="G57" s="604"/>
      <c r="H57" s="354"/>
      <c r="I57" s="354"/>
      <c r="J57" s="267"/>
      <c r="K57" s="355"/>
      <c r="L57" s="355"/>
      <c r="M57" s="267"/>
      <c r="BD57" s="14"/>
      <c r="BE57" s="15" t="s">
        <v>668</v>
      </c>
      <c r="BF57" s="21"/>
      <c r="BG57" s="12"/>
      <c r="BH57" s="41"/>
      <c r="BI57" s="12"/>
    </row>
    <row r="58" spans="1:61" s="3" customFormat="1" ht="31.8" x14ac:dyDescent="0.3">
      <c r="A58" s="16" t="s">
        <v>165</v>
      </c>
      <c r="B58" s="17" t="s">
        <v>658</v>
      </c>
      <c r="C58" s="568" t="s">
        <v>659</v>
      </c>
      <c r="D58" s="568"/>
      <c r="E58" s="568"/>
      <c r="F58" s="16" t="s">
        <v>67</v>
      </c>
      <c r="G58" s="30">
        <v>0.83</v>
      </c>
      <c r="H58" s="55">
        <f t="shared" si="0"/>
        <v>2502.7600000000002</v>
      </c>
      <c r="I58" s="55">
        <f t="shared" si="1"/>
        <v>2077.29</v>
      </c>
      <c r="J58" s="19">
        <v>2492.75</v>
      </c>
      <c r="K58" s="20">
        <f t="shared" si="2"/>
        <v>16409.36</v>
      </c>
      <c r="L58" s="20">
        <f t="shared" si="3"/>
        <v>13619.77</v>
      </c>
      <c r="M58" s="19">
        <v>16343.72</v>
      </c>
      <c r="BD58" s="14"/>
      <c r="BE58" s="15"/>
      <c r="BF58" s="21" t="s">
        <v>659</v>
      </c>
      <c r="BG58" s="12"/>
      <c r="BH58" s="41"/>
      <c r="BI58" s="12"/>
    </row>
    <row r="59" spans="1:61" s="3" customFormat="1" ht="20.399999999999999" x14ac:dyDescent="0.3">
      <c r="A59" s="25"/>
      <c r="B59" s="26" t="s">
        <v>627</v>
      </c>
      <c r="C59" s="600" t="s">
        <v>628</v>
      </c>
      <c r="D59" s="600"/>
      <c r="E59" s="600"/>
      <c r="F59" s="27" t="s">
        <v>67</v>
      </c>
      <c r="G59" s="22" t="s">
        <v>929</v>
      </c>
      <c r="H59" s="55"/>
      <c r="I59" s="55"/>
      <c r="J59" s="19"/>
      <c r="K59" s="20"/>
      <c r="L59" s="20"/>
      <c r="M59" s="19"/>
      <c r="BD59" s="14"/>
      <c r="BE59" s="15"/>
      <c r="BF59" s="21"/>
      <c r="BG59" s="12" t="s">
        <v>628</v>
      </c>
      <c r="BH59" s="41"/>
      <c r="BI59" s="12"/>
    </row>
    <row r="60" spans="1:61" s="3" customFormat="1" ht="15" customHeight="1" x14ac:dyDescent="0.3">
      <c r="A60" s="603" t="s">
        <v>669</v>
      </c>
      <c r="B60" s="604"/>
      <c r="C60" s="604"/>
      <c r="D60" s="604"/>
      <c r="E60" s="604"/>
      <c r="F60" s="604"/>
      <c r="G60" s="604"/>
      <c r="H60" s="354"/>
      <c r="I60" s="354"/>
      <c r="J60" s="267"/>
      <c r="K60" s="355"/>
      <c r="L60" s="355"/>
      <c r="M60" s="267"/>
      <c r="BD60" s="14"/>
      <c r="BE60" s="15" t="s">
        <v>669</v>
      </c>
      <c r="BF60" s="21"/>
      <c r="BG60" s="12"/>
      <c r="BH60" s="41"/>
      <c r="BI60" s="12"/>
    </row>
    <row r="61" spans="1:61" s="3" customFormat="1" ht="62.4" x14ac:dyDescent="0.3">
      <c r="A61" s="16" t="s">
        <v>166</v>
      </c>
      <c r="B61" s="17" t="s">
        <v>670</v>
      </c>
      <c r="C61" s="568" t="s">
        <v>671</v>
      </c>
      <c r="D61" s="568"/>
      <c r="E61" s="568"/>
      <c r="F61" s="16" t="s">
        <v>185</v>
      </c>
      <c r="G61" s="42">
        <v>2.2419899999999999</v>
      </c>
      <c r="H61" s="55">
        <f t="shared" si="0"/>
        <v>238075.19</v>
      </c>
      <c r="I61" s="55">
        <f t="shared" si="1"/>
        <v>533762.19999999995</v>
      </c>
      <c r="J61" s="19">
        <v>640514.64</v>
      </c>
      <c r="K61" s="20">
        <f t="shared" si="2"/>
        <v>228817.97</v>
      </c>
      <c r="L61" s="20">
        <f t="shared" si="3"/>
        <v>513007.6</v>
      </c>
      <c r="M61" s="19">
        <v>615609.12</v>
      </c>
      <c r="BD61" s="14"/>
      <c r="BE61" s="15"/>
      <c r="BF61" s="21" t="s">
        <v>671</v>
      </c>
      <c r="BG61" s="12"/>
      <c r="BH61" s="41"/>
      <c r="BI61" s="12"/>
    </row>
    <row r="62" spans="1:61" s="3" customFormat="1" ht="20.399999999999999" x14ac:dyDescent="0.3">
      <c r="A62" s="25"/>
      <c r="B62" s="26" t="s">
        <v>150</v>
      </c>
      <c r="C62" s="600" t="s">
        <v>151</v>
      </c>
      <c r="D62" s="600"/>
      <c r="E62" s="600"/>
      <c r="F62" s="27" t="s">
        <v>46</v>
      </c>
      <c r="G62" s="22" t="s">
        <v>934</v>
      </c>
      <c r="H62" s="55"/>
      <c r="I62" s="55"/>
      <c r="J62" s="19"/>
      <c r="K62" s="20"/>
      <c r="L62" s="20"/>
      <c r="M62" s="19"/>
      <c r="BD62" s="14"/>
      <c r="BE62" s="15"/>
      <c r="BF62" s="21"/>
      <c r="BG62" s="12" t="s">
        <v>151</v>
      </c>
      <c r="BH62" s="41"/>
      <c r="BI62" s="12"/>
    </row>
    <row r="63" spans="1:61" s="3" customFormat="1" ht="20.399999999999999" x14ac:dyDescent="0.3">
      <c r="A63" s="25"/>
      <c r="B63" s="26" t="s">
        <v>673</v>
      </c>
      <c r="C63" s="600" t="s">
        <v>674</v>
      </c>
      <c r="D63" s="600"/>
      <c r="E63" s="600"/>
      <c r="F63" s="27" t="s">
        <v>46</v>
      </c>
      <c r="G63" s="22" t="s">
        <v>935</v>
      </c>
      <c r="H63" s="55"/>
      <c r="I63" s="55"/>
      <c r="J63" s="19"/>
      <c r="K63" s="20"/>
      <c r="L63" s="20"/>
      <c r="M63" s="19"/>
      <c r="BD63" s="14"/>
      <c r="BE63" s="15"/>
      <c r="BF63" s="21"/>
      <c r="BG63" s="12" t="s">
        <v>674</v>
      </c>
      <c r="BH63" s="41"/>
      <c r="BI63" s="12"/>
    </row>
    <row r="64" spans="1:61" s="3" customFormat="1" ht="20.399999999999999" x14ac:dyDescent="0.3">
      <c r="A64" s="25"/>
      <c r="B64" s="26" t="s">
        <v>676</v>
      </c>
      <c r="C64" s="600" t="s">
        <v>677</v>
      </c>
      <c r="D64" s="600"/>
      <c r="E64" s="600"/>
      <c r="F64" s="27" t="s">
        <v>46</v>
      </c>
      <c r="G64" s="22" t="s">
        <v>936</v>
      </c>
      <c r="H64" s="55"/>
      <c r="I64" s="55"/>
      <c r="J64" s="19"/>
      <c r="K64" s="20"/>
      <c r="L64" s="20"/>
      <c r="M64" s="19"/>
      <c r="BD64" s="14"/>
      <c r="BE64" s="15"/>
      <c r="BF64" s="21"/>
      <c r="BG64" s="12" t="s">
        <v>677</v>
      </c>
      <c r="BH64" s="41"/>
      <c r="BI64" s="12"/>
    </row>
    <row r="65" spans="1:61" s="3" customFormat="1" ht="15" customHeight="1" x14ac:dyDescent="0.3">
      <c r="A65" s="603" t="s">
        <v>679</v>
      </c>
      <c r="B65" s="604"/>
      <c r="C65" s="604"/>
      <c r="D65" s="604"/>
      <c r="E65" s="604"/>
      <c r="F65" s="604"/>
      <c r="G65" s="604"/>
      <c r="H65" s="354"/>
      <c r="I65" s="354"/>
      <c r="J65" s="267"/>
      <c r="K65" s="355"/>
      <c r="L65" s="355"/>
      <c r="M65" s="267"/>
      <c r="BD65" s="14"/>
      <c r="BE65" s="15" t="s">
        <v>679</v>
      </c>
      <c r="BF65" s="21"/>
      <c r="BG65" s="12"/>
      <c r="BH65" s="41"/>
      <c r="BI65" s="12"/>
    </row>
    <row r="66" spans="1:61" s="3" customFormat="1" ht="21.6" x14ac:dyDescent="0.3">
      <c r="A66" s="16" t="s">
        <v>169</v>
      </c>
      <c r="B66" s="17" t="s">
        <v>680</v>
      </c>
      <c r="C66" s="568" t="s">
        <v>681</v>
      </c>
      <c r="D66" s="568"/>
      <c r="E66" s="568"/>
      <c r="F66" s="16" t="s">
        <v>185</v>
      </c>
      <c r="G66" s="42">
        <v>2.31385</v>
      </c>
      <c r="H66" s="55">
        <f t="shared" si="0"/>
        <v>14448.15</v>
      </c>
      <c r="I66" s="55">
        <f t="shared" si="1"/>
        <v>33430.85</v>
      </c>
      <c r="J66" s="19">
        <v>40117.019999999997</v>
      </c>
      <c r="K66" s="20">
        <f t="shared" si="2"/>
        <v>464906.23999999999</v>
      </c>
      <c r="L66" s="20">
        <f t="shared" si="3"/>
        <v>1075723.3</v>
      </c>
      <c r="M66" s="19">
        <v>1290867.96</v>
      </c>
      <c r="BD66" s="14"/>
      <c r="BE66" s="15"/>
      <c r="BF66" s="21" t="s">
        <v>681</v>
      </c>
      <c r="BG66" s="12"/>
      <c r="BH66" s="41"/>
      <c r="BI66" s="12"/>
    </row>
    <row r="67" spans="1:61" s="3" customFormat="1" ht="20.399999999999999" x14ac:dyDescent="0.3">
      <c r="A67" s="36" t="s">
        <v>75</v>
      </c>
      <c r="B67" s="37" t="s">
        <v>682</v>
      </c>
      <c r="C67" s="599" t="s">
        <v>683</v>
      </c>
      <c r="D67" s="599"/>
      <c r="E67" s="599"/>
      <c r="F67" s="38" t="s">
        <v>154</v>
      </c>
      <c r="G67" s="39" t="s">
        <v>33</v>
      </c>
      <c r="H67" s="55"/>
      <c r="I67" s="55"/>
      <c r="J67" s="19"/>
      <c r="K67" s="20"/>
      <c r="L67" s="20"/>
      <c r="M67" s="19"/>
      <c r="BD67" s="14"/>
      <c r="BE67" s="15"/>
      <c r="BF67" s="21"/>
      <c r="BG67" s="12"/>
      <c r="BH67" s="41" t="s">
        <v>683</v>
      </c>
      <c r="BI67" s="12"/>
    </row>
    <row r="68" spans="1:61" s="3" customFormat="1" ht="21.6" x14ac:dyDescent="0.3">
      <c r="A68" s="25"/>
      <c r="B68" s="26" t="s">
        <v>684</v>
      </c>
      <c r="C68" s="600" t="s">
        <v>685</v>
      </c>
      <c r="D68" s="600"/>
      <c r="E68" s="600"/>
      <c r="F68" s="27" t="s">
        <v>72</v>
      </c>
      <c r="G68" s="22" t="s">
        <v>937</v>
      </c>
      <c r="H68" s="55"/>
      <c r="I68" s="55"/>
      <c r="J68" s="19"/>
      <c r="K68" s="20"/>
      <c r="L68" s="20"/>
      <c r="M68" s="19"/>
      <c r="BD68" s="14"/>
      <c r="BE68" s="15"/>
      <c r="BF68" s="21"/>
      <c r="BG68" s="12" t="s">
        <v>685</v>
      </c>
      <c r="BH68" s="41"/>
      <c r="BI68" s="12"/>
    </row>
    <row r="69" spans="1:61" s="3" customFormat="1" ht="21.6" x14ac:dyDescent="0.3">
      <c r="A69" s="25" t="s">
        <v>126</v>
      </c>
      <c r="B69" s="26" t="s">
        <v>687</v>
      </c>
      <c r="C69" s="600" t="s">
        <v>688</v>
      </c>
      <c r="D69" s="600"/>
      <c r="E69" s="600"/>
      <c r="F69" s="27" t="s">
        <v>154</v>
      </c>
      <c r="G69" s="22" t="s">
        <v>938</v>
      </c>
      <c r="H69" s="55"/>
      <c r="I69" s="55"/>
      <c r="J69" s="19"/>
      <c r="K69" s="20"/>
      <c r="L69" s="20"/>
      <c r="M69" s="19"/>
      <c r="BD69" s="14"/>
      <c r="BE69" s="15"/>
      <c r="BF69" s="21"/>
      <c r="BG69" s="12"/>
      <c r="BH69" s="41"/>
      <c r="BI69" s="12" t="s">
        <v>688</v>
      </c>
    </row>
    <row r="70" spans="1:61" s="3" customFormat="1" ht="15" customHeight="1" x14ac:dyDescent="0.3">
      <c r="A70" s="603" t="s">
        <v>689</v>
      </c>
      <c r="B70" s="604"/>
      <c r="C70" s="604"/>
      <c r="D70" s="604"/>
      <c r="E70" s="604"/>
      <c r="F70" s="604"/>
      <c r="G70" s="604"/>
      <c r="H70" s="354"/>
      <c r="I70" s="354"/>
      <c r="J70" s="267"/>
      <c r="K70" s="355"/>
      <c r="L70" s="355"/>
      <c r="M70" s="267"/>
      <c r="BD70" s="14"/>
      <c r="BE70" s="15" t="s">
        <v>689</v>
      </c>
      <c r="BF70" s="21"/>
      <c r="BG70" s="12"/>
      <c r="BH70" s="41"/>
      <c r="BI70" s="12"/>
    </row>
    <row r="71" spans="1:61" s="3" customFormat="1" ht="62.4" x14ac:dyDescent="0.3">
      <c r="A71" s="16" t="s">
        <v>172</v>
      </c>
      <c r="B71" s="17" t="s">
        <v>690</v>
      </c>
      <c r="C71" s="568" t="s">
        <v>691</v>
      </c>
      <c r="D71" s="568"/>
      <c r="E71" s="568"/>
      <c r="F71" s="16" t="s">
        <v>185</v>
      </c>
      <c r="G71" s="42">
        <v>2.4096600000000001</v>
      </c>
      <c r="H71" s="55">
        <f t="shared" si="0"/>
        <v>165714.79999999999</v>
      </c>
      <c r="I71" s="55">
        <f t="shared" si="1"/>
        <v>399316.33</v>
      </c>
      <c r="J71" s="19">
        <v>479179.6</v>
      </c>
      <c r="K71" s="20">
        <f t="shared" si="2"/>
        <v>200047.3</v>
      </c>
      <c r="L71" s="20">
        <f t="shared" si="3"/>
        <v>482045.98</v>
      </c>
      <c r="M71" s="19">
        <v>578455.17000000004</v>
      </c>
      <c r="BD71" s="14"/>
      <c r="BE71" s="15"/>
      <c r="BF71" s="21" t="s">
        <v>691</v>
      </c>
      <c r="BG71" s="12"/>
      <c r="BH71" s="41"/>
      <c r="BI71" s="12"/>
    </row>
    <row r="72" spans="1:61" s="3" customFormat="1" ht="20.399999999999999" x14ac:dyDescent="0.3">
      <c r="A72" s="25"/>
      <c r="B72" s="26" t="s">
        <v>150</v>
      </c>
      <c r="C72" s="600" t="s">
        <v>151</v>
      </c>
      <c r="D72" s="600"/>
      <c r="E72" s="600"/>
      <c r="F72" s="27" t="s">
        <v>46</v>
      </c>
      <c r="G72" s="22" t="s">
        <v>939</v>
      </c>
      <c r="H72" s="55"/>
      <c r="I72" s="55"/>
      <c r="J72" s="19"/>
      <c r="K72" s="20"/>
      <c r="L72" s="20"/>
      <c r="M72" s="19"/>
      <c r="BD72" s="14"/>
      <c r="BE72" s="15"/>
      <c r="BF72" s="21"/>
      <c r="BG72" s="12" t="s">
        <v>151</v>
      </c>
      <c r="BH72" s="41"/>
      <c r="BI72" s="12"/>
    </row>
    <row r="73" spans="1:61" s="3" customFormat="1" ht="20.399999999999999" x14ac:dyDescent="0.3">
      <c r="A73" s="25"/>
      <c r="B73" s="26" t="s">
        <v>676</v>
      </c>
      <c r="C73" s="600" t="s">
        <v>677</v>
      </c>
      <c r="D73" s="600"/>
      <c r="E73" s="600"/>
      <c r="F73" s="27" t="s">
        <v>46</v>
      </c>
      <c r="G73" s="22" t="s">
        <v>940</v>
      </c>
      <c r="H73" s="55"/>
      <c r="I73" s="55"/>
      <c r="J73" s="19"/>
      <c r="K73" s="20"/>
      <c r="L73" s="20"/>
      <c r="M73" s="19"/>
      <c r="BD73" s="14"/>
      <c r="BE73" s="15"/>
      <c r="BF73" s="21"/>
      <c r="BG73" s="12" t="s">
        <v>677</v>
      </c>
      <c r="BH73" s="41"/>
      <c r="BI73" s="12"/>
    </row>
    <row r="74" spans="1:61" s="3" customFormat="1" ht="31.8" x14ac:dyDescent="0.3">
      <c r="A74" s="16" t="s">
        <v>173</v>
      </c>
      <c r="B74" s="17" t="s">
        <v>694</v>
      </c>
      <c r="C74" s="568" t="s">
        <v>695</v>
      </c>
      <c r="D74" s="568"/>
      <c r="E74" s="568"/>
      <c r="F74" s="16" t="s">
        <v>185</v>
      </c>
      <c r="G74" s="42">
        <v>2.4096600000000001</v>
      </c>
      <c r="H74" s="55">
        <f t="shared" si="0"/>
        <v>56411.42</v>
      </c>
      <c r="I74" s="55">
        <f t="shared" si="1"/>
        <v>135932.35</v>
      </c>
      <c r="J74" s="19">
        <v>163118.82</v>
      </c>
      <c r="K74" s="20">
        <f t="shared" si="2"/>
        <v>66515.69</v>
      </c>
      <c r="L74" s="20">
        <f t="shared" si="3"/>
        <v>160280.20000000001</v>
      </c>
      <c r="M74" s="19">
        <v>192336.24</v>
      </c>
      <c r="BD74" s="14"/>
      <c r="BE74" s="15"/>
      <c r="BF74" s="21" t="s">
        <v>695</v>
      </c>
      <c r="BG74" s="12"/>
      <c r="BH74" s="41"/>
      <c r="BI74" s="12"/>
    </row>
    <row r="75" spans="1:61" s="3" customFormat="1" ht="20.399999999999999" x14ac:dyDescent="0.3">
      <c r="A75" s="25"/>
      <c r="B75" s="26" t="s">
        <v>676</v>
      </c>
      <c r="C75" s="600" t="s">
        <v>677</v>
      </c>
      <c r="D75" s="600"/>
      <c r="E75" s="600"/>
      <c r="F75" s="27" t="s">
        <v>46</v>
      </c>
      <c r="G75" s="22" t="s">
        <v>941</v>
      </c>
      <c r="H75" s="55"/>
      <c r="I75" s="55"/>
      <c r="J75" s="19"/>
      <c r="K75" s="20"/>
      <c r="L75" s="20"/>
      <c r="M75" s="19"/>
      <c r="BD75" s="14"/>
      <c r="BE75" s="15"/>
      <c r="BF75" s="21"/>
      <c r="BG75" s="12" t="s">
        <v>677</v>
      </c>
      <c r="BH75" s="41"/>
      <c r="BI75" s="12"/>
    </row>
    <row r="76" spans="1:61" s="3" customFormat="1" ht="15" customHeight="1" x14ac:dyDescent="0.3">
      <c r="A76" s="603" t="s">
        <v>697</v>
      </c>
      <c r="B76" s="604"/>
      <c r="C76" s="604"/>
      <c r="D76" s="604"/>
      <c r="E76" s="604"/>
      <c r="F76" s="604"/>
      <c r="G76" s="604"/>
      <c r="H76" s="354"/>
      <c r="I76" s="354"/>
      <c r="J76" s="267"/>
      <c r="K76" s="355"/>
      <c r="L76" s="355"/>
      <c r="M76" s="267"/>
      <c r="BD76" s="14"/>
      <c r="BE76" s="15" t="s">
        <v>697</v>
      </c>
      <c r="BF76" s="21"/>
      <c r="BG76" s="12"/>
      <c r="BH76" s="41"/>
      <c r="BI76" s="12"/>
    </row>
    <row r="77" spans="1:61" s="3" customFormat="1" ht="15" customHeight="1" x14ac:dyDescent="0.3">
      <c r="A77" s="603" t="s">
        <v>679</v>
      </c>
      <c r="B77" s="604"/>
      <c r="C77" s="604"/>
      <c r="D77" s="604"/>
      <c r="E77" s="604"/>
      <c r="F77" s="604"/>
      <c r="G77" s="604"/>
      <c r="H77" s="354"/>
      <c r="I77" s="354"/>
      <c r="J77" s="267"/>
      <c r="K77" s="355"/>
      <c r="L77" s="355"/>
      <c r="M77" s="267"/>
      <c r="BD77" s="14"/>
      <c r="BE77" s="15" t="s">
        <v>679</v>
      </c>
      <c r="BF77" s="21"/>
      <c r="BG77" s="12"/>
      <c r="BH77" s="41"/>
      <c r="BI77" s="12"/>
    </row>
    <row r="78" spans="1:61" s="3" customFormat="1" ht="21.6" x14ac:dyDescent="0.3">
      <c r="A78" s="16" t="s">
        <v>176</v>
      </c>
      <c r="B78" s="17" t="s">
        <v>680</v>
      </c>
      <c r="C78" s="568" t="s">
        <v>681</v>
      </c>
      <c r="D78" s="568"/>
      <c r="E78" s="568"/>
      <c r="F78" s="16" t="s">
        <v>185</v>
      </c>
      <c r="G78" s="42">
        <v>2.5054699999999999</v>
      </c>
      <c r="H78" s="55">
        <f t="shared" ref="H78:H112" si="4">I78/G78</f>
        <v>14448.16</v>
      </c>
      <c r="I78" s="55">
        <f t="shared" ref="I78:I112" si="5">J78/1.2</f>
        <v>36199.42</v>
      </c>
      <c r="J78" s="19">
        <v>43439.3</v>
      </c>
      <c r="K78" s="20">
        <f t="shared" ref="K78:K112" si="6">L78/G78</f>
        <v>464905.83</v>
      </c>
      <c r="L78" s="20">
        <f t="shared" ref="L78:L112" si="7">M78/1.2</f>
        <v>1164807.6000000001</v>
      </c>
      <c r="M78" s="19">
        <v>1397769.12</v>
      </c>
      <c r="BD78" s="14"/>
      <c r="BE78" s="15"/>
      <c r="BF78" s="21" t="s">
        <v>681</v>
      </c>
      <c r="BG78" s="12"/>
      <c r="BH78" s="41"/>
      <c r="BI78" s="12"/>
    </row>
    <row r="79" spans="1:61" s="3" customFormat="1" ht="20.399999999999999" x14ac:dyDescent="0.3">
      <c r="A79" s="36" t="s">
        <v>75</v>
      </c>
      <c r="B79" s="37" t="s">
        <v>682</v>
      </c>
      <c r="C79" s="599" t="s">
        <v>683</v>
      </c>
      <c r="D79" s="599"/>
      <c r="E79" s="599"/>
      <c r="F79" s="38" t="s">
        <v>154</v>
      </c>
      <c r="G79" s="39" t="s">
        <v>33</v>
      </c>
      <c r="H79" s="55"/>
      <c r="I79" s="55"/>
      <c r="J79" s="19"/>
      <c r="K79" s="20"/>
      <c r="L79" s="20"/>
      <c r="M79" s="19"/>
      <c r="BD79" s="14"/>
      <c r="BE79" s="15"/>
      <c r="BF79" s="21"/>
      <c r="BG79" s="12"/>
      <c r="BH79" s="41" t="s">
        <v>683</v>
      </c>
      <c r="BI79" s="12"/>
    </row>
    <row r="80" spans="1:61" s="3" customFormat="1" ht="21.6" x14ac:dyDescent="0.3">
      <c r="A80" s="25"/>
      <c r="B80" s="26" t="s">
        <v>684</v>
      </c>
      <c r="C80" s="600" t="s">
        <v>685</v>
      </c>
      <c r="D80" s="600"/>
      <c r="E80" s="600"/>
      <c r="F80" s="27" t="s">
        <v>72</v>
      </c>
      <c r="G80" s="22" t="s">
        <v>942</v>
      </c>
      <c r="H80" s="55"/>
      <c r="I80" s="55"/>
      <c r="J80" s="19"/>
      <c r="K80" s="20"/>
      <c r="L80" s="20"/>
      <c r="M80" s="19"/>
      <c r="BD80" s="14"/>
      <c r="BE80" s="15"/>
      <c r="BF80" s="21"/>
      <c r="BG80" s="12" t="s">
        <v>685</v>
      </c>
      <c r="BH80" s="41"/>
      <c r="BI80" s="12"/>
    </row>
    <row r="81" spans="1:61" s="3" customFormat="1" ht="21.6" x14ac:dyDescent="0.3">
      <c r="A81" s="25" t="s">
        <v>126</v>
      </c>
      <c r="B81" s="26" t="s">
        <v>687</v>
      </c>
      <c r="C81" s="600" t="s">
        <v>688</v>
      </c>
      <c r="D81" s="600"/>
      <c r="E81" s="600"/>
      <c r="F81" s="27" t="s">
        <v>154</v>
      </c>
      <c r="G81" s="22" t="s">
        <v>943</v>
      </c>
      <c r="H81" s="55"/>
      <c r="I81" s="55"/>
      <c r="J81" s="19"/>
      <c r="K81" s="20"/>
      <c r="L81" s="20"/>
      <c r="M81" s="19"/>
      <c r="BD81" s="14"/>
      <c r="BE81" s="15"/>
      <c r="BF81" s="21"/>
      <c r="BG81" s="12"/>
      <c r="BH81" s="41"/>
      <c r="BI81" s="12" t="s">
        <v>688</v>
      </c>
    </row>
    <row r="82" spans="1:61" s="3" customFormat="1" ht="15" customHeight="1" x14ac:dyDescent="0.3">
      <c r="A82" s="603" t="s">
        <v>741</v>
      </c>
      <c r="B82" s="604"/>
      <c r="C82" s="604"/>
      <c r="D82" s="604"/>
      <c r="E82" s="604"/>
      <c r="F82" s="604"/>
      <c r="G82" s="604"/>
      <c r="H82" s="354"/>
      <c r="I82" s="354"/>
      <c r="J82" s="267"/>
      <c r="K82" s="355"/>
      <c r="L82" s="355"/>
      <c r="M82" s="267"/>
      <c r="BD82" s="14"/>
      <c r="BE82" s="15" t="s">
        <v>741</v>
      </c>
      <c r="BF82" s="21"/>
      <c r="BG82" s="12"/>
      <c r="BH82" s="41"/>
      <c r="BI82" s="12"/>
    </row>
    <row r="83" spans="1:61" s="3" customFormat="1" ht="21.6" x14ac:dyDescent="0.3">
      <c r="A83" s="16" t="s">
        <v>178</v>
      </c>
      <c r="B83" s="17" t="s">
        <v>742</v>
      </c>
      <c r="C83" s="568" t="s">
        <v>743</v>
      </c>
      <c r="D83" s="568"/>
      <c r="E83" s="568"/>
      <c r="F83" s="16" t="s">
        <v>185</v>
      </c>
      <c r="G83" s="29">
        <v>0.41770000000000002</v>
      </c>
      <c r="H83" s="55">
        <f t="shared" si="4"/>
        <v>171621.62</v>
      </c>
      <c r="I83" s="55">
        <f t="shared" si="5"/>
        <v>71686.350000000006</v>
      </c>
      <c r="J83" s="19">
        <v>86023.62</v>
      </c>
      <c r="K83" s="20">
        <f t="shared" si="6"/>
        <v>310287.57</v>
      </c>
      <c r="L83" s="20">
        <f t="shared" si="7"/>
        <v>129607.12</v>
      </c>
      <c r="M83" s="19">
        <v>155528.54</v>
      </c>
      <c r="BD83" s="14"/>
      <c r="BE83" s="15"/>
      <c r="BF83" s="21" t="s">
        <v>743</v>
      </c>
      <c r="BG83" s="12"/>
      <c r="BH83" s="41"/>
      <c r="BI83" s="12"/>
    </row>
    <row r="84" spans="1:61" s="3" customFormat="1" ht="20.399999999999999" x14ac:dyDescent="0.3">
      <c r="A84" s="25"/>
      <c r="B84" s="26" t="s">
        <v>150</v>
      </c>
      <c r="C84" s="600" t="s">
        <v>151</v>
      </c>
      <c r="D84" s="600"/>
      <c r="E84" s="600"/>
      <c r="F84" s="27" t="s">
        <v>46</v>
      </c>
      <c r="G84" s="22" t="s">
        <v>944</v>
      </c>
      <c r="H84" s="55"/>
      <c r="I84" s="55"/>
      <c r="J84" s="19"/>
      <c r="K84" s="20"/>
      <c r="L84" s="20"/>
      <c r="M84" s="19"/>
      <c r="BD84" s="14"/>
      <c r="BE84" s="15"/>
      <c r="BF84" s="21"/>
      <c r="BG84" s="12" t="s">
        <v>151</v>
      </c>
      <c r="BH84" s="41"/>
      <c r="BI84" s="12"/>
    </row>
    <row r="85" spans="1:61" s="3" customFormat="1" ht="21.6" x14ac:dyDescent="0.3">
      <c r="A85" s="36" t="s">
        <v>139</v>
      </c>
      <c r="B85" s="37" t="s">
        <v>76</v>
      </c>
      <c r="C85" s="599" t="s">
        <v>745</v>
      </c>
      <c r="D85" s="599"/>
      <c r="E85" s="599"/>
      <c r="F85" s="38" t="s">
        <v>46</v>
      </c>
      <c r="G85" s="39" t="s">
        <v>945</v>
      </c>
      <c r="H85" s="55"/>
      <c r="I85" s="55"/>
      <c r="J85" s="19"/>
      <c r="K85" s="20"/>
      <c r="L85" s="20"/>
      <c r="M85" s="19"/>
      <c r="BD85" s="14"/>
      <c r="BE85" s="15"/>
      <c r="BF85" s="21"/>
      <c r="BG85" s="12"/>
      <c r="BH85" s="41" t="s">
        <v>745</v>
      </c>
      <c r="BI85" s="12"/>
    </row>
    <row r="86" spans="1:61" s="3" customFormat="1" ht="21.6" x14ac:dyDescent="0.3">
      <c r="A86" s="36" t="s">
        <v>139</v>
      </c>
      <c r="B86" s="37" t="s">
        <v>76</v>
      </c>
      <c r="C86" s="599" t="s">
        <v>747</v>
      </c>
      <c r="D86" s="599"/>
      <c r="E86" s="599"/>
      <c r="F86" s="38" t="s">
        <v>46</v>
      </c>
      <c r="G86" s="39" t="s">
        <v>946</v>
      </c>
      <c r="H86" s="55"/>
      <c r="I86" s="55"/>
      <c r="J86" s="19"/>
      <c r="K86" s="20"/>
      <c r="L86" s="20"/>
      <c r="M86" s="19"/>
      <c r="BD86" s="14"/>
      <c r="BE86" s="15"/>
      <c r="BF86" s="21"/>
      <c r="BG86" s="12"/>
      <c r="BH86" s="41" t="s">
        <v>747</v>
      </c>
      <c r="BI86" s="12"/>
    </row>
    <row r="87" spans="1:61" s="3" customFormat="1" ht="21.6" x14ac:dyDescent="0.3">
      <c r="A87" s="36" t="s">
        <v>139</v>
      </c>
      <c r="B87" s="37" t="s">
        <v>76</v>
      </c>
      <c r="C87" s="599" t="s">
        <v>749</v>
      </c>
      <c r="D87" s="599"/>
      <c r="E87" s="599"/>
      <c r="F87" s="38" t="s">
        <v>46</v>
      </c>
      <c r="G87" s="39" t="s">
        <v>947</v>
      </c>
      <c r="H87" s="55"/>
      <c r="I87" s="55"/>
      <c r="J87" s="19"/>
      <c r="K87" s="20"/>
      <c r="L87" s="20"/>
      <c r="M87" s="19"/>
      <c r="BD87" s="14"/>
      <c r="BE87" s="15"/>
      <c r="BF87" s="21"/>
      <c r="BG87" s="12"/>
      <c r="BH87" s="41" t="s">
        <v>749</v>
      </c>
      <c r="BI87" s="12"/>
    </row>
    <row r="88" spans="1:61" s="3" customFormat="1" ht="20.399999999999999" x14ac:dyDescent="0.3">
      <c r="A88" s="25" t="s">
        <v>126</v>
      </c>
      <c r="B88" s="26" t="s">
        <v>751</v>
      </c>
      <c r="C88" s="600" t="s">
        <v>674</v>
      </c>
      <c r="D88" s="600"/>
      <c r="E88" s="600"/>
      <c r="F88" s="27" t="s">
        <v>46</v>
      </c>
      <c r="G88" s="22" t="s">
        <v>945</v>
      </c>
      <c r="H88" s="55"/>
      <c r="I88" s="55"/>
      <c r="J88" s="19"/>
      <c r="K88" s="20"/>
      <c r="L88" s="20"/>
      <c r="M88" s="19"/>
      <c r="BD88" s="14"/>
      <c r="BE88" s="15"/>
      <c r="BF88" s="21"/>
      <c r="BG88" s="12"/>
      <c r="BH88" s="41"/>
      <c r="BI88" s="12" t="s">
        <v>674</v>
      </c>
    </row>
    <row r="89" spans="1:61" s="3" customFormat="1" ht="20.399999999999999" x14ac:dyDescent="0.3">
      <c r="A89" s="25" t="s">
        <v>126</v>
      </c>
      <c r="B89" s="26" t="s">
        <v>752</v>
      </c>
      <c r="C89" s="600" t="s">
        <v>677</v>
      </c>
      <c r="D89" s="600"/>
      <c r="E89" s="600"/>
      <c r="F89" s="27" t="s">
        <v>46</v>
      </c>
      <c r="G89" s="22" t="s">
        <v>946</v>
      </c>
      <c r="H89" s="55"/>
      <c r="I89" s="55"/>
      <c r="J89" s="19"/>
      <c r="K89" s="20"/>
      <c r="L89" s="20"/>
      <c r="M89" s="19"/>
      <c r="BD89" s="14"/>
      <c r="BE89" s="15"/>
      <c r="BF89" s="21"/>
      <c r="BG89" s="12"/>
      <c r="BH89" s="41"/>
      <c r="BI89" s="12" t="s">
        <v>677</v>
      </c>
    </row>
    <row r="90" spans="1:61" s="3" customFormat="1" ht="20.399999999999999" x14ac:dyDescent="0.3">
      <c r="A90" s="25" t="s">
        <v>126</v>
      </c>
      <c r="B90" s="26" t="s">
        <v>753</v>
      </c>
      <c r="C90" s="600" t="s">
        <v>754</v>
      </c>
      <c r="D90" s="600"/>
      <c r="E90" s="600"/>
      <c r="F90" s="27" t="s">
        <v>46</v>
      </c>
      <c r="G90" s="22" t="s">
        <v>947</v>
      </c>
      <c r="H90" s="55"/>
      <c r="I90" s="55"/>
      <c r="J90" s="19"/>
      <c r="K90" s="20"/>
      <c r="L90" s="20"/>
      <c r="M90" s="19"/>
      <c r="BD90" s="14"/>
      <c r="BE90" s="15"/>
      <c r="BF90" s="21"/>
      <c r="BG90" s="12"/>
      <c r="BH90" s="41"/>
      <c r="BI90" s="12" t="s">
        <v>754</v>
      </c>
    </row>
    <row r="91" spans="1:61" s="3" customFormat="1" ht="31.8" x14ac:dyDescent="0.3">
      <c r="A91" s="16" t="s">
        <v>182</v>
      </c>
      <c r="B91" s="17" t="s">
        <v>755</v>
      </c>
      <c r="C91" s="568" t="s">
        <v>756</v>
      </c>
      <c r="D91" s="568"/>
      <c r="E91" s="568"/>
      <c r="F91" s="16" t="s">
        <v>185</v>
      </c>
      <c r="G91" s="29">
        <v>-0.41770000000000002</v>
      </c>
      <c r="H91" s="55">
        <f t="shared" si="4"/>
        <v>9017.19</v>
      </c>
      <c r="I91" s="55">
        <f t="shared" si="5"/>
        <v>-3766.48</v>
      </c>
      <c r="J91" s="19">
        <v>-4519.78</v>
      </c>
      <c r="K91" s="20">
        <f t="shared" si="6"/>
        <v>66515.710000000006</v>
      </c>
      <c r="L91" s="20">
        <f t="shared" si="7"/>
        <v>-27783.61</v>
      </c>
      <c r="M91" s="19">
        <v>-33340.33</v>
      </c>
      <c r="BD91" s="14"/>
      <c r="BE91" s="15"/>
      <c r="BF91" s="21" t="s">
        <v>756</v>
      </c>
      <c r="BG91" s="12"/>
      <c r="BH91" s="41"/>
      <c r="BI91" s="12"/>
    </row>
    <row r="92" spans="1:61" s="3" customFormat="1" ht="21.6" x14ac:dyDescent="0.3">
      <c r="A92" s="36" t="s">
        <v>139</v>
      </c>
      <c r="B92" s="37" t="s">
        <v>76</v>
      </c>
      <c r="C92" s="599" t="s">
        <v>747</v>
      </c>
      <c r="D92" s="599"/>
      <c r="E92" s="599"/>
      <c r="F92" s="38" t="s">
        <v>46</v>
      </c>
      <c r="G92" s="39" t="s">
        <v>948</v>
      </c>
      <c r="H92" s="55"/>
      <c r="I92" s="55"/>
      <c r="J92" s="19"/>
      <c r="K92" s="20"/>
      <c r="L92" s="20"/>
      <c r="M92" s="19"/>
      <c r="BD92" s="14"/>
      <c r="BE92" s="15"/>
      <c r="BF92" s="21"/>
      <c r="BG92" s="12"/>
      <c r="BH92" s="41" t="s">
        <v>747</v>
      </c>
      <c r="BI92" s="12"/>
    </row>
    <row r="93" spans="1:61" s="3" customFormat="1" ht="20.399999999999999" x14ac:dyDescent="0.3">
      <c r="A93" s="25" t="s">
        <v>126</v>
      </c>
      <c r="B93" s="26" t="s">
        <v>752</v>
      </c>
      <c r="C93" s="600" t="s">
        <v>677</v>
      </c>
      <c r="D93" s="600"/>
      <c r="E93" s="600"/>
      <c r="F93" s="27" t="s">
        <v>46</v>
      </c>
      <c r="G93" s="22" t="s">
        <v>948</v>
      </c>
      <c r="H93" s="55"/>
      <c r="I93" s="55"/>
      <c r="J93" s="19"/>
      <c r="K93" s="20"/>
      <c r="L93" s="20"/>
      <c r="M93" s="19"/>
      <c r="BD93" s="14"/>
      <c r="BE93" s="15"/>
      <c r="BF93" s="21"/>
      <c r="BG93" s="12"/>
      <c r="BH93" s="41"/>
      <c r="BI93" s="12" t="s">
        <v>677</v>
      </c>
    </row>
    <row r="94" spans="1:61" s="3" customFormat="1" ht="15" customHeight="1" x14ac:dyDescent="0.3">
      <c r="A94" s="603" t="s">
        <v>758</v>
      </c>
      <c r="B94" s="604"/>
      <c r="C94" s="604"/>
      <c r="D94" s="604"/>
      <c r="E94" s="604"/>
      <c r="F94" s="604"/>
      <c r="G94" s="604"/>
      <c r="H94" s="354"/>
      <c r="I94" s="354"/>
      <c r="J94" s="267"/>
      <c r="K94" s="355"/>
      <c r="L94" s="355"/>
      <c r="M94" s="267"/>
      <c r="BD94" s="14"/>
      <c r="BE94" s="15" t="s">
        <v>758</v>
      </c>
      <c r="BF94" s="21"/>
      <c r="BG94" s="12"/>
      <c r="BH94" s="41"/>
      <c r="BI94" s="12"/>
    </row>
    <row r="95" spans="1:61" s="3" customFormat="1" ht="15" customHeight="1" x14ac:dyDescent="0.3">
      <c r="A95" s="603" t="s">
        <v>759</v>
      </c>
      <c r="B95" s="604"/>
      <c r="C95" s="604"/>
      <c r="D95" s="604"/>
      <c r="E95" s="604"/>
      <c r="F95" s="604"/>
      <c r="G95" s="604"/>
      <c r="H95" s="354"/>
      <c r="I95" s="354"/>
      <c r="J95" s="267"/>
      <c r="K95" s="355"/>
      <c r="L95" s="355"/>
      <c r="M95" s="267"/>
      <c r="BD95" s="14"/>
      <c r="BE95" s="15" t="s">
        <v>759</v>
      </c>
      <c r="BF95" s="21"/>
      <c r="BG95" s="12"/>
      <c r="BH95" s="41"/>
      <c r="BI95" s="12"/>
    </row>
    <row r="96" spans="1:61" s="3" customFormat="1" ht="31.8" x14ac:dyDescent="0.3">
      <c r="A96" s="16" t="s">
        <v>188</v>
      </c>
      <c r="B96" s="17" t="s">
        <v>760</v>
      </c>
      <c r="C96" s="568" t="s">
        <v>761</v>
      </c>
      <c r="D96" s="568"/>
      <c r="E96" s="568"/>
      <c r="F96" s="16" t="s">
        <v>122</v>
      </c>
      <c r="G96" s="29">
        <v>1.3196000000000001</v>
      </c>
      <c r="H96" s="55">
        <f t="shared" si="4"/>
        <v>97142.6</v>
      </c>
      <c r="I96" s="55">
        <f t="shared" si="5"/>
        <v>128189.37</v>
      </c>
      <c r="J96" s="19">
        <v>153827.24</v>
      </c>
      <c r="K96" s="20">
        <f t="shared" si="6"/>
        <v>67767.289999999994</v>
      </c>
      <c r="L96" s="20">
        <f t="shared" si="7"/>
        <v>89425.71</v>
      </c>
      <c r="M96" s="19">
        <v>107310.85</v>
      </c>
      <c r="BD96" s="14"/>
      <c r="BE96" s="15"/>
      <c r="BF96" s="21" t="s">
        <v>761</v>
      </c>
      <c r="BG96" s="12"/>
      <c r="BH96" s="41"/>
      <c r="BI96" s="12"/>
    </row>
    <row r="97" spans="1:61" s="3" customFormat="1" ht="20.399999999999999" x14ac:dyDescent="0.3">
      <c r="A97" s="25"/>
      <c r="B97" s="26" t="s">
        <v>150</v>
      </c>
      <c r="C97" s="600" t="s">
        <v>151</v>
      </c>
      <c r="D97" s="600"/>
      <c r="E97" s="600"/>
      <c r="F97" s="27" t="s">
        <v>46</v>
      </c>
      <c r="G97" s="22" t="s">
        <v>949</v>
      </c>
      <c r="H97" s="55"/>
      <c r="I97" s="55"/>
      <c r="J97" s="19"/>
      <c r="K97" s="20"/>
      <c r="L97" s="20"/>
      <c r="M97" s="19"/>
      <c r="BD97" s="14"/>
      <c r="BE97" s="15"/>
      <c r="BF97" s="21"/>
      <c r="BG97" s="12" t="s">
        <v>151</v>
      </c>
      <c r="BH97" s="41"/>
      <c r="BI97" s="12"/>
    </row>
    <row r="98" spans="1:61" s="3" customFormat="1" ht="20.399999999999999" x14ac:dyDescent="0.3">
      <c r="A98" s="36" t="s">
        <v>75</v>
      </c>
      <c r="B98" s="37" t="s">
        <v>763</v>
      </c>
      <c r="C98" s="599" t="s">
        <v>764</v>
      </c>
      <c r="D98" s="599"/>
      <c r="E98" s="599"/>
      <c r="F98" s="38" t="s">
        <v>46</v>
      </c>
      <c r="G98" s="39" t="s">
        <v>33</v>
      </c>
      <c r="H98" s="55"/>
      <c r="I98" s="55"/>
      <c r="J98" s="19"/>
      <c r="K98" s="20"/>
      <c r="L98" s="20"/>
      <c r="M98" s="19"/>
      <c r="BD98" s="14"/>
      <c r="BE98" s="15"/>
      <c r="BF98" s="21"/>
      <c r="BG98" s="12"/>
      <c r="BH98" s="41" t="s">
        <v>764</v>
      </c>
      <c r="BI98" s="12"/>
    </row>
    <row r="99" spans="1:61" s="3" customFormat="1" ht="21.6" x14ac:dyDescent="0.3">
      <c r="A99" s="25" t="s">
        <v>126</v>
      </c>
      <c r="B99" s="26" t="s">
        <v>201</v>
      </c>
      <c r="C99" s="600" t="s">
        <v>79</v>
      </c>
      <c r="D99" s="600"/>
      <c r="E99" s="600"/>
      <c r="F99" s="27" t="s">
        <v>46</v>
      </c>
      <c r="G99" s="22" t="s">
        <v>950</v>
      </c>
      <c r="H99" s="55"/>
      <c r="I99" s="55"/>
      <c r="J99" s="19"/>
      <c r="K99" s="20"/>
      <c r="L99" s="20"/>
      <c r="M99" s="19"/>
      <c r="BD99" s="14"/>
      <c r="BE99" s="15"/>
      <c r="BF99" s="21"/>
      <c r="BG99" s="12"/>
      <c r="BH99" s="41"/>
      <c r="BI99" s="12" t="s">
        <v>79</v>
      </c>
    </row>
    <row r="100" spans="1:61" s="3" customFormat="1" ht="15" customHeight="1" x14ac:dyDescent="0.3">
      <c r="A100" s="603" t="s">
        <v>766</v>
      </c>
      <c r="B100" s="604"/>
      <c r="C100" s="604"/>
      <c r="D100" s="604"/>
      <c r="E100" s="604"/>
      <c r="F100" s="604"/>
      <c r="G100" s="604"/>
      <c r="H100" s="354"/>
      <c r="I100" s="354"/>
      <c r="J100" s="267"/>
      <c r="K100" s="355"/>
      <c r="L100" s="355"/>
      <c r="M100" s="267"/>
      <c r="BD100" s="14"/>
      <c r="BE100" s="15" t="s">
        <v>766</v>
      </c>
      <c r="BF100" s="21"/>
      <c r="BG100" s="12"/>
      <c r="BH100" s="41"/>
      <c r="BI100" s="12"/>
    </row>
    <row r="101" spans="1:61" s="3" customFormat="1" ht="15" customHeight="1" x14ac:dyDescent="0.3">
      <c r="A101" s="603" t="s">
        <v>700</v>
      </c>
      <c r="B101" s="604"/>
      <c r="C101" s="604"/>
      <c r="D101" s="604"/>
      <c r="E101" s="604"/>
      <c r="F101" s="604"/>
      <c r="G101" s="604"/>
      <c r="H101" s="354"/>
      <c r="I101" s="354"/>
      <c r="J101" s="267"/>
      <c r="K101" s="355"/>
      <c r="L101" s="355"/>
      <c r="M101" s="267"/>
      <c r="BD101" s="14"/>
      <c r="BE101" s="15" t="s">
        <v>700</v>
      </c>
      <c r="BF101" s="21"/>
      <c r="BG101" s="12"/>
      <c r="BH101" s="41"/>
      <c r="BI101" s="12"/>
    </row>
    <row r="102" spans="1:61" s="3" customFormat="1" ht="21.6" x14ac:dyDescent="0.3">
      <c r="A102" s="16" t="s">
        <v>192</v>
      </c>
      <c r="B102" s="17" t="s">
        <v>701</v>
      </c>
      <c r="C102" s="568" t="s">
        <v>702</v>
      </c>
      <c r="D102" s="568"/>
      <c r="E102" s="568"/>
      <c r="F102" s="16" t="s">
        <v>64</v>
      </c>
      <c r="G102" s="18">
        <v>8.5879999999999992</v>
      </c>
      <c r="H102" s="55">
        <f t="shared" si="4"/>
        <v>113634.84</v>
      </c>
      <c r="I102" s="55">
        <f t="shared" si="5"/>
        <v>975896.01</v>
      </c>
      <c r="J102" s="19">
        <v>1171075.21</v>
      </c>
      <c r="K102" s="20">
        <f t="shared" si="6"/>
        <v>102541.38</v>
      </c>
      <c r="L102" s="20">
        <f t="shared" si="7"/>
        <v>880625.4</v>
      </c>
      <c r="M102" s="19">
        <v>1056750.48</v>
      </c>
      <c r="BD102" s="14"/>
      <c r="BE102" s="15"/>
      <c r="BF102" s="21" t="s">
        <v>702</v>
      </c>
      <c r="BG102" s="12"/>
      <c r="BH102" s="41"/>
      <c r="BI102" s="12"/>
    </row>
    <row r="103" spans="1:61" s="3" customFormat="1" ht="20.399999999999999" x14ac:dyDescent="0.3">
      <c r="A103" s="25"/>
      <c r="B103" s="26" t="s">
        <v>73</v>
      </c>
      <c r="C103" s="600" t="s">
        <v>74</v>
      </c>
      <c r="D103" s="600"/>
      <c r="E103" s="600"/>
      <c r="F103" s="27" t="s">
        <v>67</v>
      </c>
      <c r="G103" s="22" t="s">
        <v>951</v>
      </c>
      <c r="H103" s="55"/>
      <c r="I103" s="55"/>
      <c r="J103" s="19"/>
      <c r="K103" s="20"/>
      <c r="L103" s="20"/>
      <c r="M103" s="19"/>
      <c r="BD103" s="14"/>
      <c r="BE103" s="15"/>
      <c r="BF103" s="21"/>
      <c r="BG103" s="12" t="s">
        <v>74</v>
      </c>
      <c r="BH103" s="41"/>
      <c r="BI103" s="12"/>
    </row>
    <row r="104" spans="1:61" s="3" customFormat="1" ht="21.6" x14ac:dyDescent="0.3">
      <c r="A104" s="25"/>
      <c r="B104" s="26" t="s">
        <v>104</v>
      </c>
      <c r="C104" s="600" t="s">
        <v>105</v>
      </c>
      <c r="D104" s="600"/>
      <c r="E104" s="600"/>
      <c r="F104" s="27" t="s">
        <v>46</v>
      </c>
      <c r="G104" s="22" t="s">
        <v>952</v>
      </c>
      <c r="H104" s="55"/>
      <c r="I104" s="55"/>
      <c r="J104" s="19"/>
      <c r="K104" s="20"/>
      <c r="L104" s="20"/>
      <c r="M104" s="19"/>
      <c r="BD104" s="14"/>
      <c r="BE104" s="15"/>
      <c r="BF104" s="21"/>
      <c r="BG104" s="12" t="s">
        <v>105</v>
      </c>
      <c r="BH104" s="41"/>
      <c r="BI104" s="12"/>
    </row>
    <row r="105" spans="1:61" s="3" customFormat="1" ht="20.399999999999999" x14ac:dyDescent="0.3">
      <c r="A105" s="25"/>
      <c r="B105" s="26" t="s">
        <v>705</v>
      </c>
      <c r="C105" s="600" t="s">
        <v>706</v>
      </c>
      <c r="D105" s="600"/>
      <c r="E105" s="600"/>
      <c r="F105" s="27" t="s">
        <v>46</v>
      </c>
      <c r="G105" s="22" t="s">
        <v>953</v>
      </c>
      <c r="H105" s="55"/>
      <c r="I105" s="55"/>
      <c r="J105" s="19"/>
      <c r="K105" s="20"/>
      <c r="L105" s="20"/>
      <c r="M105" s="19"/>
      <c r="BD105" s="14"/>
      <c r="BE105" s="15"/>
      <c r="BF105" s="21"/>
      <c r="BG105" s="12" t="s">
        <v>706</v>
      </c>
      <c r="BH105" s="41"/>
      <c r="BI105" s="12"/>
    </row>
    <row r="106" spans="1:61" s="3" customFormat="1" ht="31.8" x14ac:dyDescent="0.3">
      <c r="A106" s="25"/>
      <c r="B106" s="26" t="s">
        <v>708</v>
      </c>
      <c r="C106" s="600" t="s">
        <v>709</v>
      </c>
      <c r="D106" s="600"/>
      <c r="E106" s="600"/>
      <c r="F106" s="27" t="s">
        <v>46</v>
      </c>
      <c r="G106" s="22" t="s">
        <v>954</v>
      </c>
      <c r="H106" s="55"/>
      <c r="I106" s="55"/>
      <c r="J106" s="19"/>
      <c r="K106" s="20"/>
      <c r="L106" s="20"/>
      <c r="M106" s="19"/>
      <c r="BD106" s="14"/>
      <c r="BE106" s="15"/>
      <c r="BF106" s="21"/>
      <c r="BG106" s="12" t="s">
        <v>709</v>
      </c>
      <c r="BH106" s="41"/>
      <c r="BI106" s="12"/>
    </row>
    <row r="107" spans="1:61" s="3" customFormat="1" ht="20.399999999999999" x14ac:dyDescent="0.3">
      <c r="A107" s="36" t="s">
        <v>139</v>
      </c>
      <c r="B107" s="37" t="s">
        <v>711</v>
      </c>
      <c r="C107" s="599" t="s">
        <v>712</v>
      </c>
      <c r="D107" s="599"/>
      <c r="E107" s="599"/>
      <c r="F107" s="38" t="s">
        <v>112</v>
      </c>
      <c r="G107" s="39" t="s">
        <v>955</v>
      </c>
      <c r="H107" s="55"/>
      <c r="I107" s="55"/>
      <c r="J107" s="19"/>
      <c r="K107" s="20"/>
      <c r="L107" s="20"/>
      <c r="M107" s="19"/>
      <c r="BD107" s="14"/>
      <c r="BE107" s="15"/>
      <c r="BF107" s="21"/>
      <c r="BG107" s="12"/>
      <c r="BH107" s="41" t="s">
        <v>712</v>
      </c>
      <c r="BI107" s="12"/>
    </row>
    <row r="108" spans="1:61" s="3" customFormat="1" ht="21.6" x14ac:dyDescent="0.3">
      <c r="A108" s="25" t="s">
        <v>126</v>
      </c>
      <c r="B108" s="26" t="s">
        <v>714</v>
      </c>
      <c r="C108" s="600" t="s">
        <v>715</v>
      </c>
      <c r="D108" s="600"/>
      <c r="E108" s="600"/>
      <c r="F108" s="27" t="s">
        <v>38</v>
      </c>
      <c r="G108" s="22" t="s">
        <v>956</v>
      </c>
      <c r="H108" s="55"/>
      <c r="I108" s="55"/>
      <c r="J108" s="19"/>
      <c r="K108" s="20"/>
      <c r="L108" s="20"/>
      <c r="M108" s="19"/>
      <c r="BD108" s="14"/>
      <c r="BE108" s="15"/>
      <c r="BF108" s="21"/>
      <c r="BG108" s="12"/>
      <c r="BH108" s="41"/>
      <c r="BI108" s="12" t="s">
        <v>715</v>
      </c>
    </row>
    <row r="109" spans="1:61" s="3" customFormat="1" ht="15" customHeight="1" x14ac:dyDescent="0.3">
      <c r="A109" s="603" t="s">
        <v>957</v>
      </c>
      <c r="B109" s="604"/>
      <c r="C109" s="604"/>
      <c r="D109" s="604"/>
      <c r="E109" s="604"/>
      <c r="F109" s="604"/>
      <c r="G109" s="604"/>
      <c r="H109" s="354"/>
      <c r="I109" s="354"/>
      <c r="J109" s="267"/>
      <c r="K109" s="355"/>
      <c r="L109" s="355"/>
      <c r="M109" s="267"/>
      <c r="BD109" s="14"/>
      <c r="BE109" s="15" t="s">
        <v>957</v>
      </c>
      <c r="BF109" s="21"/>
      <c r="BG109" s="12"/>
      <c r="BH109" s="41"/>
      <c r="BI109" s="12"/>
    </row>
    <row r="110" spans="1:61" s="3" customFormat="1" ht="21.6" x14ac:dyDescent="0.3">
      <c r="A110" s="16" t="s">
        <v>194</v>
      </c>
      <c r="B110" s="17" t="s">
        <v>120</v>
      </c>
      <c r="C110" s="568" t="s">
        <v>121</v>
      </c>
      <c r="D110" s="568"/>
      <c r="E110" s="568"/>
      <c r="F110" s="16" t="s">
        <v>122</v>
      </c>
      <c r="G110" s="30">
        <v>1.51</v>
      </c>
      <c r="H110" s="55">
        <f t="shared" si="4"/>
        <v>75174.559999999998</v>
      </c>
      <c r="I110" s="55">
        <f t="shared" si="5"/>
        <v>113513.59</v>
      </c>
      <c r="J110" s="19">
        <v>136216.31</v>
      </c>
      <c r="K110" s="20">
        <f t="shared" si="6"/>
        <v>0</v>
      </c>
      <c r="L110" s="20">
        <f t="shared" si="7"/>
        <v>0</v>
      </c>
      <c r="M110" s="19">
        <v>0</v>
      </c>
      <c r="BD110" s="14"/>
      <c r="BE110" s="15"/>
      <c r="BF110" s="21" t="s">
        <v>121</v>
      </c>
      <c r="BG110" s="12"/>
      <c r="BH110" s="41"/>
      <c r="BI110" s="12"/>
    </row>
    <row r="111" spans="1:61" s="3" customFormat="1" ht="15" customHeight="1" x14ac:dyDescent="0.3">
      <c r="A111" s="603" t="s">
        <v>958</v>
      </c>
      <c r="B111" s="604"/>
      <c r="C111" s="604"/>
      <c r="D111" s="604"/>
      <c r="E111" s="604"/>
      <c r="F111" s="604"/>
      <c r="G111" s="604"/>
      <c r="H111" s="354"/>
      <c r="I111" s="354"/>
      <c r="J111" s="267"/>
      <c r="K111" s="355"/>
      <c r="L111" s="355"/>
      <c r="M111" s="267"/>
      <c r="BD111" s="14"/>
      <c r="BE111" s="15" t="s">
        <v>958</v>
      </c>
      <c r="BF111" s="21"/>
      <c r="BG111" s="12"/>
      <c r="BH111" s="41"/>
      <c r="BI111" s="12"/>
    </row>
    <row r="112" spans="1:61" s="3" customFormat="1" ht="42" x14ac:dyDescent="0.3">
      <c r="A112" s="16" t="s">
        <v>197</v>
      </c>
      <c r="B112" s="17" t="s">
        <v>959</v>
      </c>
      <c r="C112" s="568" t="s">
        <v>960</v>
      </c>
      <c r="D112" s="568"/>
      <c r="E112" s="568"/>
      <c r="F112" s="16" t="s">
        <v>185</v>
      </c>
      <c r="G112" s="43">
        <v>0.63333329999999999</v>
      </c>
      <c r="H112" s="55">
        <f t="shared" si="4"/>
        <v>267144.84000000003</v>
      </c>
      <c r="I112" s="55">
        <f t="shared" si="5"/>
        <v>169191.72</v>
      </c>
      <c r="J112" s="19">
        <v>203030.06</v>
      </c>
      <c r="K112" s="20">
        <f t="shared" si="6"/>
        <v>244552.54</v>
      </c>
      <c r="L112" s="20">
        <f t="shared" si="7"/>
        <v>154883.26999999999</v>
      </c>
      <c r="M112" s="19">
        <v>185859.92</v>
      </c>
      <c r="BD112" s="14"/>
      <c r="BE112" s="15"/>
      <c r="BF112" s="21" t="s">
        <v>960</v>
      </c>
      <c r="BG112" s="12"/>
      <c r="BH112" s="41"/>
      <c r="BI112" s="12"/>
    </row>
    <row r="113" spans="1:64" s="3" customFormat="1" ht="20.399999999999999" x14ac:dyDescent="0.3">
      <c r="A113" s="25"/>
      <c r="B113" s="26" t="s">
        <v>150</v>
      </c>
      <c r="C113" s="600" t="s">
        <v>151</v>
      </c>
      <c r="D113" s="600"/>
      <c r="E113" s="600"/>
      <c r="F113" s="27" t="s">
        <v>46</v>
      </c>
      <c r="G113" s="22" t="s">
        <v>961</v>
      </c>
      <c r="H113" s="55"/>
      <c r="I113" s="55"/>
      <c r="J113" s="19"/>
      <c r="K113" s="20"/>
      <c r="L113" s="20"/>
      <c r="M113" s="19"/>
      <c r="BD113" s="14"/>
      <c r="BE113" s="15"/>
      <c r="BF113" s="21"/>
      <c r="BG113" s="12" t="s">
        <v>151</v>
      </c>
      <c r="BH113" s="41"/>
      <c r="BI113" s="12"/>
    </row>
    <row r="114" spans="1:64" s="3" customFormat="1" ht="20.399999999999999" x14ac:dyDescent="0.3">
      <c r="A114" s="25"/>
      <c r="B114" s="26" t="s">
        <v>962</v>
      </c>
      <c r="C114" s="600" t="s">
        <v>754</v>
      </c>
      <c r="D114" s="600"/>
      <c r="E114" s="600"/>
      <c r="F114" s="27" t="s">
        <v>46</v>
      </c>
      <c r="G114" s="22" t="s">
        <v>963</v>
      </c>
      <c r="H114" s="55"/>
      <c r="I114" s="55"/>
      <c r="J114" s="19"/>
      <c r="K114" s="20"/>
      <c r="L114" s="20"/>
      <c r="M114" s="19"/>
      <c r="BD114" s="14"/>
      <c r="BE114" s="15"/>
      <c r="BF114" s="21"/>
      <c r="BG114" s="12" t="s">
        <v>754</v>
      </c>
      <c r="BH114" s="41"/>
      <c r="BI114" s="12"/>
    </row>
    <row r="115" spans="1:64" s="3" customFormat="1" ht="20.399999999999999" x14ac:dyDescent="0.3">
      <c r="A115" s="25"/>
      <c r="B115" s="26" t="s">
        <v>673</v>
      </c>
      <c r="C115" s="600" t="s">
        <v>674</v>
      </c>
      <c r="D115" s="600"/>
      <c r="E115" s="600"/>
      <c r="F115" s="27" t="s">
        <v>46</v>
      </c>
      <c r="G115" s="22" t="s">
        <v>964</v>
      </c>
      <c r="H115" s="55"/>
      <c r="I115" s="55"/>
      <c r="J115" s="19"/>
      <c r="K115" s="20"/>
      <c r="L115" s="20"/>
      <c r="M115" s="19"/>
      <c r="BD115" s="14"/>
      <c r="BE115" s="15"/>
      <c r="BF115" s="21"/>
      <c r="BG115" s="12" t="s">
        <v>674</v>
      </c>
      <c r="BH115" s="41"/>
      <c r="BI115" s="12"/>
    </row>
    <row r="116" spans="1:64" s="3" customFormat="1" ht="20.399999999999999" x14ac:dyDescent="0.3">
      <c r="A116" s="25"/>
      <c r="B116" s="26" t="s">
        <v>676</v>
      </c>
      <c r="C116" s="600" t="s">
        <v>677</v>
      </c>
      <c r="D116" s="600"/>
      <c r="E116" s="600"/>
      <c r="F116" s="27" t="s">
        <v>46</v>
      </c>
      <c r="G116" s="22" t="s">
        <v>965</v>
      </c>
      <c r="H116" s="55"/>
      <c r="I116" s="55"/>
      <c r="J116" s="19"/>
      <c r="K116" s="20"/>
      <c r="L116" s="20"/>
      <c r="M116" s="19"/>
      <c r="BD116" s="14"/>
      <c r="BE116" s="15"/>
      <c r="BF116" s="21"/>
      <c r="BG116" s="12" t="s">
        <v>677</v>
      </c>
      <c r="BH116" s="41"/>
      <c r="BI116" s="12"/>
    </row>
    <row r="117" spans="1:64" s="287" customFormat="1" ht="20.25" customHeight="1" x14ac:dyDescent="0.3">
      <c r="A117" s="578" t="s">
        <v>57</v>
      </c>
      <c r="B117" s="579"/>
      <c r="C117" s="579"/>
      <c r="D117" s="579"/>
      <c r="E117" s="579"/>
      <c r="F117" s="579"/>
      <c r="G117" s="579"/>
      <c r="H117" s="312"/>
      <c r="I117" s="296">
        <f>SUM(I13:I116)</f>
        <v>3952578.82</v>
      </c>
      <c r="J117" s="297">
        <f>SUM(J13:J116)</f>
        <v>4743094.57</v>
      </c>
      <c r="K117" s="296"/>
      <c r="L117" s="298">
        <f>SUM(L13:L116)</f>
        <v>7399896.7800000003</v>
      </c>
      <c r="M117" s="299">
        <f>SUM(M13:M116)</f>
        <v>8879876.1199999992</v>
      </c>
    </row>
    <row r="118" spans="1:64" s="289" customFormat="1" ht="20.25" customHeight="1" thickBot="1" x14ac:dyDescent="0.35">
      <c r="A118" s="571" t="s">
        <v>5737</v>
      </c>
      <c r="B118" s="572"/>
      <c r="C118" s="572"/>
      <c r="D118" s="572"/>
      <c r="E118" s="572"/>
      <c r="F118" s="572"/>
      <c r="G118" s="572"/>
      <c r="H118" s="288"/>
      <c r="I118" s="581">
        <f>I117+L117</f>
        <v>11352475.6</v>
      </c>
      <c r="J118" s="582"/>
      <c r="K118" s="582"/>
      <c r="L118" s="582"/>
      <c r="M118" s="583"/>
    </row>
    <row r="119" spans="1:64" s="289" customFormat="1" ht="20.25" customHeight="1" thickBot="1" x14ac:dyDescent="0.35">
      <c r="A119" s="571" t="s">
        <v>5738</v>
      </c>
      <c r="B119" s="572"/>
      <c r="C119" s="572"/>
      <c r="D119" s="572"/>
      <c r="E119" s="572"/>
      <c r="F119" s="572"/>
      <c r="G119" s="572"/>
      <c r="H119" s="288"/>
      <c r="I119" s="573">
        <f>J117+M117</f>
        <v>13622970.689999999</v>
      </c>
      <c r="J119" s="574"/>
      <c r="K119" s="574"/>
      <c r="L119" s="574"/>
      <c r="M119" s="575"/>
    </row>
    <row r="120" spans="1:64" s="10" customFormat="1" ht="13.5" customHeight="1" x14ac:dyDescent="0.3">
      <c r="A120" s="8"/>
      <c r="B120" s="8"/>
      <c r="C120" s="8"/>
      <c r="D120" s="8"/>
      <c r="E120" s="8"/>
      <c r="F120" s="8"/>
      <c r="G120" s="8"/>
      <c r="H120" s="57"/>
      <c r="I120" s="57"/>
      <c r="J120" s="118"/>
      <c r="K120" s="57"/>
      <c r="L120" s="57"/>
      <c r="M120" s="57"/>
      <c r="N120" s="3"/>
      <c r="O120" s="3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</row>
    <row r="121" spans="1:64" s="3" customFormat="1" ht="14.4" x14ac:dyDescent="0.3">
      <c r="A121" s="4"/>
      <c r="B121" s="4"/>
      <c r="C121" s="4"/>
      <c r="D121" s="4"/>
      <c r="E121" s="4"/>
      <c r="F121" s="4"/>
      <c r="G121" s="4"/>
      <c r="H121" s="52"/>
      <c r="I121" s="52"/>
      <c r="J121" s="112"/>
      <c r="K121" s="52"/>
      <c r="L121" s="52"/>
      <c r="M121" s="52"/>
    </row>
  </sheetData>
  <autoFilter ref="A10:M119" xr:uid="{00000000-0001-0000-0A00-000000000000}">
    <filterColumn colId="2" showButton="0"/>
    <filterColumn colId="3" showButton="0"/>
  </autoFilter>
  <mergeCells count="118">
    <mergeCell ref="A2:M2"/>
    <mergeCell ref="A3:M3"/>
    <mergeCell ref="A5:M5"/>
    <mergeCell ref="C15:E15"/>
    <mergeCell ref="C17:E17"/>
    <mergeCell ref="C19:E19"/>
    <mergeCell ref="A18:G18"/>
    <mergeCell ref="A16:G16"/>
    <mergeCell ref="C13:E13"/>
    <mergeCell ref="C14:E14"/>
    <mergeCell ref="A12:G12"/>
    <mergeCell ref="A6:M6"/>
    <mergeCell ref="C7:G7"/>
    <mergeCell ref="C9:E9"/>
    <mergeCell ref="C10:E10"/>
    <mergeCell ref="C25:E25"/>
    <mergeCell ref="C26:E26"/>
    <mergeCell ref="C27:E27"/>
    <mergeCell ref="C28:E28"/>
    <mergeCell ref="C29:E29"/>
    <mergeCell ref="C20:E20"/>
    <mergeCell ref="C23:E23"/>
    <mergeCell ref="C24:E24"/>
    <mergeCell ref="A22:G22"/>
    <mergeCell ref="A21:G21"/>
    <mergeCell ref="C35:E35"/>
    <mergeCell ref="C36:E36"/>
    <mergeCell ref="C37:E37"/>
    <mergeCell ref="C39:E39"/>
    <mergeCell ref="A38:G38"/>
    <mergeCell ref="C30:E30"/>
    <mergeCell ref="C31:E31"/>
    <mergeCell ref="C32:E32"/>
    <mergeCell ref="C33:E33"/>
    <mergeCell ref="C34:E34"/>
    <mergeCell ref="C45:E45"/>
    <mergeCell ref="C46:E46"/>
    <mergeCell ref="C47:E47"/>
    <mergeCell ref="C48:E48"/>
    <mergeCell ref="C49:E49"/>
    <mergeCell ref="C40:E40"/>
    <mergeCell ref="C42:E42"/>
    <mergeCell ref="C43:E43"/>
    <mergeCell ref="C44:E44"/>
    <mergeCell ref="A41:G41"/>
    <mergeCell ref="A60:G60"/>
    <mergeCell ref="C55:E55"/>
    <mergeCell ref="C56:E56"/>
    <mergeCell ref="C58:E58"/>
    <mergeCell ref="C59:E59"/>
    <mergeCell ref="A57:G57"/>
    <mergeCell ref="C50:E50"/>
    <mergeCell ref="C51:E51"/>
    <mergeCell ref="C52:E52"/>
    <mergeCell ref="C53:E53"/>
    <mergeCell ref="C54:E54"/>
    <mergeCell ref="A70:G70"/>
    <mergeCell ref="C66:E66"/>
    <mergeCell ref="C67:E67"/>
    <mergeCell ref="C68:E68"/>
    <mergeCell ref="C69:E69"/>
    <mergeCell ref="A65:G65"/>
    <mergeCell ref="C61:E61"/>
    <mergeCell ref="C62:E62"/>
    <mergeCell ref="C63:E63"/>
    <mergeCell ref="C64:E64"/>
    <mergeCell ref="C75:E75"/>
    <mergeCell ref="C78:E78"/>
    <mergeCell ref="C79:E79"/>
    <mergeCell ref="A77:G77"/>
    <mergeCell ref="A76:G76"/>
    <mergeCell ref="C71:E71"/>
    <mergeCell ref="C72:E72"/>
    <mergeCell ref="C73:E73"/>
    <mergeCell ref="C74:E74"/>
    <mergeCell ref="C85:E85"/>
    <mergeCell ref="C86:E86"/>
    <mergeCell ref="C87:E87"/>
    <mergeCell ref="C88:E88"/>
    <mergeCell ref="C89:E89"/>
    <mergeCell ref="C80:E80"/>
    <mergeCell ref="C81:E81"/>
    <mergeCell ref="C83:E83"/>
    <mergeCell ref="C84:E84"/>
    <mergeCell ref="C103:E103"/>
    <mergeCell ref="C104:E104"/>
    <mergeCell ref="C96:E96"/>
    <mergeCell ref="C97:E97"/>
    <mergeCell ref="C98:E98"/>
    <mergeCell ref="C99:E99"/>
    <mergeCell ref="C90:E90"/>
    <mergeCell ref="C91:E91"/>
    <mergeCell ref="C92:E92"/>
    <mergeCell ref="C93:E93"/>
    <mergeCell ref="A117:G117"/>
    <mergeCell ref="A118:G118"/>
    <mergeCell ref="I118:M118"/>
    <mergeCell ref="A119:G119"/>
    <mergeCell ref="I119:M119"/>
    <mergeCell ref="A11:G11"/>
    <mergeCell ref="A111:G111"/>
    <mergeCell ref="A109:G109"/>
    <mergeCell ref="A101:G101"/>
    <mergeCell ref="A100:G100"/>
    <mergeCell ref="A95:G95"/>
    <mergeCell ref="A94:G94"/>
    <mergeCell ref="A82:G82"/>
    <mergeCell ref="C115:E115"/>
    <mergeCell ref="C116:E116"/>
    <mergeCell ref="C110:E110"/>
    <mergeCell ref="C112:E112"/>
    <mergeCell ref="C113:E113"/>
    <mergeCell ref="C114:E114"/>
    <mergeCell ref="C105:E105"/>
    <mergeCell ref="C106:E106"/>
    <mergeCell ref="C107:E107"/>
    <mergeCell ref="C108:E108"/>
    <mergeCell ref="C102:E102"/>
  </mergeCells>
  <printOptions horizontalCentered="1"/>
  <pageMargins left="0.39370077848434498" right="0.39370077848434498" top="0.35433071851730302" bottom="0.31496062874794001" header="0.118110239505768" footer="0.118110239505768"/>
  <pageSetup paperSize="9" scale="93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1">
    <tabColor rgb="FF00B0F0"/>
    <pageSetUpPr fitToPage="1"/>
  </sheetPr>
  <dimension ref="A1:BM92"/>
  <sheetViews>
    <sheetView workbookViewId="0">
      <selection activeCell="J15" sqref="J1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32.33203125" style="1" customWidth="1"/>
    <col min="6" max="7" width="10.6640625" style="1" customWidth="1"/>
    <col min="8" max="8" width="15.5546875" style="52" customWidth="1"/>
    <col min="9" max="13" width="25.109375" style="52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78" t="s">
        <v>5549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59" s="3" customFormat="1" ht="33.7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9" s="3" customFormat="1" ht="14.4" x14ac:dyDescent="0.3">
      <c r="A5" s="588" t="s">
        <v>607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607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9" s="3" customFormat="1" ht="30.75" customHeight="1" x14ac:dyDescent="0.3">
      <c r="A7" s="4"/>
      <c r="B7" s="8" t="s">
        <v>5</v>
      </c>
      <c r="C7" s="577" t="s">
        <v>608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9" s="3" customFormat="1" ht="15" thickBot="1" x14ac:dyDescent="0.35">
      <c r="A8" s="13"/>
      <c r="H8" s="54"/>
      <c r="I8" s="54"/>
      <c r="J8" s="54"/>
      <c r="K8" s="54"/>
      <c r="L8" s="54"/>
      <c r="M8" s="54"/>
    </row>
    <row r="9" spans="1:59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9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9" s="3" customFormat="1" ht="15" customHeight="1" x14ac:dyDescent="0.3">
      <c r="A11" s="657" t="s">
        <v>609</v>
      </c>
      <c r="B11" s="595"/>
      <c r="C11" s="595"/>
      <c r="D11" s="595"/>
      <c r="E11" s="595"/>
      <c r="F11" s="595"/>
      <c r="G11" s="595"/>
      <c r="H11" s="82"/>
      <c r="I11" s="82"/>
      <c r="J11" s="82"/>
      <c r="K11" s="82"/>
      <c r="L11" s="82"/>
      <c r="M11" s="103"/>
      <c r="BE11" s="14" t="s">
        <v>609</v>
      </c>
    </row>
    <row r="12" spans="1:59" s="3" customFormat="1" ht="15" customHeight="1" x14ac:dyDescent="0.3">
      <c r="A12" s="610" t="s">
        <v>610</v>
      </c>
      <c r="B12" s="604"/>
      <c r="C12" s="604"/>
      <c r="D12" s="604"/>
      <c r="E12" s="604"/>
      <c r="F12" s="604"/>
      <c r="G12" s="604"/>
      <c r="H12" s="98"/>
      <c r="I12" s="98"/>
      <c r="J12" s="98"/>
      <c r="K12" s="98"/>
      <c r="L12" s="98"/>
      <c r="M12" s="104"/>
      <c r="BE12" s="14"/>
      <c r="BF12" s="15" t="s">
        <v>610</v>
      </c>
    </row>
    <row r="13" spans="1:59" s="3" customFormat="1" ht="31.8" x14ac:dyDescent="0.3">
      <c r="A13" s="68" t="s">
        <v>15</v>
      </c>
      <c r="B13" s="17" t="s">
        <v>611</v>
      </c>
      <c r="C13" s="568" t="s">
        <v>612</v>
      </c>
      <c r="D13" s="568"/>
      <c r="E13" s="568"/>
      <c r="F13" s="16" t="s">
        <v>43</v>
      </c>
      <c r="G13" s="42">
        <v>0.41766999999999999</v>
      </c>
      <c r="H13" s="55">
        <f>I13/G13</f>
        <v>8911.75</v>
      </c>
      <c r="I13" s="55">
        <f>J13/1.2</f>
        <v>3722.17</v>
      </c>
      <c r="J13" s="19">
        <v>4466.6000000000004</v>
      </c>
      <c r="K13" s="19">
        <f>L13/G13</f>
        <v>0</v>
      </c>
      <c r="L13" s="277">
        <f>M13/1.2</f>
        <v>0</v>
      </c>
      <c r="M13" s="105">
        <v>0</v>
      </c>
      <c r="BE13" s="14"/>
      <c r="BF13" s="15"/>
      <c r="BG13" s="21" t="s">
        <v>612</v>
      </c>
    </row>
    <row r="14" spans="1:59" s="3" customFormat="1" ht="42" x14ac:dyDescent="0.3">
      <c r="A14" s="68" t="s">
        <v>20</v>
      </c>
      <c r="B14" s="17" t="s">
        <v>613</v>
      </c>
      <c r="C14" s="568" t="s">
        <v>614</v>
      </c>
      <c r="D14" s="568"/>
      <c r="E14" s="568"/>
      <c r="F14" s="16" t="s">
        <v>43</v>
      </c>
      <c r="G14" s="42">
        <v>0.41766999999999999</v>
      </c>
      <c r="H14" s="55">
        <f t="shared" ref="H14:H74" si="0">I14/G14</f>
        <v>54424.67</v>
      </c>
      <c r="I14" s="55">
        <f t="shared" ref="I14:I74" si="1">J14/1.2</f>
        <v>22731.55</v>
      </c>
      <c r="J14" s="19">
        <v>27277.86</v>
      </c>
      <c r="K14" s="19">
        <f t="shared" ref="K14:K74" si="2">L14/G14</f>
        <v>0</v>
      </c>
      <c r="L14" s="277">
        <f t="shared" ref="L14:L74" si="3">M14/1.2</f>
        <v>0</v>
      </c>
      <c r="M14" s="105">
        <v>0</v>
      </c>
      <c r="BE14" s="14"/>
      <c r="BF14" s="15"/>
      <c r="BG14" s="21" t="s">
        <v>614</v>
      </c>
    </row>
    <row r="15" spans="1:59" s="3" customFormat="1" ht="42" x14ac:dyDescent="0.3">
      <c r="A15" s="68" t="s">
        <v>22</v>
      </c>
      <c r="B15" s="17" t="s">
        <v>48</v>
      </c>
      <c r="C15" s="568" t="s">
        <v>49</v>
      </c>
      <c r="D15" s="568"/>
      <c r="E15" s="568"/>
      <c r="F15" s="16" t="s">
        <v>50</v>
      </c>
      <c r="G15" s="30">
        <v>835.34</v>
      </c>
      <c r="H15" s="55">
        <f t="shared" si="0"/>
        <v>693.07</v>
      </c>
      <c r="I15" s="55">
        <f t="shared" si="1"/>
        <v>578949.06999999995</v>
      </c>
      <c r="J15" s="19">
        <v>694738.88</v>
      </c>
      <c r="K15" s="19">
        <f t="shared" si="2"/>
        <v>0</v>
      </c>
      <c r="L15" s="277">
        <f t="shared" si="3"/>
        <v>0</v>
      </c>
      <c r="M15" s="105">
        <v>0</v>
      </c>
      <c r="BE15" s="14"/>
      <c r="BF15" s="15"/>
      <c r="BG15" s="21" t="s">
        <v>49</v>
      </c>
    </row>
    <row r="16" spans="1:59" s="3" customFormat="1" ht="15" customHeight="1" x14ac:dyDescent="0.3">
      <c r="A16" s="610" t="s">
        <v>615</v>
      </c>
      <c r="B16" s="604"/>
      <c r="C16" s="604"/>
      <c r="D16" s="604"/>
      <c r="E16" s="604"/>
      <c r="F16" s="604"/>
      <c r="G16" s="604"/>
      <c r="H16" s="354"/>
      <c r="I16" s="354"/>
      <c r="J16" s="267"/>
      <c r="K16" s="267"/>
      <c r="L16" s="432"/>
      <c r="M16" s="433"/>
      <c r="BE16" s="14"/>
      <c r="BF16" s="15" t="s">
        <v>615</v>
      </c>
      <c r="BG16" s="21"/>
    </row>
    <row r="17" spans="1:62" s="3" customFormat="1" ht="21.6" x14ac:dyDescent="0.3">
      <c r="A17" s="68" t="s">
        <v>27</v>
      </c>
      <c r="B17" s="17" t="s">
        <v>616</v>
      </c>
      <c r="C17" s="568" t="s">
        <v>617</v>
      </c>
      <c r="D17" s="568"/>
      <c r="E17" s="568"/>
      <c r="F17" s="16" t="s">
        <v>185</v>
      </c>
      <c r="G17" s="42">
        <v>0.79339000000000004</v>
      </c>
      <c r="H17" s="55">
        <f t="shared" si="0"/>
        <v>513.82000000000005</v>
      </c>
      <c r="I17" s="55">
        <f t="shared" si="1"/>
        <v>407.66</v>
      </c>
      <c r="J17" s="19">
        <v>489.19</v>
      </c>
      <c r="K17" s="19">
        <f t="shared" si="2"/>
        <v>0</v>
      </c>
      <c r="L17" s="277">
        <f t="shared" si="3"/>
        <v>0</v>
      </c>
      <c r="M17" s="105">
        <v>0</v>
      </c>
      <c r="BE17" s="14"/>
      <c r="BF17" s="15"/>
      <c r="BG17" s="21" t="s">
        <v>617</v>
      </c>
    </row>
    <row r="18" spans="1:62" s="3" customFormat="1" ht="15" customHeight="1" x14ac:dyDescent="0.3">
      <c r="A18" s="610" t="s">
        <v>618</v>
      </c>
      <c r="B18" s="604"/>
      <c r="C18" s="604"/>
      <c r="D18" s="604"/>
      <c r="E18" s="604"/>
      <c r="F18" s="604"/>
      <c r="G18" s="604"/>
      <c r="H18" s="354"/>
      <c r="I18" s="354"/>
      <c r="J18" s="267"/>
      <c r="K18" s="267"/>
      <c r="L18" s="432"/>
      <c r="M18" s="433"/>
      <c r="BE18" s="14"/>
      <c r="BF18" s="15" t="s">
        <v>618</v>
      </c>
      <c r="BG18" s="21"/>
    </row>
    <row r="19" spans="1:62" s="3" customFormat="1" ht="42" x14ac:dyDescent="0.3">
      <c r="A19" s="68" t="s">
        <v>35</v>
      </c>
      <c r="B19" s="17" t="s">
        <v>619</v>
      </c>
      <c r="C19" s="568" t="s">
        <v>620</v>
      </c>
      <c r="D19" s="568"/>
      <c r="E19" s="568"/>
      <c r="F19" s="16" t="s">
        <v>43</v>
      </c>
      <c r="G19" s="43">
        <v>0.19834750000000001</v>
      </c>
      <c r="H19" s="55">
        <f t="shared" si="0"/>
        <v>35061.14</v>
      </c>
      <c r="I19" s="55">
        <f t="shared" si="1"/>
        <v>6954.29</v>
      </c>
      <c r="J19" s="19">
        <v>8345.15</v>
      </c>
      <c r="K19" s="19">
        <f t="shared" si="2"/>
        <v>0</v>
      </c>
      <c r="L19" s="277">
        <f t="shared" si="3"/>
        <v>0</v>
      </c>
      <c r="M19" s="105">
        <v>0</v>
      </c>
      <c r="BE19" s="14"/>
      <c r="BF19" s="15"/>
      <c r="BG19" s="21" t="s">
        <v>620</v>
      </c>
    </row>
    <row r="20" spans="1:62" s="3" customFormat="1" ht="21.6" x14ac:dyDescent="0.3">
      <c r="A20" s="68" t="s">
        <v>40</v>
      </c>
      <c r="B20" s="17" t="s">
        <v>621</v>
      </c>
      <c r="C20" s="568" t="s">
        <v>622</v>
      </c>
      <c r="D20" s="568"/>
      <c r="E20" s="568"/>
      <c r="F20" s="16" t="s">
        <v>43</v>
      </c>
      <c r="G20" s="43">
        <v>0.19834750000000001</v>
      </c>
      <c r="H20" s="55">
        <f t="shared" si="0"/>
        <v>36078.35</v>
      </c>
      <c r="I20" s="55">
        <f t="shared" si="1"/>
        <v>7156.05</v>
      </c>
      <c r="J20" s="19">
        <v>8587.26</v>
      </c>
      <c r="K20" s="19">
        <f t="shared" si="2"/>
        <v>0</v>
      </c>
      <c r="L20" s="277">
        <f t="shared" si="3"/>
        <v>0</v>
      </c>
      <c r="M20" s="105">
        <v>0</v>
      </c>
      <c r="BE20" s="14"/>
      <c r="BF20" s="15"/>
      <c r="BG20" s="21" t="s">
        <v>622</v>
      </c>
    </row>
    <row r="21" spans="1:62" s="3" customFormat="1" ht="15" customHeight="1" x14ac:dyDescent="0.3">
      <c r="A21" s="609" t="s">
        <v>623</v>
      </c>
      <c r="B21" s="602"/>
      <c r="C21" s="602"/>
      <c r="D21" s="602"/>
      <c r="E21" s="602"/>
      <c r="F21" s="602"/>
      <c r="G21" s="602"/>
      <c r="H21" s="101"/>
      <c r="I21" s="101"/>
      <c r="J21" s="102"/>
      <c r="K21" s="102"/>
      <c r="L21" s="430"/>
      <c r="M21" s="431"/>
      <c r="BE21" s="14" t="s">
        <v>623</v>
      </c>
      <c r="BF21" s="15"/>
      <c r="BG21" s="21"/>
    </row>
    <row r="22" spans="1:62" s="3" customFormat="1" ht="15" customHeight="1" x14ac:dyDescent="0.3">
      <c r="A22" s="610" t="s">
        <v>624</v>
      </c>
      <c r="B22" s="604"/>
      <c r="C22" s="604"/>
      <c r="D22" s="604"/>
      <c r="E22" s="604"/>
      <c r="F22" s="604"/>
      <c r="G22" s="604"/>
      <c r="H22" s="354"/>
      <c r="I22" s="354"/>
      <c r="J22" s="267"/>
      <c r="K22" s="267"/>
      <c r="L22" s="432"/>
      <c r="M22" s="433"/>
      <c r="BE22" s="14"/>
      <c r="BF22" s="15" t="s">
        <v>624</v>
      </c>
      <c r="BG22" s="21"/>
    </row>
    <row r="23" spans="1:62" s="3" customFormat="1" ht="42" x14ac:dyDescent="0.3">
      <c r="A23" s="68" t="s">
        <v>47</v>
      </c>
      <c r="B23" s="17" t="s">
        <v>625</v>
      </c>
      <c r="C23" s="568" t="s">
        <v>626</v>
      </c>
      <c r="D23" s="568"/>
      <c r="E23" s="568"/>
      <c r="F23" s="16" t="s">
        <v>185</v>
      </c>
      <c r="G23" s="42">
        <v>0.64514000000000005</v>
      </c>
      <c r="H23" s="55">
        <f t="shared" si="0"/>
        <v>185183.65</v>
      </c>
      <c r="I23" s="55">
        <f t="shared" si="1"/>
        <v>119469.38</v>
      </c>
      <c r="J23" s="19">
        <v>143363.26</v>
      </c>
      <c r="K23" s="19">
        <f t="shared" si="2"/>
        <v>499192.1</v>
      </c>
      <c r="L23" s="277">
        <f t="shared" si="3"/>
        <v>322048.78999999998</v>
      </c>
      <c r="M23" s="105">
        <v>386458.55</v>
      </c>
      <c r="BE23" s="14"/>
      <c r="BF23" s="15"/>
      <c r="BG23" s="21" t="s">
        <v>626</v>
      </c>
    </row>
    <row r="24" spans="1:62" s="3" customFormat="1" ht="20.399999999999999" x14ac:dyDescent="0.3">
      <c r="A24" s="69"/>
      <c r="B24" s="26" t="s">
        <v>627</v>
      </c>
      <c r="C24" s="600" t="s">
        <v>628</v>
      </c>
      <c r="D24" s="600"/>
      <c r="E24" s="600"/>
      <c r="F24" s="27" t="s">
        <v>67</v>
      </c>
      <c r="G24" s="22" t="s">
        <v>629</v>
      </c>
      <c r="H24" s="55"/>
      <c r="I24" s="55"/>
      <c r="J24" s="19"/>
      <c r="K24" s="19"/>
      <c r="L24" s="277"/>
      <c r="M24" s="105"/>
      <c r="BE24" s="14"/>
      <c r="BF24" s="15"/>
      <c r="BG24" s="21"/>
      <c r="BH24" s="12" t="s">
        <v>628</v>
      </c>
    </row>
    <row r="25" spans="1:62" s="3" customFormat="1" ht="20.399999999999999" x14ac:dyDescent="0.3">
      <c r="A25" s="69"/>
      <c r="B25" s="26" t="s">
        <v>630</v>
      </c>
      <c r="C25" s="600" t="s">
        <v>631</v>
      </c>
      <c r="D25" s="600"/>
      <c r="E25" s="600"/>
      <c r="F25" s="27" t="s">
        <v>46</v>
      </c>
      <c r="G25" s="22" t="s">
        <v>632</v>
      </c>
      <c r="H25" s="55"/>
      <c r="I25" s="55"/>
      <c r="J25" s="19"/>
      <c r="K25" s="19"/>
      <c r="L25" s="277"/>
      <c r="M25" s="105"/>
      <c r="BE25" s="14"/>
      <c r="BF25" s="15"/>
      <c r="BG25" s="21"/>
      <c r="BH25" s="12" t="s">
        <v>631</v>
      </c>
    </row>
    <row r="26" spans="1:62" s="3" customFormat="1" ht="20.399999999999999" x14ac:dyDescent="0.3">
      <c r="A26" s="69"/>
      <c r="B26" s="26" t="s">
        <v>633</v>
      </c>
      <c r="C26" s="600" t="s">
        <v>634</v>
      </c>
      <c r="D26" s="600"/>
      <c r="E26" s="600"/>
      <c r="F26" s="27" t="s">
        <v>67</v>
      </c>
      <c r="G26" s="22" t="s">
        <v>635</v>
      </c>
      <c r="H26" s="55"/>
      <c r="I26" s="55"/>
      <c r="J26" s="19"/>
      <c r="K26" s="19"/>
      <c r="L26" s="277"/>
      <c r="M26" s="105"/>
      <c r="BE26" s="14"/>
      <c r="BF26" s="15"/>
      <c r="BG26" s="21"/>
      <c r="BH26" s="12" t="s">
        <v>634</v>
      </c>
    </row>
    <row r="27" spans="1:62" s="3" customFormat="1" ht="20.399999999999999" x14ac:dyDescent="0.3">
      <c r="A27" s="69"/>
      <c r="B27" s="26" t="s">
        <v>636</v>
      </c>
      <c r="C27" s="600" t="s">
        <v>637</v>
      </c>
      <c r="D27" s="600"/>
      <c r="E27" s="600"/>
      <c r="F27" s="27" t="s">
        <v>67</v>
      </c>
      <c r="G27" s="22" t="s">
        <v>638</v>
      </c>
      <c r="H27" s="55"/>
      <c r="I27" s="55"/>
      <c r="J27" s="19"/>
      <c r="K27" s="19"/>
      <c r="L27" s="277"/>
      <c r="M27" s="105"/>
      <c r="BE27" s="14"/>
      <c r="BF27" s="15"/>
      <c r="BG27" s="21"/>
      <c r="BH27" s="12" t="s">
        <v>637</v>
      </c>
    </row>
    <row r="28" spans="1:62" s="3" customFormat="1" ht="21.6" x14ac:dyDescent="0.3">
      <c r="A28" s="69"/>
      <c r="B28" s="26" t="s">
        <v>639</v>
      </c>
      <c r="C28" s="600" t="s">
        <v>640</v>
      </c>
      <c r="D28" s="600"/>
      <c r="E28" s="600"/>
      <c r="F28" s="27" t="s">
        <v>38</v>
      </c>
      <c r="G28" s="22" t="s">
        <v>641</v>
      </c>
      <c r="H28" s="55"/>
      <c r="I28" s="55"/>
      <c r="J28" s="19"/>
      <c r="K28" s="19"/>
      <c r="L28" s="277"/>
      <c r="M28" s="105"/>
      <c r="BE28" s="14"/>
      <c r="BF28" s="15"/>
      <c r="BG28" s="21"/>
      <c r="BH28" s="12" t="s">
        <v>640</v>
      </c>
    </row>
    <row r="29" spans="1:62" s="3" customFormat="1" ht="20.399999999999999" x14ac:dyDescent="0.3">
      <c r="A29" s="106" t="s">
        <v>75</v>
      </c>
      <c r="B29" s="37" t="s">
        <v>642</v>
      </c>
      <c r="C29" s="599" t="s">
        <v>643</v>
      </c>
      <c r="D29" s="599"/>
      <c r="E29" s="599"/>
      <c r="F29" s="38" t="s">
        <v>67</v>
      </c>
      <c r="G29" s="39" t="s">
        <v>33</v>
      </c>
      <c r="H29" s="55"/>
      <c r="I29" s="55"/>
      <c r="J29" s="19"/>
      <c r="K29" s="19"/>
      <c r="L29" s="277"/>
      <c r="M29" s="105"/>
      <c r="BE29" s="14"/>
      <c r="BF29" s="15"/>
      <c r="BG29" s="21"/>
      <c r="BH29" s="12"/>
      <c r="BI29" s="41" t="s">
        <v>643</v>
      </c>
    </row>
    <row r="30" spans="1:62" s="3" customFormat="1" ht="20.399999999999999" x14ac:dyDescent="0.3">
      <c r="A30" s="69"/>
      <c r="B30" s="26" t="s">
        <v>644</v>
      </c>
      <c r="C30" s="600" t="s">
        <v>645</v>
      </c>
      <c r="D30" s="600"/>
      <c r="E30" s="600"/>
      <c r="F30" s="27" t="s">
        <v>67</v>
      </c>
      <c r="G30" s="22" t="s">
        <v>646</v>
      </c>
      <c r="H30" s="55"/>
      <c r="I30" s="55"/>
      <c r="J30" s="19"/>
      <c r="K30" s="19"/>
      <c r="L30" s="277"/>
      <c r="M30" s="105"/>
      <c r="BE30" s="14"/>
      <c r="BF30" s="15"/>
      <c r="BG30" s="21"/>
      <c r="BH30" s="12" t="s">
        <v>645</v>
      </c>
      <c r="BI30" s="41"/>
    </row>
    <row r="31" spans="1:62" s="3" customFormat="1" ht="21.6" x14ac:dyDescent="0.3">
      <c r="A31" s="69"/>
      <c r="B31" s="26" t="s">
        <v>647</v>
      </c>
      <c r="C31" s="600" t="s">
        <v>648</v>
      </c>
      <c r="D31" s="600"/>
      <c r="E31" s="600"/>
      <c r="F31" s="27" t="s">
        <v>67</v>
      </c>
      <c r="G31" s="22" t="s">
        <v>646</v>
      </c>
      <c r="H31" s="55"/>
      <c r="I31" s="55"/>
      <c r="J31" s="19"/>
      <c r="K31" s="19"/>
      <c r="L31" s="277"/>
      <c r="M31" s="105"/>
      <c r="BE31" s="14"/>
      <c r="BF31" s="15"/>
      <c r="BG31" s="21"/>
      <c r="BH31" s="12" t="s">
        <v>648</v>
      </c>
      <c r="BI31" s="41"/>
    </row>
    <row r="32" spans="1:62" s="3" customFormat="1" ht="21.6" x14ac:dyDescent="0.3">
      <c r="A32" s="69" t="s">
        <v>126</v>
      </c>
      <c r="B32" s="26" t="s">
        <v>649</v>
      </c>
      <c r="C32" s="600" t="s">
        <v>650</v>
      </c>
      <c r="D32" s="600"/>
      <c r="E32" s="600"/>
      <c r="F32" s="27" t="s">
        <v>67</v>
      </c>
      <c r="G32" s="22" t="s">
        <v>651</v>
      </c>
      <c r="H32" s="55"/>
      <c r="I32" s="55"/>
      <c r="J32" s="19"/>
      <c r="K32" s="19"/>
      <c r="L32" s="277"/>
      <c r="M32" s="105"/>
      <c r="BE32" s="14"/>
      <c r="BF32" s="15"/>
      <c r="BG32" s="21"/>
      <c r="BH32" s="12"/>
      <c r="BI32" s="41"/>
      <c r="BJ32" s="12" t="s">
        <v>650</v>
      </c>
    </row>
    <row r="33" spans="1:62" s="3" customFormat="1" ht="31.8" x14ac:dyDescent="0.3">
      <c r="A33" s="68" t="s">
        <v>52</v>
      </c>
      <c r="B33" s="17" t="s">
        <v>652</v>
      </c>
      <c r="C33" s="568" t="s">
        <v>653</v>
      </c>
      <c r="D33" s="568"/>
      <c r="E33" s="568"/>
      <c r="F33" s="16" t="s">
        <v>185</v>
      </c>
      <c r="G33" s="42">
        <v>0.64514000000000005</v>
      </c>
      <c r="H33" s="55">
        <f t="shared" si="0"/>
        <v>10953.33</v>
      </c>
      <c r="I33" s="55">
        <f t="shared" si="1"/>
        <v>7066.43</v>
      </c>
      <c r="J33" s="19">
        <v>8479.7099999999991</v>
      </c>
      <c r="K33" s="19">
        <f t="shared" si="2"/>
        <v>121861.58</v>
      </c>
      <c r="L33" s="277">
        <f t="shared" si="3"/>
        <v>78617.78</v>
      </c>
      <c r="M33" s="105">
        <v>94341.33</v>
      </c>
      <c r="BE33" s="14"/>
      <c r="BF33" s="15"/>
      <c r="BG33" s="21" t="s">
        <v>653</v>
      </c>
      <c r="BH33" s="12"/>
      <c r="BI33" s="41"/>
      <c r="BJ33" s="12"/>
    </row>
    <row r="34" spans="1:62" s="3" customFormat="1" ht="20.399999999999999" x14ac:dyDescent="0.3">
      <c r="A34" s="69"/>
      <c r="B34" s="26" t="s">
        <v>627</v>
      </c>
      <c r="C34" s="600" t="s">
        <v>628</v>
      </c>
      <c r="D34" s="600"/>
      <c r="E34" s="600"/>
      <c r="F34" s="27" t="s">
        <v>67</v>
      </c>
      <c r="G34" s="22" t="s">
        <v>654</v>
      </c>
      <c r="H34" s="55"/>
      <c r="I34" s="55"/>
      <c r="J34" s="19"/>
      <c r="K34" s="19"/>
      <c r="L34" s="277"/>
      <c r="M34" s="105"/>
      <c r="BE34" s="14"/>
      <c r="BF34" s="15"/>
      <c r="BG34" s="21"/>
      <c r="BH34" s="12" t="s">
        <v>628</v>
      </c>
      <c r="BI34" s="41"/>
      <c r="BJ34" s="12"/>
    </row>
    <row r="35" spans="1:62" s="3" customFormat="1" ht="20.399999999999999" x14ac:dyDescent="0.3">
      <c r="A35" s="69"/>
      <c r="B35" s="26" t="s">
        <v>630</v>
      </c>
      <c r="C35" s="600" t="s">
        <v>631</v>
      </c>
      <c r="D35" s="600"/>
      <c r="E35" s="600"/>
      <c r="F35" s="27" t="s">
        <v>46</v>
      </c>
      <c r="G35" s="22" t="s">
        <v>655</v>
      </c>
      <c r="H35" s="55"/>
      <c r="I35" s="55"/>
      <c r="J35" s="19"/>
      <c r="K35" s="19"/>
      <c r="L35" s="277"/>
      <c r="M35" s="105"/>
      <c r="BE35" s="14"/>
      <c r="BF35" s="15"/>
      <c r="BG35" s="21"/>
      <c r="BH35" s="12" t="s">
        <v>631</v>
      </c>
      <c r="BI35" s="41"/>
      <c r="BJ35" s="12"/>
    </row>
    <row r="36" spans="1:62" s="3" customFormat="1" ht="20.399999999999999" x14ac:dyDescent="0.3">
      <c r="A36" s="106" t="s">
        <v>75</v>
      </c>
      <c r="B36" s="37" t="s">
        <v>642</v>
      </c>
      <c r="C36" s="599" t="s">
        <v>643</v>
      </c>
      <c r="D36" s="599"/>
      <c r="E36" s="599"/>
      <c r="F36" s="38" t="s">
        <v>67</v>
      </c>
      <c r="G36" s="39" t="s">
        <v>33</v>
      </c>
      <c r="H36" s="55"/>
      <c r="I36" s="55"/>
      <c r="J36" s="19"/>
      <c r="K36" s="19"/>
      <c r="L36" s="277"/>
      <c r="M36" s="105"/>
      <c r="BE36" s="14"/>
      <c r="BF36" s="15"/>
      <c r="BG36" s="21"/>
      <c r="BH36" s="12"/>
      <c r="BI36" s="41" t="s">
        <v>643</v>
      </c>
      <c r="BJ36" s="12"/>
    </row>
    <row r="37" spans="1:62" s="3" customFormat="1" ht="21.6" x14ac:dyDescent="0.3">
      <c r="A37" s="69" t="s">
        <v>126</v>
      </c>
      <c r="B37" s="26" t="s">
        <v>649</v>
      </c>
      <c r="C37" s="600" t="s">
        <v>650</v>
      </c>
      <c r="D37" s="600"/>
      <c r="E37" s="600"/>
      <c r="F37" s="27" t="s">
        <v>67</v>
      </c>
      <c r="G37" s="22" t="s">
        <v>656</v>
      </c>
      <c r="H37" s="55"/>
      <c r="I37" s="55"/>
      <c r="J37" s="19"/>
      <c r="K37" s="19"/>
      <c r="L37" s="277"/>
      <c r="M37" s="105"/>
      <c r="BE37" s="14"/>
      <c r="BF37" s="15"/>
      <c r="BG37" s="21"/>
      <c r="BH37" s="12"/>
      <c r="BI37" s="41"/>
      <c r="BJ37" s="12" t="s">
        <v>650</v>
      </c>
    </row>
    <row r="38" spans="1:62" s="3" customFormat="1" ht="15" customHeight="1" x14ac:dyDescent="0.3">
      <c r="A38" s="610" t="s">
        <v>657</v>
      </c>
      <c r="B38" s="604"/>
      <c r="C38" s="604"/>
      <c r="D38" s="604"/>
      <c r="E38" s="604"/>
      <c r="F38" s="604"/>
      <c r="G38" s="604"/>
      <c r="H38" s="354"/>
      <c r="I38" s="354"/>
      <c r="J38" s="267"/>
      <c r="K38" s="267"/>
      <c r="L38" s="432"/>
      <c r="M38" s="433"/>
      <c r="BE38" s="14"/>
      <c r="BF38" s="15" t="s">
        <v>657</v>
      </c>
      <c r="BG38" s="21"/>
      <c r="BH38" s="12"/>
      <c r="BI38" s="41"/>
      <c r="BJ38" s="12"/>
    </row>
    <row r="39" spans="1:62" s="3" customFormat="1" ht="31.8" x14ac:dyDescent="0.3">
      <c r="A39" s="68" t="s">
        <v>55</v>
      </c>
      <c r="B39" s="17" t="s">
        <v>658</v>
      </c>
      <c r="C39" s="568" t="s">
        <v>659</v>
      </c>
      <c r="D39" s="568"/>
      <c r="E39" s="568"/>
      <c r="F39" s="16" t="s">
        <v>67</v>
      </c>
      <c r="G39" s="30">
        <v>0.27</v>
      </c>
      <c r="H39" s="55">
        <f t="shared" si="0"/>
        <v>2502.7800000000002</v>
      </c>
      <c r="I39" s="55">
        <f t="shared" si="1"/>
        <v>675.75</v>
      </c>
      <c r="J39" s="19">
        <v>810.9</v>
      </c>
      <c r="K39" s="19">
        <f t="shared" si="2"/>
        <v>16409.37</v>
      </c>
      <c r="L39" s="277">
        <f t="shared" si="3"/>
        <v>4430.53</v>
      </c>
      <c r="M39" s="105">
        <v>5316.63</v>
      </c>
      <c r="BE39" s="14"/>
      <c r="BF39" s="15"/>
      <c r="BG39" s="21" t="s">
        <v>659</v>
      </c>
      <c r="BH39" s="12"/>
      <c r="BI39" s="41"/>
      <c r="BJ39" s="12"/>
    </row>
    <row r="40" spans="1:62" s="3" customFormat="1" ht="20.399999999999999" x14ac:dyDescent="0.3">
      <c r="A40" s="69"/>
      <c r="B40" s="26" t="s">
        <v>627</v>
      </c>
      <c r="C40" s="600" t="s">
        <v>628</v>
      </c>
      <c r="D40" s="600"/>
      <c r="E40" s="600"/>
      <c r="F40" s="27" t="s">
        <v>67</v>
      </c>
      <c r="G40" s="22" t="s">
        <v>660</v>
      </c>
      <c r="H40" s="55"/>
      <c r="I40" s="55"/>
      <c r="J40" s="19"/>
      <c r="K40" s="19"/>
      <c r="L40" s="277"/>
      <c r="M40" s="105"/>
      <c r="BE40" s="14"/>
      <c r="BF40" s="15"/>
      <c r="BG40" s="21"/>
      <c r="BH40" s="12" t="s">
        <v>628</v>
      </c>
      <c r="BI40" s="41"/>
      <c r="BJ40" s="12"/>
    </row>
    <row r="41" spans="1:62" s="3" customFormat="1" ht="28.5" customHeight="1" x14ac:dyDescent="0.3">
      <c r="A41" s="610" t="s">
        <v>661</v>
      </c>
      <c r="B41" s="604"/>
      <c r="C41" s="604"/>
      <c r="D41" s="604"/>
      <c r="E41" s="604"/>
      <c r="F41" s="604"/>
      <c r="G41" s="604"/>
      <c r="H41" s="354"/>
      <c r="I41" s="354"/>
      <c r="J41" s="267"/>
      <c r="K41" s="267"/>
      <c r="L41" s="432"/>
      <c r="M41" s="433"/>
      <c r="BE41" s="14"/>
      <c r="BF41" s="15" t="s">
        <v>661</v>
      </c>
      <c r="BG41" s="21"/>
      <c r="BH41" s="12"/>
      <c r="BI41" s="41"/>
      <c r="BJ41" s="12"/>
    </row>
    <row r="42" spans="1:62" s="3" customFormat="1" ht="42" x14ac:dyDescent="0.3">
      <c r="A42" s="68" t="s">
        <v>56</v>
      </c>
      <c r="B42" s="17" t="s">
        <v>625</v>
      </c>
      <c r="C42" s="568" t="s">
        <v>626</v>
      </c>
      <c r="D42" s="568"/>
      <c r="E42" s="568"/>
      <c r="F42" s="16" t="s">
        <v>185</v>
      </c>
      <c r="G42" s="42">
        <v>0.64514000000000005</v>
      </c>
      <c r="H42" s="55">
        <f t="shared" si="0"/>
        <v>185183.65</v>
      </c>
      <c r="I42" s="55">
        <f t="shared" si="1"/>
        <v>119469.38</v>
      </c>
      <c r="J42" s="19">
        <v>143363.26</v>
      </c>
      <c r="K42" s="19">
        <f t="shared" si="2"/>
        <v>430177.33</v>
      </c>
      <c r="L42" s="277">
        <f t="shared" si="3"/>
        <v>277524.59999999998</v>
      </c>
      <c r="M42" s="105">
        <v>333029.52</v>
      </c>
      <c r="BE42" s="14"/>
      <c r="BF42" s="15"/>
      <c r="BG42" s="21" t="s">
        <v>626</v>
      </c>
      <c r="BH42" s="12"/>
      <c r="BI42" s="41"/>
      <c r="BJ42" s="12"/>
    </row>
    <row r="43" spans="1:62" s="3" customFormat="1" ht="20.399999999999999" x14ac:dyDescent="0.3">
      <c r="A43" s="69"/>
      <c r="B43" s="26" t="s">
        <v>627</v>
      </c>
      <c r="C43" s="600" t="s">
        <v>628</v>
      </c>
      <c r="D43" s="600"/>
      <c r="E43" s="600"/>
      <c r="F43" s="27" t="s">
        <v>67</v>
      </c>
      <c r="G43" s="22" t="s">
        <v>629</v>
      </c>
      <c r="H43" s="55"/>
      <c r="I43" s="55"/>
      <c r="J43" s="19"/>
      <c r="K43" s="19"/>
      <c r="L43" s="277"/>
      <c r="M43" s="105"/>
      <c r="BE43" s="14"/>
      <c r="BF43" s="15"/>
      <c r="BG43" s="21"/>
      <c r="BH43" s="12" t="s">
        <v>628</v>
      </c>
      <c r="BI43" s="41"/>
      <c r="BJ43" s="12"/>
    </row>
    <row r="44" spans="1:62" s="3" customFormat="1" ht="20.399999999999999" x14ac:dyDescent="0.3">
      <c r="A44" s="69"/>
      <c r="B44" s="26" t="s">
        <v>630</v>
      </c>
      <c r="C44" s="600" t="s">
        <v>631</v>
      </c>
      <c r="D44" s="600"/>
      <c r="E44" s="600"/>
      <c r="F44" s="27" t="s">
        <v>46</v>
      </c>
      <c r="G44" s="22" t="s">
        <v>632</v>
      </c>
      <c r="H44" s="55"/>
      <c r="I44" s="55"/>
      <c r="J44" s="19"/>
      <c r="K44" s="19"/>
      <c r="L44" s="277"/>
      <c r="M44" s="105"/>
      <c r="BE44" s="14"/>
      <c r="BF44" s="15"/>
      <c r="BG44" s="21"/>
      <c r="BH44" s="12" t="s">
        <v>631</v>
      </c>
      <c r="BI44" s="41"/>
      <c r="BJ44" s="12"/>
    </row>
    <row r="45" spans="1:62" s="3" customFormat="1" ht="20.399999999999999" x14ac:dyDescent="0.3">
      <c r="A45" s="69"/>
      <c r="B45" s="26" t="s">
        <v>633</v>
      </c>
      <c r="C45" s="600" t="s">
        <v>634</v>
      </c>
      <c r="D45" s="600"/>
      <c r="E45" s="600"/>
      <c r="F45" s="27" t="s">
        <v>67</v>
      </c>
      <c r="G45" s="22" t="s">
        <v>635</v>
      </c>
      <c r="H45" s="55"/>
      <c r="I45" s="55"/>
      <c r="J45" s="19"/>
      <c r="K45" s="19"/>
      <c r="L45" s="277"/>
      <c r="M45" s="105"/>
      <c r="BE45" s="14"/>
      <c r="BF45" s="15"/>
      <c r="BG45" s="21"/>
      <c r="BH45" s="12" t="s">
        <v>634</v>
      </c>
      <c r="BI45" s="41"/>
      <c r="BJ45" s="12"/>
    </row>
    <row r="46" spans="1:62" s="3" customFormat="1" ht="20.399999999999999" x14ac:dyDescent="0.3">
      <c r="A46" s="69"/>
      <c r="B46" s="26" t="s">
        <v>636</v>
      </c>
      <c r="C46" s="600" t="s">
        <v>637</v>
      </c>
      <c r="D46" s="600"/>
      <c r="E46" s="600"/>
      <c r="F46" s="27" t="s">
        <v>67</v>
      </c>
      <c r="G46" s="22" t="s">
        <v>638</v>
      </c>
      <c r="H46" s="55"/>
      <c r="I46" s="55"/>
      <c r="J46" s="19"/>
      <c r="K46" s="19"/>
      <c r="L46" s="277"/>
      <c r="M46" s="105"/>
      <c r="BE46" s="14"/>
      <c r="BF46" s="15"/>
      <c r="BG46" s="21"/>
      <c r="BH46" s="12" t="s">
        <v>637</v>
      </c>
      <c r="BI46" s="41"/>
      <c r="BJ46" s="12"/>
    </row>
    <row r="47" spans="1:62" s="3" customFormat="1" ht="21.6" x14ac:dyDescent="0.3">
      <c r="A47" s="69"/>
      <c r="B47" s="26" t="s">
        <v>639</v>
      </c>
      <c r="C47" s="600" t="s">
        <v>640</v>
      </c>
      <c r="D47" s="600"/>
      <c r="E47" s="600"/>
      <c r="F47" s="27" t="s">
        <v>38</v>
      </c>
      <c r="G47" s="22" t="s">
        <v>641</v>
      </c>
      <c r="H47" s="55"/>
      <c r="I47" s="55"/>
      <c r="J47" s="19"/>
      <c r="K47" s="19"/>
      <c r="L47" s="277"/>
      <c r="M47" s="105"/>
      <c r="BE47" s="14"/>
      <c r="BF47" s="15"/>
      <c r="BG47" s="21"/>
      <c r="BH47" s="12" t="s">
        <v>640</v>
      </c>
      <c r="BI47" s="41"/>
      <c r="BJ47" s="12"/>
    </row>
    <row r="48" spans="1:62" s="3" customFormat="1" ht="20.399999999999999" x14ac:dyDescent="0.3">
      <c r="A48" s="106" t="s">
        <v>75</v>
      </c>
      <c r="B48" s="37" t="s">
        <v>642</v>
      </c>
      <c r="C48" s="599" t="s">
        <v>643</v>
      </c>
      <c r="D48" s="599"/>
      <c r="E48" s="599"/>
      <c r="F48" s="38" t="s">
        <v>67</v>
      </c>
      <c r="G48" s="39" t="s">
        <v>33</v>
      </c>
      <c r="H48" s="55"/>
      <c r="I48" s="55"/>
      <c r="J48" s="19"/>
      <c r="K48" s="19"/>
      <c r="L48" s="277"/>
      <c r="M48" s="105"/>
      <c r="BE48" s="14"/>
      <c r="BF48" s="15"/>
      <c r="BG48" s="21"/>
      <c r="BH48" s="12"/>
      <c r="BI48" s="41" t="s">
        <v>643</v>
      </c>
      <c r="BJ48" s="12"/>
    </row>
    <row r="49" spans="1:62" s="3" customFormat="1" ht="20.399999999999999" x14ac:dyDescent="0.3">
      <c r="A49" s="69"/>
      <c r="B49" s="26" t="s">
        <v>644</v>
      </c>
      <c r="C49" s="600" t="s">
        <v>645</v>
      </c>
      <c r="D49" s="600"/>
      <c r="E49" s="600"/>
      <c r="F49" s="27" t="s">
        <v>67</v>
      </c>
      <c r="G49" s="22" t="s">
        <v>646</v>
      </c>
      <c r="H49" s="55"/>
      <c r="I49" s="55"/>
      <c r="J49" s="19"/>
      <c r="K49" s="19"/>
      <c r="L49" s="277"/>
      <c r="M49" s="105"/>
      <c r="BE49" s="14"/>
      <c r="BF49" s="15"/>
      <c r="BG49" s="21"/>
      <c r="BH49" s="12" t="s">
        <v>645</v>
      </c>
      <c r="BI49" s="41"/>
      <c r="BJ49" s="12"/>
    </row>
    <row r="50" spans="1:62" s="3" customFormat="1" ht="21.6" x14ac:dyDescent="0.3">
      <c r="A50" s="69"/>
      <c r="B50" s="26" t="s">
        <v>647</v>
      </c>
      <c r="C50" s="600" t="s">
        <v>648</v>
      </c>
      <c r="D50" s="600"/>
      <c r="E50" s="600"/>
      <c r="F50" s="27" t="s">
        <v>67</v>
      </c>
      <c r="G50" s="22" t="s">
        <v>646</v>
      </c>
      <c r="H50" s="55"/>
      <c r="I50" s="55"/>
      <c r="J50" s="19"/>
      <c r="K50" s="19"/>
      <c r="L50" s="277"/>
      <c r="M50" s="105"/>
      <c r="BE50" s="14"/>
      <c r="BF50" s="15"/>
      <c r="BG50" s="21"/>
      <c r="BH50" s="12" t="s">
        <v>648</v>
      </c>
      <c r="BI50" s="41"/>
      <c r="BJ50" s="12"/>
    </row>
    <row r="51" spans="1:62" s="3" customFormat="1" ht="21.6" x14ac:dyDescent="0.3">
      <c r="A51" s="69" t="s">
        <v>126</v>
      </c>
      <c r="B51" s="26" t="s">
        <v>662</v>
      </c>
      <c r="C51" s="600" t="s">
        <v>663</v>
      </c>
      <c r="D51" s="600"/>
      <c r="E51" s="600"/>
      <c r="F51" s="27" t="s">
        <v>67</v>
      </c>
      <c r="G51" s="22" t="s">
        <v>664</v>
      </c>
      <c r="H51" s="55"/>
      <c r="I51" s="55"/>
      <c r="J51" s="19"/>
      <c r="K51" s="19"/>
      <c r="L51" s="277"/>
      <c r="M51" s="105"/>
      <c r="BE51" s="14"/>
      <c r="BF51" s="15"/>
      <c r="BG51" s="21"/>
      <c r="BH51" s="12"/>
      <c r="BI51" s="41"/>
      <c r="BJ51" s="12" t="s">
        <v>663</v>
      </c>
    </row>
    <row r="52" spans="1:62" s="3" customFormat="1" ht="31.8" x14ac:dyDescent="0.3">
      <c r="A52" s="68" t="s">
        <v>162</v>
      </c>
      <c r="B52" s="17" t="s">
        <v>652</v>
      </c>
      <c r="C52" s="568" t="s">
        <v>653</v>
      </c>
      <c r="D52" s="568"/>
      <c r="E52" s="568"/>
      <c r="F52" s="16" t="s">
        <v>185</v>
      </c>
      <c r="G52" s="42">
        <v>0.64514000000000005</v>
      </c>
      <c r="H52" s="55">
        <f t="shared" si="0"/>
        <v>32860.14</v>
      </c>
      <c r="I52" s="55">
        <f t="shared" si="1"/>
        <v>21199.39</v>
      </c>
      <c r="J52" s="19">
        <v>25439.27</v>
      </c>
      <c r="K52" s="19">
        <f t="shared" si="2"/>
        <v>316435.09999999998</v>
      </c>
      <c r="L52" s="277">
        <f t="shared" si="3"/>
        <v>204144.94</v>
      </c>
      <c r="M52" s="105">
        <v>244973.93</v>
      </c>
      <c r="BE52" s="14"/>
      <c r="BF52" s="15"/>
      <c r="BG52" s="21" t="s">
        <v>653</v>
      </c>
      <c r="BH52" s="12"/>
      <c r="BI52" s="41"/>
      <c r="BJ52" s="12"/>
    </row>
    <row r="53" spans="1:62" s="3" customFormat="1" ht="20.399999999999999" x14ac:dyDescent="0.3">
      <c r="A53" s="69"/>
      <c r="B53" s="26" t="s">
        <v>627</v>
      </c>
      <c r="C53" s="600" t="s">
        <v>628</v>
      </c>
      <c r="D53" s="600"/>
      <c r="E53" s="600"/>
      <c r="F53" s="27" t="s">
        <v>67</v>
      </c>
      <c r="G53" s="22" t="s">
        <v>665</v>
      </c>
      <c r="H53" s="55"/>
      <c r="I53" s="55"/>
      <c r="J53" s="19"/>
      <c r="K53" s="19"/>
      <c r="L53" s="277"/>
      <c r="M53" s="105"/>
      <c r="BE53" s="14"/>
      <c r="BF53" s="15"/>
      <c r="BG53" s="21"/>
      <c r="BH53" s="12" t="s">
        <v>628</v>
      </c>
      <c r="BI53" s="41"/>
      <c r="BJ53" s="12"/>
    </row>
    <row r="54" spans="1:62" s="3" customFormat="1" ht="20.399999999999999" x14ac:dyDescent="0.3">
      <c r="A54" s="69"/>
      <c r="B54" s="26" t="s">
        <v>630</v>
      </c>
      <c r="C54" s="600" t="s">
        <v>631</v>
      </c>
      <c r="D54" s="600"/>
      <c r="E54" s="600"/>
      <c r="F54" s="27" t="s">
        <v>46</v>
      </c>
      <c r="G54" s="22" t="s">
        <v>666</v>
      </c>
      <c r="H54" s="55"/>
      <c r="I54" s="55"/>
      <c r="J54" s="19"/>
      <c r="K54" s="19"/>
      <c r="L54" s="277"/>
      <c r="M54" s="105"/>
      <c r="BE54" s="14"/>
      <c r="BF54" s="15"/>
      <c r="BG54" s="21"/>
      <c r="BH54" s="12" t="s">
        <v>631</v>
      </c>
      <c r="BI54" s="41"/>
      <c r="BJ54" s="12"/>
    </row>
    <row r="55" spans="1:62" s="3" customFormat="1" ht="20.399999999999999" x14ac:dyDescent="0.3">
      <c r="A55" s="106" t="s">
        <v>75</v>
      </c>
      <c r="B55" s="37" t="s">
        <v>642</v>
      </c>
      <c r="C55" s="599" t="s">
        <v>643</v>
      </c>
      <c r="D55" s="599"/>
      <c r="E55" s="599"/>
      <c r="F55" s="38" t="s">
        <v>67</v>
      </c>
      <c r="G55" s="39" t="s">
        <v>33</v>
      </c>
      <c r="H55" s="55"/>
      <c r="I55" s="55"/>
      <c r="J55" s="19"/>
      <c r="K55" s="19"/>
      <c r="L55" s="277"/>
      <c r="M55" s="105"/>
      <c r="BE55" s="14"/>
      <c r="BF55" s="15"/>
      <c r="BG55" s="21"/>
      <c r="BH55" s="12"/>
      <c r="BI55" s="41" t="s">
        <v>643</v>
      </c>
      <c r="BJ55" s="12"/>
    </row>
    <row r="56" spans="1:62" s="3" customFormat="1" ht="21.6" x14ac:dyDescent="0.3">
      <c r="A56" s="69" t="s">
        <v>126</v>
      </c>
      <c r="B56" s="26" t="s">
        <v>662</v>
      </c>
      <c r="C56" s="600" t="s">
        <v>663</v>
      </c>
      <c r="D56" s="600"/>
      <c r="E56" s="600"/>
      <c r="F56" s="27" t="s">
        <v>67</v>
      </c>
      <c r="G56" s="22" t="s">
        <v>667</v>
      </c>
      <c r="H56" s="55"/>
      <c r="I56" s="55"/>
      <c r="J56" s="19"/>
      <c r="K56" s="19"/>
      <c r="L56" s="277"/>
      <c r="M56" s="105"/>
      <c r="BE56" s="14"/>
      <c r="BF56" s="15"/>
      <c r="BG56" s="21"/>
      <c r="BH56" s="12"/>
      <c r="BI56" s="41"/>
      <c r="BJ56" s="12" t="s">
        <v>663</v>
      </c>
    </row>
    <row r="57" spans="1:62" s="3" customFormat="1" ht="15" customHeight="1" x14ac:dyDescent="0.3">
      <c r="A57" s="610" t="s">
        <v>668</v>
      </c>
      <c r="B57" s="604"/>
      <c r="C57" s="604"/>
      <c r="D57" s="604"/>
      <c r="E57" s="604"/>
      <c r="F57" s="604"/>
      <c r="G57" s="604"/>
      <c r="H57" s="354"/>
      <c r="I57" s="354"/>
      <c r="J57" s="267"/>
      <c r="K57" s="267"/>
      <c r="L57" s="432"/>
      <c r="M57" s="433"/>
      <c r="BE57" s="14"/>
      <c r="BF57" s="15" t="s">
        <v>668</v>
      </c>
      <c r="BG57" s="21"/>
      <c r="BH57" s="12"/>
      <c r="BI57" s="41"/>
      <c r="BJ57" s="12"/>
    </row>
    <row r="58" spans="1:62" s="3" customFormat="1" ht="31.8" x14ac:dyDescent="0.3">
      <c r="A58" s="68" t="s">
        <v>165</v>
      </c>
      <c r="B58" s="17" t="s">
        <v>658</v>
      </c>
      <c r="C58" s="568" t="s">
        <v>659</v>
      </c>
      <c r="D58" s="568"/>
      <c r="E58" s="568"/>
      <c r="F58" s="16" t="s">
        <v>67</v>
      </c>
      <c r="G58" s="30">
        <v>0.27</v>
      </c>
      <c r="H58" s="55">
        <f t="shared" si="0"/>
        <v>2502.7800000000002</v>
      </c>
      <c r="I58" s="55">
        <f t="shared" si="1"/>
        <v>675.75</v>
      </c>
      <c r="J58" s="19">
        <v>810.9</v>
      </c>
      <c r="K58" s="19">
        <f t="shared" si="2"/>
        <v>16409.37</v>
      </c>
      <c r="L58" s="277">
        <f t="shared" si="3"/>
        <v>4430.53</v>
      </c>
      <c r="M58" s="105">
        <v>5316.63</v>
      </c>
      <c r="BE58" s="14"/>
      <c r="BF58" s="15"/>
      <c r="BG58" s="21" t="s">
        <v>659</v>
      </c>
      <c r="BH58" s="12"/>
      <c r="BI58" s="41"/>
      <c r="BJ58" s="12"/>
    </row>
    <row r="59" spans="1:62" s="3" customFormat="1" ht="20.399999999999999" x14ac:dyDescent="0.3">
      <c r="A59" s="69"/>
      <c r="B59" s="26" t="s">
        <v>627</v>
      </c>
      <c r="C59" s="600" t="s">
        <v>628</v>
      </c>
      <c r="D59" s="600"/>
      <c r="E59" s="600"/>
      <c r="F59" s="27" t="s">
        <v>67</v>
      </c>
      <c r="G59" s="22" t="s">
        <v>660</v>
      </c>
      <c r="H59" s="55"/>
      <c r="I59" s="55"/>
      <c r="J59" s="19"/>
      <c r="K59" s="19"/>
      <c r="L59" s="277"/>
      <c r="M59" s="105"/>
      <c r="BE59" s="14"/>
      <c r="BF59" s="15"/>
      <c r="BG59" s="21"/>
      <c r="BH59" s="12" t="s">
        <v>628</v>
      </c>
      <c r="BI59" s="41"/>
      <c r="BJ59" s="12"/>
    </row>
    <row r="60" spans="1:62" s="3" customFormat="1" ht="22.5" customHeight="1" x14ac:dyDescent="0.3">
      <c r="A60" s="610" t="s">
        <v>669</v>
      </c>
      <c r="B60" s="604"/>
      <c r="C60" s="604"/>
      <c r="D60" s="604"/>
      <c r="E60" s="604"/>
      <c r="F60" s="604"/>
      <c r="G60" s="604"/>
      <c r="H60" s="354"/>
      <c r="I60" s="354"/>
      <c r="J60" s="267"/>
      <c r="K60" s="267"/>
      <c r="L60" s="432"/>
      <c r="M60" s="433"/>
      <c r="BE60" s="14"/>
      <c r="BF60" s="15" t="s">
        <v>669</v>
      </c>
      <c r="BG60" s="21"/>
      <c r="BH60" s="12"/>
      <c r="BI60" s="41"/>
      <c r="BJ60" s="12"/>
    </row>
    <row r="61" spans="1:62" s="3" customFormat="1" ht="62.4" x14ac:dyDescent="0.3">
      <c r="A61" s="68" t="s">
        <v>166</v>
      </c>
      <c r="B61" s="17" t="s">
        <v>670</v>
      </c>
      <c r="C61" s="568" t="s">
        <v>671</v>
      </c>
      <c r="D61" s="568"/>
      <c r="E61" s="568"/>
      <c r="F61" s="16" t="s">
        <v>185</v>
      </c>
      <c r="G61" s="42">
        <v>0.70038</v>
      </c>
      <c r="H61" s="55">
        <f t="shared" si="0"/>
        <v>238075.2</v>
      </c>
      <c r="I61" s="55">
        <f t="shared" si="1"/>
        <v>166743.10999999999</v>
      </c>
      <c r="J61" s="19">
        <v>200091.73</v>
      </c>
      <c r="K61" s="19">
        <f t="shared" si="2"/>
        <v>228817.97</v>
      </c>
      <c r="L61" s="277">
        <f t="shared" si="3"/>
        <v>160259.53</v>
      </c>
      <c r="M61" s="105">
        <v>192311.44</v>
      </c>
      <c r="BE61" s="14"/>
      <c r="BF61" s="15"/>
      <c r="BG61" s="21" t="s">
        <v>671</v>
      </c>
      <c r="BH61" s="12"/>
      <c r="BI61" s="41"/>
      <c r="BJ61" s="12"/>
    </row>
    <row r="62" spans="1:62" s="3" customFormat="1" ht="20.399999999999999" x14ac:dyDescent="0.3">
      <c r="A62" s="69"/>
      <c r="B62" s="26" t="s">
        <v>150</v>
      </c>
      <c r="C62" s="600" t="s">
        <v>151</v>
      </c>
      <c r="D62" s="600"/>
      <c r="E62" s="600"/>
      <c r="F62" s="27" t="s">
        <v>46</v>
      </c>
      <c r="G62" s="22" t="s">
        <v>672</v>
      </c>
      <c r="H62" s="55"/>
      <c r="I62" s="55"/>
      <c r="J62" s="19"/>
      <c r="K62" s="19"/>
      <c r="L62" s="277"/>
      <c r="M62" s="105"/>
      <c r="BE62" s="14"/>
      <c r="BF62" s="15"/>
      <c r="BG62" s="21"/>
      <c r="BH62" s="12" t="s">
        <v>151</v>
      </c>
      <c r="BI62" s="41"/>
      <c r="BJ62" s="12"/>
    </row>
    <row r="63" spans="1:62" s="3" customFormat="1" ht="20.399999999999999" x14ac:dyDescent="0.3">
      <c r="A63" s="69"/>
      <c r="B63" s="26" t="s">
        <v>673</v>
      </c>
      <c r="C63" s="600" t="s">
        <v>674</v>
      </c>
      <c r="D63" s="600"/>
      <c r="E63" s="600"/>
      <c r="F63" s="27" t="s">
        <v>46</v>
      </c>
      <c r="G63" s="22" t="s">
        <v>675</v>
      </c>
      <c r="H63" s="55"/>
      <c r="I63" s="55"/>
      <c r="J63" s="19"/>
      <c r="K63" s="19"/>
      <c r="L63" s="277"/>
      <c r="M63" s="105"/>
      <c r="BE63" s="14"/>
      <c r="BF63" s="15"/>
      <c r="BG63" s="21"/>
      <c r="BH63" s="12" t="s">
        <v>674</v>
      </c>
      <c r="BI63" s="41"/>
      <c r="BJ63" s="12"/>
    </row>
    <row r="64" spans="1:62" s="3" customFormat="1" ht="20.399999999999999" x14ac:dyDescent="0.3">
      <c r="A64" s="69"/>
      <c r="B64" s="26" t="s">
        <v>676</v>
      </c>
      <c r="C64" s="600" t="s">
        <v>677</v>
      </c>
      <c r="D64" s="600"/>
      <c r="E64" s="600"/>
      <c r="F64" s="27" t="s">
        <v>46</v>
      </c>
      <c r="G64" s="22" t="s">
        <v>678</v>
      </c>
      <c r="H64" s="55"/>
      <c r="I64" s="55"/>
      <c r="J64" s="19"/>
      <c r="K64" s="19"/>
      <c r="L64" s="277"/>
      <c r="M64" s="105"/>
      <c r="BE64" s="14"/>
      <c r="BF64" s="15"/>
      <c r="BG64" s="21"/>
      <c r="BH64" s="12" t="s">
        <v>677</v>
      </c>
      <c r="BI64" s="41"/>
      <c r="BJ64" s="12"/>
    </row>
    <row r="65" spans="1:62" s="3" customFormat="1" ht="15" customHeight="1" x14ac:dyDescent="0.3">
      <c r="A65" s="610" t="s">
        <v>679</v>
      </c>
      <c r="B65" s="604"/>
      <c r="C65" s="604"/>
      <c r="D65" s="604"/>
      <c r="E65" s="604"/>
      <c r="F65" s="604"/>
      <c r="G65" s="604"/>
      <c r="H65" s="354"/>
      <c r="I65" s="354"/>
      <c r="J65" s="267"/>
      <c r="K65" s="267"/>
      <c r="L65" s="432"/>
      <c r="M65" s="433"/>
      <c r="BE65" s="14"/>
      <c r="BF65" s="15" t="s">
        <v>679</v>
      </c>
      <c r="BG65" s="21"/>
      <c r="BH65" s="12"/>
      <c r="BI65" s="41"/>
      <c r="BJ65" s="12"/>
    </row>
    <row r="66" spans="1:62" s="3" customFormat="1" ht="21.6" x14ac:dyDescent="0.3">
      <c r="A66" s="68" t="s">
        <v>169</v>
      </c>
      <c r="B66" s="17" t="s">
        <v>680</v>
      </c>
      <c r="C66" s="568" t="s">
        <v>681</v>
      </c>
      <c r="D66" s="568"/>
      <c r="E66" s="568"/>
      <c r="F66" s="16" t="s">
        <v>185</v>
      </c>
      <c r="G66" s="42">
        <v>0.72452000000000005</v>
      </c>
      <c r="H66" s="55">
        <f t="shared" si="0"/>
        <v>14448.16</v>
      </c>
      <c r="I66" s="55">
        <f t="shared" si="1"/>
        <v>10467.98</v>
      </c>
      <c r="J66" s="19">
        <v>12561.58</v>
      </c>
      <c r="K66" s="19">
        <f t="shared" si="2"/>
        <v>689.56</v>
      </c>
      <c r="L66" s="277">
        <f t="shared" si="3"/>
        <v>499.6</v>
      </c>
      <c r="M66" s="105">
        <v>599.52</v>
      </c>
      <c r="BE66" s="14"/>
      <c r="BF66" s="15"/>
      <c r="BG66" s="21" t="s">
        <v>681</v>
      </c>
      <c r="BH66" s="12"/>
      <c r="BI66" s="41"/>
      <c r="BJ66" s="12"/>
    </row>
    <row r="67" spans="1:62" s="3" customFormat="1" ht="20.399999999999999" x14ac:dyDescent="0.3">
      <c r="A67" s="106" t="s">
        <v>75</v>
      </c>
      <c r="B67" s="37" t="s">
        <v>682</v>
      </c>
      <c r="C67" s="599" t="s">
        <v>683</v>
      </c>
      <c r="D67" s="599"/>
      <c r="E67" s="599"/>
      <c r="F67" s="38" t="s">
        <v>154</v>
      </c>
      <c r="G67" s="39" t="s">
        <v>33</v>
      </c>
      <c r="H67" s="55"/>
      <c r="I67" s="55"/>
      <c r="J67" s="19"/>
      <c r="K67" s="19"/>
      <c r="L67" s="277"/>
      <c r="M67" s="105"/>
      <c r="BE67" s="14"/>
      <c r="BF67" s="15"/>
      <c r="BG67" s="21"/>
      <c r="BH67" s="12"/>
      <c r="BI67" s="41" t="s">
        <v>683</v>
      </c>
      <c r="BJ67" s="12"/>
    </row>
    <row r="68" spans="1:62" s="3" customFormat="1" ht="21.6" x14ac:dyDescent="0.3">
      <c r="A68" s="69"/>
      <c r="B68" s="26" t="s">
        <v>684</v>
      </c>
      <c r="C68" s="600" t="s">
        <v>685</v>
      </c>
      <c r="D68" s="600"/>
      <c r="E68" s="600"/>
      <c r="F68" s="27" t="s">
        <v>72</v>
      </c>
      <c r="G68" s="22" t="s">
        <v>686</v>
      </c>
      <c r="H68" s="55"/>
      <c r="I68" s="55"/>
      <c r="J68" s="19"/>
      <c r="K68" s="19"/>
      <c r="L68" s="277"/>
      <c r="M68" s="105"/>
      <c r="BE68" s="14"/>
      <c r="BF68" s="15"/>
      <c r="BG68" s="21"/>
      <c r="BH68" s="12" t="s">
        <v>685</v>
      </c>
      <c r="BI68" s="41"/>
      <c r="BJ68" s="12"/>
    </row>
    <row r="69" spans="1:62" s="3" customFormat="1" ht="31.8" x14ac:dyDescent="0.3">
      <c r="A69" s="68" t="s">
        <v>172</v>
      </c>
      <c r="B69" s="17" t="s">
        <v>687</v>
      </c>
      <c r="C69" s="568" t="s">
        <v>688</v>
      </c>
      <c r="D69" s="568"/>
      <c r="E69" s="568"/>
      <c r="F69" s="16" t="s">
        <v>154</v>
      </c>
      <c r="G69" s="30">
        <v>796.97</v>
      </c>
      <c r="H69" s="55">
        <f t="shared" si="0"/>
        <v>0</v>
      </c>
      <c r="I69" s="55">
        <f t="shared" si="1"/>
        <v>0</v>
      </c>
      <c r="J69" s="19">
        <v>0</v>
      </c>
      <c r="K69" s="19">
        <f t="shared" si="2"/>
        <v>422.01</v>
      </c>
      <c r="L69" s="277">
        <f t="shared" si="3"/>
        <v>336332.77</v>
      </c>
      <c r="M69" s="105">
        <v>403599.32</v>
      </c>
      <c r="BE69" s="14"/>
      <c r="BF69" s="15"/>
      <c r="BG69" s="21" t="s">
        <v>688</v>
      </c>
      <c r="BH69" s="12"/>
      <c r="BI69" s="41"/>
      <c r="BJ69" s="12"/>
    </row>
    <row r="70" spans="1:62" s="3" customFormat="1" ht="15" customHeight="1" x14ac:dyDescent="0.3">
      <c r="A70" s="610" t="s">
        <v>689</v>
      </c>
      <c r="B70" s="604"/>
      <c r="C70" s="604"/>
      <c r="D70" s="604"/>
      <c r="E70" s="604"/>
      <c r="F70" s="604"/>
      <c r="G70" s="604"/>
      <c r="H70" s="354"/>
      <c r="I70" s="354"/>
      <c r="J70" s="267"/>
      <c r="K70" s="267"/>
      <c r="L70" s="432"/>
      <c r="M70" s="433"/>
      <c r="BE70" s="14"/>
      <c r="BF70" s="15" t="s">
        <v>689</v>
      </c>
      <c r="BG70" s="21"/>
      <c r="BH70" s="12"/>
      <c r="BI70" s="41"/>
      <c r="BJ70" s="12"/>
    </row>
    <row r="71" spans="1:62" s="3" customFormat="1" ht="62.4" x14ac:dyDescent="0.3">
      <c r="A71" s="68" t="s">
        <v>173</v>
      </c>
      <c r="B71" s="17" t="s">
        <v>690</v>
      </c>
      <c r="C71" s="568" t="s">
        <v>691</v>
      </c>
      <c r="D71" s="568"/>
      <c r="E71" s="568"/>
      <c r="F71" s="16" t="s">
        <v>185</v>
      </c>
      <c r="G71" s="42">
        <v>0.76241999999999999</v>
      </c>
      <c r="H71" s="55">
        <f t="shared" si="0"/>
        <v>165714.79999999999</v>
      </c>
      <c r="I71" s="55">
        <f t="shared" si="1"/>
        <v>126344.28</v>
      </c>
      <c r="J71" s="19">
        <v>151613.14000000001</v>
      </c>
      <c r="K71" s="19">
        <f t="shared" si="2"/>
        <v>200047.3</v>
      </c>
      <c r="L71" s="277">
        <f t="shared" si="3"/>
        <v>152520.06</v>
      </c>
      <c r="M71" s="105">
        <v>183024.07</v>
      </c>
      <c r="BE71" s="14"/>
      <c r="BF71" s="15"/>
      <c r="BG71" s="21" t="s">
        <v>691</v>
      </c>
      <c r="BH71" s="12"/>
      <c r="BI71" s="41"/>
      <c r="BJ71" s="12"/>
    </row>
    <row r="72" spans="1:62" s="3" customFormat="1" ht="20.399999999999999" x14ac:dyDescent="0.3">
      <c r="A72" s="69"/>
      <c r="B72" s="26" t="s">
        <v>150</v>
      </c>
      <c r="C72" s="600" t="s">
        <v>151</v>
      </c>
      <c r="D72" s="600"/>
      <c r="E72" s="600"/>
      <c r="F72" s="27" t="s">
        <v>46</v>
      </c>
      <c r="G72" s="22" t="s">
        <v>692</v>
      </c>
      <c r="H72" s="55"/>
      <c r="I72" s="55"/>
      <c r="J72" s="19"/>
      <c r="K72" s="19"/>
      <c r="L72" s="277"/>
      <c r="M72" s="105"/>
      <c r="BE72" s="14"/>
      <c r="BF72" s="15"/>
      <c r="BG72" s="21"/>
      <c r="BH72" s="12" t="s">
        <v>151</v>
      </c>
      <c r="BI72" s="41"/>
      <c r="BJ72" s="12"/>
    </row>
    <row r="73" spans="1:62" s="3" customFormat="1" ht="20.399999999999999" x14ac:dyDescent="0.3">
      <c r="A73" s="69"/>
      <c r="B73" s="26" t="s">
        <v>676</v>
      </c>
      <c r="C73" s="600" t="s">
        <v>677</v>
      </c>
      <c r="D73" s="600"/>
      <c r="E73" s="600"/>
      <c r="F73" s="27" t="s">
        <v>46</v>
      </c>
      <c r="G73" s="22" t="s">
        <v>693</v>
      </c>
      <c r="H73" s="55"/>
      <c r="I73" s="55"/>
      <c r="J73" s="19"/>
      <c r="K73" s="19"/>
      <c r="L73" s="277"/>
      <c r="M73" s="105"/>
      <c r="BE73" s="14"/>
      <c r="BF73" s="15"/>
      <c r="BG73" s="21"/>
      <c r="BH73" s="12" t="s">
        <v>677</v>
      </c>
      <c r="BI73" s="41"/>
      <c r="BJ73" s="12"/>
    </row>
    <row r="74" spans="1:62" s="3" customFormat="1" ht="31.8" x14ac:dyDescent="0.3">
      <c r="A74" s="68" t="s">
        <v>176</v>
      </c>
      <c r="B74" s="17" t="s">
        <v>694</v>
      </c>
      <c r="C74" s="568" t="s">
        <v>695</v>
      </c>
      <c r="D74" s="568"/>
      <c r="E74" s="568"/>
      <c r="F74" s="16" t="s">
        <v>185</v>
      </c>
      <c r="G74" s="42">
        <v>0.76241999999999999</v>
      </c>
      <c r="H74" s="55">
        <f t="shared" si="0"/>
        <v>56411.43</v>
      </c>
      <c r="I74" s="55">
        <f t="shared" si="1"/>
        <v>43009.2</v>
      </c>
      <c r="J74" s="19">
        <v>51611.040000000001</v>
      </c>
      <c r="K74" s="19">
        <f t="shared" si="2"/>
        <v>66515.69</v>
      </c>
      <c r="L74" s="277">
        <f t="shared" si="3"/>
        <v>50712.89</v>
      </c>
      <c r="M74" s="105">
        <v>60855.47</v>
      </c>
      <c r="BE74" s="14"/>
      <c r="BF74" s="15"/>
      <c r="BG74" s="21" t="s">
        <v>695</v>
      </c>
      <c r="BH74" s="12"/>
      <c r="BI74" s="41"/>
      <c r="BJ74" s="12"/>
    </row>
    <row r="75" spans="1:62" s="3" customFormat="1" ht="20.399999999999999" x14ac:dyDescent="0.3">
      <c r="A75" s="69"/>
      <c r="B75" s="26" t="s">
        <v>676</v>
      </c>
      <c r="C75" s="600" t="s">
        <v>677</v>
      </c>
      <c r="D75" s="600"/>
      <c r="E75" s="600"/>
      <c r="F75" s="27" t="s">
        <v>46</v>
      </c>
      <c r="G75" s="22" t="s">
        <v>696</v>
      </c>
      <c r="H75" s="55"/>
      <c r="I75" s="55"/>
      <c r="J75" s="19"/>
      <c r="K75" s="19"/>
      <c r="L75" s="277"/>
      <c r="M75" s="105"/>
      <c r="BE75" s="14"/>
      <c r="BF75" s="15"/>
      <c r="BG75" s="21"/>
      <c r="BH75" s="12" t="s">
        <v>677</v>
      </c>
      <c r="BI75" s="41"/>
      <c r="BJ75" s="12"/>
    </row>
    <row r="76" spans="1:62" s="3" customFormat="1" ht="15" customHeight="1" x14ac:dyDescent="0.3">
      <c r="A76" s="610" t="s">
        <v>697</v>
      </c>
      <c r="B76" s="604"/>
      <c r="C76" s="604"/>
      <c r="D76" s="604"/>
      <c r="E76" s="604"/>
      <c r="F76" s="604"/>
      <c r="G76" s="604"/>
      <c r="H76" s="354"/>
      <c r="I76" s="354"/>
      <c r="J76" s="267"/>
      <c r="K76" s="267"/>
      <c r="L76" s="432"/>
      <c r="M76" s="433"/>
      <c r="BE76" s="14"/>
      <c r="BF76" s="15" t="s">
        <v>697</v>
      </c>
      <c r="BG76" s="21"/>
      <c r="BH76" s="12"/>
      <c r="BI76" s="41"/>
      <c r="BJ76" s="12"/>
    </row>
    <row r="77" spans="1:62" s="3" customFormat="1" ht="15" customHeight="1" x14ac:dyDescent="0.3">
      <c r="A77" s="610" t="s">
        <v>679</v>
      </c>
      <c r="B77" s="604"/>
      <c r="C77" s="604"/>
      <c r="D77" s="604"/>
      <c r="E77" s="604"/>
      <c r="F77" s="604"/>
      <c r="G77" s="604"/>
      <c r="H77" s="354"/>
      <c r="I77" s="354"/>
      <c r="J77" s="267"/>
      <c r="K77" s="267"/>
      <c r="L77" s="432"/>
      <c r="M77" s="433"/>
      <c r="BE77" s="14"/>
      <c r="BF77" s="15" t="s">
        <v>679</v>
      </c>
      <c r="BG77" s="21"/>
      <c r="BH77" s="12"/>
      <c r="BI77" s="41"/>
      <c r="BJ77" s="12"/>
    </row>
    <row r="78" spans="1:62" s="3" customFormat="1" ht="21.6" x14ac:dyDescent="0.3">
      <c r="A78" s="68" t="s">
        <v>178</v>
      </c>
      <c r="B78" s="17" t="s">
        <v>680</v>
      </c>
      <c r="C78" s="568" t="s">
        <v>681</v>
      </c>
      <c r="D78" s="568"/>
      <c r="E78" s="568"/>
      <c r="F78" s="16" t="s">
        <v>185</v>
      </c>
      <c r="G78" s="42">
        <v>0.79339000000000004</v>
      </c>
      <c r="H78" s="55">
        <f t="shared" ref="H78:H83" si="4">I78/G78</f>
        <v>14448.14</v>
      </c>
      <c r="I78" s="55">
        <f t="shared" ref="I78:I83" si="5">J78/1.2</f>
        <v>11463.01</v>
      </c>
      <c r="J78" s="19">
        <v>13755.61</v>
      </c>
      <c r="K78" s="19">
        <f t="shared" ref="K78:K83" si="6">L78/G78</f>
        <v>464905.83</v>
      </c>
      <c r="L78" s="277">
        <f t="shared" ref="L78:L83" si="7">M78/1.2</f>
        <v>368851.64</v>
      </c>
      <c r="M78" s="105">
        <v>442621.97</v>
      </c>
      <c r="BE78" s="14"/>
      <c r="BF78" s="15"/>
      <c r="BG78" s="21" t="s">
        <v>681</v>
      </c>
      <c r="BH78" s="12"/>
      <c r="BI78" s="41"/>
      <c r="BJ78" s="12"/>
    </row>
    <row r="79" spans="1:62" s="3" customFormat="1" ht="20.399999999999999" x14ac:dyDescent="0.3">
      <c r="A79" s="106" t="s">
        <v>75</v>
      </c>
      <c r="B79" s="37" t="s">
        <v>682</v>
      </c>
      <c r="C79" s="599" t="s">
        <v>683</v>
      </c>
      <c r="D79" s="599"/>
      <c r="E79" s="599"/>
      <c r="F79" s="38" t="s">
        <v>154</v>
      </c>
      <c r="G79" s="39" t="s">
        <v>33</v>
      </c>
      <c r="H79" s="55"/>
      <c r="I79" s="55"/>
      <c r="J79" s="19"/>
      <c r="K79" s="19"/>
      <c r="L79" s="277"/>
      <c r="M79" s="105"/>
      <c r="BE79" s="14"/>
      <c r="BF79" s="15"/>
      <c r="BG79" s="21"/>
      <c r="BH79" s="12"/>
      <c r="BI79" s="41" t="s">
        <v>683</v>
      </c>
      <c r="BJ79" s="12"/>
    </row>
    <row r="80" spans="1:62" s="3" customFormat="1" ht="21.6" x14ac:dyDescent="0.3">
      <c r="A80" s="69"/>
      <c r="B80" s="26" t="s">
        <v>684</v>
      </c>
      <c r="C80" s="600" t="s">
        <v>685</v>
      </c>
      <c r="D80" s="600"/>
      <c r="E80" s="600"/>
      <c r="F80" s="27" t="s">
        <v>72</v>
      </c>
      <c r="G80" s="22" t="s">
        <v>698</v>
      </c>
      <c r="H80" s="55"/>
      <c r="I80" s="55"/>
      <c r="J80" s="19"/>
      <c r="K80" s="19"/>
      <c r="L80" s="277"/>
      <c r="M80" s="105"/>
      <c r="BE80" s="14"/>
      <c r="BF80" s="15"/>
      <c r="BG80" s="21"/>
      <c r="BH80" s="12" t="s">
        <v>685</v>
      </c>
      <c r="BI80" s="41"/>
      <c r="BJ80" s="12"/>
    </row>
    <row r="81" spans="1:62" s="3" customFormat="1" ht="21.6" x14ac:dyDescent="0.3">
      <c r="A81" s="69" t="s">
        <v>126</v>
      </c>
      <c r="B81" s="26" t="s">
        <v>687</v>
      </c>
      <c r="C81" s="600" t="s">
        <v>688</v>
      </c>
      <c r="D81" s="600"/>
      <c r="E81" s="600"/>
      <c r="F81" s="27" t="s">
        <v>154</v>
      </c>
      <c r="G81" s="22" t="s">
        <v>699</v>
      </c>
      <c r="H81" s="55"/>
      <c r="I81" s="55"/>
      <c r="J81" s="19"/>
      <c r="K81" s="19"/>
      <c r="L81" s="277"/>
      <c r="M81" s="105"/>
      <c r="BE81" s="14"/>
      <c r="BF81" s="15"/>
      <c r="BG81" s="21"/>
      <c r="BH81" s="12"/>
      <c r="BI81" s="41"/>
      <c r="BJ81" s="12" t="s">
        <v>688</v>
      </c>
    </row>
    <row r="82" spans="1:62" s="3" customFormat="1" ht="15" customHeight="1" x14ac:dyDescent="0.3">
      <c r="A82" s="610" t="s">
        <v>700</v>
      </c>
      <c r="B82" s="604"/>
      <c r="C82" s="604"/>
      <c r="D82" s="604"/>
      <c r="E82" s="604"/>
      <c r="F82" s="604"/>
      <c r="G82" s="604"/>
      <c r="H82" s="354"/>
      <c r="I82" s="354"/>
      <c r="J82" s="267"/>
      <c r="K82" s="267"/>
      <c r="L82" s="432"/>
      <c r="M82" s="433"/>
      <c r="BE82" s="14"/>
      <c r="BF82" s="15" t="s">
        <v>700</v>
      </c>
      <c r="BG82" s="21"/>
      <c r="BH82" s="12"/>
      <c r="BI82" s="41"/>
      <c r="BJ82" s="12"/>
    </row>
    <row r="83" spans="1:62" s="3" customFormat="1" ht="21.6" x14ac:dyDescent="0.3">
      <c r="A83" s="68" t="s">
        <v>182</v>
      </c>
      <c r="B83" s="17" t="s">
        <v>701</v>
      </c>
      <c r="C83" s="568" t="s">
        <v>702</v>
      </c>
      <c r="D83" s="568"/>
      <c r="E83" s="568"/>
      <c r="F83" s="16" t="s">
        <v>64</v>
      </c>
      <c r="G83" s="30">
        <v>3.05</v>
      </c>
      <c r="H83" s="55">
        <f t="shared" si="4"/>
        <v>113634.84</v>
      </c>
      <c r="I83" s="55">
        <f t="shared" si="5"/>
        <v>346586.26</v>
      </c>
      <c r="J83" s="19">
        <v>415903.51</v>
      </c>
      <c r="K83" s="19">
        <f t="shared" si="6"/>
        <v>102526.31</v>
      </c>
      <c r="L83" s="277">
        <f t="shared" si="7"/>
        <v>312705.26</v>
      </c>
      <c r="M83" s="105">
        <v>375246.31</v>
      </c>
      <c r="BE83" s="14"/>
      <c r="BF83" s="15"/>
      <c r="BG83" s="21" t="s">
        <v>702</v>
      </c>
      <c r="BH83" s="12"/>
      <c r="BI83" s="41"/>
      <c r="BJ83" s="12"/>
    </row>
    <row r="84" spans="1:62" s="3" customFormat="1" ht="20.399999999999999" x14ac:dyDescent="0.3">
      <c r="A84" s="69"/>
      <c r="B84" s="26" t="s">
        <v>73</v>
      </c>
      <c r="C84" s="600" t="s">
        <v>74</v>
      </c>
      <c r="D84" s="600"/>
      <c r="E84" s="600"/>
      <c r="F84" s="27" t="s">
        <v>67</v>
      </c>
      <c r="G84" s="22" t="s">
        <v>703</v>
      </c>
      <c r="H84" s="55"/>
      <c r="I84" s="55"/>
      <c r="J84" s="19"/>
      <c r="K84" s="19"/>
      <c r="L84" s="277"/>
      <c r="M84" s="105"/>
      <c r="BE84" s="14"/>
      <c r="BF84" s="15"/>
      <c r="BG84" s="21"/>
      <c r="BH84" s="12" t="s">
        <v>74</v>
      </c>
      <c r="BI84" s="41"/>
      <c r="BJ84" s="12"/>
    </row>
    <row r="85" spans="1:62" s="3" customFormat="1" ht="21.6" x14ac:dyDescent="0.3">
      <c r="A85" s="69"/>
      <c r="B85" s="26" t="s">
        <v>104</v>
      </c>
      <c r="C85" s="600" t="s">
        <v>105</v>
      </c>
      <c r="D85" s="600"/>
      <c r="E85" s="600"/>
      <c r="F85" s="27" t="s">
        <v>46</v>
      </c>
      <c r="G85" s="22" t="s">
        <v>704</v>
      </c>
      <c r="H85" s="55"/>
      <c r="I85" s="55"/>
      <c r="J85" s="19"/>
      <c r="K85" s="19"/>
      <c r="L85" s="277"/>
      <c r="M85" s="105"/>
      <c r="BE85" s="14"/>
      <c r="BF85" s="15"/>
      <c r="BG85" s="21"/>
      <c r="BH85" s="12" t="s">
        <v>105</v>
      </c>
      <c r="BI85" s="41"/>
      <c r="BJ85" s="12"/>
    </row>
    <row r="86" spans="1:62" s="3" customFormat="1" ht="20.399999999999999" x14ac:dyDescent="0.3">
      <c r="A86" s="69"/>
      <c r="B86" s="26" t="s">
        <v>705</v>
      </c>
      <c r="C86" s="600" t="s">
        <v>706</v>
      </c>
      <c r="D86" s="600"/>
      <c r="E86" s="600"/>
      <c r="F86" s="27" t="s">
        <v>46</v>
      </c>
      <c r="G86" s="22" t="s">
        <v>707</v>
      </c>
      <c r="H86" s="55"/>
      <c r="I86" s="55"/>
      <c r="J86" s="19"/>
      <c r="K86" s="19"/>
      <c r="L86" s="277"/>
      <c r="M86" s="105"/>
      <c r="BE86" s="14"/>
      <c r="BF86" s="15"/>
      <c r="BG86" s="21"/>
      <c r="BH86" s="12" t="s">
        <v>706</v>
      </c>
      <c r="BI86" s="41"/>
      <c r="BJ86" s="12"/>
    </row>
    <row r="87" spans="1:62" s="3" customFormat="1" ht="31.8" x14ac:dyDescent="0.3">
      <c r="A87" s="69"/>
      <c r="B87" s="26" t="s">
        <v>708</v>
      </c>
      <c r="C87" s="600" t="s">
        <v>709</v>
      </c>
      <c r="D87" s="600"/>
      <c r="E87" s="600"/>
      <c r="F87" s="27" t="s">
        <v>46</v>
      </c>
      <c r="G87" s="22" t="s">
        <v>710</v>
      </c>
      <c r="H87" s="55"/>
      <c r="I87" s="55"/>
      <c r="J87" s="19"/>
      <c r="K87" s="19"/>
      <c r="L87" s="277"/>
      <c r="M87" s="105"/>
      <c r="BE87" s="14"/>
      <c r="BF87" s="15"/>
      <c r="BG87" s="21"/>
      <c r="BH87" s="12" t="s">
        <v>709</v>
      </c>
      <c r="BI87" s="41"/>
      <c r="BJ87" s="12"/>
    </row>
    <row r="88" spans="1:62" s="3" customFormat="1" ht="20.399999999999999" x14ac:dyDescent="0.3">
      <c r="A88" s="106" t="s">
        <v>139</v>
      </c>
      <c r="B88" s="37" t="s">
        <v>711</v>
      </c>
      <c r="C88" s="599" t="s">
        <v>712</v>
      </c>
      <c r="D88" s="599"/>
      <c r="E88" s="599"/>
      <c r="F88" s="38" t="s">
        <v>112</v>
      </c>
      <c r="G88" s="39" t="s">
        <v>713</v>
      </c>
      <c r="H88" s="55"/>
      <c r="I88" s="55"/>
      <c r="J88" s="19"/>
      <c r="K88" s="19"/>
      <c r="L88" s="277"/>
      <c r="M88" s="105"/>
      <c r="BE88" s="14"/>
      <c r="BF88" s="15"/>
      <c r="BG88" s="21"/>
      <c r="BH88" s="12"/>
      <c r="BI88" s="41" t="s">
        <v>712</v>
      </c>
      <c r="BJ88" s="12"/>
    </row>
    <row r="89" spans="1:62" s="3" customFormat="1" ht="21.6" x14ac:dyDescent="0.3">
      <c r="A89" s="69" t="s">
        <v>126</v>
      </c>
      <c r="B89" s="26" t="s">
        <v>714</v>
      </c>
      <c r="C89" s="600" t="s">
        <v>715</v>
      </c>
      <c r="D89" s="600"/>
      <c r="E89" s="600"/>
      <c r="F89" s="27" t="s">
        <v>38</v>
      </c>
      <c r="G89" s="22" t="s">
        <v>713</v>
      </c>
      <c r="H89" s="55"/>
      <c r="I89" s="55"/>
      <c r="J89" s="19"/>
      <c r="K89" s="19"/>
      <c r="L89" s="277"/>
      <c r="M89" s="105"/>
      <c r="O89" s="54"/>
      <c r="BE89" s="14"/>
      <c r="BF89" s="15"/>
      <c r="BG89" s="21"/>
      <c r="BH89" s="12"/>
      <c r="BI89" s="41"/>
      <c r="BJ89" s="12" t="s">
        <v>715</v>
      </c>
    </row>
    <row r="90" spans="1:62" s="287" customFormat="1" ht="20.25" customHeight="1" x14ac:dyDescent="0.3">
      <c r="A90" s="578" t="s">
        <v>57</v>
      </c>
      <c r="B90" s="579"/>
      <c r="C90" s="579"/>
      <c r="D90" s="579"/>
      <c r="E90" s="579"/>
      <c r="F90" s="579"/>
      <c r="G90" s="579"/>
      <c r="H90" s="312"/>
      <c r="I90" s="296">
        <f>SUM(I13:I89)</f>
        <v>1593090.71</v>
      </c>
      <c r="J90" s="297">
        <f>SUM(J13:J89)</f>
        <v>1911708.85</v>
      </c>
      <c r="K90" s="296"/>
      <c r="L90" s="298">
        <f>SUM(L13:L89)</f>
        <v>2273078.92</v>
      </c>
      <c r="M90" s="299">
        <f>SUM(M13:M89)</f>
        <v>2727694.69</v>
      </c>
    </row>
    <row r="91" spans="1:62" s="289" customFormat="1" ht="20.25" customHeight="1" thickBot="1" x14ac:dyDescent="0.35">
      <c r="A91" s="571" t="s">
        <v>5737</v>
      </c>
      <c r="B91" s="572"/>
      <c r="C91" s="572"/>
      <c r="D91" s="572"/>
      <c r="E91" s="572"/>
      <c r="F91" s="572"/>
      <c r="G91" s="572"/>
      <c r="H91" s="288"/>
      <c r="I91" s="581">
        <f>I90+L90</f>
        <v>3866169.63</v>
      </c>
      <c r="J91" s="582"/>
      <c r="K91" s="582"/>
      <c r="L91" s="582"/>
      <c r="M91" s="583"/>
    </row>
    <row r="92" spans="1:62" s="289" customFormat="1" ht="20.25" customHeight="1" thickBot="1" x14ac:dyDescent="0.35">
      <c r="A92" s="571" t="s">
        <v>5738</v>
      </c>
      <c r="B92" s="572"/>
      <c r="C92" s="572"/>
      <c r="D92" s="572"/>
      <c r="E92" s="572"/>
      <c r="F92" s="572"/>
      <c r="G92" s="572"/>
      <c r="H92" s="288"/>
      <c r="I92" s="573">
        <f>J90+M90</f>
        <v>4639403.54</v>
      </c>
      <c r="J92" s="574"/>
      <c r="K92" s="574"/>
      <c r="L92" s="574"/>
      <c r="M92" s="575"/>
    </row>
  </sheetData>
  <autoFilter ref="A10:BS92" xr:uid="{00000000-0001-0000-0500-000000000000}">
    <filterColumn colId="2" showButton="0"/>
    <filterColumn colId="3" showButton="0"/>
  </autoFilter>
  <mergeCells count="91">
    <mergeCell ref="A6:M6"/>
    <mergeCell ref="C7:G7"/>
    <mergeCell ref="A2:M2"/>
    <mergeCell ref="A3:M3"/>
    <mergeCell ref="C13:E13"/>
    <mergeCell ref="A5:M5"/>
    <mergeCell ref="C14:E14"/>
    <mergeCell ref="C9:E9"/>
    <mergeCell ref="C10:E10"/>
    <mergeCell ref="A11:G11"/>
    <mergeCell ref="A12:G12"/>
    <mergeCell ref="C15:E15"/>
    <mergeCell ref="C17:E17"/>
    <mergeCell ref="C19:E19"/>
    <mergeCell ref="A18:G18"/>
    <mergeCell ref="A16:G16"/>
    <mergeCell ref="C20:E20"/>
    <mergeCell ref="C23:E23"/>
    <mergeCell ref="C24:E24"/>
    <mergeCell ref="A21:G21"/>
    <mergeCell ref="A22:G22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9:E39"/>
    <mergeCell ref="A38:G38"/>
    <mergeCell ref="C40:E40"/>
    <mergeCell ref="C42:E42"/>
    <mergeCell ref="C43:E43"/>
    <mergeCell ref="C44:E44"/>
    <mergeCell ref="A41:G41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A60:G60"/>
    <mergeCell ref="C55:E55"/>
    <mergeCell ref="C56:E56"/>
    <mergeCell ref="C58:E58"/>
    <mergeCell ref="C59:E59"/>
    <mergeCell ref="A57:G57"/>
    <mergeCell ref="A65:G65"/>
    <mergeCell ref="C61:E61"/>
    <mergeCell ref="C62:E62"/>
    <mergeCell ref="C63:E63"/>
    <mergeCell ref="C64:E64"/>
    <mergeCell ref="A70:G70"/>
    <mergeCell ref="C66:E66"/>
    <mergeCell ref="C67:E67"/>
    <mergeCell ref="C68:E68"/>
    <mergeCell ref="C69:E69"/>
    <mergeCell ref="C79:E79"/>
    <mergeCell ref="A77:G77"/>
    <mergeCell ref="A76:G76"/>
    <mergeCell ref="C71:E71"/>
    <mergeCell ref="C72:E72"/>
    <mergeCell ref="C73:E73"/>
    <mergeCell ref="C74:E74"/>
    <mergeCell ref="C75:E75"/>
    <mergeCell ref="C78:E78"/>
    <mergeCell ref="A92:G92"/>
    <mergeCell ref="I92:M92"/>
    <mergeCell ref="C80:E80"/>
    <mergeCell ref="C81:E81"/>
    <mergeCell ref="C83:E83"/>
    <mergeCell ref="C84:E84"/>
    <mergeCell ref="A82:G82"/>
    <mergeCell ref="A90:G90"/>
    <mergeCell ref="A91:G91"/>
    <mergeCell ref="C85:E85"/>
    <mergeCell ref="C86:E86"/>
    <mergeCell ref="C87:E87"/>
    <mergeCell ref="C88:E88"/>
    <mergeCell ref="C89:E89"/>
    <mergeCell ref="I91:M91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22">
    <tabColor rgb="FF00B0F0"/>
    <pageSetUpPr fitToPage="1"/>
  </sheetPr>
  <dimension ref="A1:BM128"/>
  <sheetViews>
    <sheetView topLeftCell="A122" workbookViewId="0">
      <selection activeCell="F15" sqref="F1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25.44140625" style="1" customWidth="1"/>
    <col min="6" max="7" width="10.6640625" style="1" customWidth="1"/>
    <col min="8" max="8" width="17.44140625" style="52" customWidth="1"/>
    <col min="9" max="13" width="22.44140625" style="52" customWidth="1"/>
    <col min="14" max="14" width="10.6640625" style="1" customWidth="1"/>
    <col min="15" max="15" width="15.10937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78" t="s">
        <v>5550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59" s="3" customFormat="1" ht="36.7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9" s="3" customFormat="1" ht="14.4" x14ac:dyDescent="0.3">
      <c r="A5" s="588" t="s">
        <v>716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716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9" s="3" customFormat="1" ht="14.4" x14ac:dyDescent="0.3">
      <c r="A7" s="4"/>
      <c r="B7" s="8" t="s">
        <v>5</v>
      </c>
      <c r="C7" s="577" t="s">
        <v>608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9" s="3" customFormat="1" ht="15" thickBot="1" x14ac:dyDescent="0.35">
      <c r="A8" s="13"/>
      <c r="H8" s="54"/>
      <c r="I8" s="54"/>
      <c r="J8" s="54"/>
      <c r="K8" s="54"/>
      <c r="L8" s="54"/>
      <c r="M8" s="54"/>
    </row>
    <row r="9" spans="1:59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9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9" s="3" customFormat="1" ht="14.4" x14ac:dyDescent="0.3">
      <c r="A11" s="107"/>
      <c r="B11" s="107"/>
      <c r="C11" s="107"/>
      <c r="D11" s="107"/>
      <c r="E11" s="107"/>
      <c r="F11" s="108"/>
      <c r="G11" s="107"/>
      <c r="H11" s="107"/>
      <c r="I11" s="434"/>
      <c r="J11" s="435"/>
      <c r="K11" s="435"/>
      <c r="L11" s="435"/>
      <c r="M11" s="434"/>
    </row>
    <row r="12" spans="1:59" s="3" customFormat="1" ht="15" customHeight="1" x14ac:dyDescent="0.3">
      <c r="A12" s="601" t="s">
        <v>609</v>
      </c>
      <c r="B12" s="602"/>
      <c r="C12" s="602"/>
      <c r="D12" s="602"/>
      <c r="E12" s="602"/>
      <c r="F12" s="602"/>
      <c r="G12" s="602"/>
      <c r="H12" s="82"/>
      <c r="I12" s="82"/>
      <c r="J12" s="82"/>
      <c r="K12" s="82"/>
      <c r="L12" s="82"/>
      <c r="M12" s="83"/>
      <c r="BE12" s="14" t="s">
        <v>609</v>
      </c>
    </row>
    <row r="13" spans="1:59" s="3" customFormat="1" ht="15" customHeight="1" x14ac:dyDescent="0.3">
      <c r="A13" s="603" t="s">
        <v>610</v>
      </c>
      <c r="B13" s="604"/>
      <c r="C13" s="604"/>
      <c r="D13" s="604"/>
      <c r="E13" s="604"/>
      <c r="F13" s="604"/>
      <c r="G13" s="604"/>
      <c r="H13" s="98"/>
      <c r="I13" s="98"/>
      <c r="J13" s="98"/>
      <c r="K13" s="98"/>
      <c r="L13" s="98"/>
      <c r="M13" s="99"/>
      <c r="BE13" s="14"/>
      <c r="BF13" s="15" t="s">
        <v>610</v>
      </c>
    </row>
    <row r="14" spans="1:59" s="3" customFormat="1" ht="31.8" x14ac:dyDescent="0.3">
      <c r="A14" s="16" t="s">
        <v>15</v>
      </c>
      <c r="B14" s="17" t="s">
        <v>611</v>
      </c>
      <c r="C14" s="568" t="s">
        <v>612</v>
      </c>
      <c r="D14" s="568"/>
      <c r="E14" s="568"/>
      <c r="F14" s="16" t="s">
        <v>43</v>
      </c>
      <c r="G14" s="29">
        <v>0.38850000000000001</v>
      </c>
      <c r="H14" s="55">
        <f>I14/G14</f>
        <v>8911.74</v>
      </c>
      <c r="I14" s="55">
        <f>J14/1.2</f>
        <v>3462.21</v>
      </c>
      <c r="J14" s="19">
        <v>4154.6499999999996</v>
      </c>
      <c r="K14" s="19">
        <f>L14/G14</f>
        <v>0</v>
      </c>
      <c r="L14" s="19">
        <f>M14/1.2</f>
        <v>0</v>
      </c>
      <c r="M14" s="19">
        <v>0</v>
      </c>
      <c r="BE14" s="14"/>
      <c r="BF14" s="15"/>
      <c r="BG14" s="21" t="s">
        <v>612</v>
      </c>
    </row>
    <row r="15" spans="1:59" s="3" customFormat="1" ht="42" x14ac:dyDescent="0.3">
      <c r="A15" s="16" t="s">
        <v>20</v>
      </c>
      <c r="B15" s="17" t="s">
        <v>613</v>
      </c>
      <c r="C15" s="568" t="s">
        <v>614</v>
      </c>
      <c r="D15" s="568"/>
      <c r="E15" s="568"/>
      <c r="F15" s="16" t="s">
        <v>43</v>
      </c>
      <c r="G15" s="29">
        <v>0.38850000000000001</v>
      </c>
      <c r="H15" s="55">
        <f t="shared" ref="H15:H75" si="0">I15/G15</f>
        <v>54424.66</v>
      </c>
      <c r="I15" s="55">
        <f t="shared" ref="I15:I75" si="1">J15/1.2</f>
        <v>21143.98</v>
      </c>
      <c r="J15" s="19">
        <v>25372.78</v>
      </c>
      <c r="K15" s="19">
        <f t="shared" ref="K15:K75" si="2">L15/G15</f>
        <v>0</v>
      </c>
      <c r="L15" s="19">
        <f t="shared" ref="L15:L75" si="3">M15/1.2</f>
        <v>0</v>
      </c>
      <c r="M15" s="19">
        <v>0</v>
      </c>
      <c r="BE15" s="14"/>
      <c r="BF15" s="15"/>
      <c r="BG15" s="21" t="s">
        <v>614</v>
      </c>
    </row>
    <row r="16" spans="1:59" s="3" customFormat="1" ht="42" x14ac:dyDescent="0.3">
      <c r="A16" s="16" t="s">
        <v>22</v>
      </c>
      <c r="B16" s="17" t="s">
        <v>48</v>
      </c>
      <c r="C16" s="568" t="s">
        <v>49</v>
      </c>
      <c r="D16" s="568"/>
      <c r="E16" s="568"/>
      <c r="F16" s="16" t="s">
        <v>50</v>
      </c>
      <c r="G16" s="23">
        <v>777</v>
      </c>
      <c r="H16" s="55">
        <f t="shared" si="0"/>
        <v>693.07</v>
      </c>
      <c r="I16" s="55">
        <f t="shared" si="1"/>
        <v>538515.37</v>
      </c>
      <c r="J16" s="19">
        <v>646218.43999999994</v>
      </c>
      <c r="K16" s="19">
        <f t="shared" si="2"/>
        <v>0</v>
      </c>
      <c r="L16" s="19">
        <f t="shared" si="3"/>
        <v>0</v>
      </c>
      <c r="M16" s="19">
        <v>0</v>
      </c>
      <c r="BE16" s="14"/>
      <c r="BF16" s="15"/>
      <c r="BG16" s="21" t="s">
        <v>49</v>
      </c>
    </row>
    <row r="17" spans="1:61" s="3" customFormat="1" ht="15" customHeight="1" x14ac:dyDescent="0.3">
      <c r="A17" s="603" t="s">
        <v>615</v>
      </c>
      <c r="B17" s="604"/>
      <c r="C17" s="604"/>
      <c r="D17" s="604"/>
      <c r="E17" s="604"/>
      <c r="F17" s="604"/>
      <c r="G17" s="604"/>
      <c r="H17" s="354"/>
      <c r="I17" s="354"/>
      <c r="J17" s="267"/>
      <c r="K17" s="267"/>
      <c r="L17" s="267"/>
      <c r="M17" s="267"/>
      <c r="BE17" s="14"/>
      <c r="BF17" s="15" t="s">
        <v>615</v>
      </c>
      <c r="BG17" s="21"/>
    </row>
    <row r="18" spans="1:61" s="3" customFormat="1" ht="21.6" x14ac:dyDescent="0.3">
      <c r="A18" s="16" t="s">
        <v>27</v>
      </c>
      <c r="B18" s="17" t="s">
        <v>616</v>
      </c>
      <c r="C18" s="568" t="s">
        <v>617</v>
      </c>
      <c r="D18" s="568"/>
      <c r="E18" s="568"/>
      <c r="F18" s="16" t="s">
        <v>185</v>
      </c>
      <c r="G18" s="42">
        <v>0.69421999999999995</v>
      </c>
      <c r="H18" s="55">
        <f t="shared" si="0"/>
        <v>513.83000000000004</v>
      </c>
      <c r="I18" s="55">
        <f t="shared" si="1"/>
        <v>356.71</v>
      </c>
      <c r="J18" s="19">
        <v>428.05</v>
      </c>
      <c r="K18" s="19">
        <f t="shared" si="2"/>
        <v>0</v>
      </c>
      <c r="L18" s="19">
        <f t="shared" si="3"/>
        <v>0</v>
      </c>
      <c r="M18" s="19">
        <v>0</v>
      </c>
      <c r="BE18" s="14"/>
      <c r="BF18" s="15"/>
      <c r="BG18" s="21" t="s">
        <v>617</v>
      </c>
    </row>
    <row r="19" spans="1:61" s="3" customFormat="1" ht="15" customHeight="1" x14ac:dyDescent="0.3">
      <c r="A19" s="603" t="s">
        <v>618</v>
      </c>
      <c r="B19" s="604"/>
      <c r="C19" s="604"/>
      <c r="D19" s="604"/>
      <c r="E19" s="604"/>
      <c r="F19" s="604"/>
      <c r="G19" s="604"/>
      <c r="H19" s="354"/>
      <c r="I19" s="354"/>
      <c r="J19" s="267"/>
      <c r="K19" s="267"/>
      <c r="L19" s="267"/>
      <c r="M19" s="267"/>
      <c r="BE19" s="14"/>
      <c r="BF19" s="15" t="s">
        <v>618</v>
      </c>
      <c r="BG19" s="21"/>
    </row>
    <row r="20" spans="1:61" s="3" customFormat="1" ht="42" x14ac:dyDescent="0.3">
      <c r="A20" s="16" t="s">
        <v>35</v>
      </c>
      <c r="B20" s="17" t="s">
        <v>619</v>
      </c>
      <c r="C20" s="568" t="s">
        <v>620</v>
      </c>
      <c r="D20" s="568"/>
      <c r="E20" s="568"/>
      <c r="F20" s="16" t="s">
        <v>43</v>
      </c>
      <c r="G20" s="44">
        <v>0.17355499999999999</v>
      </c>
      <c r="H20" s="55">
        <f t="shared" si="0"/>
        <v>35061.1</v>
      </c>
      <c r="I20" s="55">
        <f t="shared" si="1"/>
        <v>6085.03</v>
      </c>
      <c r="J20" s="19">
        <v>7302.03</v>
      </c>
      <c r="K20" s="19">
        <f t="shared" si="2"/>
        <v>0</v>
      </c>
      <c r="L20" s="19">
        <f t="shared" si="3"/>
        <v>0</v>
      </c>
      <c r="M20" s="19">
        <v>0</v>
      </c>
      <c r="BE20" s="14"/>
      <c r="BF20" s="15"/>
      <c r="BG20" s="21" t="s">
        <v>620</v>
      </c>
    </row>
    <row r="21" spans="1:61" s="3" customFormat="1" ht="21.6" x14ac:dyDescent="0.3">
      <c r="A21" s="16" t="s">
        <v>40</v>
      </c>
      <c r="B21" s="17" t="s">
        <v>621</v>
      </c>
      <c r="C21" s="568" t="s">
        <v>622</v>
      </c>
      <c r="D21" s="568"/>
      <c r="E21" s="568"/>
      <c r="F21" s="16" t="s">
        <v>43</v>
      </c>
      <c r="G21" s="44">
        <v>0.17355499999999999</v>
      </c>
      <c r="H21" s="55">
        <f t="shared" si="0"/>
        <v>36078.36</v>
      </c>
      <c r="I21" s="55">
        <f t="shared" si="1"/>
        <v>6261.58</v>
      </c>
      <c r="J21" s="19">
        <v>7513.9</v>
      </c>
      <c r="K21" s="19">
        <f t="shared" si="2"/>
        <v>0</v>
      </c>
      <c r="L21" s="19">
        <f t="shared" si="3"/>
        <v>0</v>
      </c>
      <c r="M21" s="19">
        <v>0</v>
      </c>
      <c r="BE21" s="14"/>
      <c r="BF21" s="15"/>
      <c r="BG21" s="21" t="s">
        <v>622</v>
      </c>
    </row>
    <row r="22" spans="1:61" s="3" customFormat="1" ht="15" customHeight="1" x14ac:dyDescent="0.3">
      <c r="A22" s="601" t="s">
        <v>623</v>
      </c>
      <c r="B22" s="602"/>
      <c r="C22" s="602"/>
      <c r="D22" s="602"/>
      <c r="E22" s="602"/>
      <c r="F22" s="602"/>
      <c r="G22" s="602"/>
      <c r="H22" s="101"/>
      <c r="I22" s="101"/>
      <c r="J22" s="102"/>
      <c r="K22" s="102"/>
      <c r="L22" s="102"/>
      <c r="M22" s="102"/>
      <c r="BE22" s="14" t="s">
        <v>623</v>
      </c>
      <c r="BF22" s="15"/>
      <c r="BG22" s="21"/>
    </row>
    <row r="23" spans="1:61" s="3" customFormat="1" ht="51" customHeight="1" x14ac:dyDescent="0.3">
      <c r="A23" s="603" t="s">
        <v>624</v>
      </c>
      <c r="B23" s="604"/>
      <c r="C23" s="604"/>
      <c r="D23" s="604"/>
      <c r="E23" s="604"/>
      <c r="F23" s="604"/>
      <c r="G23" s="604"/>
      <c r="H23" s="354"/>
      <c r="I23" s="354"/>
      <c r="J23" s="267"/>
      <c r="K23" s="267"/>
      <c r="L23" s="267"/>
      <c r="M23" s="267"/>
      <c r="BE23" s="14"/>
      <c r="BF23" s="15" t="s">
        <v>624</v>
      </c>
      <c r="BG23" s="21"/>
    </row>
    <row r="24" spans="1:61" s="3" customFormat="1" ht="42" x14ac:dyDescent="0.3">
      <c r="A24" s="16" t="s">
        <v>47</v>
      </c>
      <c r="B24" s="17" t="s">
        <v>625</v>
      </c>
      <c r="C24" s="568" t="s">
        <v>626</v>
      </c>
      <c r="D24" s="568"/>
      <c r="E24" s="568"/>
      <c r="F24" s="16" t="s">
        <v>185</v>
      </c>
      <c r="G24" s="42">
        <v>0.56552000000000002</v>
      </c>
      <c r="H24" s="55">
        <f t="shared" si="0"/>
        <v>185183.67</v>
      </c>
      <c r="I24" s="55">
        <f t="shared" si="1"/>
        <v>104725.07</v>
      </c>
      <c r="J24" s="19">
        <v>125670.08</v>
      </c>
      <c r="K24" s="19">
        <f t="shared" si="2"/>
        <v>499192.12</v>
      </c>
      <c r="L24" s="19">
        <f t="shared" si="3"/>
        <v>282303.13</v>
      </c>
      <c r="M24" s="19">
        <v>338763.75</v>
      </c>
      <c r="BE24" s="14"/>
      <c r="BF24" s="15"/>
      <c r="BG24" s="21" t="s">
        <v>626</v>
      </c>
    </row>
    <row r="25" spans="1:61" s="3" customFormat="1" ht="20.399999999999999" x14ac:dyDescent="0.3">
      <c r="A25" s="25"/>
      <c r="B25" s="26" t="s">
        <v>627</v>
      </c>
      <c r="C25" s="600" t="s">
        <v>628</v>
      </c>
      <c r="D25" s="600"/>
      <c r="E25" s="600"/>
      <c r="F25" s="27" t="s">
        <v>67</v>
      </c>
      <c r="G25" s="22" t="s">
        <v>717</v>
      </c>
      <c r="H25" s="55"/>
      <c r="I25" s="55"/>
      <c r="J25" s="19"/>
      <c r="K25" s="19"/>
      <c r="L25" s="19"/>
      <c r="M25" s="19"/>
      <c r="BE25" s="14"/>
      <c r="BF25" s="15"/>
      <c r="BG25" s="21"/>
      <c r="BH25" s="12" t="s">
        <v>628</v>
      </c>
    </row>
    <row r="26" spans="1:61" s="3" customFormat="1" ht="20.399999999999999" x14ac:dyDescent="0.3">
      <c r="A26" s="25"/>
      <c r="B26" s="26" t="s">
        <v>630</v>
      </c>
      <c r="C26" s="600" t="s">
        <v>631</v>
      </c>
      <c r="D26" s="600"/>
      <c r="E26" s="600"/>
      <c r="F26" s="27" t="s">
        <v>46</v>
      </c>
      <c r="G26" s="22" t="s">
        <v>718</v>
      </c>
      <c r="H26" s="55"/>
      <c r="I26" s="55"/>
      <c r="J26" s="19"/>
      <c r="K26" s="19"/>
      <c r="L26" s="19"/>
      <c r="M26" s="19"/>
      <c r="BE26" s="14"/>
      <c r="BF26" s="15"/>
      <c r="BG26" s="21"/>
      <c r="BH26" s="12" t="s">
        <v>631</v>
      </c>
    </row>
    <row r="27" spans="1:61" s="3" customFormat="1" ht="20.399999999999999" x14ac:dyDescent="0.3">
      <c r="A27" s="25"/>
      <c r="B27" s="26" t="s">
        <v>633</v>
      </c>
      <c r="C27" s="600" t="s">
        <v>634</v>
      </c>
      <c r="D27" s="600"/>
      <c r="E27" s="600"/>
      <c r="F27" s="27" t="s">
        <v>67</v>
      </c>
      <c r="G27" s="22" t="s">
        <v>719</v>
      </c>
      <c r="H27" s="55"/>
      <c r="I27" s="55"/>
      <c r="J27" s="19"/>
      <c r="K27" s="19"/>
      <c r="L27" s="19"/>
      <c r="M27" s="19"/>
      <c r="BE27" s="14"/>
      <c r="BF27" s="15"/>
      <c r="BG27" s="21"/>
      <c r="BH27" s="12" t="s">
        <v>634</v>
      </c>
    </row>
    <row r="28" spans="1:61" s="3" customFormat="1" ht="20.399999999999999" x14ac:dyDescent="0.3">
      <c r="A28" s="25"/>
      <c r="B28" s="26" t="s">
        <v>636</v>
      </c>
      <c r="C28" s="600" t="s">
        <v>637</v>
      </c>
      <c r="D28" s="600"/>
      <c r="E28" s="600"/>
      <c r="F28" s="27" t="s">
        <v>67</v>
      </c>
      <c r="G28" s="22" t="s">
        <v>720</v>
      </c>
      <c r="H28" s="55"/>
      <c r="I28" s="55"/>
      <c r="J28" s="19"/>
      <c r="K28" s="19"/>
      <c r="L28" s="19"/>
      <c r="M28" s="19"/>
      <c r="BE28" s="14"/>
      <c r="BF28" s="15"/>
      <c r="BG28" s="21"/>
      <c r="BH28" s="12" t="s">
        <v>637</v>
      </c>
    </row>
    <row r="29" spans="1:61" s="3" customFormat="1" ht="21.6" x14ac:dyDescent="0.3">
      <c r="A29" s="25"/>
      <c r="B29" s="26" t="s">
        <v>639</v>
      </c>
      <c r="C29" s="600" t="s">
        <v>640</v>
      </c>
      <c r="D29" s="600"/>
      <c r="E29" s="600"/>
      <c r="F29" s="27" t="s">
        <v>38</v>
      </c>
      <c r="G29" s="22" t="s">
        <v>721</v>
      </c>
      <c r="H29" s="55"/>
      <c r="I29" s="55"/>
      <c r="J29" s="19"/>
      <c r="K29" s="19"/>
      <c r="L29" s="19"/>
      <c r="M29" s="19"/>
      <c r="BE29" s="14"/>
      <c r="BF29" s="15"/>
      <c r="BG29" s="21"/>
      <c r="BH29" s="12" t="s">
        <v>640</v>
      </c>
    </row>
    <row r="30" spans="1:61" s="3" customFormat="1" ht="20.399999999999999" x14ac:dyDescent="0.3">
      <c r="A30" s="36" t="s">
        <v>75</v>
      </c>
      <c r="B30" s="37" t="s">
        <v>642</v>
      </c>
      <c r="C30" s="599" t="s">
        <v>643</v>
      </c>
      <c r="D30" s="599"/>
      <c r="E30" s="599"/>
      <c r="F30" s="38" t="s">
        <v>67</v>
      </c>
      <c r="G30" s="39" t="s">
        <v>33</v>
      </c>
      <c r="H30" s="55"/>
      <c r="I30" s="55"/>
      <c r="J30" s="19"/>
      <c r="K30" s="19"/>
      <c r="L30" s="19"/>
      <c r="M30" s="19"/>
      <c r="BE30" s="14"/>
      <c r="BF30" s="15"/>
      <c r="BG30" s="21"/>
      <c r="BH30" s="12"/>
      <c r="BI30" s="41" t="s">
        <v>643</v>
      </c>
    </row>
    <row r="31" spans="1:61" s="3" customFormat="1" ht="20.399999999999999" x14ac:dyDescent="0.3">
      <c r="A31" s="25"/>
      <c r="B31" s="26" t="s">
        <v>644</v>
      </c>
      <c r="C31" s="600" t="s">
        <v>645</v>
      </c>
      <c r="D31" s="600"/>
      <c r="E31" s="600"/>
      <c r="F31" s="27" t="s">
        <v>67</v>
      </c>
      <c r="G31" s="22" t="s">
        <v>722</v>
      </c>
      <c r="H31" s="55"/>
      <c r="I31" s="55"/>
      <c r="J31" s="19"/>
      <c r="K31" s="19"/>
      <c r="L31" s="19"/>
      <c r="M31" s="19"/>
      <c r="BE31" s="14"/>
      <c r="BF31" s="15"/>
      <c r="BG31" s="21"/>
      <c r="BH31" s="12" t="s">
        <v>645</v>
      </c>
      <c r="BI31" s="41"/>
    </row>
    <row r="32" spans="1:61" s="3" customFormat="1" ht="21.6" x14ac:dyDescent="0.3">
      <c r="A32" s="25"/>
      <c r="B32" s="26" t="s">
        <v>647</v>
      </c>
      <c r="C32" s="600" t="s">
        <v>648</v>
      </c>
      <c r="D32" s="600"/>
      <c r="E32" s="600"/>
      <c r="F32" s="27" t="s">
        <v>67</v>
      </c>
      <c r="G32" s="22" t="s">
        <v>722</v>
      </c>
      <c r="H32" s="55"/>
      <c r="I32" s="55"/>
      <c r="J32" s="19"/>
      <c r="K32" s="19"/>
      <c r="L32" s="19"/>
      <c r="M32" s="19"/>
      <c r="BE32" s="14"/>
      <c r="BF32" s="15"/>
      <c r="BG32" s="21"/>
      <c r="BH32" s="12" t="s">
        <v>648</v>
      </c>
      <c r="BI32" s="41"/>
    </row>
    <row r="33" spans="1:62" s="3" customFormat="1" ht="21.6" x14ac:dyDescent="0.3">
      <c r="A33" s="25" t="s">
        <v>126</v>
      </c>
      <c r="B33" s="26" t="s">
        <v>649</v>
      </c>
      <c r="C33" s="600" t="s">
        <v>650</v>
      </c>
      <c r="D33" s="600"/>
      <c r="E33" s="600"/>
      <c r="F33" s="27" t="s">
        <v>67</v>
      </c>
      <c r="G33" s="22" t="s">
        <v>723</v>
      </c>
      <c r="H33" s="55"/>
      <c r="I33" s="55"/>
      <c r="J33" s="19"/>
      <c r="K33" s="19"/>
      <c r="L33" s="19"/>
      <c r="M33" s="19"/>
      <c r="BE33" s="14"/>
      <c r="BF33" s="15"/>
      <c r="BG33" s="21"/>
      <c r="BH33" s="12"/>
      <c r="BI33" s="41"/>
      <c r="BJ33" s="12" t="s">
        <v>650</v>
      </c>
    </row>
    <row r="34" spans="1:62" s="3" customFormat="1" ht="31.8" x14ac:dyDescent="0.3">
      <c r="A34" s="16" t="s">
        <v>52</v>
      </c>
      <c r="B34" s="17" t="s">
        <v>652</v>
      </c>
      <c r="C34" s="568" t="s">
        <v>653</v>
      </c>
      <c r="D34" s="568"/>
      <c r="E34" s="568"/>
      <c r="F34" s="16" t="s">
        <v>185</v>
      </c>
      <c r="G34" s="42">
        <v>0.56552000000000002</v>
      </c>
      <c r="H34" s="55">
        <f t="shared" si="0"/>
        <v>10953.41</v>
      </c>
      <c r="I34" s="55">
        <f t="shared" si="1"/>
        <v>6194.37</v>
      </c>
      <c r="J34" s="19">
        <v>7433.24</v>
      </c>
      <c r="K34" s="19">
        <f t="shared" si="2"/>
        <v>121861.58</v>
      </c>
      <c r="L34" s="19">
        <f t="shared" si="3"/>
        <v>68915.16</v>
      </c>
      <c r="M34" s="19">
        <v>82698.19</v>
      </c>
      <c r="BE34" s="14"/>
      <c r="BF34" s="15"/>
      <c r="BG34" s="21" t="s">
        <v>653</v>
      </c>
      <c r="BH34" s="12"/>
      <c r="BI34" s="41"/>
      <c r="BJ34" s="12"/>
    </row>
    <row r="35" spans="1:62" s="3" customFormat="1" ht="20.399999999999999" x14ac:dyDescent="0.3">
      <c r="A35" s="25"/>
      <c r="B35" s="26" t="s">
        <v>627</v>
      </c>
      <c r="C35" s="600" t="s">
        <v>628</v>
      </c>
      <c r="D35" s="600"/>
      <c r="E35" s="600"/>
      <c r="F35" s="27" t="s">
        <v>67</v>
      </c>
      <c r="G35" s="22" t="s">
        <v>724</v>
      </c>
      <c r="H35" s="55"/>
      <c r="I35" s="55"/>
      <c r="J35" s="19"/>
      <c r="K35" s="19"/>
      <c r="L35" s="19"/>
      <c r="M35" s="19"/>
      <c r="BE35" s="14"/>
      <c r="BF35" s="15"/>
      <c r="BG35" s="21"/>
      <c r="BH35" s="12" t="s">
        <v>628</v>
      </c>
      <c r="BI35" s="41"/>
      <c r="BJ35" s="12"/>
    </row>
    <row r="36" spans="1:62" s="3" customFormat="1" ht="20.399999999999999" x14ac:dyDescent="0.3">
      <c r="A36" s="25"/>
      <c r="B36" s="26" t="s">
        <v>630</v>
      </c>
      <c r="C36" s="600" t="s">
        <v>631</v>
      </c>
      <c r="D36" s="600"/>
      <c r="E36" s="600"/>
      <c r="F36" s="27" t="s">
        <v>46</v>
      </c>
      <c r="G36" s="22" t="s">
        <v>725</v>
      </c>
      <c r="H36" s="55"/>
      <c r="I36" s="55"/>
      <c r="J36" s="19"/>
      <c r="K36" s="19"/>
      <c r="L36" s="19"/>
      <c r="M36" s="19"/>
      <c r="BE36" s="14"/>
      <c r="BF36" s="15"/>
      <c r="BG36" s="21"/>
      <c r="BH36" s="12" t="s">
        <v>631</v>
      </c>
      <c r="BI36" s="41"/>
      <c r="BJ36" s="12"/>
    </row>
    <row r="37" spans="1:62" s="3" customFormat="1" ht="20.399999999999999" x14ac:dyDescent="0.3">
      <c r="A37" s="36" t="s">
        <v>75</v>
      </c>
      <c r="B37" s="37" t="s">
        <v>642</v>
      </c>
      <c r="C37" s="599" t="s">
        <v>643</v>
      </c>
      <c r="D37" s="599"/>
      <c r="E37" s="599"/>
      <c r="F37" s="38" t="s">
        <v>67</v>
      </c>
      <c r="G37" s="39" t="s">
        <v>33</v>
      </c>
      <c r="H37" s="55"/>
      <c r="I37" s="55"/>
      <c r="J37" s="19"/>
      <c r="K37" s="19"/>
      <c r="L37" s="19"/>
      <c r="M37" s="19"/>
      <c r="BE37" s="14"/>
      <c r="BF37" s="15"/>
      <c r="BG37" s="21"/>
      <c r="BH37" s="12"/>
      <c r="BI37" s="41" t="s">
        <v>643</v>
      </c>
      <c r="BJ37" s="12"/>
    </row>
    <row r="38" spans="1:62" s="3" customFormat="1" ht="21.6" x14ac:dyDescent="0.3">
      <c r="A38" s="25" t="s">
        <v>126</v>
      </c>
      <c r="B38" s="26" t="s">
        <v>649</v>
      </c>
      <c r="C38" s="600" t="s">
        <v>650</v>
      </c>
      <c r="D38" s="600"/>
      <c r="E38" s="600"/>
      <c r="F38" s="27" t="s">
        <v>67</v>
      </c>
      <c r="G38" s="22" t="s">
        <v>726</v>
      </c>
      <c r="H38" s="55"/>
      <c r="I38" s="55"/>
      <c r="J38" s="19"/>
      <c r="K38" s="19"/>
      <c r="L38" s="19"/>
      <c r="M38" s="19"/>
      <c r="BE38" s="14"/>
      <c r="BF38" s="15"/>
      <c r="BG38" s="21"/>
      <c r="BH38" s="12"/>
      <c r="BI38" s="41"/>
      <c r="BJ38" s="12" t="s">
        <v>650</v>
      </c>
    </row>
    <row r="39" spans="1:62" s="3" customFormat="1" ht="15" customHeight="1" x14ac:dyDescent="0.3">
      <c r="A39" s="603" t="s">
        <v>657</v>
      </c>
      <c r="B39" s="604"/>
      <c r="C39" s="604"/>
      <c r="D39" s="604"/>
      <c r="E39" s="604"/>
      <c r="F39" s="604"/>
      <c r="G39" s="604"/>
      <c r="H39" s="354"/>
      <c r="I39" s="354"/>
      <c r="J39" s="267"/>
      <c r="K39" s="267"/>
      <c r="L39" s="267"/>
      <c r="M39" s="267"/>
      <c r="BE39" s="14"/>
      <c r="BF39" s="15" t="s">
        <v>657</v>
      </c>
      <c r="BG39" s="21"/>
      <c r="BH39" s="12"/>
      <c r="BI39" s="41"/>
      <c r="BJ39" s="12"/>
    </row>
    <row r="40" spans="1:62" s="3" customFormat="1" ht="31.8" x14ac:dyDescent="0.3">
      <c r="A40" s="16" t="s">
        <v>55</v>
      </c>
      <c r="B40" s="17" t="s">
        <v>658</v>
      </c>
      <c r="C40" s="568" t="s">
        <v>659</v>
      </c>
      <c r="D40" s="568"/>
      <c r="E40" s="568"/>
      <c r="F40" s="16" t="s">
        <v>67</v>
      </c>
      <c r="G40" s="30">
        <v>0.23</v>
      </c>
      <c r="H40" s="55">
        <f t="shared" si="0"/>
        <v>2502.7399999999998</v>
      </c>
      <c r="I40" s="55">
        <f t="shared" si="1"/>
        <v>575.63</v>
      </c>
      <c r="J40" s="19">
        <v>690.75</v>
      </c>
      <c r="K40" s="19">
        <f t="shared" si="2"/>
        <v>16409.349999999999</v>
      </c>
      <c r="L40" s="19">
        <f t="shared" si="3"/>
        <v>3774.15</v>
      </c>
      <c r="M40" s="19">
        <v>4528.9799999999996</v>
      </c>
      <c r="BE40" s="14"/>
      <c r="BF40" s="15"/>
      <c r="BG40" s="21" t="s">
        <v>659</v>
      </c>
      <c r="BH40" s="12"/>
      <c r="BI40" s="41"/>
      <c r="BJ40" s="12"/>
    </row>
    <row r="41" spans="1:62" s="3" customFormat="1" ht="20.399999999999999" x14ac:dyDescent="0.3">
      <c r="A41" s="25"/>
      <c r="B41" s="26" t="s">
        <v>627</v>
      </c>
      <c r="C41" s="600" t="s">
        <v>628</v>
      </c>
      <c r="D41" s="600"/>
      <c r="E41" s="600"/>
      <c r="F41" s="27" t="s">
        <v>67</v>
      </c>
      <c r="G41" s="22" t="s">
        <v>727</v>
      </c>
      <c r="H41" s="55"/>
      <c r="I41" s="55"/>
      <c r="J41" s="19"/>
      <c r="K41" s="19"/>
      <c r="L41" s="19"/>
      <c r="M41" s="19"/>
      <c r="BE41" s="14"/>
      <c r="BF41" s="15"/>
      <c r="BG41" s="21"/>
      <c r="BH41" s="12" t="s">
        <v>628</v>
      </c>
      <c r="BI41" s="41"/>
      <c r="BJ41" s="12"/>
    </row>
    <row r="42" spans="1:62" s="3" customFormat="1" ht="15" customHeight="1" x14ac:dyDescent="0.3">
      <c r="A42" s="603" t="s">
        <v>661</v>
      </c>
      <c r="B42" s="604"/>
      <c r="C42" s="604"/>
      <c r="D42" s="604"/>
      <c r="E42" s="604"/>
      <c r="F42" s="604"/>
      <c r="G42" s="604"/>
      <c r="H42" s="354"/>
      <c r="I42" s="354"/>
      <c r="J42" s="267"/>
      <c r="K42" s="267"/>
      <c r="L42" s="267"/>
      <c r="M42" s="267"/>
      <c r="BE42" s="14"/>
      <c r="BF42" s="15" t="s">
        <v>661</v>
      </c>
      <c r="BG42" s="21"/>
      <c r="BH42" s="12"/>
      <c r="BI42" s="41"/>
      <c r="BJ42" s="12"/>
    </row>
    <row r="43" spans="1:62" s="3" customFormat="1" ht="42" x14ac:dyDescent="0.3">
      <c r="A43" s="16" t="s">
        <v>56</v>
      </c>
      <c r="B43" s="17" t="s">
        <v>625</v>
      </c>
      <c r="C43" s="568" t="s">
        <v>626</v>
      </c>
      <c r="D43" s="568"/>
      <c r="E43" s="568"/>
      <c r="F43" s="16" t="s">
        <v>185</v>
      </c>
      <c r="G43" s="42">
        <v>0.56552000000000002</v>
      </c>
      <c r="H43" s="55">
        <f t="shared" si="0"/>
        <v>185183.67</v>
      </c>
      <c r="I43" s="55">
        <f t="shared" si="1"/>
        <v>104725.07</v>
      </c>
      <c r="J43" s="19">
        <v>125670.08</v>
      </c>
      <c r="K43" s="19">
        <f t="shared" si="2"/>
        <v>430177.32</v>
      </c>
      <c r="L43" s="19">
        <f t="shared" si="3"/>
        <v>243273.88</v>
      </c>
      <c r="M43" s="19">
        <v>291928.65999999997</v>
      </c>
      <c r="BE43" s="14"/>
      <c r="BF43" s="15"/>
      <c r="BG43" s="21" t="s">
        <v>626</v>
      </c>
      <c r="BH43" s="12"/>
      <c r="BI43" s="41"/>
      <c r="BJ43" s="12"/>
    </row>
    <row r="44" spans="1:62" s="3" customFormat="1" ht="20.399999999999999" x14ac:dyDescent="0.3">
      <c r="A44" s="25"/>
      <c r="B44" s="26" t="s">
        <v>627</v>
      </c>
      <c r="C44" s="600" t="s">
        <v>628</v>
      </c>
      <c r="D44" s="600"/>
      <c r="E44" s="600"/>
      <c r="F44" s="27" t="s">
        <v>67</v>
      </c>
      <c r="G44" s="22" t="s">
        <v>717</v>
      </c>
      <c r="H44" s="55"/>
      <c r="I44" s="55"/>
      <c r="J44" s="19"/>
      <c r="K44" s="19"/>
      <c r="L44" s="19"/>
      <c r="M44" s="19"/>
      <c r="BE44" s="14"/>
      <c r="BF44" s="15"/>
      <c r="BG44" s="21"/>
      <c r="BH44" s="12" t="s">
        <v>628</v>
      </c>
      <c r="BI44" s="41"/>
      <c r="BJ44" s="12"/>
    </row>
    <row r="45" spans="1:62" s="3" customFormat="1" ht="20.399999999999999" x14ac:dyDescent="0.3">
      <c r="A45" s="25"/>
      <c r="B45" s="26" t="s">
        <v>630</v>
      </c>
      <c r="C45" s="600" t="s">
        <v>631</v>
      </c>
      <c r="D45" s="600"/>
      <c r="E45" s="600"/>
      <c r="F45" s="27" t="s">
        <v>46</v>
      </c>
      <c r="G45" s="22" t="s">
        <v>718</v>
      </c>
      <c r="H45" s="55"/>
      <c r="I45" s="55"/>
      <c r="J45" s="19"/>
      <c r="K45" s="19"/>
      <c r="L45" s="19"/>
      <c r="M45" s="19"/>
      <c r="BE45" s="14"/>
      <c r="BF45" s="15"/>
      <c r="BG45" s="21"/>
      <c r="BH45" s="12" t="s">
        <v>631</v>
      </c>
      <c r="BI45" s="41"/>
      <c r="BJ45" s="12"/>
    </row>
    <row r="46" spans="1:62" s="3" customFormat="1" ht="20.399999999999999" x14ac:dyDescent="0.3">
      <c r="A46" s="25"/>
      <c r="B46" s="26" t="s">
        <v>633</v>
      </c>
      <c r="C46" s="600" t="s">
        <v>634</v>
      </c>
      <c r="D46" s="600"/>
      <c r="E46" s="600"/>
      <c r="F46" s="27" t="s">
        <v>67</v>
      </c>
      <c r="G46" s="22" t="s">
        <v>719</v>
      </c>
      <c r="H46" s="55"/>
      <c r="I46" s="55"/>
      <c r="J46" s="19"/>
      <c r="K46" s="19"/>
      <c r="L46" s="19"/>
      <c r="M46" s="19"/>
      <c r="BE46" s="14"/>
      <c r="BF46" s="15"/>
      <c r="BG46" s="21"/>
      <c r="BH46" s="12" t="s">
        <v>634</v>
      </c>
      <c r="BI46" s="41"/>
      <c r="BJ46" s="12"/>
    </row>
    <row r="47" spans="1:62" s="3" customFormat="1" ht="20.399999999999999" x14ac:dyDescent="0.3">
      <c r="A47" s="25"/>
      <c r="B47" s="26" t="s">
        <v>636</v>
      </c>
      <c r="C47" s="600" t="s">
        <v>637</v>
      </c>
      <c r="D47" s="600"/>
      <c r="E47" s="600"/>
      <c r="F47" s="27" t="s">
        <v>67</v>
      </c>
      <c r="G47" s="22" t="s">
        <v>720</v>
      </c>
      <c r="H47" s="55"/>
      <c r="I47" s="55"/>
      <c r="J47" s="19"/>
      <c r="K47" s="19"/>
      <c r="L47" s="19"/>
      <c r="M47" s="19"/>
      <c r="BE47" s="14"/>
      <c r="BF47" s="15"/>
      <c r="BG47" s="21"/>
      <c r="BH47" s="12" t="s">
        <v>637</v>
      </c>
      <c r="BI47" s="41"/>
      <c r="BJ47" s="12"/>
    </row>
    <row r="48" spans="1:62" s="3" customFormat="1" ht="21.6" x14ac:dyDescent="0.3">
      <c r="A48" s="25"/>
      <c r="B48" s="26" t="s">
        <v>639</v>
      </c>
      <c r="C48" s="600" t="s">
        <v>640</v>
      </c>
      <c r="D48" s="600"/>
      <c r="E48" s="600"/>
      <c r="F48" s="27" t="s">
        <v>38</v>
      </c>
      <c r="G48" s="22" t="s">
        <v>721</v>
      </c>
      <c r="H48" s="55"/>
      <c r="I48" s="55"/>
      <c r="J48" s="19"/>
      <c r="K48" s="19"/>
      <c r="L48" s="19"/>
      <c r="M48" s="19"/>
      <c r="BE48" s="14"/>
      <c r="BF48" s="15"/>
      <c r="BG48" s="21"/>
      <c r="BH48" s="12" t="s">
        <v>640</v>
      </c>
      <c r="BI48" s="41"/>
      <c r="BJ48" s="12"/>
    </row>
    <row r="49" spans="1:62" s="3" customFormat="1" ht="20.399999999999999" x14ac:dyDescent="0.3">
      <c r="A49" s="36" t="s">
        <v>75</v>
      </c>
      <c r="B49" s="37" t="s">
        <v>642</v>
      </c>
      <c r="C49" s="599" t="s">
        <v>643</v>
      </c>
      <c r="D49" s="599"/>
      <c r="E49" s="599"/>
      <c r="F49" s="38" t="s">
        <v>67</v>
      </c>
      <c r="G49" s="39" t="s">
        <v>33</v>
      </c>
      <c r="H49" s="55"/>
      <c r="I49" s="55"/>
      <c r="J49" s="19"/>
      <c r="K49" s="19"/>
      <c r="L49" s="19"/>
      <c r="M49" s="19"/>
      <c r="BE49" s="14"/>
      <c r="BF49" s="15"/>
      <c r="BG49" s="21"/>
      <c r="BH49" s="12"/>
      <c r="BI49" s="41" t="s">
        <v>643</v>
      </c>
      <c r="BJ49" s="12"/>
    </row>
    <row r="50" spans="1:62" s="3" customFormat="1" ht="20.399999999999999" x14ac:dyDescent="0.3">
      <c r="A50" s="25"/>
      <c r="B50" s="26" t="s">
        <v>644</v>
      </c>
      <c r="C50" s="600" t="s">
        <v>645</v>
      </c>
      <c r="D50" s="600"/>
      <c r="E50" s="600"/>
      <c r="F50" s="27" t="s">
        <v>67</v>
      </c>
      <c r="G50" s="22" t="s">
        <v>722</v>
      </c>
      <c r="H50" s="55"/>
      <c r="I50" s="55"/>
      <c r="J50" s="19"/>
      <c r="K50" s="19"/>
      <c r="L50" s="19"/>
      <c r="M50" s="19"/>
      <c r="BE50" s="14"/>
      <c r="BF50" s="15"/>
      <c r="BG50" s="21"/>
      <c r="BH50" s="12" t="s">
        <v>645</v>
      </c>
      <c r="BI50" s="41"/>
      <c r="BJ50" s="12"/>
    </row>
    <row r="51" spans="1:62" s="3" customFormat="1" ht="21.6" x14ac:dyDescent="0.3">
      <c r="A51" s="25"/>
      <c r="B51" s="26" t="s">
        <v>647</v>
      </c>
      <c r="C51" s="600" t="s">
        <v>648</v>
      </c>
      <c r="D51" s="600"/>
      <c r="E51" s="600"/>
      <c r="F51" s="27" t="s">
        <v>67</v>
      </c>
      <c r="G51" s="22" t="s">
        <v>722</v>
      </c>
      <c r="H51" s="55"/>
      <c r="I51" s="55"/>
      <c r="J51" s="19"/>
      <c r="K51" s="19"/>
      <c r="L51" s="19"/>
      <c r="M51" s="19"/>
      <c r="BE51" s="14"/>
      <c r="BF51" s="15"/>
      <c r="BG51" s="21"/>
      <c r="BH51" s="12" t="s">
        <v>648</v>
      </c>
      <c r="BI51" s="41"/>
      <c r="BJ51" s="12"/>
    </row>
    <row r="52" spans="1:62" s="3" customFormat="1" ht="21.6" x14ac:dyDescent="0.3">
      <c r="A52" s="25" t="s">
        <v>126</v>
      </c>
      <c r="B52" s="26" t="s">
        <v>662</v>
      </c>
      <c r="C52" s="600" t="s">
        <v>663</v>
      </c>
      <c r="D52" s="600"/>
      <c r="E52" s="600"/>
      <c r="F52" s="27" t="s">
        <v>67</v>
      </c>
      <c r="G52" s="22" t="s">
        <v>728</v>
      </c>
      <c r="H52" s="55"/>
      <c r="I52" s="55"/>
      <c r="J52" s="19"/>
      <c r="K52" s="19"/>
      <c r="L52" s="19"/>
      <c r="M52" s="19"/>
      <c r="BE52" s="14"/>
      <c r="BF52" s="15"/>
      <c r="BG52" s="21"/>
      <c r="BH52" s="12"/>
      <c r="BI52" s="41"/>
      <c r="BJ52" s="12" t="s">
        <v>663</v>
      </c>
    </row>
    <row r="53" spans="1:62" s="3" customFormat="1" ht="31.8" x14ac:dyDescent="0.3">
      <c r="A53" s="16" t="s">
        <v>162</v>
      </c>
      <c r="B53" s="17" t="s">
        <v>652</v>
      </c>
      <c r="C53" s="568" t="s">
        <v>653</v>
      </c>
      <c r="D53" s="568"/>
      <c r="E53" s="568"/>
      <c r="F53" s="16" t="s">
        <v>185</v>
      </c>
      <c r="G53" s="42">
        <v>0.56552000000000002</v>
      </c>
      <c r="H53" s="55">
        <f t="shared" si="0"/>
        <v>32860.18</v>
      </c>
      <c r="I53" s="55">
        <f t="shared" si="1"/>
        <v>18583.09</v>
      </c>
      <c r="J53" s="19">
        <v>22299.71</v>
      </c>
      <c r="K53" s="19">
        <f t="shared" si="2"/>
        <v>316435.09999999998</v>
      </c>
      <c r="L53" s="19">
        <f t="shared" si="3"/>
        <v>178950.38</v>
      </c>
      <c r="M53" s="19">
        <v>214740.45</v>
      </c>
      <c r="BE53" s="14"/>
      <c r="BF53" s="15"/>
      <c r="BG53" s="21" t="s">
        <v>653</v>
      </c>
      <c r="BH53" s="12"/>
      <c r="BI53" s="41"/>
      <c r="BJ53" s="12"/>
    </row>
    <row r="54" spans="1:62" s="3" customFormat="1" ht="20.399999999999999" x14ac:dyDescent="0.3">
      <c r="A54" s="25"/>
      <c r="B54" s="26" t="s">
        <v>627</v>
      </c>
      <c r="C54" s="600" t="s">
        <v>628</v>
      </c>
      <c r="D54" s="600"/>
      <c r="E54" s="600"/>
      <c r="F54" s="27" t="s">
        <v>67</v>
      </c>
      <c r="G54" s="22" t="s">
        <v>729</v>
      </c>
      <c r="H54" s="55"/>
      <c r="I54" s="55"/>
      <c r="J54" s="19"/>
      <c r="K54" s="19"/>
      <c r="L54" s="19"/>
      <c r="M54" s="19"/>
      <c r="BE54" s="14"/>
      <c r="BF54" s="15"/>
      <c r="BG54" s="21"/>
      <c r="BH54" s="12" t="s">
        <v>628</v>
      </c>
      <c r="BI54" s="41"/>
      <c r="BJ54" s="12"/>
    </row>
    <row r="55" spans="1:62" s="3" customFormat="1" ht="20.399999999999999" x14ac:dyDescent="0.3">
      <c r="A55" s="25"/>
      <c r="B55" s="26" t="s">
        <v>630</v>
      </c>
      <c r="C55" s="600" t="s">
        <v>631</v>
      </c>
      <c r="D55" s="600"/>
      <c r="E55" s="600"/>
      <c r="F55" s="27" t="s">
        <v>46</v>
      </c>
      <c r="G55" s="22" t="s">
        <v>730</v>
      </c>
      <c r="H55" s="55"/>
      <c r="I55" s="55"/>
      <c r="J55" s="19"/>
      <c r="K55" s="19"/>
      <c r="L55" s="19"/>
      <c r="M55" s="19"/>
      <c r="BE55" s="14"/>
      <c r="BF55" s="15"/>
      <c r="BG55" s="21"/>
      <c r="BH55" s="12" t="s">
        <v>631</v>
      </c>
      <c r="BI55" s="41"/>
      <c r="BJ55" s="12"/>
    </row>
    <row r="56" spans="1:62" s="3" customFormat="1" ht="20.399999999999999" x14ac:dyDescent="0.3">
      <c r="A56" s="36" t="s">
        <v>75</v>
      </c>
      <c r="B56" s="37" t="s">
        <v>642</v>
      </c>
      <c r="C56" s="599" t="s">
        <v>643</v>
      </c>
      <c r="D56" s="599"/>
      <c r="E56" s="599"/>
      <c r="F56" s="38" t="s">
        <v>67</v>
      </c>
      <c r="G56" s="39" t="s">
        <v>33</v>
      </c>
      <c r="H56" s="55"/>
      <c r="I56" s="55"/>
      <c r="J56" s="19"/>
      <c r="K56" s="19"/>
      <c r="L56" s="19"/>
      <c r="M56" s="19"/>
      <c r="BE56" s="14"/>
      <c r="BF56" s="15"/>
      <c r="BG56" s="21"/>
      <c r="BH56" s="12"/>
      <c r="BI56" s="41" t="s">
        <v>643</v>
      </c>
      <c r="BJ56" s="12"/>
    </row>
    <row r="57" spans="1:62" s="3" customFormat="1" ht="21.6" x14ac:dyDescent="0.3">
      <c r="A57" s="25" t="s">
        <v>126</v>
      </c>
      <c r="B57" s="26" t="s">
        <v>662</v>
      </c>
      <c r="C57" s="600" t="s">
        <v>663</v>
      </c>
      <c r="D57" s="600"/>
      <c r="E57" s="600"/>
      <c r="F57" s="27" t="s">
        <v>67</v>
      </c>
      <c r="G57" s="22" t="s">
        <v>731</v>
      </c>
      <c r="H57" s="55"/>
      <c r="I57" s="55"/>
      <c r="J57" s="19"/>
      <c r="K57" s="19"/>
      <c r="L57" s="19"/>
      <c r="M57" s="19"/>
      <c r="BE57" s="14"/>
      <c r="BF57" s="15"/>
      <c r="BG57" s="21"/>
      <c r="BH57" s="12"/>
      <c r="BI57" s="41"/>
      <c r="BJ57" s="12" t="s">
        <v>663</v>
      </c>
    </row>
    <row r="58" spans="1:62" s="3" customFormat="1" ht="15" customHeight="1" x14ac:dyDescent="0.3">
      <c r="A58" s="603" t="s">
        <v>668</v>
      </c>
      <c r="B58" s="604"/>
      <c r="C58" s="604"/>
      <c r="D58" s="604"/>
      <c r="E58" s="604"/>
      <c r="F58" s="604"/>
      <c r="G58" s="604"/>
      <c r="H58" s="354"/>
      <c r="I58" s="354"/>
      <c r="J58" s="267"/>
      <c r="K58" s="267"/>
      <c r="L58" s="267"/>
      <c r="M58" s="267"/>
      <c r="BE58" s="14"/>
      <c r="BF58" s="15" t="s">
        <v>668</v>
      </c>
      <c r="BG58" s="21"/>
      <c r="BH58" s="12"/>
      <c r="BI58" s="41"/>
      <c r="BJ58" s="12"/>
    </row>
    <row r="59" spans="1:62" s="3" customFormat="1" ht="31.8" x14ac:dyDescent="0.3">
      <c r="A59" s="16" t="s">
        <v>165</v>
      </c>
      <c r="B59" s="17" t="s">
        <v>658</v>
      </c>
      <c r="C59" s="568" t="s">
        <v>659</v>
      </c>
      <c r="D59" s="568"/>
      <c r="E59" s="568"/>
      <c r="F59" s="16" t="s">
        <v>67</v>
      </c>
      <c r="G59" s="30">
        <v>0.23</v>
      </c>
      <c r="H59" s="55">
        <f t="shared" si="0"/>
        <v>2502.7399999999998</v>
      </c>
      <c r="I59" s="55">
        <f t="shared" si="1"/>
        <v>575.63</v>
      </c>
      <c r="J59" s="19">
        <v>690.75</v>
      </c>
      <c r="K59" s="19">
        <f t="shared" si="2"/>
        <v>16409.349999999999</v>
      </c>
      <c r="L59" s="19">
        <f t="shared" si="3"/>
        <v>3774.15</v>
      </c>
      <c r="M59" s="19">
        <v>4528.9799999999996</v>
      </c>
      <c r="BE59" s="14"/>
      <c r="BF59" s="15"/>
      <c r="BG59" s="21" t="s">
        <v>659</v>
      </c>
      <c r="BH59" s="12"/>
      <c r="BI59" s="41"/>
      <c r="BJ59" s="12"/>
    </row>
    <row r="60" spans="1:62" s="3" customFormat="1" ht="20.399999999999999" x14ac:dyDescent="0.3">
      <c r="A60" s="25"/>
      <c r="B60" s="26" t="s">
        <v>627</v>
      </c>
      <c r="C60" s="600" t="s">
        <v>628</v>
      </c>
      <c r="D60" s="600"/>
      <c r="E60" s="600"/>
      <c r="F60" s="27" t="s">
        <v>67</v>
      </c>
      <c r="G60" s="22" t="s">
        <v>727</v>
      </c>
      <c r="H60" s="55"/>
      <c r="I60" s="55"/>
      <c r="J60" s="19"/>
      <c r="K60" s="19"/>
      <c r="L60" s="19"/>
      <c r="M60" s="19"/>
      <c r="BE60" s="14"/>
      <c r="BF60" s="15"/>
      <c r="BG60" s="21"/>
      <c r="BH60" s="12" t="s">
        <v>628</v>
      </c>
      <c r="BI60" s="41"/>
      <c r="BJ60" s="12"/>
    </row>
    <row r="61" spans="1:62" s="3" customFormat="1" ht="15" customHeight="1" x14ac:dyDescent="0.3">
      <c r="A61" s="603" t="s">
        <v>669</v>
      </c>
      <c r="B61" s="604"/>
      <c r="C61" s="604"/>
      <c r="D61" s="604"/>
      <c r="E61" s="604"/>
      <c r="F61" s="604"/>
      <c r="G61" s="604"/>
      <c r="H61" s="354"/>
      <c r="I61" s="354"/>
      <c r="J61" s="267"/>
      <c r="K61" s="267"/>
      <c r="L61" s="267"/>
      <c r="M61" s="267"/>
      <c r="BE61" s="14"/>
      <c r="BF61" s="15" t="s">
        <v>669</v>
      </c>
      <c r="BG61" s="21"/>
      <c r="BH61" s="12"/>
      <c r="BI61" s="41"/>
      <c r="BJ61" s="12"/>
    </row>
    <row r="62" spans="1:62" s="3" customFormat="1" ht="62.4" x14ac:dyDescent="0.3">
      <c r="A62" s="16" t="s">
        <v>166</v>
      </c>
      <c r="B62" s="17" t="s">
        <v>670</v>
      </c>
      <c r="C62" s="568" t="s">
        <v>671</v>
      </c>
      <c r="D62" s="568"/>
      <c r="E62" s="568"/>
      <c r="F62" s="16" t="s">
        <v>185</v>
      </c>
      <c r="G62" s="42">
        <v>0.58696999999999999</v>
      </c>
      <c r="H62" s="55">
        <f t="shared" si="0"/>
        <v>238075.18</v>
      </c>
      <c r="I62" s="55">
        <f t="shared" si="1"/>
        <v>139742.99</v>
      </c>
      <c r="J62" s="19">
        <v>167691.59</v>
      </c>
      <c r="K62" s="19">
        <f t="shared" si="2"/>
        <v>228817.96</v>
      </c>
      <c r="L62" s="19">
        <f t="shared" si="3"/>
        <v>134309.28</v>
      </c>
      <c r="M62" s="19">
        <v>161171.14000000001</v>
      </c>
      <c r="BE62" s="14"/>
      <c r="BF62" s="15"/>
      <c r="BG62" s="21" t="s">
        <v>671</v>
      </c>
      <c r="BH62" s="12"/>
      <c r="BI62" s="41"/>
      <c r="BJ62" s="12"/>
    </row>
    <row r="63" spans="1:62" s="3" customFormat="1" ht="20.399999999999999" x14ac:dyDescent="0.3">
      <c r="A63" s="25"/>
      <c r="B63" s="26" t="s">
        <v>150</v>
      </c>
      <c r="C63" s="600" t="s">
        <v>151</v>
      </c>
      <c r="D63" s="600"/>
      <c r="E63" s="600"/>
      <c r="F63" s="27" t="s">
        <v>46</v>
      </c>
      <c r="G63" s="22" t="s">
        <v>732</v>
      </c>
      <c r="H63" s="55"/>
      <c r="I63" s="55"/>
      <c r="J63" s="19"/>
      <c r="K63" s="19"/>
      <c r="L63" s="19"/>
      <c r="M63" s="19"/>
      <c r="BE63" s="14"/>
      <c r="BF63" s="15"/>
      <c r="BG63" s="21"/>
      <c r="BH63" s="12" t="s">
        <v>151</v>
      </c>
      <c r="BI63" s="41"/>
      <c r="BJ63" s="12"/>
    </row>
    <row r="64" spans="1:62" s="3" customFormat="1" ht="20.399999999999999" x14ac:dyDescent="0.3">
      <c r="A64" s="25"/>
      <c r="B64" s="26" t="s">
        <v>673</v>
      </c>
      <c r="C64" s="600" t="s">
        <v>674</v>
      </c>
      <c r="D64" s="600"/>
      <c r="E64" s="600"/>
      <c r="F64" s="27" t="s">
        <v>46</v>
      </c>
      <c r="G64" s="22" t="s">
        <v>733</v>
      </c>
      <c r="H64" s="55"/>
      <c r="I64" s="55"/>
      <c r="J64" s="19"/>
      <c r="K64" s="19"/>
      <c r="L64" s="19"/>
      <c r="M64" s="19"/>
      <c r="BE64" s="14"/>
      <c r="BF64" s="15"/>
      <c r="BG64" s="21"/>
      <c r="BH64" s="12" t="s">
        <v>674</v>
      </c>
      <c r="BI64" s="41"/>
      <c r="BJ64" s="12"/>
    </row>
    <row r="65" spans="1:62" s="3" customFormat="1" ht="20.399999999999999" x14ac:dyDescent="0.3">
      <c r="A65" s="25"/>
      <c r="B65" s="26" t="s">
        <v>676</v>
      </c>
      <c r="C65" s="600" t="s">
        <v>677</v>
      </c>
      <c r="D65" s="600"/>
      <c r="E65" s="600"/>
      <c r="F65" s="27" t="s">
        <v>46</v>
      </c>
      <c r="G65" s="22" t="s">
        <v>734</v>
      </c>
      <c r="H65" s="55"/>
      <c r="I65" s="55"/>
      <c r="J65" s="19"/>
      <c r="K65" s="19"/>
      <c r="L65" s="19"/>
      <c r="M65" s="19"/>
      <c r="BE65" s="14"/>
      <c r="BF65" s="15"/>
      <c r="BG65" s="21"/>
      <c r="BH65" s="12" t="s">
        <v>677</v>
      </c>
      <c r="BI65" s="41"/>
      <c r="BJ65" s="12"/>
    </row>
    <row r="66" spans="1:62" s="3" customFormat="1" ht="15" customHeight="1" x14ac:dyDescent="0.3">
      <c r="A66" s="603" t="s">
        <v>679</v>
      </c>
      <c r="B66" s="604"/>
      <c r="C66" s="604"/>
      <c r="D66" s="604"/>
      <c r="E66" s="604"/>
      <c r="F66" s="604"/>
      <c r="G66" s="604"/>
      <c r="H66" s="354"/>
      <c r="I66" s="354"/>
      <c r="J66" s="267"/>
      <c r="K66" s="267"/>
      <c r="L66" s="267"/>
      <c r="M66" s="267"/>
      <c r="BE66" s="14"/>
      <c r="BF66" s="15" t="s">
        <v>679</v>
      </c>
      <c r="BG66" s="21"/>
      <c r="BH66" s="12"/>
      <c r="BI66" s="41"/>
      <c r="BJ66" s="12"/>
    </row>
    <row r="67" spans="1:62" s="3" customFormat="1" ht="21.6" x14ac:dyDescent="0.3">
      <c r="A67" s="16" t="s">
        <v>169</v>
      </c>
      <c r="B67" s="17" t="s">
        <v>680</v>
      </c>
      <c r="C67" s="568" t="s">
        <v>681</v>
      </c>
      <c r="D67" s="568"/>
      <c r="E67" s="568"/>
      <c r="F67" s="16" t="s">
        <v>185</v>
      </c>
      <c r="G67" s="42">
        <v>0.58696999999999999</v>
      </c>
      <c r="H67" s="55">
        <f t="shared" si="0"/>
        <v>14448.11</v>
      </c>
      <c r="I67" s="55">
        <f t="shared" si="1"/>
        <v>8480.61</v>
      </c>
      <c r="J67" s="19">
        <v>10176.73</v>
      </c>
      <c r="K67" s="19">
        <f t="shared" si="2"/>
        <v>689.56</v>
      </c>
      <c r="L67" s="19">
        <f t="shared" si="3"/>
        <v>404.75</v>
      </c>
      <c r="M67" s="19">
        <v>485.7</v>
      </c>
      <c r="BE67" s="14"/>
      <c r="BF67" s="15"/>
      <c r="BG67" s="21" t="s">
        <v>681</v>
      </c>
      <c r="BH67" s="12"/>
      <c r="BI67" s="41"/>
      <c r="BJ67" s="12"/>
    </row>
    <row r="68" spans="1:62" s="3" customFormat="1" ht="20.399999999999999" x14ac:dyDescent="0.3">
      <c r="A68" s="36" t="s">
        <v>75</v>
      </c>
      <c r="B68" s="37" t="s">
        <v>682</v>
      </c>
      <c r="C68" s="599" t="s">
        <v>683</v>
      </c>
      <c r="D68" s="599"/>
      <c r="E68" s="599"/>
      <c r="F68" s="38" t="s">
        <v>154</v>
      </c>
      <c r="G68" s="39" t="s">
        <v>33</v>
      </c>
      <c r="H68" s="55"/>
      <c r="I68" s="55"/>
      <c r="J68" s="19"/>
      <c r="K68" s="19"/>
      <c r="L68" s="19"/>
      <c r="M68" s="19"/>
      <c r="BE68" s="14"/>
      <c r="BF68" s="15"/>
      <c r="BG68" s="21"/>
      <c r="BH68" s="12"/>
      <c r="BI68" s="41" t="s">
        <v>683</v>
      </c>
      <c r="BJ68" s="12"/>
    </row>
    <row r="69" spans="1:62" s="3" customFormat="1" ht="21.6" x14ac:dyDescent="0.3">
      <c r="A69" s="25"/>
      <c r="B69" s="26" t="s">
        <v>684</v>
      </c>
      <c r="C69" s="600" t="s">
        <v>685</v>
      </c>
      <c r="D69" s="600"/>
      <c r="E69" s="600"/>
      <c r="F69" s="27" t="s">
        <v>72</v>
      </c>
      <c r="G69" s="22" t="s">
        <v>735</v>
      </c>
      <c r="H69" s="55"/>
      <c r="I69" s="55"/>
      <c r="J69" s="19"/>
      <c r="K69" s="19"/>
      <c r="L69" s="19"/>
      <c r="M69" s="19"/>
      <c r="BE69" s="14"/>
      <c r="BF69" s="15"/>
      <c r="BG69" s="21"/>
      <c r="BH69" s="12" t="s">
        <v>685</v>
      </c>
      <c r="BI69" s="41"/>
      <c r="BJ69" s="12"/>
    </row>
    <row r="70" spans="1:62" s="3" customFormat="1" ht="31.8" x14ac:dyDescent="0.3">
      <c r="A70" s="16" t="s">
        <v>172</v>
      </c>
      <c r="B70" s="17" t="s">
        <v>687</v>
      </c>
      <c r="C70" s="568" t="s">
        <v>688</v>
      </c>
      <c r="D70" s="568"/>
      <c r="E70" s="568"/>
      <c r="F70" s="16" t="s">
        <v>154</v>
      </c>
      <c r="G70" s="30">
        <v>645.66999999999996</v>
      </c>
      <c r="H70" s="55">
        <f t="shared" si="0"/>
        <v>0</v>
      </c>
      <c r="I70" s="55">
        <f t="shared" si="1"/>
        <v>0</v>
      </c>
      <c r="J70" s="19">
        <v>0</v>
      </c>
      <c r="K70" s="19">
        <f t="shared" si="2"/>
        <v>422.01</v>
      </c>
      <c r="L70" s="19">
        <f t="shared" si="3"/>
        <v>272481.99</v>
      </c>
      <c r="M70" s="19">
        <v>326978.39</v>
      </c>
      <c r="BE70" s="14"/>
      <c r="BF70" s="15"/>
      <c r="BG70" s="21" t="s">
        <v>688</v>
      </c>
      <c r="BH70" s="12"/>
      <c r="BI70" s="41"/>
      <c r="BJ70" s="12"/>
    </row>
    <row r="71" spans="1:62" s="3" customFormat="1" ht="15" customHeight="1" x14ac:dyDescent="0.3">
      <c r="A71" s="603" t="s">
        <v>689</v>
      </c>
      <c r="B71" s="604"/>
      <c r="C71" s="604"/>
      <c r="D71" s="604"/>
      <c r="E71" s="604"/>
      <c r="F71" s="604"/>
      <c r="G71" s="604"/>
      <c r="H71" s="354"/>
      <c r="I71" s="354"/>
      <c r="J71" s="267"/>
      <c r="K71" s="267"/>
      <c r="L71" s="267"/>
      <c r="M71" s="267"/>
      <c r="BE71" s="14"/>
      <c r="BF71" s="15" t="s">
        <v>689</v>
      </c>
      <c r="BG71" s="21"/>
      <c r="BH71" s="12"/>
      <c r="BI71" s="41"/>
      <c r="BJ71" s="12"/>
    </row>
    <row r="72" spans="1:62" s="3" customFormat="1" ht="62.4" x14ac:dyDescent="0.3">
      <c r="A72" s="16" t="s">
        <v>173</v>
      </c>
      <c r="B72" s="17" t="s">
        <v>690</v>
      </c>
      <c r="C72" s="568" t="s">
        <v>691</v>
      </c>
      <c r="D72" s="568"/>
      <c r="E72" s="568"/>
      <c r="F72" s="16" t="s">
        <v>185</v>
      </c>
      <c r="G72" s="42">
        <v>0.61506000000000005</v>
      </c>
      <c r="H72" s="55">
        <f t="shared" si="0"/>
        <v>165714.84</v>
      </c>
      <c r="I72" s="55">
        <f t="shared" si="1"/>
        <v>101924.57</v>
      </c>
      <c r="J72" s="19">
        <v>122309.48</v>
      </c>
      <c r="K72" s="19">
        <f t="shared" si="2"/>
        <v>200047.28</v>
      </c>
      <c r="L72" s="19">
        <f t="shared" si="3"/>
        <v>123041.08</v>
      </c>
      <c r="M72" s="19">
        <v>147649.29999999999</v>
      </c>
      <c r="BE72" s="14"/>
      <c r="BF72" s="15"/>
      <c r="BG72" s="21" t="s">
        <v>691</v>
      </c>
      <c r="BH72" s="12"/>
      <c r="BI72" s="41"/>
      <c r="BJ72" s="12"/>
    </row>
    <row r="73" spans="1:62" s="3" customFormat="1" ht="20.399999999999999" x14ac:dyDescent="0.3">
      <c r="A73" s="25"/>
      <c r="B73" s="26" t="s">
        <v>150</v>
      </c>
      <c r="C73" s="600" t="s">
        <v>151</v>
      </c>
      <c r="D73" s="600"/>
      <c r="E73" s="600"/>
      <c r="F73" s="27" t="s">
        <v>46</v>
      </c>
      <c r="G73" s="22" t="s">
        <v>736</v>
      </c>
      <c r="H73" s="55"/>
      <c r="I73" s="55"/>
      <c r="J73" s="19"/>
      <c r="K73" s="19"/>
      <c r="L73" s="19"/>
      <c r="M73" s="19"/>
      <c r="BE73" s="14"/>
      <c r="BF73" s="15"/>
      <c r="BG73" s="21"/>
      <c r="BH73" s="12" t="s">
        <v>151</v>
      </c>
      <c r="BI73" s="41"/>
      <c r="BJ73" s="12"/>
    </row>
    <row r="74" spans="1:62" s="3" customFormat="1" ht="20.399999999999999" x14ac:dyDescent="0.3">
      <c r="A74" s="25"/>
      <c r="B74" s="26" t="s">
        <v>676</v>
      </c>
      <c r="C74" s="600" t="s">
        <v>677</v>
      </c>
      <c r="D74" s="600"/>
      <c r="E74" s="600"/>
      <c r="F74" s="27" t="s">
        <v>46</v>
      </c>
      <c r="G74" s="22" t="s">
        <v>737</v>
      </c>
      <c r="H74" s="55"/>
      <c r="I74" s="55"/>
      <c r="J74" s="19"/>
      <c r="K74" s="19"/>
      <c r="L74" s="19"/>
      <c r="M74" s="19"/>
      <c r="BE74" s="14"/>
      <c r="BF74" s="15"/>
      <c r="BG74" s="21"/>
      <c r="BH74" s="12" t="s">
        <v>677</v>
      </c>
      <c r="BI74" s="41"/>
      <c r="BJ74" s="12"/>
    </row>
    <row r="75" spans="1:62" s="3" customFormat="1" ht="31.8" x14ac:dyDescent="0.3">
      <c r="A75" s="16" t="s">
        <v>176</v>
      </c>
      <c r="B75" s="17" t="s">
        <v>694</v>
      </c>
      <c r="C75" s="568" t="s">
        <v>695</v>
      </c>
      <c r="D75" s="568"/>
      <c r="E75" s="568"/>
      <c r="F75" s="16" t="s">
        <v>185</v>
      </c>
      <c r="G75" s="42">
        <v>0.61506000000000005</v>
      </c>
      <c r="H75" s="55">
        <f t="shared" si="0"/>
        <v>56411.46</v>
      </c>
      <c r="I75" s="55">
        <f t="shared" si="1"/>
        <v>34696.43</v>
      </c>
      <c r="J75" s="19">
        <v>41635.71</v>
      </c>
      <c r="K75" s="19">
        <f t="shared" si="2"/>
        <v>66515.69</v>
      </c>
      <c r="L75" s="19">
        <f t="shared" si="3"/>
        <v>40911.14</v>
      </c>
      <c r="M75" s="19">
        <v>49093.37</v>
      </c>
      <c r="BE75" s="14"/>
      <c r="BF75" s="15"/>
      <c r="BG75" s="21" t="s">
        <v>695</v>
      </c>
      <c r="BH75" s="12"/>
      <c r="BI75" s="41"/>
      <c r="BJ75" s="12"/>
    </row>
    <row r="76" spans="1:62" s="3" customFormat="1" ht="20.399999999999999" x14ac:dyDescent="0.3">
      <c r="A76" s="25"/>
      <c r="B76" s="26" t="s">
        <v>676</v>
      </c>
      <c r="C76" s="600" t="s">
        <v>677</v>
      </c>
      <c r="D76" s="600"/>
      <c r="E76" s="600"/>
      <c r="F76" s="27" t="s">
        <v>46</v>
      </c>
      <c r="G76" s="22" t="s">
        <v>738</v>
      </c>
      <c r="H76" s="55"/>
      <c r="I76" s="55"/>
      <c r="J76" s="19"/>
      <c r="K76" s="19"/>
      <c r="L76" s="19"/>
      <c r="M76" s="19"/>
      <c r="BE76" s="14"/>
      <c r="BF76" s="15"/>
      <c r="BG76" s="21"/>
      <c r="BH76" s="12" t="s">
        <v>677</v>
      </c>
      <c r="BI76" s="41"/>
      <c r="BJ76" s="12"/>
    </row>
    <row r="77" spans="1:62" s="3" customFormat="1" ht="15" customHeight="1" x14ac:dyDescent="0.3">
      <c r="A77" s="603" t="s">
        <v>697</v>
      </c>
      <c r="B77" s="604"/>
      <c r="C77" s="604"/>
      <c r="D77" s="604"/>
      <c r="E77" s="604"/>
      <c r="F77" s="604"/>
      <c r="G77" s="604"/>
      <c r="H77" s="354"/>
      <c r="I77" s="354"/>
      <c r="J77" s="267"/>
      <c r="K77" s="267"/>
      <c r="L77" s="267"/>
      <c r="M77" s="267"/>
      <c r="BE77" s="14"/>
      <c r="BF77" s="15" t="s">
        <v>697</v>
      </c>
      <c r="BG77" s="21"/>
      <c r="BH77" s="12"/>
      <c r="BI77" s="41"/>
      <c r="BJ77" s="12"/>
    </row>
    <row r="78" spans="1:62" s="3" customFormat="1" ht="15" customHeight="1" x14ac:dyDescent="0.3">
      <c r="A78" s="603" t="s">
        <v>679</v>
      </c>
      <c r="B78" s="604"/>
      <c r="C78" s="604"/>
      <c r="D78" s="604"/>
      <c r="E78" s="604"/>
      <c r="F78" s="604"/>
      <c r="G78" s="604"/>
      <c r="H78" s="354"/>
      <c r="I78" s="354"/>
      <c r="J78" s="267"/>
      <c r="K78" s="267"/>
      <c r="L78" s="267"/>
      <c r="M78" s="267"/>
      <c r="BE78" s="14"/>
      <c r="BF78" s="15" t="s">
        <v>679</v>
      </c>
      <c r="BG78" s="21"/>
      <c r="BH78" s="12"/>
      <c r="BI78" s="41"/>
      <c r="BJ78" s="12"/>
    </row>
    <row r="79" spans="1:62" s="3" customFormat="1" ht="21.6" x14ac:dyDescent="0.3">
      <c r="A79" s="16" t="s">
        <v>178</v>
      </c>
      <c r="B79" s="17" t="s">
        <v>680</v>
      </c>
      <c r="C79" s="568" t="s">
        <v>681</v>
      </c>
      <c r="D79" s="568"/>
      <c r="E79" s="568"/>
      <c r="F79" s="16" t="s">
        <v>185</v>
      </c>
      <c r="G79" s="42">
        <v>0.63110999999999995</v>
      </c>
      <c r="H79" s="55">
        <f t="shared" ref="H79:H122" si="4">I79/G79</f>
        <v>14448.16</v>
      </c>
      <c r="I79" s="55">
        <f t="shared" ref="I79:I122" si="5">J79/1.2</f>
        <v>9118.3799999999992</v>
      </c>
      <c r="J79" s="19">
        <v>10942.05</v>
      </c>
      <c r="K79" s="19">
        <f t="shared" ref="K79:K122" si="6">L79/G79</f>
        <v>464905.83</v>
      </c>
      <c r="L79" s="19">
        <f t="shared" ref="L79:L122" si="7">M79/1.2</f>
        <v>293406.71999999997</v>
      </c>
      <c r="M79" s="19">
        <v>352088.06</v>
      </c>
      <c r="BE79" s="14"/>
      <c r="BF79" s="15"/>
      <c r="BG79" s="21" t="s">
        <v>681</v>
      </c>
      <c r="BH79" s="12"/>
      <c r="BI79" s="41"/>
      <c r="BJ79" s="12"/>
    </row>
    <row r="80" spans="1:62" s="3" customFormat="1" ht="20.399999999999999" x14ac:dyDescent="0.3">
      <c r="A80" s="36" t="s">
        <v>75</v>
      </c>
      <c r="B80" s="37" t="s">
        <v>682</v>
      </c>
      <c r="C80" s="599" t="s">
        <v>683</v>
      </c>
      <c r="D80" s="599"/>
      <c r="E80" s="599"/>
      <c r="F80" s="38" t="s">
        <v>154</v>
      </c>
      <c r="G80" s="39" t="s">
        <v>33</v>
      </c>
      <c r="H80" s="55"/>
      <c r="I80" s="55"/>
      <c r="J80" s="19"/>
      <c r="K80" s="19"/>
      <c r="L80" s="19"/>
      <c r="M80" s="19"/>
      <c r="BE80" s="14"/>
      <c r="BF80" s="15"/>
      <c r="BG80" s="21"/>
      <c r="BH80" s="12"/>
      <c r="BI80" s="41" t="s">
        <v>683</v>
      </c>
      <c r="BJ80" s="12"/>
    </row>
    <row r="81" spans="1:62" s="3" customFormat="1" ht="21.6" x14ac:dyDescent="0.3">
      <c r="A81" s="25"/>
      <c r="B81" s="26" t="s">
        <v>684</v>
      </c>
      <c r="C81" s="600" t="s">
        <v>685</v>
      </c>
      <c r="D81" s="600"/>
      <c r="E81" s="600"/>
      <c r="F81" s="27" t="s">
        <v>72</v>
      </c>
      <c r="G81" s="22" t="s">
        <v>739</v>
      </c>
      <c r="H81" s="55"/>
      <c r="I81" s="55"/>
      <c r="J81" s="19"/>
      <c r="K81" s="19"/>
      <c r="L81" s="19"/>
      <c r="M81" s="19"/>
      <c r="BE81" s="14"/>
      <c r="BF81" s="15"/>
      <c r="BG81" s="21"/>
      <c r="BH81" s="12" t="s">
        <v>685</v>
      </c>
      <c r="BI81" s="41"/>
      <c r="BJ81" s="12"/>
    </row>
    <row r="82" spans="1:62" s="3" customFormat="1" ht="21.6" x14ac:dyDescent="0.3">
      <c r="A82" s="25" t="s">
        <v>126</v>
      </c>
      <c r="B82" s="26" t="s">
        <v>687</v>
      </c>
      <c r="C82" s="600" t="s">
        <v>688</v>
      </c>
      <c r="D82" s="600"/>
      <c r="E82" s="600"/>
      <c r="F82" s="27" t="s">
        <v>154</v>
      </c>
      <c r="G82" s="22" t="s">
        <v>740</v>
      </c>
      <c r="H82" s="55"/>
      <c r="I82" s="55"/>
      <c r="J82" s="19"/>
      <c r="K82" s="19"/>
      <c r="L82" s="19"/>
      <c r="M82" s="19"/>
      <c r="BE82" s="14"/>
      <c r="BF82" s="15"/>
      <c r="BG82" s="21"/>
      <c r="BH82" s="12"/>
      <c r="BI82" s="41"/>
      <c r="BJ82" s="12" t="s">
        <v>688</v>
      </c>
    </row>
    <row r="83" spans="1:62" s="3" customFormat="1" ht="15" customHeight="1" x14ac:dyDescent="0.3">
      <c r="A83" s="603" t="s">
        <v>741</v>
      </c>
      <c r="B83" s="604"/>
      <c r="C83" s="604"/>
      <c r="D83" s="604"/>
      <c r="E83" s="604"/>
      <c r="F83" s="604"/>
      <c r="G83" s="604"/>
      <c r="H83" s="354"/>
      <c r="I83" s="354"/>
      <c r="J83" s="267"/>
      <c r="K83" s="267"/>
      <c r="L83" s="267"/>
      <c r="M83" s="267"/>
      <c r="BE83" s="14"/>
      <c r="BF83" s="15" t="s">
        <v>741</v>
      </c>
      <c r="BG83" s="21"/>
      <c r="BH83" s="12"/>
      <c r="BI83" s="41"/>
      <c r="BJ83" s="12"/>
    </row>
    <row r="84" spans="1:62" s="3" customFormat="1" ht="21.6" x14ac:dyDescent="0.3">
      <c r="A84" s="16" t="s">
        <v>182</v>
      </c>
      <c r="B84" s="17" t="s">
        <v>742</v>
      </c>
      <c r="C84" s="568" t="s">
        <v>743</v>
      </c>
      <c r="D84" s="568"/>
      <c r="E84" s="568"/>
      <c r="F84" s="16" t="s">
        <v>185</v>
      </c>
      <c r="G84" s="18">
        <v>7.3999999999999996E-2</v>
      </c>
      <c r="H84" s="55">
        <f t="shared" si="4"/>
        <v>171621.62</v>
      </c>
      <c r="I84" s="55">
        <f t="shared" si="5"/>
        <v>12700</v>
      </c>
      <c r="J84" s="19">
        <v>15240</v>
      </c>
      <c r="K84" s="19">
        <f t="shared" si="6"/>
        <v>310287.57</v>
      </c>
      <c r="L84" s="19">
        <f t="shared" si="7"/>
        <v>22961.279999999999</v>
      </c>
      <c r="M84" s="19">
        <v>27553.54</v>
      </c>
      <c r="BE84" s="14"/>
      <c r="BF84" s="15"/>
      <c r="BG84" s="21" t="s">
        <v>743</v>
      </c>
      <c r="BH84" s="12"/>
      <c r="BI84" s="41"/>
      <c r="BJ84" s="12"/>
    </row>
    <row r="85" spans="1:62" s="3" customFormat="1" ht="20.399999999999999" x14ac:dyDescent="0.3">
      <c r="A85" s="25"/>
      <c r="B85" s="26" t="s">
        <v>150</v>
      </c>
      <c r="C85" s="600" t="s">
        <v>151</v>
      </c>
      <c r="D85" s="600"/>
      <c r="E85" s="600"/>
      <c r="F85" s="27" t="s">
        <v>46</v>
      </c>
      <c r="G85" s="22" t="s">
        <v>744</v>
      </c>
      <c r="H85" s="55"/>
      <c r="I85" s="55"/>
      <c r="J85" s="19"/>
      <c r="K85" s="19"/>
      <c r="L85" s="19"/>
      <c r="M85" s="19"/>
      <c r="BE85" s="14"/>
      <c r="BF85" s="15"/>
      <c r="BG85" s="21"/>
      <c r="BH85" s="12" t="s">
        <v>151</v>
      </c>
      <c r="BI85" s="41"/>
      <c r="BJ85" s="12"/>
    </row>
    <row r="86" spans="1:62" s="3" customFormat="1" ht="21.6" x14ac:dyDescent="0.3">
      <c r="A86" s="36" t="s">
        <v>139</v>
      </c>
      <c r="B86" s="37" t="s">
        <v>76</v>
      </c>
      <c r="C86" s="599" t="s">
        <v>745</v>
      </c>
      <c r="D86" s="599"/>
      <c r="E86" s="599"/>
      <c r="F86" s="38" t="s">
        <v>46</v>
      </c>
      <c r="G86" s="39" t="s">
        <v>746</v>
      </c>
      <c r="H86" s="55"/>
      <c r="I86" s="55"/>
      <c r="J86" s="19"/>
      <c r="K86" s="19"/>
      <c r="L86" s="19"/>
      <c r="M86" s="19"/>
      <c r="BE86" s="14"/>
      <c r="BF86" s="15"/>
      <c r="BG86" s="21"/>
      <c r="BH86" s="12"/>
      <c r="BI86" s="41" t="s">
        <v>745</v>
      </c>
      <c r="BJ86" s="12"/>
    </row>
    <row r="87" spans="1:62" s="3" customFormat="1" ht="21.6" x14ac:dyDescent="0.3">
      <c r="A87" s="36" t="s">
        <v>139</v>
      </c>
      <c r="B87" s="37" t="s">
        <v>76</v>
      </c>
      <c r="C87" s="599" t="s">
        <v>747</v>
      </c>
      <c r="D87" s="599"/>
      <c r="E87" s="599"/>
      <c r="F87" s="38" t="s">
        <v>46</v>
      </c>
      <c r="G87" s="39" t="s">
        <v>748</v>
      </c>
      <c r="H87" s="55"/>
      <c r="I87" s="55"/>
      <c r="J87" s="19"/>
      <c r="K87" s="19"/>
      <c r="L87" s="19"/>
      <c r="M87" s="19"/>
      <c r="BE87" s="14"/>
      <c r="BF87" s="15"/>
      <c r="BG87" s="21"/>
      <c r="BH87" s="12"/>
      <c r="BI87" s="41" t="s">
        <v>747</v>
      </c>
      <c r="BJ87" s="12"/>
    </row>
    <row r="88" spans="1:62" s="3" customFormat="1" ht="21.6" x14ac:dyDescent="0.3">
      <c r="A88" s="36" t="s">
        <v>139</v>
      </c>
      <c r="B88" s="37" t="s">
        <v>76</v>
      </c>
      <c r="C88" s="599" t="s">
        <v>749</v>
      </c>
      <c r="D88" s="599"/>
      <c r="E88" s="599"/>
      <c r="F88" s="38" t="s">
        <v>46</v>
      </c>
      <c r="G88" s="39" t="s">
        <v>750</v>
      </c>
      <c r="H88" s="55"/>
      <c r="I88" s="55"/>
      <c r="J88" s="19"/>
      <c r="K88" s="19"/>
      <c r="L88" s="19"/>
      <c r="M88" s="19"/>
      <c r="BE88" s="14"/>
      <c r="BF88" s="15"/>
      <c r="BG88" s="21"/>
      <c r="BH88" s="12"/>
      <c r="BI88" s="41" t="s">
        <v>749</v>
      </c>
      <c r="BJ88" s="12"/>
    </row>
    <row r="89" spans="1:62" s="3" customFormat="1" ht="20.399999999999999" x14ac:dyDescent="0.3">
      <c r="A89" s="25" t="s">
        <v>126</v>
      </c>
      <c r="B89" s="26" t="s">
        <v>751</v>
      </c>
      <c r="C89" s="600" t="s">
        <v>674</v>
      </c>
      <c r="D89" s="600"/>
      <c r="E89" s="600"/>
      <c r="F89" s="27" t="s">
        <v>46</v>
      </c>
      <c r="G89" s="22" t="s">
        <v>746</v>
      </c>
      <c r="H89" s="55"/>
      <c r="I89" s="55"/>
      <c r="J89" s="19"/>
      <c r="K89" s="19"/>
      <c r="L89" s="19"/>
      <c r="M89" s="19"/>
      <c r="BE89" s="14"/>
      <c r="BF89" s="15"/>
      <c r="BG89" s="21"/>
      <c r="BH89" s="12"/>
      <c r="BI89" s="41"/>
      <c r="BJ89" s="12" t="s">
        <v>674</v>
      </c>
    </row>
    <row r="90" spans="1:62" s="3" customFormat="1" ht="20.399999999999999" x14ac:dyDescent="0.3">
      <c r="A90" s="25" t="s">
        <v>126</v>
      </c>
      <c r="B90" s="26" t="s">
        <v>752</v>
      </c>
      <c r="C90" s="600" t="s">
        <v>677</v>
      </c>
      <c r="D90" s="600"/>
      <c r="E90" s="600"/>
      <c r="F90" s="27" t="s">
        <v>46</v>
      </c>
      <c r="G90" s="22" t="s">
        <v>748</v>
      </c>
      <c r="H90" s="55"/>
      <c r="I90" s="55"/>
      <c r="J90" s="19"/>
      <c r="K90" s="19"/>
      <c r="L90" s="19"/>
      <c r="M90" s="19"/>
      <c r="BE90" s="14"/>
      <c r="BF90" s="15"/>
      <c r="BG90" s="21"/>
      <c r="BH90" s="12"/>
      <c r="BI90" s="41"/>
      <c r="BJ90" s="12" t="s">
        <v>677</v>
      </c>
    </row>
    <row r="91" spans="1:62" s="3" customFormat="1" ht="20.399999999999999" x14ac:dyDescent="0.3">
      <c r="A91" s="25" t="s">
        <v>126</v>
      </c>
      <c r="B91" s="26" t="s">
        <v>753</v>
      </c>
      <c r="C91" s="600" t="s">
        <v>754</v>
      </c>
      <c r="D91" s="600"/>
      <c r="E91" s="600"/>
      <c r="F91" s="27" t="s">
        <v>46</v>
      </c>
      <c r="G91" s="22" t="s">
        <v>750</v>
      </c>
      <c r="H91" s="55"/>
      <c r="I91" s="55"/>
      <c r="J91" s="19"/>
      <c r="K91" s="19"/>
      <c r="L91" s="19"/>
      <c r="M91" s="19"/>
      <c r="BE91" s="14"/>
      <c r="BF91" s="15"/>
      <c r="BG91" s="21"/>
      <c r="BH91" s="12"/>
      <c r="BI91" s="41"/>
      <c r="BJ91" s="12" t="s">
        <v>754</v>
      </c>
    </row>
    <row r="92" spans="1:62" s="3" customFormat="1" ht="31.8" x14ac:dyDescent="0.3">
      <c r="A92" s="16" t="s">
        <v>188</v>
      </c>
      <c r="B92" s="17" t="s">
        <v>755</v>
      </c>
      <c r="C92" s="568" t="s">
        <v>756</v>
      </c>
      <c r="D92" s="568"/>
      <c r="E92" s="568"/>
      <c r="F92" s="16" t="s">
        <v>185</v>
      </c>
      <c r="G92" s="18">
        <v>-7.3999999999999996E-2</v>
      </c>
      <c r="H92" s="55">
        <f t="shared" si="4"/>
        <v>75533.11</v>
      </c>
      <c r="I92" s="55">
        <f t="shared" si="5"/>
        <v>-5589.45</v>
      </c>
      <c r="J92" s="19">
        <v>-6707.34</v>
      </c>
      <c r="K92" s="19">
        <f t="shared" si="6"/>
        <v>0</v>
      </c>
      <c r="L92" s="19">
        <f t="shared" si="7"/>
        <v>0</v>
      </c>
      <c r="M92" s="19">
        <v>0</v>
      </c>
      <c r="BE92" s="14"/>
      <c r="BF92" s="15"/>
      <c r="BG92" s="21" t="s">
        <v>756</v>
      </c>
      <c r="BH92" s="12"/>
      <c r="BI92" s="41"/>
      <c r="BJ92" s="12"/>
    </row>
    <row r="93" spans="1:62" s="3" customFormat="1" ht="21.6" x14ac:dyDescent="0.3">
      <c r="A93" s="36" t="s">
        <v>139</v>
      </c>
      <c r="B93" s="37" t="s">
        <v>76</v>
      </c>
      <c r="C93" s="599" t="s">
        <v>747</v>
      </c>
      <c r="D93" s="599"/>
      <c r="E93" s="599"/>
      <c r="F93" s="38" t="s">
        <v>46</v>
      </c>
      <c r="G93" s="39" t="s">
        <v>757</v>
      </c>
      <c r="H93" s="55"/>
      <c r="I93" s="55"/>
      <c r="J93" s="19"/>
      <c r="K93" s="19"/>
      <c r="L93" s="19"/>
      <c r="M93" s="19"/>
      <c r="BE93" s="14"/>
      <c r="BF93" s="15"/>
      <c r="BG93" s="21"/>
      <c r="BH93" s="12"/>
      <c r="BI93" s="41" t="s">
        <v>747</v>
      </c>
      <c r="BJ93" s="12"/>
    </row>
    <row r="94" spans="1:62" s="3" customFormat="1" ht="20.399999999999999" x14ac:dyDescent="0.3">
      <c r="A94" s="25" t="s">
        <v>126</v>
      </c>
      <c r="B94" s="26" t="s">
        <v>752</v>
      </c>
      <c r="C94" s="600" t="s">
        <v>677</v>
      </c>
      <c r="D94" s="600"/>
      <c r="E94" s="600"/>
      <c r="F94" s="27" t="s">
        <v>46</v>
      </c>
      <c r="G94" s="22" t="s">
        <v>757</v>
      </c>
      <c r="H94" s="55"/>
      <c r="I94" s="55"/>
      <c r="J94" s="19"/>
      <c r="K94" s="19"/>
      <c r="L94" s="19"/>
      <c r="M94" s="19"/>
      <c r="BE94" s="14"/>
      <c r="BF94" s="15"/>
      <c r="BG94" s="21"/>
      <c r="BH94" s="12"/>
      <c r="BI94" s="41"/>
      <c r="BJ94" s="12" t="s">
        <v>677</v>
      </c>
    </row>
    <row r="95" spans="1:62" s="3" customFormat="1" ht="15" customHeight="1" x14ac:dyDescent="0.3">
      <c r="A95" s="603" t="s">
        <v>758</v>
      </c>
      <c r="B95" s="604"/>
      <c r="C95" s="604"/>
      <c r="D95" s="604"/>
      <c r="E95" s="604"/>
      <c r="F95" s="604"/>
      <c r="G95" s="604"/>
      <c r="H95" s="354"/>
      <c r="I95" s="354"/>
      <c r="J95" s="267"/>
      <c r="K95" s="267"/>
      <c r="L95" s="267"/>
      <c r="M95" s="267"/>
      <c r="BE95" s="14"/>
      <c r="BF95" s="15" t="s">
        <v>758</v>
      </c>
      <c r="BG95" s="21"/>
      <c r="BH95" s="12"/>
      <c r="BI95" s="41"/>
      <c r="BJ95" s="12"/>
    </row>
    <row r="96" spans="1:62" s="3" customFormat="1" ht="15" customHeight="1" x14ac:dyDescent="0.3">
      <c r="A96" s="603" t="s">
        <v>759</v>
      </c>
      <c r="B96" s="604"/>
      <c r="C96" s="604"/>
      <c r="D96" s="604"/>
      <c r="E96" s="604"/>
      <c r="F96" s="604"/>
      <c r="G96" s="604"/>
      <c r="H96" s="354"/>
      <c r="I96" s="354"/>
      <c r="J96" s="267"/>
      <c r="K96" s="267"/>
      <c r="L96" s="267"/>
      <c r="M96" s="267"/>
      <c r="BE96" s="14"/>
      <c r="BF96" s="15" t="s">
        <v>759</v>
      </c>
      <c r="BG96" s="21"/>
      <c r="BH96" s="12"/>
      <c r="BI96" s="41"/>
      <c r="BJ96" s="12"/>
    </row>
    <row r="97" spans="1:62" s="3" customFormat="1" ht="31.8" x14ac:dyDescent="0.3">
      <c r="A97" s="16" t="s">
        <v>192</v>
      </c>
      <c r="B97" s="17" t="s">
        <v>760</v>
      </c>
      <c r="C97" s="568" t="s">
        <v>761</v>
      </c>
      <c r="D97" s="568"/>
      <c r="E97" s="568"/>
      <c r="F97" s="16" t="s">
        <v>122</v>
      </c>
      <c r="G97" s="29">
        <v>0.1671</v>
      </c>
      <c r="H97" s="55">
        <f t="shared" si="4"/>
        <v>97142.49</v>
      </c>
      <c r="I97" s="55">
        <f t="shared" si="5"/>
        <v>16232.51</v>
      </c>
      <c r="J97" s="19">
        <v>19479.009999999998</v>
      </c>
      <c r="K97" s="19">
        <f t="shared" si="6"/>
        <v>67767.320000000007</v>
      </c>
      <c r="L97" s="19">
        <f t="shared" si="7"/>
        <v>11323.92</v>
      </c>
      <c r="M97" s="19">
        <v>13588.7</v>
      </c>
      <c r="BE97" s="14"/>
      <c r="BF97" s="15"/>
      <c r="BG97" s="21" t="s">
        <v>761</v>
      </c>
      <c r="BH97" s="12"/>
      <c r="BI97" s="41"/>
      <c r="BJ97" s="12"/>
    </row>
    <row r="98" spans="1:62" s="3" customFormat="1" ht="20.399999999999999" x14ac:dyDescent="0.3">
      <c r="A98" s="25"/>
      <c r="B98" s="26" t="s">
        <v>150</v>
      </c>
      <c r="C98" s="600" t="s">
        <v>151</v>
      </c>
      <c r="D98" s="600"/>
      <c r="E98" s="600"/>
      <c r="F98" s="27" t="s">
        <v>46</v>
      </c>
      <c r="G98" s="22" t="s">
        <v>762</v>
      </c>
      <c r="H98" s="55"/>
      <c r="I98" s="55"/>
      <c r="J98" s="19"/>
      <c r="K98" s="19"/>
      <c r="L98" s="19"/>
      <c r="M98" s="19"/>
      <c r="BE98" s="14"/>
      <c r="BF98" s="15"/>
      <c r="BG98" s="21"/>
      <c r="BH98" s="12" t="s">
        <v>151</v>
      </c>
      <c r="BI98" s="41"/>
      <c r="BJ98" s="12"/>
    </row>
    <row r="99" spans="1:62" s="3" customFormat="1" ht="20.399999999999999" x14ac:dyDescent="0.3">
      <c r="A99" s="36" t="s">
        <v>75</v>
      </c>
      <c r="B99" s="37" t="s">
        <v>763</v>
      </c>
      <c r="C99" s="599" t="s">
        <v>764</v>
      </c>
      <c r="D99" s="599"/>
      <c r="E99" s="599"/>
      <c r="F99" s="38" t="s">
        <v>46</v>
      </c>
      <c r="G99" s="39" t="s">
        <v>33</v>
      </c>
      <c r="H99" s="55"/>
      <c r="I99" s="55"/>
      <c r="J99" s="19"/>
      <c r="K99" s="19"/>
      <c r="L99" s="19"/>
      <c r="M99" s="19"/>
      <c r="BE99" s="14"/>
      <c r="BF99" s="15"/>
      <c r="BG99" s="21"/>
      <c r="BH99" s="12"/>
      <c r="BI99" s="41" t="s">
        <v>764</v>
      </c>
      <c r="BJ99" s="12"/>
    </row>
    <row r="100" spans="1:62" s="3" customFormat="1" ht="21.6" x14ac:dyDescent="0.3">
      <c r="A100" s="25" t="s">
        <v>126</v>
      </c>
      <c r="B100" s="26" t="s">
        <v>201</v>
      </c>
      <c r="C100" s="600" t="s">
        <v>79</v>
      </c>
      <c r="D100" s="600"/>
      <c r="E100" s="600"/>
      <c r="F100" s="27" t="s">
        <v>46</v>
      </c>
      <c r="G100" s="22" t="s">
        <v>765</v>
      </c>
      <c r="H100" s="55"/>
      <c r="I100" s="55"/>
      <c r="J100" s="19"/>
      <c r="K100" s="19"/>
      <c r="L100" s="19"/>
      <c r="M100" s="19"/>
      <c r="BE100" s="14"/>
      <c r="BF100" s="15"/>
      <c r="BG100" s="21"/>
      <c r="BH100" s="12"/>
      <c r="BI100" s="41"/>
      <c r="BJ100" s="12" t="s">
        <v>79</v>
      </c>
    </row>
    <row r="101" spans="1:62" s="3" customFormat="1" ht="15" customHeight="1" x14ac:dyDescent="0.3">
      <c r="A101" s="603" t="s">
        <v>766</v>
      </c>
      <c r="B101" s="604"/>
      <c r="C101" s="604"/>
      <c r="D101" s="604"/>
      <c r="E101" s="604"/>
      <c r="F101" s="604"/>
      <c r="G101" s="604"/>
      <c r="H101" s="354"/>
      <c r="I101" s="354"/>
      <c r="J101" s="267"/>
      <c r="K101" s="267"/>
      <c r="L101" s="267"/>
      <c r="M101" s="267"/>
      <c r="BE101" s="14"/>
      <c r="BF101" s="15" t="s">
        <v>766</v>
      </c>
      <c r="BG101" s="21"/>
      <c r="BH101" s="12"/>
      <c r="BI101" s="41"/>
      <c r="BJ101" s="12"/>
    </row>
    <row r="102" spans="1:62" s="3" customFormat="1" ht="15" customHeight="1" x14ac:dyDescent="0.3">
      <c r="A102" s="601" t="s">
        <v>767</v>
      </c>
      <c r="B102" s="602"/>
      <c r="C102" s="602"/>
      <c r="D102" s="602"/>
      <c r="E102" s="602"/>
      <c r="F102" s="602"/>
      <c r="G102" s="602"/>
      <c r="H102" s="101"/>
      <c r="I102" s="101"/>
      <c r="J102" s="102"/>
      <c r="K102" s="102"/>
      <c r="L102" s="102"/>
      <c r="M102" s="102"/>
      <c r="BE102" s="14" t="s">
        <v>767</v>
      </c>
      <c r="BF102" s="15"/>
      <c r="BG102" s="21"/>
      <c r="BH102" s="12"/>
      <c r="BI102" s="41"/>
      <c r="BJ102" s="12"/>
    </row>
    <row r="103" spans="1:62" s="3" customFormat="1" ht="15" customHeight="1" x14ac:dyDescent="0.3">
      <c r="A103" s="603" t="s">
        <v>768</v>
      </c>
      <c r="B103" s="604"/>
      <c r="C103" s="604"/>
      <c r="D103" s="604"/>
      <c r="E103" s="604"/>
      <c r="F103" s="604"/>
      <c r="G103" s="604"/>
      <c r="H103" s="354"/>
      <c r="I103" s="354"/>
      <c r="J103" s="267"/>
      <c r="K103" s="267"/>
      <c r="L103" s="267"/>
      <c r="M103" s="267"/>
      <c r="BE103" s="14"/>
      <c r="BF103" s="15" t="s">
        <v>768</v>
      </c>
      <c r="BG103" s="21"/>
      <c r="BH103" s="12"/>
      <c r="BI103" s="41"/>
      <c r="BJ103" s="12"/>
    </row>
    <row r="104" spans="1:62" s="3" customFormat="1" ht="15" customHeight="1" x14ac:dyDescent="0.3">
      <c r="A104" s="603" t="s">
        <v>769</v>
      </c>
      <c r="B104" s="604"/>
      <c r="C104" s="604"/>
      <c r="D104" s="604"/>
      <c r="E104" s="604"/>
      <c r="F104" s="604"/>
      <c r="G104" s="604"/>
      <c r="H104" s="354"/>
      <c r="I104" s="354"/>
      <c r="J104" s="267"/>
      <c r="K104" s="267"/>
      <c r="L104" s="267"/>
      <c r="M104" s="267"/>
      <c r="BE104" s="14"/>
      <c r="BF104" s="15" t="s">
        <v>769</v>
      </c>
      <c r="BG104" s="21"/>
      <c r="BH104" s="12"/>
      <c r="BI104" s="41"/>
      <c r="BJ104" s="12"/>
    </row>
    <row r="105" spans="1:62" s="3" customFormat="1" ht="21.6" x14ac:dyDescent="0.3">
      <c r="A105" s="16" t="s">
        <v>194</v>
      </c>
      <c r="B105" s="17" t="s">
        <v>770</v>
      </c>
      <c r="C105" s="568" t="s">
        <v>771</v>
      </c>
      <c r="D105" s="568"/>
      <c r="E105" s="568"/>
      <c r="F105" s="16" t="s">
        <v>43</v>
      </c>
      <c r="G105" s="18">
        <v>6.4000000000000001E-2</v>
      </c>
      <c r="H105" s="55">
        <f t="shared" si="4"/>
        <v>722824.22</v>
      </c>
      <c r="I105" s="55">
        <f t="shared" si="5"/>
        <v>46260.75</v>
      </c>
      <c r="J105" s="19">
        <v>55512.9</v>
      </c>
      <c r="K105" s="19">
        <f t="shared" si="6"/>
        <v>0</v>
      </c>
      <c r="L105" s="19">
        <f t="shared" si="7"/>
        <v>0</v>
      </c>
      <c r="M105" s="19">
        <v>0</v>
      </c>
      <c r="BE105" s="14"/>
      <c r="BF105" s="15"/>
      <c r="BG105" s="21" t="s">
        <v>771</v>
      </c>
      <c r="BH105" s="12"/>
      <c r="BI105" s="41"/>
      <c r="BJ105" s="12"/>
    </row>
    <row r="106" spans="1:62" s="3" customFormat="1" ht="15" customHeight="1" x14ac:dyDescent="0.3">
      <c r="A106" s="603" t="s">
        <v>772</v>
      </c>
      <c r="B106" s="604"/>
      <c r="C106" s="604"/>
      <c r="D106" s="604"/>
      <c r="E106" s="604"/>
      <c r="F106" s="604"/>
      <c r="G106" s="604"/>
      <c r="H106" s="354"/>
      <c r="I106" s="354"/>
      <c r="J106" s="267"/>
      <c r="K106" s="267"/>
      <c r="L106" s="267"/>
      <c r="M106" s="267"/>
      <c r="BE106" s="14"/>
      <c r="BF106" s="15" t="s">
        <v>772</v>
      </c>
      <c r="BG106" s="21"/>
      <c r="BH106" s="12"/>
      <c r="BI106" s="41"/>
      <c r="BJ106" s="12"/>
    </row>
    <row r="107" spans="1:62" s="3" customFormat="1" ht="21.6" x14ac:dyDescent="0.3">
      <c r="A107" s="16" t="s">
        <v>197</v>
      </c>
      <c r="B107" s="17" t="s">
        <v>773</v>
      </c>
      <c r="C107" s="568" t="s">
        <v>774</v>
      </c>
      <c r="D107" s="568"/>
      <c r="E107" s="568"/>
      <c r="F107" s="16" t="s">
        <v>325</v>
      </c>
      <c r="G107" s="30">
        <v>0.36</v>
      </c>
      <c r="H107" s="55">
        <f t="shared" si="4"/>
        <v>245562.14</v>
      </c>
      <c r="I107" s="55">
        <f t="shared" si="5"/>
        <v>88402.37</v>
      </c>
      <c r="J107" s="19">
        <v>106082.84</v>
      </c>
      <c r="K107" s="19">
        <f t="shared" si="6"/>
        <v>13333.89</v>
      </c>
      <c r="L107" s="19">
        <f t="shared" si="7"/>
        <v>4800.2</v>
      </c>
      <c r="M107" s="19">
        <v>5760.24</v>
      </c>
      <c r="BE107" s="14"/>
      <c r="BF107" s="15"/>
      <c r="BG107" s="21" t="s">
        <v>774</v>
      </c>
      <c r="BH107" s="12"/>
      <c r="BI107" s="41"/>
      <c r="BJ107" s="12"/>
    </row>
    <row r="108" spans="1:62" s="3" customFormat="1" ht="20.399999999999999" x14ac:dyDescent="0.3">
      <c r="A108" s="36" t="s">
        <v>139</v>
      </c>
      <c r="B108" s="37" t="s">
        <v>76</v>
      </c>
      <c r="C108" s="599" t="s">
        <v>260</v>
      </c>
      <c r="D108" s="599"/>
      <c r="E108" s="599"/>
      <c r="F108" s="38" t="s">
        <v>46</v>
      </c>
      <c r="G108" s="39" t="s">
        <v>775</v>
      </c>
      <c r="H108" s="55"/>
      <c r="I108" s="55"/>
      <c r="J108" s="19"/>
      <c r="K108" s="19"/>
      <c r="L108" s="19"/>
      <c r="M108" s="19"/>
      <c r="BE108" s="14"/>
      <c r="BF108" s="15"/>
      <c r="BG108" s="21"/>
      <c r="BH108" s="12"/>
      <c r="BI108" s="41" t="s">
        <v>260</v>
      </c>
      <c r="BJ108" s="12"/>
    </row>
    <row r="109" spans="1:62" s="3" customFormat="1" ht="20.399999999999999" x14ac:dyDescent="0.3">
      <c r="A109" s="36" t="s">
        <v>139</v>
      </c>
      <c r="B109" s="37" t="s">
        <v>776</v>
      </c>
      <c r="C109" s="599" t="s">
        <v>777</v>
      </c>
      <c r="D109" s="599"/>
      <c r="E109" s="599"/>
      <c r="F109" s="38" t="s">
        <v>46</v>
      </c>
      <c r="G109" s="39" t="s">
        <v>778</v>
      </c>
      <c r="H109" s="55"/>
      <c r="I109" s="55"/>
      <c r="J109" s="19"/>
      <c r="K109" s="19"/>
      <c r="L109" s="19"/>
      <c r="M109" s="19"/>
      <c r="BE109" s="14"/>
      <c r="BF109" s="15"/>
      <c r="BG109" s="21"/>
      <c r="BH109" s="12"/>
      <c r="BI109" s="41" t="s">
        <v>777</v>
      </c>
      <c r="BJ109" s="12"/>
    </row>
    <row r="110" spans="1:62" s="3" customFormat="1" ht="20.399999999999999" x14ac:dyDescent="0.3">
      <c r="A110" s="25" t="s">
        <v>126</v>
      </c>
      <c r="B110" s="26" t="s">
        <v>145</v>
      </c>
      <c r="C110" s="600" t="s">
        <v>45</v>
      </c>
      <c r="D110" s="600"/>
      <c r="E110" s="600"/>
      <c r="F110" s="27" t="s">
        <v>46</v>
      </c>
      <c r="G110" s="22" t="s">
        <v>775</v>
      </c>
      <c r="H110" s="55"/>
      <c r="I110" s="55"/>
      <c r="J110" s="19"/>
      <c r="K110" s="19"/>
      <c r="L110" s="19"/>
      <c r="M110" s="19"/>
      <c r="BE110" s="14"/>
      <c r="BF110" s="15"/>
      <c r="BG110" s="21"/>
      <c r="BH110" s="12"/>
      <c r="BI110" s="41"/>
      <c r="BJ110" s="12" t="s">
        <v>45</v>
      </c>
    </row>
    <row r="111" spans="1:62" s="3" customFormat="1" ht="15" customHeight="1" x14ac:dyDescent="0.3">
      <c r="A111" s="603" t="s">
        <v>779</v>
      </c>
      <c r="B111" s="604"/>
      <c r="C111" s="604"/>
      <c r="D111" s="604"/>
      <c r="E111" s="604"/>
      <c r="F111" s="604"/>
      <c r="G111" s="604"/>
      <c r="H111" s="354"/>
      <c r="I111" s="354"/>
      <c r="J111" s="267"/>
      <c r="K111" s="267"/>
      <c r="L111" s="267"/>
      <c r="M111" s="267"/>
      <c r="BE111" s="14"/>
      <c r="BF111" s="15" t="s">
        <v>779</v>
      </c>
      <c r="BG111" s="21"/>
      <c r="BH111" s="12"/>
      <c r="BI111" s="41"/>
      <c r="BJ111" s="12"/>
    </row>
    <row r="112" spans="1:62" s="3" customFormat="1" ht="31.8" x14ac:dyDescent="0.3">
      <c r="A112" s="16" t="s">
        <v>215</v>
      </c>
      <c r="B112" s="17" t="s">
        <v>780</v>
      </c>
      <c r="C112" s="568" t="s">
        <v>781</v>
      </c>
      <c r="D112" s="568"/>
      <c r="E112" s="568"/>
      <c r="F112" s="16" t="s">
        <v>325</v>
      </c>
      <c r="G112" s="30">
        <v>1.42</v>
      </c>
      <c r="H112" s="55">
        <f t="shared" si="4"/>
        <v>5902.18</v>
      </c>
      <c r="I112" s="55">
        <f t="shared" si="5"/>
        <v>8381.1</v>
      </c>
      <c r="J112" s="19">
        <v>10057.32</v>
      </c>
      <c r="K112" s="19">
        <f t="shared" si="6"/>
        <v>26060.85</v>
      </c>
      <c r="L112" s="19">
        <f t="shared" si="7"/>
        <v>37006.410000000003</v>
      </c>
      <c r="M112" s="19">
        <v>44407.69</v>
      </c>
      <c r="BE112" s="14"/>
      <c r="BF112" s="15"/>
      <c r="BG112" s="21" t="s">
        <v>781</v>
      </c>
      <c r="BH112" s="12"/>
      <c r="BI112" s="41"/>
      <c r="BJ112" s="12"/>
    </row>
    <row r="113" spans="1:62" s="3" customFormat="1" ht="20.399999999999999" x14ac:dyDescent="0.3">
      <c r="A113" s="36" t="s">
        <v>139</v>
      </c>
      <c r="B113" s="37" t="s">
        <v>782</v>
      </c>
      <c r="C113" s="599" t="s">
        <v>783</v>
      </c>
      <c r="D113" s="599"/>
      <c r="E113" s="599"/>
      <c r="F113" s="38" t="s">
        <v>46</v>
      </c>
      <c r="G113" s="39" t="s">
        <v>784</v>
      </c>
      <c r="H113" s="55"/>
      <c r="I113" s="55"/>
      <c r="J113" s="19"/>
      <c r="K113" s="19"/>
      <c r="L113" s="19"/>
      <c r="M113" s="19"/>
      <c r="BE113" s="14"/>
      <c r="BF113" s="15"/>
      <c r="BG113" s="21"/>
      <c r="BH113" s="12"/>
      <c r="BI113" s="41" t="s">
        <v>783</v>
      </c>
      <c r="BJ113" s="12"/>
    </row>
    <row r="114" spans="1:62" s="3" customFormat="1" ht="20.399999999999999" x14ac:dyDescent="0.3">
      <c r="A114" s="36" t="s">
        <v>139</v>
      </c>
      <c r="B114" s="37" t="s">
        <v>785</v>
      </c>
      <c r="C114" s="599" t="s">
        <v>786</v>
      </c>
      <c r="D114" s="599"/>
      <c r="E114" s="599"/>
      <c r="F114" s="38" t="s">
        <v>72</v>
      </c>
      <c r="G114" s="39" t="s">
        <v>787</v>
      </c>
      <c r="H114" s="55"/>
      <c r="I114" s="55"/>
      <c r="J114" s="19"/>
      <c r="K114" s="19"/>
      <c r="L114" s="19"/>
      <c r="M114" s="19"/>
      <c r="BE114" s="14"/>
      <c r="BF114" s="15"/>
      <c r="BG114" s="21"/>
      <c r="BH114" s="12"/>
      <c r="BI114" s="41" t="s">
        <v>786</v>
      </c>
      <c r="BJ114" s="12"/>
    </row>
    <row r="115" spans="1:62" s="3" customFormat="1" ht="21.6" x14ac:dyDescent="0.3">
      <c r="A115" s="25"/>
      <c r="B115" s="26" t="s">
        <v>788</v>
      </c>
      <c r="C115" s="600" t="s">
        <v>789</v>
      </c>
      <c r="D115" s="600"/>
      <c r="E115" s="600"/>
      <c r="F115" s="27" t="s">
        <v>67</v>
      </c>
      <c r="G115" s="22" t="s">
        <v>790</v>
      </c>
      <c r="H115" s="55"/>
      <c r="I115" s="55"/>
      <c r="J115" s="19"/>
      <c r="K115" s="19"/>
      <c r="L115" s="19"/>
      <c r="M115" s="19"/>
      <c r="BE115" s="14"/>
      <c r="BF115" s="15"/>
      <c r="BG115" s="21"/>
      <c r="BH115" s="12" t="s">
        <v>789</v>
      </c>
      <c r="BI115" s="41"/>
      <c r="BJ115" s="12"/>
    </row>
    <row r="116" spans="1:62" s="3" customFormat="1" ht="20.399999999999999" x14ac:dyDescent="0.3">
      <c r="A116" s="25" t="s">
        <v>126</v>
      </c>
      <c r="B116" s="26" t="s">
        <v>791</v>
      </c>
      <c r="C116" s="600" t="s">
        <v>783</v>
      </c>
      <c r="D116" s="600"/>
      <c r="E116" s="600"/>
      <c r="F116" s="27" t="s">
        <v>46</v>
      </c>
      <c r="G116" s="22" t="s">
        <v>784</v>
      </c>
      <c r="H116" s="55"/>
      <c r="I116" s="55"/>
      <c r="J116" s="19"/>
      <c r="K116" s="19"/>
      <c r="L116" s="19"/>
      <c r="M116" s="19"/>
      <c r="BE116" s="14"/>
      <c r="BF116" s="15"/>
      <c r="BG116" s="21"/>
      <c r="BH116" s="12"/>
      <c r="BI116" s="41"/>
      <c r="BJ116" s="12" t="s">
        <v>783</v>
      </c>
    </row>
    <row r="117" spans="1:62" s="3" customFormat="1" ht="20.399999999999999" x14ac:dyDescent="0.3">
      <c r="A117" s="25" t="s">
        <v>126</v>
      </c>
      <c r="B117" s="26" t="s">
        <v>792</v>
      </c>
      <c r="C117" s="600" t="s">
        <v>793</v>
      </c>
      <c r="D117" s="600"/>
      <c r="E117" s="600"/>
      <c r="F117" s="27" t="s">
        <v>72</v>
      </c>
      <c r="G117" s="22" t="s">
        <v>787</v>
      </c>
      <c r="H117" s="55"/>
      <c r="I117" s="55"/>
      <c r="J117" s="19"/>
      <c r="K117" s="19"/>
      <c r="L117" s="19"/>
      <c r="M117" s="19"/>
      <c r="BE117" s="14"/>
      <c r="BF117" s="15"/>
      <c r="BG117" s="21"/>
      <c r="BH117" s="12"/>
      <c r="BI117" s="41"/>
      <c r="BJ117" s="12" t="s">
        <v>793</v>
      </c>
    </row>
    <row r="118" spans="1:62" s="3" customFormat="1" ht="15" customHeight="1" x14ac:dyDescent="0.3">
      <c r="A118" s="601" t="s">
        <v>794</v>
      </c>
      <c r="B118" s="602"/>
      <c r="C118" s="602"/>
      <c r="D118" s="602"/>
      <c r="E118" s="602"/>
      <c r="F118" s="602"/>
      <c r="G118" s="602"/>
      <c r="H118" s="101"/>
      <c r="I118" s="101"/>
      <c r="J118" s="102"/>
      <c r="K118" s="102"/>
      <c r="L118" s="102"/>
      <c r="M118" s="102"/>
      <c r="BE118" s="14" t="s">
        <v>794</v>
      </c>
      <c r="BF118" s="15"/>
      <c r="BG118" s="21"/>
      <c r="BH118" s="12"/>
      <c r="BI118" s="41"/>
      <c r="BJ118" s="12"/>
    </row>
    <row r="119" spans="1:62" s="3" customFormat="1" ht="15" customHeight="1" x14ac:dyDescent="0.3">
      <c r="A119" s="603" t="s">
        <v>795</v>
      </c>
      <c r="B119" s="604"/>
      <c r="C119" s="604"/>
      <c r="D119" s="604"/>
      <c r="E119" s="604"/>
      <c r="F119" s="604"/>
      <c r="G119" s="604"/>
      <c r="H119" s="354"/>
      <c r="I119" s="354"/>
      <c r="J119" s="267"/>
      <c r="K119" s="267"/>
      <c r="L119" s="267"/>
      <c r="M119" s="267"/>
      <c r="BE119" s="14"/>
      <c r="BF119" s="15" t="s">
        <v>795</v>
      </c>
      <c r="BG119" s="21"/>
      <c r="BH119" s="12"/>
      <c r="BI119" s="41"/>
      <c r="BJ119" s="12"/>
    </row>
    <row r="120" spans="1:62" s="3" customFormat="1" ht="42" x14ac:dyDescent="0.3">
      <c r="A120" s="16" t="s">
        <v>218</v>
      </c>
      <c r="B120" s="17" t="s">
        <v>796</v>
      </c>
      <c r="C120" s="568" t="s">
        <v>797</v>
      </c>
      <c r="D120" s="568"/>
      <c r="E120" s="568"/>
      <c r="F120" s="16" t="s">
        <v>325</v>
      </c>
      <c r="G120" s="30">
        <v>0.37</v>
      </c>
      <c r="H120" s="55">
        <f t="shared" si="4"/>
        <v>43196.03</v>
      </c>
      <c r="I120" s="55">
        <f t="shared" si="5"/>
        <v>15982.53</v>
      </c>
      <c r="J120" s="19">
        <v>19179.04</v>
      </c>
      <c r="K120" s="19">
        <f t="shared" si="6"/>
        <v>20849.57</v>
      </c>
      <c r="L120" s="19">
        <f t="shared" si="7"/>
        <v>7714.34</v>
      </c>
      <c r="M120" s="19">
        <v>9257.2099999999991</v>
      </c>
      <c r="BE120" s="14"/>
      <c r="BF120" s="15"/>
      <c r="BG120" s="21" t="s">
        <v>797</v>
      </c>
      <c r="BH120" s="12"/>
      <c r="BI120" s="41"/>
      <c r="BJ120" s="12"/>
    </row>
    <row r="121" spans="1:62" s="3" customFormat="1" ht="20.399999999999999" x14ac:dyDescent="0.3">
      <c r="A121" s="25"/>
      <c r="B121" s="26" t="s">
        <v>798</v>
      </c>
      <c r="C121" s="600" t="s">
        <v>783</v>
      </c>
      <c r="D121" s="600"/>
      <c r="E121" s="600"/>
      <c r="F121" s="27" t="s">
        <v>46</v>
      </c>
      <c r="G121" s="22" t="s">
        <v>799</v>
      </c>
      <c r="H121" s="55"/>
      <c r="I121" s="55"/>
      <c r="J121" s="19"/>
      <c r="K121" s="19"/>
      <c r="L121" s="19"/>
      <c r="M121" s="19"/>
      <c r="BE121" s="14"/>
      <c r="BF121" s="15"/>
      <c r="BG121" s="21"/>
      <c r="BH121" s="12" t="s">
        <v>783</v>
      </c>
      <c r="BI121" s="41"/>
      <c r="BJ121" s="12"/>
    </row>
    <row r="122" spans="1:62" s="3" customFormat="1" ht="21.6" x14ac:dyDescent="0.3">
      <c r="A122" s="16" t="s">
        <v>221</v>
      </c>
      <c r="B122" s="17" t="s">
        <v>800</v>
      </c>
      <c r="C122" s="568" t="s">
        <v>801</v>
      </c>
      <c r="D122" s="568"/>
      <c r="E122" s="568"/>
      <c r="F122" s="16" t="s">
        <v>325</v>
      </c>
      <c r="G122" s="30">
        <v>0.37</v>
      </c>
      <c r="H122" s="55">
        <f t="shared" si="4"/>
        <v>13557.19</v>
      </c>
      <c r="I122" s="55">
        <f t="shared" si="5"/>
        <v>5016.16</v>
      </c>
      <c r="J122" s="19">
        <v>6019.39</v>
      </c>
      <c r="K122" s="19">
        <f t="shared" si="6"/>
        <v>3248.41</v>
      </c>
      <c r="L122" s="19">
        <f t="shared" si="7"/>
        <v>1201.9100000000001</v>
      </c>
      <c r="M122" s="19">
        <v>1442.29</v>
      </c>
      <c r="O122" s="58"/>
      <c r="BE122" s="14"/>
      <c r="BF122" s="15"/>
      <c r="BG122" s="21" t="s">
        <v>801</v>
      </c>
      <c r="BH122" s="12"/>
      <c r="BI122" s="41"/>
      <c r="BJ122" s="12"/>
    </row>
    <row r="123" spans="1:62" s="3" customFormat="1" ht="20.399999999999999" x14ac:dyDescent="0.3">
      <c r="A123" s="25"/>
      <c r="B123" s="26" t="s">
        <v>150</v>
      </c>
      <c r="C123" s="600" t="s">
        <v>151</v>
      </c>
      <c r="D123" s="600"/>
      <c r="E123" s="600"/>
      <c r="F123" s="27" t="s">
        <v>46</v>
      </c>
      <c r="G123" s="22" t="s">
        <v>802</v>
      </c>
      <c r="H123" s="55"/>
      <c r="I123" s="55"/>
      <c r="J123" s="19"/>
      <c r="K123" s="19"/>
      <c r="L123" s="19"/>
      <c r="M123" s="19"/>
      <c r="O123" s="54"/>
      <c r="BE123" s="14"/>
      <c r="BF123" s="15"/>
      <c r="BG123" s="21"/>
      <c r="BH123" s="12" t="s">
        <v>151</v>
      </c>
      <c r="BI123" s="41"/>
      <c r="BJ123" s="12"/>
    </row>
    <row r="124" spans="1:62" s="3" customFormat="1" ht="20.399999999999999" x14ac:dyDescent="0.3">
      <c r="A124" s="36" t="s">
        <v>139</v>
      </c>
      <c r="B124" s="37" t="s">
        <v>785</v>
      </c>
      <c r="C124" s="599" t="s">
        <v>803</v>
      </c>
      <c r="D124" s="599"/>
      <c r="E124" s="599"/>
      <c r="F124" s="38" t="s">
        <v>72</v>
      </c>
      <c r="G124" s="39" t="s">
        <v>804</v>
      </c>
      <c r="H124" s="55"/>
      <c r="I124" s="55"/>
      <c r="J124" s="19"/>
      <c r="K124" s="19"/>
      <c r="L124" s="19"/>
      <c r="M124" s="19"/>
      <c r="O124" s="54"/>
      <c r="BE124" s="14"/>
      <c r="BF124" s="15"/>
      <c r="BG124" s="21"/>
      <c r="BH124" s="12"/>
      <c r="BI124" s="41" t="s">
        <v>803</v>
      </c>
      <c r="BJ124" s="12"/>
    </row>
    <row r="125" spans="1:62" s="3" customFormat="1" ht="20.399999999999999" x14ac:dyDescent="0.3">
      <c r="A125" s="25" t="s">
        <v>126</v>
      </c>
      <c r="B125" s="26" t="s">
        <v>792</v>
      </c>
      <c r="C125" s="600" t="s">
        <v>793</v>
      </c>
      <c r="D125" s="600"/>
      <c r="E125" s="600"/>
      <c r="F125" s="27" t="s">
        <v>72</v>
      </c>
      <c r="G125" s="22" t="s">
        <v>804</v>
      </c>
      <c r="H125" s="55"/>
      <c r="I125" s="55"/>
      <c r="J125" s="19"/>
      <c r="K125" s="19"/>
      <c r="L125" s="19"/>
      <c r="M125" s="19"/>
      <c r="BE125" s="14"/>
      <c r="BF125" s="15"/>
      <c r="BG125" s="21"/>
      <c r="BH125" s="12"/>
      <c r="BI125" s="41"/>
      <c r="BJ125" s="12" t="s">
        <v>793</v>
      </c>
    </row>
    <row r="126" spans="1:62" s="287" customFormat="1" ht="20.25" customHeight="1" x14ac:dyDescent="0.3">
      <c r="A126" s="578" t="s">
        <v>57</v>
      </c>
      <c r="B126" s="579"/>
      <c r="C126" s="579"/>
      <c r="D126" s="579"/>
      <c r="E126" s="579"/>
      <c r="F126" s="579"/>
      <c r="G126" s="579"/>
      <c r="H126" s="312"/>
      <c r="I126" s="296">
        <f>SUM(I14:I125)</f>
        <v>1292552.69</v>
      </c>
      <c r="J126" s="297">
        <f>SUM(J14:J125)</f>
        <v>1551063.18</v>
      </c>
      <c r="K126" s="296"/>
      <c r="L126" s="298">
        <f>SUM(L14:L125)</f>
        <v>1730553.87</v>
      </c>
      <c r="M126" s="299">
        <f>SUM(M14:M125)</f>
        <v>2076664.64</v>
      </c>
    </row>
    <row r="127" spans="1:62" s="289" customFormat="1" ht="20.25" customHeight="1" thickBot="1" x14ac:dyDescent="0.35">
      <c r="A127" s="571" t="s">
        <v>5737</v>
      </c>
      <c r="B127" s="572"/>
      <c r="C127" s="572"/>
      <c r="D127" s="572"/>
      <c r="E127" s="572"/>
      <c r="F127" s="572"/>
      <c r="G127" s="572"/>
      <c r="H127" s="288"/>
      <c r="I127" s="581">
        <f>I126+L126</f>
        <v>3023106.56</v>
      </c>
      <c r="J127" s="582"/>
      <c r="K127" s="582"/>
      <c r="L127" s="582"/>
      <c r="M127" s="583"/>
    </row>
    <row r="128" spans="1:62" s="289" customFormat="1" ht="20.25" customHeight="1" thickBot="1" x14ac:dyDescent="0.35">
      <c r="A128" s="571" t="s">
        <v>5738</v>
      </c>
      <c r="B128" s="572"/>
      <c r="C128" s="572"/>
      <c r="D128" s="572"/>
      <c r="E128" s="572"/>
      <c r="F128" s="572"/>
      <c r="G128" s="572"/>
      <c r="H128" s="288"/>
      <c r="I128" s="573">
        <f>J126+M126</f>
        <v>3627727.82</v>
      </c>
      <c r="J128" s="574"/>
      <c r="K128" s="574"/>
      <c r="L128" s="574"/>
      <c r="M128" s="575"/>
    </row>
  </sheetData>
  <autoFilter ref="A10:M128" xr:uid="{00000000-0001-0000-0600-000000000000}">
    <filterColumn colId="2" showButton="0"/>
    <filterColumn colId="3" showButton="0"/>
  </autoFilter>
  <mergeCells count="126">
    <mergeCell ref="C14:E14"/>
    <mergeCell ref="C15:E15"/>
    <mergeCell ref="A13:G13"/>
    <mergeCell ref="A6:M6"/>
    <mergeCell ref="C7:G7"/>
    <mergeCell ref="A2:M2"/>
    <mergeCell ref="A3:M3"/>
    <mergeCell ref="A5:M5"/>
    <mergeCell ref="C21:E21"/>
    <mergeCell ref="C9:E9"/>
    <mergeCell ref="C10:E10"/>
    <mergeCell ref="C24:E24"/>
    <mergeCell ref="C25:E25"/>
    <mergeCell ref="A23:G23"/>
    <mergeCell ref="C16:E16"/>
    <mergeCell ref="C18:E18"/>
    <mergeCell ref="C20:E20"/>
    <mergeCell ref="A19:G19"/>
    <mergeCell ref="A17:G17"/>
    <mergeCell ref="C31:E31"/>
    <mergeCell ref="C32:E32"/>
    <mergeCell ref="C33:E33"/>
    <mergeCell ref="C34:E34"/>
    <mergeCell ref="C35:E35"/>
    <mergeCell ref="C26:E26"/>
    <mergeCell ref="C27:E27"/>
    <mergeCell ref="C28:E28"/>
    <mergeCell ref="C29:E29"/>
    <mergeCell ref="C30:E30"/>
    <mergeCell ref="C41:E41"/>
    <mergeCell ref="C43:E43"/>
    <mergeCell ref="C44:E44"/>
    <mergeCell ref="C45:E45"/>
    <mergeCell ref="A42:G42"/>
    <mergeCell ref="C36:E36"/>
    <mergeCell ref="C37:E37"/>
    <mergeCell ref="C38:E38"/>
    <mergeCell ref="C40:E40"/>
    <mergeCell ref="A39:G39"/>
    <mergeCell ref="C51:E51"/>
    <mergeCell ref="C52:E52"/>
    <mergeCell ref="C53:E53"/>
    <mergeCell ref="C54:E54"/>
    <mergeCell ref="C55:E55"/>
    <mergeCell ref="C46:E46"/>
    <mergeCell ref="C47:E47"/>
    <mergeCell ref="C48:E48"/>
    <mergeCell ref="C49:E49"/>
    <mergeCell ref="C50:E50"/>
    <mergeCell ref="A66:G66"/>
    <mergeCell ref="C62:E62"/>
    <mergeCell ref="C63:E63"/>
    <mergeCell ref="C64:E64"/>
    <mergeCell ref="C65:E65"/>
    <mergeCell ref="A61:G61"/>
    <mergeCell ref="C56:E56"/>
    <mergeCell ref="C57:E57"/>
    <mergeCell ref="C59:E59"/>
    <mergeCell ref="C60:E60"/>
    <mergeCell ref="A58:G58"/>
    <mergeCell ref="C72:E72"/>
    <mergeCell ref="C73:E73"/>
    <mergeCell ref="C74:E74"/>
    <mergeCell ref="C75:E75"/>
    <mergeCell ref="A71:G71"/>
    <mergeCell ref="C67:E67"/>
    <mergeCell ref="C68:E68"/>
    <mergeCell ref="C69:E69"/>
    <mergeCell ref="C70:E70"/>
    <mergeCell ref="C81:E81"/>
    <mergeCell ref="C82:E82"/>
    <mergeCell ref="C84:E84"/>
    <mergeCell ref="C85:E85"/>
    <mergeCell ref="A83:G83"/>
    <mergeCell ref="C76:E76"/>
    <mergeCell ref="C79:E79"/>
    <mergeCell ref="C80:E80"/>
    <mergeCell ref="A78:G78"/>
    <mergeCell ref="A77:G77"/>
    <mergeCell ref="A96:G96"/>
    <mergeCell ref="C91:E91"/>
    <mergeCell ref="C92:E92"/>
    <mergeCell ref="C93:E93"/>
    <mergeCell ref="C94:E94"/>
    <mergeCell ref="A95:G95"/>
    <mergeCell ref="C86:E86"/>
    <mergeCell ref="C87:E87"/>
    <mergeCell ref="C88:E88"/>
    <mergeCell ref="C89:E89"/>
    <mergeCell ref="C90:E90"/>
    <mergeCell ref="C113:E113"/>
    <mergeCell ref="C114:E114"/>
    <mergeCell ref="C115:E115"/>
    <mergeCell ref="C107:E107"/>
    <mergeCell ref="C108:E108"/>
    <mergeCell ref="C109:E109"/>
    <mergeCell ref="C110:E110"/>
    <mergeCell ref="C105:E105"/>
    <mergeCell ref="C97:E97"/>
    <mergeCell ref="C98:E98"/>
    <mergeCell ref="C99:E99"/>
    <mergeCell ref="C100:E100"/>
    <mergeCell ref="I127:M127"/>
    <mergeCell ref="A128:G128"/>
    <mergeCell ref="I128:M128"/>
    <mergeCell ref="A118:G118"/>
    <mergeCell ref="A102:G102"/>
    <mergeCell ref="A22:G22"/>
    <mergeCell ref="A12:G12"/>
    <mergeCell ref="A119:G119"/>
    <mergeCell ref="A111:G111"/>
    <mergeCell ref="A106:G106"/>
    <mergeCell ref="A104:G104"/>
    <mergeCell ref="A103:G103"/>
    <mergeCell ref="A101:G101"/>
    <mergeCell ref="A126:G126"/>
    <mergeCell ref="A127:G127"/>
    <mergeCell ref="C121:E121"/>
    <mergeCell ref="C122:E122"/>
    <mergeCell ref="C123:E123"/>
    <mergeCell ref="C124:E124"/>
    <mergeCell ref="C125:E125"/>
    <mergeCell ref="C116:E116"/>
    <mergeCell ref="C117:E117"/>
    <mergeCell ref="C120:E120"/>
    <mergeCell ref="C112:E112"/>
  </mergeCells>
  <printOptions horizontalCentered="1"/>
  <pageMargins left="0.39370077848434498" right="0.39370077848434498" top="0.35433071851730302" bottom="0.31496062874794001" header="0.118110239505768" footer="0.118110239505768"/>
  <pageSetup paperSize="9" scale="81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23">
    <tabColor rgb="FF0070C0"/>
    <pageSetUpPr fitToPage="1"/>
  </sheetPr>
  <dimension ref="A1:BI20"/>
  <sheetViews>
    <sheetView workbookViewId="0">
      <selection activeCell="J16" sqref="J1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8" width="18" style="52" customWidth="1"/>
    <col min="9" max="13" width="22.33203125" style="52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7" width="172.5546875" style="2" hidden="1" customWidth="1"/>
    <col min="58" max="58" width="34.109375" style="2" hidden="1" customWidth="1"/>
    <col min="59" max="61" width="127.5546875" style="2" hidden="1" customWidth="1"/>
    <col min="62" max="16384" width="9.109375" style="1"/>
  </cols>
  <sheetData>
    <row r="1" spans="1:58" s="3" customFormat="1" ht="14.4" x14ac:dyDescent="0.3">
      <c r="A1" s="78" t="s">
        <v>5560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58" s="3" customFormat="1" ht="31.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8" s="3" customFormat="1" ht="14.4" x14ac:dyDescent="0.3">
      <c r="A5" s="588" t="s">
        <v>1328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1328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8" s="3" customFormat="1" ht="14.4" x14ac:dyDescent="0.3">
      <c r="A7" s="4"/>
      <c r="B7" s="8" t="s">
        <v>5</v>
      </c>
      <c r="C7" s="577" t="s">
        <v>1329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8" s="3" customFormat="1" ht="15" thickBot="1" x14ac:dyDescent="0.35">
      <c r="A8" s="13"/>
      <c r="H8" s="54"/>
      <c r="I8" s="54"/>
      <c r="J8" s="54"/>
      <c r="K8" s="54"/>
      <c r="L8" s="54"/>
      <c r="M8" s="54"/>
    </row>
    <row r="9" spans="1:58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8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8" s="3" customFormat="1" ht="14.4" x14ac:dyDescent="0.3">
      <c r="A11" s="107"/>
      <c r="B11" s="107"/>
      <c r="C11" s="107"/>
      <c r="D11" s="107"/>
      <c r="E11" s="107"/>
      <c r="F11" s="108"/>
      <c r="G11" s="107"/>
      <c r="H11" s="109"/>
      <c r="I11" s="109"/>
      <c r="J11" s="110"/>
      <c r="K11" s="110"/>
      <c r="L11" s="110"/>
      <c r="M11" s="111"/>
    </row>
    <row r="12" spans="1:58" s="3" customFormat="1" ht="14.4" x14ac:dyDescent="0.3">
      <c r="A12" s="616" t="s">
        <v>1330</v>
      </c>
      <c r="B12" s="617"/>
      <c r="C12" s="617"/>
      <c r="D12" s="617"/>
      <c r="E12" s="617"/>
      <c r="F12" s="617"/>
      <c r="G12" s="617"/>
      <c r="H12" s="617"/>
      <c r="I12" s="617"/>
      <c r="J12" s="617"/>
      <c r="K12" s="617"/>
      <c r="L12" s="617"/>
      <c r="M12" s="618"/>
      <c r="BE12" s="14" t="s">
        <v>1330</v>
      </c>
    </row>
    <row r="13" spans="1:58" s="3" customFormat="1" ht="51" x14ac:dyDescent="0.3">
      <c r="A13" s="16" t="s">
        <v>15</v>
      </c>
      <c r="B13" s="17" t="s">
        <v>1331</v>
      </c>
      <c r="C13" s="568" t="s">
        <v>1332</v>
      </c>
      <c r="D13" s="568"/>
      <c r="E13" s="568"/>
      <c r="F13" s="16" t="s">
        <v>1333</v>
      </c>
      <c r="G13" s="30">
        <v>1.72</v>
      </c>
      <c r="H13" s="55">
        <f>I13/G13</f>
        <v>102289.72</v>
      </c>
      <c r="I13" s="55">
        <f>J13/1.2</f>
        <v>175938.31</v>
      </c>
      <c r="J13" s="19">
        <v>211125.97</v>
      </c>
      <c r="K13" s="19">
        <f>M13/G13</f>
        <v>0</v>
      </c>
      <c r="L13" s="19"/>
      <c r="M13" s="19">
        <v>0</v>
      </c>
      <c r="BE13" s="14"/>
      <c r="BF13" s="21" t="s">
        <v>1332</v>
      </c>
    </row>
    <row r="14" spans="1:58" s="3" customFormat="1" ht="31.8" x14ac:dyDescent="0.3">
      <c r="A14" s="16" t="s">
        <v>20</v>
      </c>
      <c r="B14" s="17" t="s">
        <v>93</v>
      </c>
      <c r="C14" s="568" t="s">
        <v>94</v>
      </c>
      <c r="D14" s="568"/>
      <c r="E14" s="568"/>
      <c r="F14" s="16" t="s">
        <v>50</v>
      </c>
      <c r="G14" s="24">
        <v>336.5</v>
      </c>
      <c r="H14" s="55">
        <f t="shared" ref="H14:H15" si="0">I14/G14</f>
        <v>51.86</v>
      </c>
      <c r="I14" s="55">
        <f t="shared" ref="I14:I15" si="1">J14/1.2</f>
        <v>17449.97</v>
      </c>
      <c r="J14" s="19">
        <v>20939.96</v>
      </c>
      <c r="K14" s="19">
        <f t="shared" ref="K14:K15" si="2">M14/G14</f>
        <v>0</v>
      </c>
      <c r="L14" s="19"/>
      <c r="M14" s="19">
        <v>0</v>
      </c>
      <c r="BE14" s="14"/>
      <c r="BF14" s="21" t="s">
        <v>94</v>
      </c>
    </row>
    <row r="15" spans="1:58" s="3" customFormat="1" ht="42" x14ac:dyDescent="0.3">
      <c r="A15" s="16" t="s">
        <v>22</v>
      </c>
      <c r="B15" s="17" t="s">
        <v>48</v>
      </c>
      <c r="C15" s="568" t="s">
        <v>49</v>
      </c>
      <c r="D15" s="568"/>
      <c r="E15" s="568"/>
      <c r="F15" s="16" t="s">
        <v>50</v>
      </c>
      <c r="G15" s="24">
        <v>336.5</v>
      </c>
      <c r="H15" s="55">
        <f t="shared" si="0"/>
        <v>693.07</v>
      </c>
      <c r="I15" s="55">
        <f t="shared" si="1"/>
        <v>233218.05</v>
      </c>
      <c r="J15" s="19">
        <v>279861.65999999997</v>
      </c>
      <c r="K15" s="19">
        <f t="shared" si="2"/>
        <v>0</v>
      </c>
      <c r="L15" s="19"/>
      <c r="M15" s="19">
        <v>0</v>
      </c>
      <c r="BE15" s="14"/>
      <c r="BF15" s="21" t="s">
        <v>49</v>
      </c>
    </row>
    <row r="16" spans="1:58" s="287" customFormat="1" ht="20.25" customHeight="1" x14ac:dyDescent="0.3">
      <c r="A16" s="578" t="s">
        <v>57</v>
      </c>
      <c r="B16" s="579"/>
      <c r="C16" s="579"/>
      <c r="D16" s="579"/>
      <c r="E16" s="579"/>
      <c r="F16" s="579"/>
      <c r="G16" s="579"/>
      <c r="H16" s="312"/>
      <c r="I16" s="296">
        <f>SUM(I13:I15)</f>
        <v>426606.33</v>
      </c>
      <c r="J16" s="297">
        <f>SUM(J13:J15)</f>
        <v>511927.59</v>
      </c>
      <c r="K16" s="296"/>
      <c r="L16" s="298">
        <f>SUM(L13:L15)</f>
        <v>0</v>
      </c>
      <c r="M16" s="299">
        <f>SUM(M13:M15)</f>
        <v>0</v>
      </c>
    </row>
    <row r="17" spans="1:15" s="289" customFormat="1" ht="20.25" customHeight="1" thickBot="1" x14ac:dyDescent="0.35">
      <c r="A17" s="571" t="s">
        <v>5737</v>
      </c>
      <c r="B17" s="572"/>
      <c r="C17" s="572"/>
      <c r="D17" s="572"/>
      <c r="E17" s="572"/>
      <c r="F17" s="572"/>
      <c r="G17" s="572"/>
      <c r="H17" s="288"/>
      <c r="I17" s="581">
        <f>I16+L16</f>
        <v>426606.33</v>
      </c>
      <c r="J17" s="582"/>
      <c r="K17" s="582"/>
      <c r="L17" s="582"/>
      <c r="M17" s="583"/>
    </row>
    <row r="18" spans="1:15" s="289" customFormat="1" ht="20.25" customHeight="1" thickBot="1" x14ac:dyDescent="0.35">
      <c r="A18" s="571" t="s">
        <v>5738</v>
      </c>
      <c r="B18" s="572"/>
      <c r="C18" s="572"/>
      <c r="D18" s="572"/>
      <c r="E18" s="572"/>
      <c r="F18" s="572"/>
      <c r="G18" s="572"/>
      <c r="H18" s="288"/>
      <c r="I18" s="573">
        <f>J16+M16</f>
        <v>511927.59</v>
      </c>
      <c r="J18" s="574"/>
      <c r="K18" s="574"/>
      <c r="L18" s="574"/>
      <c r="M18" s="575"/>
    </row>
    <row r="19" spans="1:15" s="3" customFormat="1" ht="14.4" x14ac:dyDescent="0.3">
      <c r="A19" s="4"/>
      <c r="B19" s="4"/>
      <c r="C19" s="4"/>
      <c r="D19" s="4"/>
      <c r="E19" s="4"/>
      <c r="F19" s="4"/>
      <c r="G19" s="4"/>
      <c r="H19" s="52"/>
      <c r="I19" s="52"/>
      <c r="J19" s="112"/>
      <c r="K19" s="112"/>
      <c r="L19" s="112"/>
      <c r="M19" s="52"/>
      <c r="O19" s="54"/>
    </row>
    <row r="20" spans="1:15" ht="11.25" customHeight="1" x14ac:dyDescent="0.2">
      <c r="O20" s="52"/>
    </row>
  </sheetData>
  <autoFilter ref="A11:BO11" xr:uid="{00000000-0001-0000-0E00-000000000000}"/>
  <mergeCells count="16">
    <mergeCell ref="C9:E9"/>
    <mergeCell ref="C10:E10"/>
    <mergeCell ref="A6:M6"/>
    <mergeCell ref="C7:G7"/>
    <mergeCell ref="A2:M2"/>
    <mergeCell ref="A3:M3"/>
    <mergeCell ref="A5:M5"/>
    <mergeCell ref="A18:G18"/>
    <mergeCell ref="I18:M18"/>
    <mergeCell ref="A16:G16"/>
    <mergeCell ref="A17:G17"/>
    <mergeCell ref="A12:M12"/>
    <mergeCell ref="C13:E13"/>
    <mergeCell ref="C14:E14"/>
    <mergeCell ref="C15:E15"/>
    <mergeCell ref="I17:M17"/>
  </mergeCells>
  <printOptions horizontalCentered="1"/>
  <pageMargins left="0.39370077848434498" right="0.39370077848434498" top="0.35433071851730302" bottom="0.31496062874794001" header="0.118110239505768" footer="0.118110239505768"/>
  <pageSetup paperSize="9" scale="9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>
    <tabColor rgb="FF0070C0"/>
    <pageSetUpPr fitToPage="1"/>
  </sheetPr>
  <dimension ref="A1:BM714"/>
  <sheetViews>
    <sheetView workbookViewId="0">
      <selection activeCell="H14" sqref="H14:M715"/>
    </sheetView>
  </sheetViews>
  <sheetFormatPr defaultColWidth="9.109375" defaultRowHeight="11.25" customHeight="1" x14ac:dyDescent="0.2"/>
  <cols>
    <col min="1" max="1" width="20.5546875" style="1" customWidth="1"/>
    <col min="2" max="2" width="27.5546875" style="1" customWidth="1"/>
    <col min="3" max="4" width="10.44140625" style="1" customWidth="1"/>
    <col min="5" max="5" width="13.33203125" style="1" customWidth="1"/>
    <col min="6" max="7" width="10.6640625" style="1" customWidth="1"/>
    <col min="8" max="8" width="18.88671875" style="52" customWidth="1"/>
    <col min="9" max="13" width="22.5546875" style="52" customWidth="1"/>
    <col min="14" max="14" width="10.6640625" style="1" customWidth="1"/>
    <col min="15" max="15" width="15.664062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1" s="3" customFormat="1" ht="14.4" x14ac:dyDescent="0.3">
      <c r="A1" s="78" t="s">
        <v>5584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61" s="3" customFormat="1" ht="26.2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1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61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61" s="3" customFormat="1" ht="14.4" x14ac:dyDescent="0.3">
      <c r="A5" s="588" t="s">
        <v>2354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2354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1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61" s="3" customFormat="1" ht="14.4" x14ac:dyDescent="0.3">
      <c r="A7" s="4"/>
      <c r="B7" s="8" t="s">
        <v>5</v>
      </c>
      <c r="C7" s="577" t="s">
        <v>2355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61" s="3" customFormat="1" ht="15" thickBot="1" x14ac:dyDescent="0.35">
      <c r="A8" s="4"/>
      <c r="B8" s="8"/>
      <c r="C8" s="45"/>
      <c r="D8" s="45"/>
      <c r="E8" s="45"/>
      <c r="F8" s="46"/>
      <c r="G8" s="45"/>
      <c r="H8" s="53"/>
      <c r="I8" s="53"/>
      <c r="J8" s="88"/>
      <c r="K8" s="88"/>
      <c r="L8" s="88"/>
      <c r="M8" s="88"/>
    </row>
    <row r="9" spans="1:61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61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61" s="3" customFormat="1" ht="15" customHeight="1" x14ac:dyDescent="0.3">
      <c r="A11" s="601" t="s">
        <v>2356</v>
      </c>
      <c r="B11" s="602"/>
      <c r="C11" s="602"/>
      <c r="D11" s="602"/>
      <c r="E11" s="602"/>
      <c r="F11" s="602"/>
      <c r="G11" s="602"/>
      <c r="H11" s="82"/>
      <c r="I11" s="82"/>
      <c r="J11" s="82"/>
      <c r="K11" s="82"/>
      <c r="L11" s="82"/>
      <c r="M11" s="83"/>
      <c r="BE11" s="14" t="s">
        <v>2356</v>
      </c>
    </row>
    <row r="12" spans="1:61" s="3" customFormat="1" ht="15" customHeight="1" x14ac:dyDescent="0.3">
      <c r="A12" s="593" t="s">
        <v>2357</v>
      </c>
      <c r="B12" s="570"/>
      <c r="C12" s="570"/>
      <c r="D12" s="570"/>
      <c r="E12" s="570"/>
      <c r="F12" s="570"/>
      <c r="G12" s="570"/>
      <c r="H12" s="98"/>
      <c r="I12" s="98"/>
      <c r="J12" s="98"/>
      <c r="K12" s="98"/>
      <c r="L12" s="98"/>
      <c r="M12" s="99"/>
      <c r="BE12" s="14"/>
      <c r="BF12" s="15" t="s">
        <v>2357</v>
      </c>
    </row>
    <row r="13" spans="1:61" s="3" customFormat="1" ht="42" x14ac:dyDescent="0.3">
      <c r="A13" s="16" t="s">
        <v>15</v>
      </c>
      <c r="B13" s="17" t="s">
        <v>323</v>
      </c>
      <c r="C13" s="568" t="s">
        <v>324</v>
      </c>
      <c r="D13" s="568"/>
      <c r="E13" s="568"/>
      <c r="F13" s="16" t="s">
        <v>325</v>
      </c>
      <c r="G13" s="29">
        <v>0.27939999999999998</v>
      </c>
      <c r="H13" s="55">
        <f>I13/G13</f>
        <v>29157.37</v>
      </c>
      <c r="I13" s="55">
        <f>J13/1.2</f>
        <v>8146.57</v>
      </c>
      <c r="J13" s="19">
        <v>9775.8799999999992</v>
      </c>
      <c r="K13" s="19">
        <f>L13/G13</f>
        <v>9121.6200000000008</v>
      </c>
      <c r="L13" s="19">
        <f>M13/1.2</f>
        <v>2548.58</v>
      </c>
      <c r="M13" s="19">
        <v>3058.3</v>
      </c>
      <c r="BE13" s="14"/>
      <c r="BF13" s="15"/>
      <c r="BG13" s="21" t="s">
        <v>324</v>
      </c>
    </row>
    <row r="14" spans="1:61" s="3" customFormat="1" ht="20.399999999999999" x14ac:dyDescent="0.3">
      <c r="A14" s="36" t="s">
        <v>139</v>
      </c>
      <c r="B14" s="37" t="s">
        <v>326</v>
      </c>
      <c r="C14" s="599" t="s">
        <v>327</v>
      </c>
      <c r="D14" s="599"/>
      <c r="E14" s="599"/>
      <c r="F14" s="38" t="s">
        <v>67</v>
      </c>
      <c r="G14" s="39" t="s">
        <v>2358</v>
      </c>
      <c r="H14" s="55"/>
      <c r="I14" s="55"/>
      <c r="J14" s="19"/>
      <c r="K14" s="19"/>
      <c r="L14" s="19"/>
      <c r="M14" s="19"/>
      <c r="BE14" s="14"/>
      <c r="BF14" s="15"/>
      <c r="BG14" s="21"/>
      <c r="BH14" s="41" t="s">
        <v>327</v>
      </c>
    </row>
    <row r="15" spans="1:61" s="3" customFormat="1" ht="20.399999999999999" x14ac:dyDescent="0.3">
      <c r="A15" s="36" t="s">
        <v>139</v>
      </c>
      <c r="B15" s="37" t="s">
        <v>329</v>
      </c>
      <c r="C15" s="599" t="s">
        <v>330</v>
      </c>
      <c r="D15" s="599"/>
      <c r="E15" s="599"/>
      <c r="F15" s="38" t="s">
        <v>67</v>
      </c>
      <c r="G15" s="39" t="s">
        <v>2359</v>
      </c>
      <c r="H15" s="55"/>
      <c r="I15" s="55"/>
      <c r="J15" s="19"/>
      <c r="K15" s="19"/>
      <c r="L15" s="19"/>
      <c r="M15" s="19"/>
      <c r="BE15" s="14"/>
      <c r="BF15" s="15"/>
      <c r="BG15" s="21"/>
      <c r="BH15" s="41" t="s">
        <v>330</v>
      </c>
    </row>
    <row r="16" spans="1:61" s="3" customFormat="1" ht="20.399999999999999" x14ac:dyDescent="0.3">
      <c r="A16" s="25"/>
      <c r="B16" s="26" t="s">
        <v>332</v>
      </c>
      <c r="C16" s="600" t="s">
        <v>333</v>
      </c>
      <c r="D16" s="600"/>
      <c r="E16" s="600"/>
      <c r="F16" s="27" t="s">
        <v>67</v>
      </c>
      <c r="G16" s="22" t="s">
        <v>2360</v>
      </c>
      <c r="H16" s="55"/>
      <c r="I16" s="55"/>
      <c r="J16" s="19"/>
      <c r="K16" s="19"/>
      <c r="L16" s="19"/>
      <c r="M16" s="19"/>
      <c r="BE16" s="14"/>
      <c r="BF16" s="15"/>
      <c r="BG16" s="21"/>
      <c r="BH16" s="41"/>
      <c r="BI16" s="12" t="s">
        <v>333</v>
      </c>
    </row>
    <row r="17" spans="1:62" s="3" customFormat="1" ht="20.399999999999999" x14ac:dyDescent="0.3">
      <c r="A17" s="25"/>
      <c r="B17" s="26" t="s">
        <v>335</v>
      </c>
      <c r="C17" s="600" t="s">
        <v>336</v>
      </c>
      <c r="D17" s="600"/>
      <c r="E17" s="600"/>
      <c r="F17" s="27" t="s">
        <v>72</v>
      </c>
      <c r="G17" s="22" t="s">
        <v>2361</v>
      </c>
      <c r="H17" s="55"/>
      <c r="I17" s="55"/>
      <c r="J17" s="19"/>
      <c r="K17" s="19"/>
      <c r="L17" s="19"/>
      <c r="M17" s="19"/>
      <c r="BE17" s="14"/>
      <c r="BF17" s="15"/>
      <c r="BG17" s="21"/>
      <c r="BH17" s="41"/>
      <c r="BI17" s="12" t="s">
        <v>336</v>
      </c>
    </row>
    <row r="18" spans="1:62" s="3" customFormat="1" ht="20.399999999999999" x14ac:dyDescent="0.3">
      <c r="A18" s="25" t="s">
        <v>126</v>
      </c>
      <c r="B18" s="26" t="s">
        <v>340</v>
      </c>
      <c r="C18" s="600" t="s">
        <v>341</v>
      </c>
      <c r="D18" s="600"/>
      <c r="E18" s="600"/>
      <c r="F18" s="27" t="s">
        <v>67</v>
      </c>
      <c r="G18" s="22" t="s">
        <v>2358</v>
      </c>
      <c r="H18" s="55"/>
      <c r="I18" s="55"/>
      <c r="J18" s="19"/>
      <c r="K18" s="19"/>
      <c r="L18" s="19"/>
      <c r="M18" s="19"/>
      <c r="BE18" s="14"/>
      <c r="BF18" s="15"/>
      <c r="BG18" s="21"/>
      <c r="BH18" s="41"/>
      <c r="BI18" s="12"/>
      <c r="BJ18" s="12" t="s">
        <v>341</v>
      </c>
    </row>
    <row r="19" spans="1:62" s="3" customFormat="1" ht="20.399999999999999" x14ac:dyDescent="0.3">
      <c r="A19" s="25" t="s">
        <v>126</v>
      </c>
      <c r="B19" s="26" t="s">
        <v>338</v>
      </c>
      <c r="C19" s="600" t="s">
        <v>339</v>
      </c>
      <c r="D19" s="600"/>
      <c r="E19" s="600"/>
      <c r="F19" s="27" t="s">
        <v>67</v>
      </c>
      <c r="G19" s="22" t="s">
        <v>2359</v>
      </c>
      <c r="H19" s="55"/>
      <c r="I19" s="55"/>
      <c r="J19" s="19"/>
      <c r="K19" s="19"/>
      <c r="L19" s="19"/>
      <c r="M19" s="19"/>
      <c r="BE19" s="14"/>
      <c r="BF19" s="15"/>
      <c r="BG19" s="21"/>
      <c r="BH19" s="41"/>
      <c r="BI19" s="12"/>
      <c r="BJ19" s="12" t="s">
        <v>339</v>
      </c>
    </row>
    <row r="20" spans="1:62" s="3" customFormat="1" ht="15" customHeight="1" x14ac:dyDescent="0.3">
      <c r="A20" s="593" t="s">
        <v>2362</v>
      </c>
      <c r="B20" s="570"/>
      <c r="C20" s="570"/>
      <c r="D20" s="570"/>
      <c r="E20" s="570"/>
      <c r="F20" s="570"/>
      <c r="G20" s="570"/>
      <c r="H20" s="354"/>
      <c r="I20" s="354"/>
      <c r="J20" s="267"/>
      <c r="K20" s="267"/>
      <c r="L20" s="267"/>
      <c r="M20" s="267"/>
      <c r="BE20" s="14"/>
      <c r="BF20" s="15" t="s">
        <v>2362</v>
      </c>
      <c r="BG20" s="21"/>
      <c r="BH20" s="41"/>
      <c r="BI20" s="12"/>
      <c r="BJ20" s="12"/>
    </row>
    <row r="21" spans="1:62" s="3" customFormat="1" ht="31.8" x14ac:dyDescent="0.3">
      <c r="A21" s="16" t="s">
        <v>20</v>
      </c>
      <c r="B21" s="17" t="s">
        <v>2005</v>
      </c>
      <c r="C21" s="568" t="s">
        <v>2006</v>
      </c>
      <c r="D21" s="568"/>
      <c r="E21" s="568"/>
      <c r="F21" s="16" t="s">
        <v>46</v>
      </c>
      <c r="G21" s="18">
        <v>2.4369999999999998</v>
      </c>
      <c r="H21" s="55">
        <f t="shared" ref="H21:H76" si="0">I21/G21</f>
        <v>11734.9</v>
      </c>
      <c r="I21" s="55">
        <f t="shared" ref="I21:I76" si="1">J21/1.2</f>
        <v>28597.96</v>
      </c>
      <c r="J21" s="19">
        <v>34317.550000000003</v>
      </c>
      <c r="K21" s="19">
        <f t="shared" ref="K21:K76" si="2">L21/G21</f>
        <v>15652.35</v>
      </c>
      <c r="L21" s="19">
        <f t="shared" ref="L21:L76" si="3">M21/1.2</f>
        <v>38144.78</v>
      </c>
      <c r="M21" s="19">
        <v>45773.74</v>
      </c>
      <c r="BE21" s="14"/>
      <c r="BF21" s="15"/>
      <c r="BG21" s="21" t="s">
        <v>2006</v>
      </c>
      <c r="BH21" s="41"/>
      <c r="BI21" s="12"/>
      <c r="BJ21" s="12"/>
    </row>
    <row r="22" spans="1:62" s="3" customFormat="1" ht="20.399999999999999" x14ac:dyDescent="0.3">
      <c r="A22" s="36" t="s">
        <v>139</v>
      </c>
      <c r="B22" s="37" t="s">
        <v>2007</v>
      </c>
      <c r="C22" s="599" t="s">
        <v>2008</v>
      </c>
      <c r="D22" s="599"/>
      <c r="E22" s="599"/>
      <c r="F22" s="38" t="s">
        <v>46</v>
      </c>
      <c r="G22" s="39" t="s">
        <v>2363</v>
      </c>
      <c r="H22" s="55"/>
      <c r="I22" s="55"/>
      <c r="J22" s="19"/>
      <c r="K22" s="19"/>
      <c r="L22" s="19"/>
      <c r="M22" s="19"/>
      <c r="BE22" s="14"/>
      <c r="BF22" s="15"/>
      <c r="BG22" s="21"/>
      <c r="BH22" s="41" t="s">
        <v>2008</v>
      </c>
      <c r="BI22" s="12"/>
      <c r="BJ22" s="12"/>
    </row>
    <row r="23" spans="1:62" s="3" customFormat="1" ht="21.6" x14ac:dyDescent="0.3">
      <c r="A23" s="25" t="s">
        <v>126</v>
      </c>
      <c r="B23" s="26" t="s">
        <v>2364</v>
      </c>
      <c r="C23" s="600" t="s">
        <v>2365</v>
      </c>
      <c r="D23" s="600"/>
      <c r="E23" s="600"/>
      <c r="F23" s="27" t="s">
        <v>46</v>
      </c>
      <c r="G23" s="22" t="s">
        <v>2363</v>
      </c>
      <c r="H23" s="55"/>
      <c r="I23" s="55"/>
      <c r="J23" s="19"/>
      <c r="K23" s="19"/>
      <c r="L23" s="19"/>
      <c r="M23" s="19"/>
      <c r="BE23" s="14"/>
      <c r="BF23" s="15"/>
      <c r="BG23" s="21"/>
      <c r="BH23" s="41"/>
      <c r="BI23" s="12"/>
      <c r="BJ23" s="12" t="s">
        <v>2365</v>
      </c>
    </row>
    <row r="24" spans="1:62" s="3" customFormat="1" ht="15" customHeight="1" x14ac:dyDescent="0.3">
      <c r="A24" s="593" t="s">
        <v>2366</v>
      </c>
      <c r="B24" s="570"/>
      <c r="C24" s="570"/>
      <c r="D24" s="570"/>
      <c r="E24" s="570"/>
      <c r="F24" s="570"/>
      <c r="G24" s="570"/>
      <c r="H24" s="354"/>
      <c r="I24" s="354"/>
      <c r="J24" s="267"/>
      <c r="K24" s="267"/>
      <c r="L24" s="267"/>
      <c r="M24" s="267"/>
      <c r="BE24" s="14"/>
      <c r="BF24" s="15" t="s">
        <v>2366</v>
      </c>
      <c r="BG24" s="21"/>
      <c r="BH24" s="41"/>
      <c r="BI24" s="12"/>
      <c r="BJ24" s="12"/>
    </row>
    <row r="25" spans="1:62" s="3" customFormat="1" ht="42" x14ac:dyDescent="0.3">
      <c r="A25" s="16" t="s">
        <v>22</v>
      </c>
      <c r="B25" s="17" t="s">
        <v>2367</v>
      </c>
      <c r="C25" s="568" t="s">
        <v>2368</v>
      </c>
      <c r="D25" s="568"/>
      <c r="E25" s="568"/>
      <c r="F25" s="16" t="s">
        <v>325</v>
      </c>
      <c r="G25" s="18">
        <v>4.3999999999999997E-2</v>
      </c>
      <c r="H25" s="55">
        <f t="shared" si="0"/>
        <v>16658.64</v>
      </c>
      <c r="I25" s="55">
        <f t="shared" si="1"/>
        <v>732.98</v>
      </c>
      <c r="J25" s="19">
        <v>879.57</v>
      </c>
      <c r="K25" s="19">
        <f t="shared" si="2"/>
        <v>25996.14</v>
      </c>
      <c r="L25" s="19">
        <f t="shared" si="3"/>
        <v>1143.83</v>
      </c>
      <c r="M25" s="19">
        <v>1372.6</v>
      </c>
      <c r="BE25" s="14"/>
      <c r="BF25" s="15"/>
      <c r="BG25" s="21" t="s">
        <v>2368</v>
      </c>
      <c r="BH25" s="41"/>
      <c r="BI25" s="12"/>
      <c r="BJ25" s="12"/>
    </row>
    <row r="26" spans="1:62" s="3" customFormat="1" ht="20.399999999999999" x14ac:dyDescent="0.3">
      <c r="A26" s="25"/>
      <c r="B26" s="26" t="s">
        <v>150</v>
      </c>
      <c r="C26" s="600" t="s">
        <v>151</v>
      </c>
      <c r="D26" s="600"/>
      <c r="E26" s="600"/>
      <c r="F26" s="27" t="s">
        <v>46</v>
      </c>
      <c r="G26" s="22" t="s">
        <v>2369</v>
      </c>
      <c r="H26" s="55"/>
      <c r="I26" s="55"/>
      <c r="J26" s="19"/>
      <c r="K26" s="19"/>
      <c r="L26" s="19"/>
      <c r="M26" s="19"/>
      <c r="BE26" s="14"/>
      <c r="BF26" s="15"/>
      <c r="BG26" s="21"/>
      <c r="BH26" s="41"/>
      <c r="BI26" s="12" t="s">
        <v>151</v>
      </c>
      <c r="BJ26" s="12"/>
    </row>
    <row r="27" spans="1:62" s="3" customFormat="1" ht="21.6" x14ac:dyDescent="0.3">
      <c r="A27" s="36" t="s">
        <v>75</v>
      </c>
      <c r="B27" s="37" t="s">
        <v>2370</v>
      </c>
      <c r="C27" s="599" t="s">
        <v>2371</v>
      </c>
      <c r="D27" s="599"/>
      <c r="E27" s="599"/>
      <c r="F27" s="38" t="s">
        <v>1257</v>
      </c>
      <c r="G27" s="39" t="s">
        <v>33</v>
      </c>
      <c r="H27" s="55"/>
      <c r="I27" s="55"/>
      <c r="J27" s="19"/>
      <c r="K27" s="19"/>
      <c r="L27" s="19"/>
      <c r="M27" s="19"/>
      <c r="BE27" s="14"/>
      <c r="BF27" s="15"/>
      <c r="BG27" s="21"/>
      <c r="BH27" s="41" t="s">
        <v>2371</v>
      </c>
      <c r="BI27" s="12"/>
      <c r="BJ27" s="12"/>
    </row>
    <row r="28" spans="1:62" s="3" customFormat="1" ht="20.399999999999999" x14ac:dyDescent="0.3">
      <c r="A28" s="36" t="s">
        <v>75</v>
      </c>
      <c r="B28" s="37" t="s">
        <v>2372</v>
      </c>
      <c r="C28" s="599" t="s">
        <v>2373</v>
      </c>
      <c r="D28" s="599"/>
      <c r="E28" s="599"/>
      <c r="F28" s="38" t="s">
        <v>46</v>
      </c>
      <c r="G28" s="39" t="s">
        <v>33</v>
      </c>
      <c r="H28" s="55"/>
      <c r="I28" s="55"/>
      <c r="J28" s="19"/>
      <c r="K28" s="19"/>
      <c r="L28" s="19"/>
      <c r="M28" s="19"/>
      <c r="BE28" s="14"/>
      <c r="BF28" s="15"/>
      <c r="BG28" s="21"/>
      <c r="BH28" s="41" t="s">
        <v>2373</v>
      </c>
      <c r="BI28" s="12"/>
      <c r="BJ28" s="12"/>
    </row>
    <row r="29" spans="1:62" s="3" customFormat="1" ht="20.399999999999999" x14ac:dyDescent="0.3">
      <c r="A29" s="25"/>
      <c r="B29" s="26" t="s">
        <v>2374</v>
      </c>
      <c r="C29" s="600" t="s">
        <v>2375</v>
      </c>
      <c r="D29" s="600"/>
      <c r="E29" s="600"/>
      <c r="F29" s="27" t="s">
        <v>72</v>
      </c>
      <c r="G29" s="22" t="s">
        <v>2376</v>
      </c>
      <c r="H29" s="55"/>
      <c r="I29" s="55"/>
      <c r="J29" s="19"/>
      <c r="K29" s="19"/>
      <c r="L29" s="19"/>
      <c r="M29" s="19"/>
      <c r="BE29" s="14"/>
      <c r="BF29" s="15"/>
      <c r="BG29" s="21"/>
      <c r="BH29" s="41"/>
      <c r="BI29" s="12" t="s">
        <v>2375</v>
      </c>
      <c r="BJ29" s="12"/>
    </row>
    <row r="30" spans="1:62" s="3" customFormat="1" ht="31.8" x14ac:dyDescent="0.3">
      <c r="A30" s="16" t="s">
        <v>27</v>
      </c>
      <c r="B30" s="17" t="s">
        <v>2377</v>
      </c>
      <c r="C30" s="568" t="s">
        <v>2378</v>
      </c>
      <c r="D30" s="568"/>
      <c r="E30" s="568"/>
      <c r="F30" s="16" t="s">
        <v>46</v>
      </c>
      <c r="G30" s="30">
        <v>0.44</v>
      </c>
      <c r="H30" s="55">
        <f t="shared" si="0"/>
        <v>0</v>
      </c>
      <c r="I30" s="55">
        <f t="shared" si="1"/>
        <v>0</v>
      </c>
      <c r="J30" s="19">
        <v>0</v>
      </c>
      <c r="K30" s="19">
        <f t="shared" si="2"/>
        <v>16282.98</v>
      </c>
      <c r="L30" s="19">
        <f t="shared" si="3"/>
        <v>7164.51</v>
      </c>
      <c r="M30" s="19">
        <v>8597.41</v>
      </c>
      <c r="BE30" s="14"/>
      <c r="BF30" s="15"/>
      <c r="BG30" s="21" t="s">
        <v>2378</v>
      </c>
      <c r="BH30" s="41"/>
      <c r="BI30" s="12"/>
      <c r="BJ30" s="12"/>
    </row>
    <row r="31" spans="1:62" s="3" customFormat="1" ht="31.8" x14ac:dyDescent="0.3">
      <c r="A31" s="16" t="s">
        <v>35</v>
      </c>
      <c r="B31" s="17" t="s">
        <v>2379</v>
      </c>
      <c r="C31" s="568" t="s">
        <v>2380</v>
      </c>
      <c r="D31" s="568"/>
      <c r="E31" s="568"/>
      <c r="F31" s="16" t="s">
        <v>138</v>
      </c>
      <c r="G31" s="30">
        <v>1.95</v>
      </c>
      <c r="H31" s="55">
        <f t="shared" si="0"/>
        <v>0</v>
      </c>
      <c r="I31" s="55">
        <f t="shared" si="1"/>
        <v>0</v>
      </c>
      <c r="J31" s="19">
        <v>0</v>
      </c>
      <c r="K31" s="19">
        <f t="shared" si="2"/>
        <v>726.46</v>
      </c>
      <c r="L31" s="19">
        <f t="shared" si="3"/>
        <v>1416.59</v>
      </c>
      <c r="M31" s="19">
        <v>1699.91</v>
      </c>
      <c r="BE31" s="14"/>
      <c r="BF31" s="15"/>
      <c r="BG31" s="21" t="s">
        <v>2380</v>
      </c>
      <c r="BH31" s="41"/>
      <c r="BI31" s="12"/>
      <c r="BJ31" s="12"/>
    </row>
    <row r="32" spans="1:62" s="3" customFormat="1" ht="15" customHeight="1" x14ac:dyDescent="0.3">
      <c r="A32" s="593" t="s">
        <v>2381</v>
      </c>
      <c r="B32" s="570"/>
      <c r="C32" s="570"/>
      <c r="D32" s="570"/>
      <c r="E32" s="570"/>
      <c r="F32" s="570"/>
      <c r="G32" s="570"/>
      <c r="H32" s="354"/>
      <c r="I32" s="354"/>
      <c r="J32" s="267"/>
      <c r="K32" s="267"/>
      <c r="L32" s="267"/>
      <c r="M32" s="267"/>
      <c r="BE32" s="14"/>
      <c r="BF32" s="15" t="s">
        <v>2381</v>
      </c>
      <c r="BG32" s="21"/>
      <c r="BH32" s="41"/>
      <c r="BI32" s="12"/>
      <c r="BJ32" s="12"/>
    </row>
    <row r="33" spans="1:62" s="3" customFormat="1" ht="21.6" x14ac:dyDescent="0.3">
      <c r="A33" s="16" t="s">
        <v>40</v>
      </c>
      <c r="B33" s="17" t="s">
        <v>2382</v>
      </c>
      <c r="C33" s="568" t="s">
        <v>2383</v>
      </c>
      <c r="D33" s="568"/>
      <c r="E33" s="568"/>
      <c r="F33" s="16" t="s">
        <v>325</v>
      </c>
      <c r="G33" s="29">
        <v>0.1303</v>
      </c>
      <c r="H33" s="55">
        <f t="shared" si="0"/>
        <v>132247.04999999999</v>
      </c>
      <c r="I33" s="55">
        <f t="shared" si="1"/>
        <v>17231.79</v>
      </c>
      <c r="J33" s="19">
        <v>20678.150000000001</v>
      </c>
      <c r="K33" s="19">
        <f t="shared" si="2"/>
        <v>48877.51</v>
      </c>
      <c r="L33" s="19">
        <f t="shared" si="3"/>
        <v>6368.74</v>
      </c>
      <c r="M33" s="19">
        <v>7642.49</v>
      </c>
      <c r="BE33" s="14"/>
      <c r="BF33" s="15"/>
      <c r="BG33" s="21" t="s">
        <v>2383</v>
      </c>
      <c r="BH33" s="41"/>
      <c r="BI33" s="12"/>
      <c r="BJ33" s="12"/>
    </row>
    <row r="34" spans="1:62" s="3" customFormat="1" ht="20.399999999999999" x14ac:dyDescent="0.3">
      <c r="A34" s="25"/>
      <c r="B34" s="26" t="s">
        <v>150</v>
      </c>
      <c r="C34" s="600" t="s">
        <v>151</v>
      </c>
      <c r="D34" s="600"/>
      <c r="E34" s="600"/>
      <c r="F34" s="27" t="s">
        <v>46</v>
      </c>
      <c r="G34" s="22" t="s">
        <v>2384</v>
      </c>
      <c r="H34" s="55"/>
      <c r="I34" s="55"/>
      <c r="J34" s="19"/>
      <c r="K34" s="19"/>
      <c r="L34" s="19"/>
      <c r="M34" s="19"/>
      <c r="BE34" s="14"/>
      <c r="BF34" s="15"/>
      <c r="BG34" s="21"/>
      <c r="BH34" s="41"/>
      <c r="BI34" s="12" t="s">
        <v>151</v>
      </c>
      <c r="BJ34" s="12"/>
    </row>
    <row r="35" spans="1:62" s="3" customFormat="1" ht="20.399999999999999" x14ac:dyDescent="0.3">
      <c r="A35" s="25"/>
      <c r="B35" s="26" t="s">
        <v>70</v>
      </c>
      <c r="C35" s="600" t="s">
        <v>71</v>
      </c>
      <c r="D35" s="600"/>
      <c r="E35" s="600"/>
      <c r="F35" s="27" t="s">
        <v>72</v>
      </c>
      <c r="G35" s="22" t="s">
        <v>2385</v>
      </c>
      <c r="H35" s="55"/>
      <c r="I35" s="55"/>
      <c r="J35" s="19"/>
      <c r="K35" s="19"/>
      <c r="L35" s="19"/>
      <c r="M35" s="19"/>
      <c r="BE35" s="14"/>
      <c r="BF35" s="15"/>
      <c r="BG35" s="21"/>
      <c r="BH35" s="41"/>
      <c r="BI35" s="12" t="s">
        <v>71</v>
      </c>
      <c r="BJ35" s="12"/>
    </row>
    <row r="36" spans="1:62" s="3" customFormat="1" ht="21.6" x14ac:dyDescent="0.3">
      <c r="A36" s="25"/>
      <c r="B36" s="26" t="s">
        <v>2386</v>
      </c>
      <c r="C36" s="600" t="s">
        <v>2387</v>
      </c>
      <c r="D36" s="600"/>
      <c r="E36" s="600"/>
      <c r="F36" s="27" t="s">
        <v>67</v>
      </c>
      <c r="G36" s="22" t="s">
        <v>2388</v>
      </c>
      <c r="H36" s="55"/>
      <c r="I36" s="55"/>
      <c r="J36" s="19"/>
      <c r="K36" s="19"/>
      <c r="L36" s="19"/>
      <c r="M36" s="19"/>
      <c r="BE36" s="14"/>
      <c r="BF36" s="15"/>
      <c r="BG36" s="21"/>
      <c r="BH36" s="41"/>
      <c r="BI36" s="12" t="s">
        <v>2387</v>
      </c>
      <c r="BJ36" s="12"/>
    </row>
    <row r="37" spans="1:62" s="3" customFormat="1" ht="31.8" x14ac:dyDescent="0.3">
      <c r="A37" s="25"/>
      <c r="B37" s="26" t="s">
        <v>102</v>
      </c>
      <c r="C37" s="600" t="s">
        <v>103</v>
      </c>
      <c r="D37" s="600"/>
      <c r="E37" s="600"/>
      <c r="F37" s="27" t="s">
        <v>67</v>
      </c>
      <c r="G37" s="22" t="s">
        <v>2389</v>
      </c>
      <c r="H37" s="55"/>
      <c r="I37" s="55"/>
      <c r="J37" s="19"/>
      <c r="K37" s="19"/>
      <c r="L37" s="19"/>
      <c r="M37" s="19"/>
      <c r="BE37" s="14"/>
      <c r="BF37" s="15"/>
      <c r="BG37" s="21"/>
      <c r="BH37" s="41"/>
      <c r="BI37" s="12" t="s">
        <v>103</v>
      </c>
      <c r="BJ37" s="12"/>
    </row>
    <row r="38" spans="1:62" s="3" customFormat="1" ht="21.6" x14ac:dyDescent="0.3">
      <c r="A38" s="25"/>
      <c r="B38" s="26" t="s">
        <v>2390</v>
      </c>
      <c r="C38" s="600" t="s">
        <v>2391</v>
      </c>
      <c r="D38" s="600"/>
      <c r="E38" s="600"/>
      <c r="F38" s="27" t="s">
        <v>46</v>
      </c>
      <c r="G38" s="22" t="s">
        <v>2392</v>
      </c>
      <c r="H38" s="55"/>
      <c r="I38" s="55"/>
      <c r="J38" s="19"/>
      <c r="K38" s="19"/>
      <c r="L38" s="19"/>
      <c r="M38" s="19"/>
      <c r="BE38" s="14"/>
      <c r="BF38" s="15"/>
      <c r="BG38" s="21"/>
      <c r="BH38" s="41"/>
      <c r="BI38" s="12" t="s">
        <v>2391</v>
      </c>
      <c r="BJ38" s="12"/>
    </row>
    <row r="39" spans="1:62" s="3" customFormat="1" ht="21.6" x14ac:dyDescent="0.3">
      <c r="A39" s="25"/>
      <c r="B39" s="26" t="s">
        <v>2393</v>
      </c>
      <c r="C39" s="600" t="s">
        <v>2394</v>
      </c>
      <c r="D39" s="600"/>
      <c r="E39" s="600"/>
      <c r="F39" s="27" t="s">
        <v>154</v>
      </c>
      <c r="G39" s="22" t="s">
        <v>2395</v>
      </c>
      <c r="H39" s="55"/>
      <c r="I39" s="55"/>
      <c r="J39" s="19"/>
      <c r="K39" s="19"/>
      <c r="L39" s="19"/>
      <c r="M39" s="19"/>
      <c r="BE39" s="14"/>
      <c r="BF39" s="15"/>
      <c r="BG39" s="21"/>
      <c r="BH39" s="41"/>
      <c r="BI39" s="12" t="s">
        <v>2394</v>
      </c>
      <c r="BJ39" s="12"/>
    </row>
    <row r="40" spans="1:62" s="3" customFormat="1" ht="21.6" x14ac:dyDescent="0.3">
      <c r="A40" s="16" t="s">
        <v>47</v>
      </c>
      <c r="B40" s="17" t="s">
        <v>2396</v>
      </c>
      <c r="C40" s="568" t="s">
        <v>2397</v>
      </c>
      <c r="D40" s="568"/>
      <c r="E40" s="568"/>
      <c r="F40" s="16" t="s">
        <v>325</v>
      </c>
      <c r="G40" s="29">
        <v>0.1303</v>
      </c>
      <c r="H40" s="55">
        <f t="shared" si="0"/>
        <v>19859.55</v>
      </c>
      <c r="I40" s="55">
        <f t="shared" si="1"/>
        <v>2587.6999999999998</v>
      </c>
      <c r="J40" s="19">
        <v>3105.24</v>
      </c>
      <c r="K40" s="19">
        <f t="shared" si="2"/>
        <v>19857.48</v>
      </c>
      <c r="L40" s="19">
        <f t="shared" si="3"/>
        <v>2587.4299999999998</v>
      </c>
      <c r="M40" s="19">
        <v>3104.92</v>
      </c>
      <c r="BE40" s="14"/>
      <c r="BF40" s="15"/>
      <c r="BG40" s="21" t="s">
        <v>2397</v>
      </c>
      <c r="BH40" s="41"/>
      <c r="BI40" s="12"/>
      <c r="BJ40" s="12"/>
    </row>
    <row r="41" spans="1:62" s="3" customFormat="1" ht="20.399999999999999" x14ac:dyDescent="0.3">
      <c r="A41" s="25"/>
      <c r="B41" s="26" t="s">
        <v>150</v>
      </c>
      <c r="C41" s="600" t="s">
        <v>151</v>
      </c>
      <c r="D41" s="600"/>
      <c r="E41" s="600"/>
      <c r="F41" s="27" t="s">
        <v>46</v>
      </c>
      <c r="G41" s="22" t="s">
        <v>2398</v>
      </c>
      <c r="H41" s="55"/>
      <c r="I41" s="55"/>
      <c r="J41" s="19"/>
      <c r="K41" s="19"/>
      <c r="L41" s="19"/>
      <c r="M41" s="19"/>
      <c r="BE41" s="14"/>
      <c r="BF41" s="15"/>
      <c r="BG41" s="21"/>
      <c r="BH41" s="41"/>
      <c r="BI41" s="12" t="s">
        <v>151</v>
      </c>
      <c r="BJ41" s="12"/>
    </row>
    <row r="42" spans="1:62" s="3" customFormat="1" ht="20.399999999999999" x14ac:dyDescent="0.3">
      <c r="A42" s="25"/>
      <c r="B42" s="26" t="s">
        <v>335</v>
      </c>
      <c r="C42" s="600" t="s">
        <v>336</v>
      </c>
      <c r="D42" s="600"/>
      <c r="E42" s="600"/>
      <c r="F42" s="27" t="s">
        <v>72</v>
      </c>
      <c r="G42" s="22" t="s">
        <v>2384</v>
      </c>
      <c r="H42" s="55"/>
      <c r="I42" s="55"/>
      <c r="J42" s="19"/>
      <c r="K42" s="19"/>
      <c r="L42" s="19"/>
      <c r="M42" s="19"/>
      <c r="BE42" s="14"/>
      <c r="BF42" s="15"/>
      <c r="BG42" s="21"/>
      <c r="BH42" s="41"/>
      <c r="BI42" s="12" t="s">
        <v>336</v>
      </c>
      <c r="BJ42" s="12"/>
    </row>
    <row r="43" spans="1:62" s="3" customFormat="1" ht="20.399999999999999" x14ac:dyDescent="0.3">
      <c r="A43" s="25"/>
      <c r="B43" s="26" t="s">
        <v>2399</v>
      </c>
      <c r="C43" s="600" t="s">
        <v>2400</v>
      </c>
      <c r="D43" s="600"/>
      <c r="E43" s="600"/>
      <c r="F43" s="27" t="s">
        <v>67</v>
      </c>
      <c r="G43" s="22" t="s">
        <v>2401</v>
      </c>
      <c r="H43" s="55"/>
      <c r="I43" s="55"/>
      <c r="J43" s="19"/>
      <c r="K43" s="19"/>
      <c r="L43" s="19"/>
      <c r="M43" s="19"/>
      <c r="BE43" s="14"/>
      <c r="BF43" s="15"/>
      <c r="BG43" s="21"/>
      <c r="BH43" s="41"/>
      <c r="BI43" s="12" t="s">
        <v>2400</v>
      </c>
      <c r="BJ43" s="12"/>
    </row>
    <row r="44" spans="1:62" s="3" customFormat="1" ht="21.6" x14ac:dyDescent="0.3">
      <c r="A44" s="25"/>
      <c r="B44" s="26" t="s">
        <v>2402</v>
      </c>
      <c r="C44" s="600" t="s">
        <v>2403</v>
      </c>
      <c r="D44" s="600"/>
      <c r="E44" s="600"/>
      <c r="F44" s="27" t="s">
        <v>46</v>
      </c>
      <c r="G44" s="22" t="s">
        <v>2404</v>
      </c>
      <c r="H44" s="55"/>
      <c r="I44" s="55"/>
      <c r="J44" s="19"/>
      <c r="K44" s="19"/>
      <c r="L44" s="19"/>
      <c r="M44" s="19"/>
      <c r="BE44" s="14"/>
      <c r="BF44" s="15"/>
      <c r="BG44" s="21"/>
      <c r="BH44" s="41"/>
      <c r="BI44" s="12" t="s">
        <v>2403</v>
      </c>
      <c r="BJ44" s="12"/>
    </row>
    <row r="45" spans="1:62" s="3" customFormat="1" ht="21.6" x14ac:dyDescent="0.3">
      <c r="A45" s="25"/>
      <c r="B45" s="26" t="s">
        <v>2405</v>
      </c>
      <c r="C45" s="600" t="s">
        <v>2406</v>
      </c>
      <c r="D45" s="600"/>
      <c r="E45" s="600"/>
      <c r="F45" s="27" t="s">
        <v>46</v>
      </c>
      <c r="G45" s="22" t="s">
        <v>2407</v>
      </c>
      <c r="H45" s="55"/>
      <c r="I45" s="55"/>
      <c r="J45" s="19"/>
      <c r="K45" s="19"/>
      <c r="L45" s="19"/>
      <c r="M45" s="19"/>
      <c r="BE45" s="14"/>
      <c r="BF45" s="15"/>
      <c r="BG45" s="21"/>
      <c r="BH45" s="41"/>
      <c r="BI45" s="12" t="s">
        <v>2406</v>
      </c>
      <c r="BJ45" s="12"/>
    </row>
    <row r="46" spans="1:62" s="3" customFormat="1" ht="20.399999999999999" x14ac:dyDescent="0.3">
      <c r="A46" s="25"/>
      <c r="B46" s="26" t="s">
        <v>2408</v>
      </c>
      <c r="C46" s="600" t="s">
        <v>2409</v>
      </c>
      <c r="D46" s="600"/>
      <c r="E46" s="600"/>
      <c r="F46" s="27" t="s">
        <v>67</v>
      </c>
      <c r="G46" s="22" t="s">
        <v>2410</v>
      </c>
      <c r="H46" s="55"/>
      <c r="I46" s="55"/>
      <c r="J46" s="19"/>
      <c r="K46" s="19"/>
      <c r="L46" s="19"/>
      <c r="M46" s="19"/>
      <c r="BE46" s="14"/>
      <c r="BF46" s="15"/>
      <c r="BG46" s="21"/>
      <c r="BH46" s="41"/>
      <c r="BI46" s="12" t="s">
        <v>2409</v>
      </c>
      <c r="BJ46" s="12"/>
    </row>
    <row r="47" spans="1:62" s="3" customFormat="1" ht="20.399999999999999" x14ac:dyDescent="0.3">
      <c r="A47" s="36" t="s">
        <v>139</v>
      </c>
      <c r="B47" s="37" t="s">
        <v>2411</v>
      </c>
      <c r="C47" s="599" t="s">
        <v>2412</v>
      </c>
      <c r="D47" s="599"/>
      <c r="E47" s="599"/>
      <c r="F47" s="38" t="s">
        <v>67</v>
      </c>
      <c r="G47" s="39" t="s">
        <v>2413</v>
      </c>
      <c r="H47" s="55"/>
      <c r="I47" s="55"/>
      <c r="J47" s="19"/>
      <c r="K47" s="19"/>
      <c r="L47" s="19"/>
      <c r="M47" s="19"/>
      <c r="BE47" s="14"/>
      <c r="BF47" s="15"/>
      <c r="BG47" s="21"/>
      <c r="BH47" s="41" t="s">
        <v>2412</v>
      </c>
      <c r="BI47" s="12"/>
      <c r="BJ47" s="12"/>
    </row>
    <row r="48" spans="1:62" s="3" customFormat="1" ht="20.399999999999999" x14ac:dyDescent="0.3">
      <c r="A48" s="25" t="s">
        <v>126</v>
      </c>
      <c r="B48" s="26" t="s">
        <v>2414</v>
      </c>
      <c r="C48" s="600" t="s">
        <v>2412</v>
      </c>
      <c r="D48" s="600"/>
      <c r="E48" s="600"/>
      <c r="F48" s="27" t="s">
        <v>72</v>
      </c>
      <c r="G48" s="22" t="s">
        <v>2415</v>
      </c>
      <c r="H48" s="55"/>
      <c r="I48" s="55"/>
      <c r="J48" s="19"/>
      <c r="K48" s="19"/>
      <c r="L48" s="19"/>
      <c r="M48" s="19"/>
      <c r="BE48" s="14"/>
      <c r="BF48" s="15"/>
      <c r="BG48" s="21"/>
      <c r="BH48" s="41"/>
      <c r="BI48" s="12"/>
      <c r="BJ48" s="12" t="s">
        <v>2412</v>
      </c>
    </row>
    <row r="49" spans="1:62" s="3" customFormat="1" ht="15" customHeight="1" x14ac:dyDescent="0.3">
      <c r="A49" s="593" t="s">
        <v>2416</v>
      </c>
      <c r="B49" s="570"/>
      <c r="C49" s="570"/>
      <c r="D49" s="570"/>
      <c r="E49" s="570"/>
      <c r="F49" s="570"/>
      <c r="G49" s="570"/>
      <c r="H49" s="354"/>
      <c r="I49" s="354"/>
      <c r="J49" s="267"/>
      <c r="K49" s="267"/>
      <c r="L49" s="267"/>
      <c r="M49" s="267"/>
      <c r="BE49" s="14"/>
      <c r="BF49" s="15" t="s">
        <v>2416</v>
      </c>
      <c r="BG49" s="21"/>
      <c r="BH49" s="41"/>
      <c r="BI49" s="12"/>
      <c r="BJ49" s="12"/>
    </row>
    <row r="50" spans="1:62" s="3" customFormat="1" ht="42" x14ac:dyDescent="0.3">
      <c r="A50" s="16" t="s">
        <v>52</v>
      </c>
      <c r="B50" s="17" t="s">
        <v>2417</v>
      </c>
      <c r="C50" s="568" t="s">
        <v>2418</v>
      </c>
      <c r="D50" s="568"/>
      <c r="E50" s="568"/>
      <c r="F50" s="16" t="s">
        <v>64</v>
      </c>
      <c r="G50" s="18">
        <v>0.27300000000000002</v>
      </c>
      <c r="H50" s="55">
        <f t="shared" si="0"/>
        <v>12521.58</v>
      </c>
      <c r="I50" s="55">
        <f t="shared" si="1"/>
        <v>3418.39</v>
      </c>
      <c r="J50" s="19">
        <v>4102.07</v>
      </c>
      <c r="K50" s="19">
        <f t="shared" si="2"/>
        <v>1904.84</v>
      </c>
      <c r="L50" s="19">
        <f t="shared" si="3"/>
        <v>520.02</v>
      </c>
      <c r="M50" s="19">
        <v>624.02</v>
      </c>
      <c r="BE50" s="14"/>
      <c r="BF50" s="15"/>
      <c r="BG50" s="21" t="s">
        <v>2418</v>
      </c>
      <c r="BH50" s="41"/>
      <c r="BI50" s="12"/>
      <c r="BJ50" s="12"/>
    </row>
    <row r="51" spans="1:62" s="3" customFormat="1" ht="31.8" x14ac:dyDescent="0.3">
      <c r="A51" s="25"/>
      <c r="B51" s="26" t="s">
        <v>2419</v>
      </c>
      <c r="C51" s="600" t="s">
        <v>2420</v>
      </c>
      <c r="D51" s="600"/>
      <c r="E51" s="600"/>
      <c r="F51" s="27" t="s">
        <v>67</v>
      </c>
      <c r="G51" s="22" t="s">
        <v>2421</v>
      </c>
      <c r="H51" s="55"/>
      <c r="I51" s="55"/>
      <c r="J51" s="19"/>
      <c r="K51" s="19"/>
      <c r="L51" s="19"/>
      <c r="M51" s="19"/>
      <c r="BE51" s="14"/>
      <c r="BF51" s="15"/>
      <c r="BG51" s="21"/>
      <c r="BH51" s="41"/>
      <c r="BI51" s="12" t="s">
        <v>2420</v>
      </c>
      <c r="BJ51" s="12"/>
    </row>
    <row r="52" spans="1:62" s="3" customFormat="1" ht="31.8" x14ac:dyDescent="0.3">
      <c r="A52" s="25"/>
      <c r="B52" s="26" t="s">
        <v>2422</v>
      </c>
      <c r="C52" s="600" t="s">
        <v>2423</v>
      </c>
      <c r="D52" s="600"/>
      <c r="E52" s="600"/>
      <c r="F52" s="27" t="s">
        <v>64</v>
      </c>
      <c r="G52" s="22" t="s">
        <v>2424</v>
      </c>
      <c r="H52" s="55"/>
      <c r="I52" s="55"/>
      <c r="J52" s="19"/>
      <c r="K52" s="19"/>
      <c r="L52" s="19"/>
      <c r="M52" s="19"/>
      <c r="BE52" s="14"/>
      <c r="BF52" s="15"/>
      <c r="BG52" s="21"/>
      <c r="BH52" s="41"/>
      <c r="BI52" s="12" t="s">
        <v>2423</v>
      </c>
      <c r="BJ52" s="12"/>
    </row>
    <row r="53" spans="1:62" s="3" customFormat="1" ht="20.399999999999999" x14ac:dyDescent="0.3">
      <c r="A53" s="25"/>
      <c r="B53" s="26" t="s">
        <v>2425</v>
      </c>
      <c r="C53" s="600" t="s">
        <v>2426</v>
      </c>
      <c r="D53" s="600"/>
      <c r="E53" s="600"/>
      <c r="F53" s="27" t="s">
        <v>67</v>
      </c>
      <c r="G53" s="22" t="s">
        <v>2427</v>
      </c>
      <c r="H53" s="55"/>
      <c r="I53" s="55"/>
      <c r="J53" s="19"/>
      <c r="K53" s="19"/>
      <c r="L53" s="19"/>
      <c r="M53" s="19"/>
      <c r="BE53" s="14"/>
      <c r="BF53" s="15"/>
      <c r="BG53" s="21"/>
      <c r="BH53" s="41"/>
      <c r="BI53" s="12" t="s">
        <v>2426</v>
      </c>
      <c r="BJ53" s="12"/>
    </row>
    <row r="54" spans="1:62" s="3" customFormat="1" ht="20.399999999999999" x14ac:dyDescent="0.3">
      <c r="A54" s="25"/>
      <c r="B54" s="26" t="s">
        <v>2428</v>
      </c>
      <c r="C54" s="600" t="s">
        <v>2429</v>
      </c>
      <c r="D54" s="600"/>
      <c r="E54" s="600"/>
      <c r="F54" s="27" t="s">
        <v>67</v>
      </c>
      <c r="G54" s="22" t="s">
        <v>2430</v>
      </c>
      <c r="H54" s="55"/>
      <c r="I54" s="55"/>
      <c r="J54" s="19"/>
      <c r="K54" s="19"/>
      <c r="L54" s="19"/>
      <c r="M54" s="19"/>
      <c r="BE54" s="14"/>
      <c r="BF54" s="15"/>
      <c r="BG54" s="21"/>
      <c r="BH54" s="41"/>
      <c r="BI54" s="12" t="s">
        <v>2429</v>
      </c>
      <c r="BJ54" s="12"/>
    </row>
    <row r="55" spans="1:62" s="3" customFormat="1" ht="15" customHeight="1" x14ac:dyDescent="0.3">
      <c r="A55" s="601" t="s">
        <v>2431</v>
      </c>
      <c r="B55" s="602"/>
      <c r="C55" s="602"/>
      <c r="D55" s="602"/>
      <c r="E55" s="602"/>
      <c r="F55" s="602"/>
      <c r="G55" s="602"/>
      <c r="H55" s="101"/>
      <c r="I55" s="101"/>
      <c r="J55" s="102"/>
      <c r="K55" s="102"/>
      <c r="L55" s="102"/>
      <c r="M55" s="102"/>
      <c r="BE55" s="14" t="s">
        <v>2431</v>
      </c>
      <c r="BF55" s="15"/>
      <c r="BG55" s="21"/>
      <c r="BH55" s="41"/>
      <c r="BI55" s="12"/>
      <c r="BJ55" s="12"/>
    </row>
    <row r="56" spans="1:62" s="3" customFormat="1" ht="15" customHeight="1" x14ac:dyDescent="0.3">
      <c r="A56" s="593" t="s">
        <v>2432</v>
      </c>
      <c r="B56" s="570"/>
      <c r="C56" s="570"/>
      <c r="D56" s="570"/>
      <c r="E56" s="570"/>
      <c r="F56" s="570"/>
      <c r="G56" s="570"/>
      <c r="H56" s="354"/>
      <c r="I56" s="354"/>
      <c r="J56" s="267"/>
      <c r="K56" s="267"/>
      <c r="L56" s="267"/>
      <c r="M56" s="267"/>
      <c r="BE56" s="14"/>
      <c r="BF56" s="15" t="s">
        <v>2432</v>
      </c>
      <c r="BG56" s="21"/>
      <c r="BH56" s="41"/>
      <c r="BI56" s="12"/>
      <c r="BJ56" s="12"/>
    </row>
    <row r="57" spans="1:62" s="3" customFormat="1" ht="31.8" x14ac:dyDescent="0.3">
      <c r="A57" s="16" t="s">
        <v>55</v>
      </c>
      <c r="B57" s="17" t="s">
        <v>2433</v>
      </c>
      <c r="C57" s="568" t="s">
        <v>2434</v>
      </c>
      <c r="D57" s="568"/>
      <c r="E57" s="568"/>
      <c r="F57" s="16" t="s">
        <v>325</v>
      </c>
      <c r="G57" s="29">
        <v>0.3654</v>
      </c>
      <c r="H57" s="55">
        <f t="shared" si="0"/>
        <v>296497.24</v>
      </c>
      <c r="I57" s="55">
        <f t="shared" si="1"/>
        <v>108340.09</v>
      </c>
      <c r="J57" s="19">
        <v>130008.11</v>
      </c>
      <c r="K57" s="19">
        <f t="shared" si="2"/>
        <v>287094.5</v>
      </c>
      <c r="L57" s="19">
        <f t="shared" si="3"/>
        <v>104904.33</v>
      </c>
      <c r="M57" s="19">
        <v>125885.2</v>
      </c>
      <c r="BE57" s="14"/>
      <c r="BF57" s="15"/>
      <c r="BG57" s="21" t="s">
        <v>2434</v>
      </c>
      <c r="BH57" s="41"/>
      <c r="BI57" s="12"/>
      <c r="BJ57" s="12"/>
    </row>
    <row r="58" spans="1:62" s="3" customFormat="1" ht="20.399999999999999" x14ac:dyDescent="0.3">
      <c r="A58" s="25"/>
      <c r="B58" s="26" t="s">
        <v>380</v>
      </c>
      <c r="C58" s="600" t="s">
        <v>381</v>
      </c>
      <c r="D58" s="600"/>
      <c r="E58" s="600"/>
      <c r="F58" s="27" t="s">
        <v>46</v>
      </c>
      <c r="G58" s="22" t="s">
        <v>2435</v>
      </c>
      <c r="H58" s="55"/>
      <c r="I58" s="55"/>
      <c r="J58" s="19"/>
      <c r="K58" s="19"/>
      <c r="L58" s="19"/>
      <c r="M58" s="19"/>
      <c r="BE58" s="14"/>
      <c r="BF58" s="15"/>
      <c r="BG58" s="21"/>
      <c r="BH58" s="41"/>
      <c r="BI58" s="12" t="s">
        <v>381</v>
      </c>
      <c r="BJ58" s="12"/>
    </row>
    <row r="59" spans="1:62" s="3" customFormat="1" ht="20.399999999999999" x14ac:dyDescent="0.3">
      <c r="A59" s="25"/>
      <c r="B59" s="26" t="s">
        <v>383</v>
      </c>
      <c r="C59" s="600" t="s">
        <v>384</v>
      </c>
      <c r="D59" s="600"/>
      <c r="E59" s="600"/>
      <c r="F59" s="27" t="s">
        <v>72</v>
      </c>
      <c r="G59" s="22" t="s">
        <v>2436</v>
      </c>
      <c r="H59" s="55"/>
      <c r="I59" s="55"/>
      <c r="J59" s="19"/>
      <c r="K59" s="19"/>
      <c r="L59" s="19"/>
      <c r="M59" s="19"/>
      <c r="BE59" s="14"/>
      <c r="BF59" s="15"/>
      <c r="BG59" s="21"/>
      <c r="BH59" s="41"/>
      <c r="BI59" s="12" t="s">
        <v>384</v>
      </c>
      <c r="BJ59" s="12"/>
    </row>
    <row r="60" spans="1:62" s="3" customFormat="1" ht="20.399999999999999" x14ac:dyDescent="0.3">
      <c r="A60" s="25"/>
      <c r="B60" s="26" t="s">
        <v>273</v>
      </c>
      <c r="C60" s="600" t="s">
        <v>274</v>
      </c>
      <c r="D60" s="600"/>
      <c r="E60" s="600"/>
      <c r="F60" s="27" t="s">
        <v>67</v>
      </c>
      <c r="G60" s="22" t="s">
        <v>2437</v>
      </c>
      <c r="H60" s="55"/>
      <c r="I60" s="55"/>
      <c r="J60" s="19"/>
      <c r="K60" s="19"/>
      <c r="L60" s="19"/>
      <c r="M60" s="19"/>
      <c r="BE60" s="14"/>
      <c r="BF60" s="15"/>
      <c r="BG60" s="21"/>
      <c r="BH60" s="41"/>
      <c r="BI60" s="12" t="s">
        <v>274</v>
      </c>
      <c r="BJ60" s="12"/>
    </row>
    <row r="61" spans="1:62" s="3" customFormat="1" ht="20.399999999999999" x14ac:dyDescent="0.3">
      <c r="A61" s="25"/>
      <c r="B61" s="26" t="s">
        <v>387</v>
      </c>
      <c r="C61" s="600" t="s">
        <v>388</v>
      </c>
      <c r="D61" s="600"/>
      <c r="E61" s="600"/>
      <c r="F61" s="27" t="s">
        <v>72</v>
      </c>
      <c r="G61" s="22" t="s">
        <v>2438</v>
      </c>
      <c r="H61" s="55"/>
      <c r="I61" s="55"/>
      <c r="J61" s="19"/>
      <c r="K61" s="19"/>
      <c r="L61" s="19"/>
      <c r="M61" s="19"/>
      <c r="BE61" s="14"/>
      <c r="BF61" s="15"/>
      <c r="BG61" s="21"/>
      <c r="BH61" s="41"/>
      <c r="BI61" s="12" t="s">
        <v>388</v>
      </c>
      <c r="BJ61" s="12"/>
    </row>
    <row r="62" spans="1:62" s="3" customFormat="1" ht="20.399999999999999" x14ac:dyDescent="0.3">
      <c r="A62" s="25"/>
      <c r="B62" s="26" t="s">
        <v>73</v>
      </c>
      <c r="C62" s="600" t="s">
        <v>74</v>
      </c>
      <c r="D62" s="600"/>
      <c r="E62" s="600"/>
      <c r="F62" s="27" t="s">
        <v>67</v>
      </c>
      <c r="G62" s="22" t="s">
        <v>2439</v>
      </c>
      <c r="H62" s="55"/>
      <c r="I62" s="55"/>
      <c r="J62" s="19"/>
      <c r="K62" s="19"/>
      <c r="L62" s="19"/>
      <c r="M62" s="19"/>
      <c r="BE62" s="14"/>
      <c r="BF62" s="15"/>
      <c r="BG62" s="21"/>
      <c r="BH62" s="41"/>
      <c r="BI62" s="12" t="s">
        <v>74</v>
      </c>
      <c r="BJ62" s="12"/>
    </row>
    <row r="63" spans="1:62" s="3" customFormat="1" ht="20.399999999999999" x14ac:dyDescent="0.3">
      <c r="A63" s="25"/>
      <c r="B63" s="26" t="s">
        <v>391</v>
      </c>
      <c r="C63" s="600" t="s">
        <v>392</v>
      </c>
      <c r="D63" s="600"/>
      <c r="E63" s="600"/>
      <c r="F63" s="27" t="s">
        <v>67</v>
      </c>
      <c r="G63" s="22" t="s">
        <v>2440</v>
      </c>
      <c r="H63" s="55"/>
      <c r="I63" s="55"/>
      <c r="J63" s="19"/>
      <c r="K63" s="19"/>
      <c r="L63" s="19"/>
      <c r="M63" s="19"/>
      <c r="BE63" s="14"/>
      <c r="BF63" s="15"/>
      <c r="BG63" s="21"/>
      <c r="BH63" s="41"/>
      <c r="BI63" s="12" t="s">
        <v>392</v>
      </c>
      <c r="BJ63" s="12"/>
    </row>
    <row r="64" spans="1:62" s="3" customFormat="1" ht="21.6" x14ac:dyDescent="0.3">
      <c r="A64" s="36" t="s">
        <v>75</v>
      </c>
      <c r="B64" s="37" t="s">
        <v>2441</v>
      </c>
      <c r="C64" s="599" t="s">
        <v>2442</v>
      </c>
      <c r="D64" s="599"/>
      <c r="E64" s="599"/>
      <c r="F64" s="38" t="s">
        <v>154</v>
      </c>
      <c r="G64" s="39" t="s">
        <v>33</v>
      </c>
      <c r="H64" s="55"/>
      <c r="I64" s="55"/>
      <c r="J64" s="19"/>
      <c r="K64" s="19"/>
      <c r="L64" s="19"/>
      <c r="M64" s="19"/>
      <c r="BE64" s="14"/>
      <c r="BF64" s="15"/>
      <c r="BG64" s="21"/>
      <c r="BH64" s="41" t="s">
        <v>2442</v>
      </c>
      <c r="BI64" s="12"/>
      <c r="BJ64" s="12"/>
    </row>
    <row r="65" spans="1:62" s="3" customFormat="1" ht="42" x14ac:dyDescent="0.3">
      <c r="A65" s="25"/>
      <c r="B65" s="26" t="s">
        <v>508</v>
      </c>
      <c r="C65" s="600" t="s">
        <v>509</v>
      </c>
      <c r="D65" s="600"/>
      <c r="E65" s="600"/>
      <c r="F65" s="27" t="s">
        <v>67</v>
      </c>
      <c r="G65" s="22" t="s">
        <v>2443</v>
      </c>
      <c r="H65" s="55"/>
      <c r="I65" s="55"/>
      <c r="J65" s="19"/>
      <c r="K65" s="19"/>
      <c r="L65" s="19"/>
      <c r="M65" s="19"/>
      <c r="BE65" s="14"/>
      <c r="BF65" s="15"/>
      <c r="BG65" s="21"/>
      <c r="BH65" s="41"/>
      <c r="BI65" s="12" t="s">
        <v>509</v>
      </c>
      <c r="BJ65" s="12"/>
    </row>
    <row r="66" spans="1:62" s="3" customFormat="1" ht="21.6" x14ac:dyDescent="0.3">
      <c r="A66" s="36" t="s">
        <v>139</v>
      </c>
      <c r="B66" s="37" t="s">
        <v>2055</v>
      </c>
      <c r="C66" s="599" t="s">
        <v>2444</v>
      </c>
      <c r="D66" s="599"/>
      <c r="E66" s="599"/>
      <c r="F66" s="38" t="s">
        <v>67</v>
      </c>
      <c r="G66" s="39" t="s">
        <v>2445</v>
      </c>
      <c r="H66" s="55"/>
      <c r="I66" s="55"/>
      <c r="J66" s="19"/>
      <c r="K66" s="19"/>
      <c r="L66" s="19"/>
      <c r="M66" s="19"/>
      <c r="BE66" s="14"/>
      <c r="BF66" s="15"/>
      <c r="BG66" s="21"/>
      <c r="BH66" s="41" t="s">
        <v>2444</v>
      </c>
      <c r="BI66" s="12"/>
      <c r="BJ66" s="12"/>
    </row>
    <row r="67" spans="1:62" s="3" customFormat="1" ht="42" x14ac:dyDescent="0.3">
      <c r="A67" s="25"/>
      <c r="B67" s="26" t="s">
        <v>400</v>
      </c>
      <c r="C67" s="600" t="s">
        <v>401</v>
      </c>
      <c r="D67" s="600"/>
      <c r="E67" s="600"/>
      <c r="F67" s="27" t="s">
        <v>402</v>
      </c>
      <c r="G67" s="22" t="s">
        <v>2446</v>
      </c>
      <c r="H67" s="55"/>
      <c r="I67" s="55"/>
      <c r="J67" s="19"/>
      <c r="K67" s="19"/>
      <c r="L67" s="19"/>
      <c r="M67" s="19"/>
      <c r="BE67" s="14"/>
      <c r="BF67" s="15"/>
      <c r="BG67" s="21"/>
      <c r="BH67" s="41"/>
      <c r="BI67" s="12" t="s">
        <v>401</v>
      </c>
      <c r="BJ67" s="12"/>
    </row>
    <row r="68" spans="1:62" s="3" customFormat="1" ht="21.6" x14ac:dyDescent="0.3">
      <c r="A68" s="25"/>
      <c r="B68" s="26" t="s">
        <v>281</v>
      </c>
      <c r="C68" s="600" t="s">
        <v>282</v>
      </c>
      <c r="D68" s="600"/>
      <c r="E68" s="600"/>
      <c r="F68" s="27" t="s">
        <v>67</v>
      </c>
      <c r="G68" s="22" t="s">
        <v>2447</v>
      </c>
      <c r="H68" s="55"/>
      <c r="I68" s="55"/>
      <c r="J68" s="19"/>
      <c r="K68" s="19"/>
      <c r="L68" s="19"/>
      <c r="M68" s="19"/>
      <c r="BE68" s="14"/>
      <c r="BF68" s="15"/>
      <c r="BG68" s="21"/>
      <c r="BH68" s="41"/>
      <c r="BI68" s="12" t="s">
        <v>282</v>
      </c>
      <c r="BJ68" s="12"/>
    </row>
    <row r="69" spans="1:62" s="3" customFormat="1" ht="20.399999999999999" x14ac:dyDescent="0.3">
      <c r="A69" s="25"/>
      <c r="B69" s="26" t="s">
        <v>405</v>
      </c>
      <c r="C69" s="600" t="s">
        <v>406</v>
      </c>
      <c r="D69" s="600"/>
      <c r="E69" s="600"/>
      <c r="F69" s="27" t="s">
        <v>67</v>
      </c>
      <c r="G69" s="22" t="s">
        <v>2448</v>
      </c>
      <c r="H69" s="55"/>
      <c r="I69" s="55"/>
      <c r="J69" s="19"/>
      <c r="K69" s="19"/>
      <c r="L69" s="19"/>
      <c r="M69" s="19"/>
      <c r="BE69" s="14"/>
      <c r="BF69" s="15"/>
      <c r="BG69" s="21"/>
      <c r="BH69" s="41"/>
      <c r="BI69" s="12" t="s">
        <v>406</v>
      </c>
      <c r="BJ69" s="12"/>
    </row>
    <row r="70" spans="1:62" s="3" customFormat="1" ht="21.6" x14ac:dyDescent="0.3">
      <c r="A70" s="25"/>
      <c r="B70" s="26" t="s">
        <v>408</v>
      </c>
      <c r="C70" s="600" t="s">
        <v>409</v>
      </c>
      <c r="D70" s="600"/>
      <c r="E70" s="600"/>
      <c r="F70" s="27" t="s">
        <v>46</v>
      </c>
      <c r="G70" s="22" t="s">
        <v>2449</v>
      </c>
      <c r="H70" s="55"/>
      <c r="I70" s="55"/>
      <c r="J70" s="19"/>
      <c r="K70" s="19"/>
      <c r="L70" s="19"/>
      <c r="M70" s="19"/>
      <c r="BE70" s="14"/>
      <c r="BF70" s="15"/>
      <c r="BG70" s="21"/>
      <c r="BH70" s="41"/>
      <c r="BI70" s="12" t="s">
        <v>409</v>
      </c>
      <c r="BJ70" s="12"/>
    </row>
    <row r="71" spans="1:62" s="3" customFormat="1" ht="20.399999999999999" x14ac:dyDescent="0.3">
      <c r="A71" s="25"/>
      <c r="B71" s="26" t="s">
        <v>411</v>
      </c>
      <c r="C71" s="600" t="s">
        <v>412</v>
      </c>
      <c r="D71" s="600"/>
      <c r="E71" s="600"/>
      <c r="F71" s="27" t="s">
        <v>67</v>
      </c>
      <c r="G71" s="22" t="s">
        <v>2450</v>
      </c>
      <c r="H71" s="55"/>
      <c r="I71" s="55"/>
      <c r="J71" s="19"/>
      <c r="K71" s="19"/>
      <c r="L71" s="19"/>
      <c r="M71" s="19"/>
      <c r="BE71" s="14"/>
      <c r="BF71" s="15"/>
      <c r="BG71" s="21"/>
      <c r="BH71" s="41"/>
      <c r="BI71" s="12" t="s">
        <v>412</v>
      </c>
      <c r="BJ71" s="12"/>
    </row>
    <row r="72" spans="1:62" s="3" customFormat="1" ht="20.399999999999999" x14ac:dyDescent="0.3">
      <c r="A72" s="25"/>
      <c r="B72" s="26" t="s">
        <v>366</v>
      </c>
      <c r="C72" s="600" t="s">
        <v>367</v>
      </c>
      <c r="D72" s="600"/>
      <c r="E72" s="600"/>
      <c r="F72" s="27" t="s">
        <v>72</v>
      </c>
      <c r="G72" s="22" t="s">
        <v>2451</v>
      </c>
      <c r="H72" s="55"/>
      <c r="I72" s="55"/>
      <c r="J72" s="19"/>
      <c r="K72" s="19"/>
      <c r="L72" s="19"/>
      <c r="M72" s="19"/>
      <c r="BE72" s="14"/>
      <c r="BF72" s="15"/>
      <c r="BG72" s="21"/>
      <c r="BH72" s="41"/>
      <c r="BI72" s="12" t="s">
        <v>367</v>
      </c>
      <c r="BJ72" s="12"/>
    </row>
    <row r="73" spans="1:62" s="3" customFormat="1" ht="72.599999999999994" x14ac:dyDescent="0.3">
      <c r="A73" s="25" t="s">
        <v>126</v>
      </c>
      <c r="B73" s="26" t="s">
        <v>2452</v>
      </c>
      <c r="C73" s="600" t="s">
        <v>2453</v>
      </c>
      <c r="D73" s="600"/>
      <c r="E73" s="600"/>
      <c r="F73" s="27" t="s">
        <v>154</v>
      </c>
      <c r="G73" s="22" t="s">
        <v>2454</v>
      </c>
      <c r="H73" s="55"/>
      <c r="I73" s="55"/>
      <c r="J73" s="19"/>
      <c r="K73" s="19"/>
      <c r="L73" s="19"/>
      <c r="M73" s="19"/>
      <c r="BE73" s="14"/>
      <c r="BF73" s="15"/>
      <c r="BG73" s="21"/>
      <c r="BH73" s="41"/>
      <c r="BI73" s="12"/>
      <c r="BJ73" s="12" t="s">
        <v>2453</v>
      </c>
    </row>
    <row r="74" spans="1:62" s="3" customFormat="1" ht="21.6" x14ac:dyDescent="0.3">
      <c r="A74" s="25" t="s">
        <v>126</v>
      </c>
      <c r="B74" s="26" t="s">
        <v>2455</v>
      </c>
      <c r="C74" s="600" t="s">
        <v>2444</v>
      </c>
      <c r="D74" s="600"/>
      <c r="E74" s="600"/>
      <c r="F74" s="27" t="s">
        <v>67</v>
      </c>
      <c r="G74" s="22" t="s">
        <v>2445</v>
      </c>
      <c r="H74" s="55"/>
      <c r="I74" s="55"/>
      <c r="J74" s="19"/>
      <c r="K74" s="19"/>
      <c r="L74" s="19"/>
      <c r="M74" s="19"/>
      <c r="BE74" s="14"/>
      <c r="BF74" s="15"/>
      <c r="BG74" s="21"/>
      <c r="BH74" s="41"/>
      <c r="BI74" s="12"/>
      <c r="BJ74" s="12" t="s">
        <v>2444</v>
      </c>
    </row>
    <row r="75" spans="1:62" s="3" customFormat="1" ht="15" customHeight="1" x14ac:dyDescent="0.3">
      <c r="A75" s="252" t="s">
        <v>2456</v>
      </c>
      <c r="B75" s="253"/>
      <c r="C75" s="253"/>
      <c r="D75" s="253"/>
      <c r="E75" s="253"/>
      <c r="F75" s="253"/>
      <c r="G75" s="253"/>
      <c r="H75" s="354"/>
      <c r="I75" s="354"/>
      <c r="J75" s="267"/>
      <c r="K75" s="267"/>
      <c r="L75" s="267"/>
      <c r="M75" s="267"/>
      <c r="BE75" s="14"/>
      <c r="BF75" s="15" t="s">
        <v>2456</v>
      </c>
      <c r="BG75" s="21"/>
      <c r="BH75" s="41"/>
      <c r="BI75" s="12"/>
      <c r="BJ75" s="12"/>
    </row>
    <row r="76" spans="1:62" s="3" customFormat="1" ht="45.75" customHeight="1" x14ac:dyDescent="0.3">
      <c r="A76" s="256" t="s">
        <v>56</v>
      </c>
      <c r="B76" s="257" t="s">
        <v>2433</v>
      </c>
      <c r="C76" s="660" t="s">
        <v>2434</v>
      </c>
      <c r="D76" s="660"/>
      <c r="E76" s="660"/>
      <c r="F76" s="256" t="s">
        <v>325</v>
      </c>
      <c r="G76" s="258">
        <v>0.59389999999999998</v>
      </c>
      <c r="H76" s="55">
        <f t="shared" si="0"/>
        <v>296497.24</v>
      </c>
      <c r="I76" s="55">
        <f t="shared" si="1"/>
        <v>176089.71</v>
      </c>
      <c r="J76" s="19">
        <v>211307.65</v>
      </c>
      <c r="K76" s="19">
        <f t="shared" si="2"/>
        <v>287094.49</v>
      </c>
      <c r="L76" s="19">
        <f t="shared" si="3"/>
        <v>170505.42</v>
      </c>
      <c r="M76" s="19">
        <v>204606.5</v>
      </c>
      <c r="BE76" s="14"/>
      <c r="BF76" s="15"/>
      <c r="BG76" s="21" t="s">
        <v>2434</v>
      </c>
      <c r="BH76" s="41"/>
      <c r="BI76" s="12"/>
      <c r="BJ76" s="12"/>
    </row>
    <row r="77" spans="1:62" s="3" customFormat="1" ht="22.5" customHeight="1" x14ac:dyDescent="0.3">
      <c r="A77" s="264"/>
      <c r="B77" s="265" t="s">
        <v>380</v>
      </c>
      <c r="C77" s="658" t="s">
        <v>381</v>
      </c>
      <c r="D77" s="658"/>
      <c r="E77" s="658"/>
      <c r="F77" s="266" t="s">
        <v>46</v>
      </c>
      <c r="G77" s="259" t="s">
        <v>2457</v>
      </c>
      <c r="H77" s="55"/>
      <c r="I77" s="55"/>
      <c r="J77" s="19"/>
      <c r="K77" s="19"/>
      <c r="L77" s="19"/>
      <c r="M77" s="19"/>
      <c r="BE77" s="14"/>
      <c r="BF77" s="15"/>
      <c r="BG77" s="21"/>
      <c r="BH77" s="41"/>
      <c r="BI77" s="12" t="s">
        <v>381</v>
      </c>
      <c r="BJ77" s="12"/>
    </row>
    <row r="78" spans="1:62" s="3" customFormat="1" ht="22.5" customHeight="1" x14ac:dyDescent="0.3">
      <c r="A78" s="264"/>
      <c r="B78" s="265" t="s">
        <v>383</v>
      </c>
      <c r="C78" s="658" t="s">
        <v>384</v>
      </c>
      <c r="D78" s="658"/>
      <c r="E78" s="658"/>
      <c r="F78" s="266" t="s">
        <v>72</v>
      </c>
      <c r="G78" s="259" t="s">
        <v>2458</v>
      </c>
      <c r="H78" s="55"/>
      <c r="I78" s="55"/>
      <c r="J78" s="19"/>
      <c r="K78" s="19"/>
      <c r="L78" s="19"/>
      <c r="M78" s="19"/>
      <c r="BE78" s="14"/>
      <c r="BF78" s="15"/>
      <c r="BG78" s="21"/>
      <c r="BH78" s="41"/>
      <c r="BI78" s="12" t="s">
        <v>384</v>
      </c>
      <c r="BJ78" s="12"/>
    </row>
    <row r="79" spans="1:62" s="3" customFormat="1" ht="22.5" customHeight="1" x14ac:dyDescent="0.3">
      <c r="A79" s="264"/>
      <c r="B79" s="265" t="s">
        <v>273</v>
      </c>
      <c r="C79" s="658" t="s">
        <v>274</v>
      </c>
      <c r="D79" s="658"/>
      <c r="E79" s="658"/>
      <c r="F79" s="266" t="s">
        <v>67</v>
      </c>
      <c r="G79" s="259" t="s">
        <v>2459</v>
      </c>
      <c r="H79" s="55"/>
      <c r="I79" s="55"/>
      <c r="J79" s="19"/>
      <c r="K79" s="19"/>
      <c r="L79" s="19"/>
      <c r="M79" s="19"/>
      <c r="BE79" s="14"/>
      <c r="BF79" s="15"/>
      <c r="BG79" s="21"/>
      <c r="BH79" s="41"/>
      <c r="BI79" s="12" t="s">
        <v>274</v>
      </c>
      <c r="BJ79" s="12"/>
    </row>
    <row r="80" spans="1:62" s="3" customFormat="1" ht="22.5" customHeight="1" x14ac:dyDescent="0.3">
      <c r="A80" s="264"/>
      <c r="B80" s="265" t="s">
        <v>387</v>
      </c>
      <c r="C80" s="658" t="s">
        <v>388</v>
      </c>
      <c r="D80" s="658"/>
      <c r="E80" s="658"/>
      <c r="F80" s="266" t="s">
        <v>72</v>
      </c>
      <c r="G80" s="259" t="s">
        <v>2460</v>
      </c>
      <c r="H80" s="55"/>
      <c r="I80" s="55"/>
      <c r="J80" s="19"/>
      <c r="K80" s="19"/>
      <c r="L80" s="19"/>
      <c r="M80" s="19"/>
      <c r="BE80" s="14"/>
      <c r="BF80" s="15"/>
      <c r="BG80" s="21"/>
      <c r="BH80" s="41"/>
      <c r="BI80" s="12" t="s">
        <v>388</v>
      </c>
      <c r="BJ80" s="12"/>
    </row>
    <row r="81" spans="1:62" s="3" customFormat="1" ht="22.5" customHeight="1" x14ac:dyDescent="0.3">
      <c r="A81" s="264"/>
      <c r="B81" s="265" t="s">
        <v>73</v>
      </c>
      <c r="C81" s="658" t="s">
        <v>74</v>
      </c>
      <c r="D81" s="658"/>
      <c r="E81" s="658"/>
      <c r="F81" s="266" t="s">
        <v>67</v>
      </c>
      <c r="G81" s="259" t="s">
        <v>2461</v>
      </c>
      <c r="H81" s="55"/>
      <c r="I81" s="55"/>
      <c r="J81" s="19"/>
      <c r="K81" s="19"/>
      <c r="L81" s="19"/>
      <c r="M81" s="19"/>
      <c r="BE81" s="14"/>
      <c r="BF81" s="15"/>
      <c r="BG81" s="21"/>
      <c r="BH81" s="41"/>
      <c r="BI81" s="12" t="s">
        <v>74</v>
      </c>
      <c r="BJ81" s="12"/>
    </row>
    <row r="82" spans="1:62" s="3" customFormat="1" ht="22.5" customHeight="1" x14ac:dyDescent="0.3">
      <c r="A82" s="264"/>
      <c r="B82" s="265" t="s">
        <v>391</v>
      </c>
      <c r="C82" s="658" t="s">
        <v>392</v>
      </c>
      <c r="D82" s="658"/>
      <c r="E82" s="658"/>
      <c r="F82" s="266" t="s">
        <v>67</v>
      </c>
      <c r="G82" s="259" t="s">
        <v>2462</v>
      </c>
      <c r="H82" s="55"/>
      <c r="I82" s="55"/>
      <c r="J82" s="19"/>
      <c r="K82" s="19"/>
      <c r="L82" s="19"/>
      <c r="M82" s="19"/>
      <c r="BE82" s="14"/>
      <c r="BF82" s="15"/>
      <c r="BG82" s="21"/>
      <c r="BH82" s="41"/>
      <c r="BI82" s="12" t="s">
        <v>392</v>
      </c>
      <c r="BJ82" s="12"/>
    </row>
    <row r="83" spans="1:62" s="3" customFormat="1" ht="23.25" customHeight="1" x14ac:dyDescent="0.3">
      <c r="A83" s="260" t="s">
        <v>75</v>
      </c>
      <c r="B83" s="261" t="s">
        <v>2441</v>
      </c>
      <c r="C83" s="659" t="s">
        <v>2442</v>
      </c>
      <c r="D83" s="659"/>
      <c r="E83" s="659"/>
      <c r="F83" s="262" t="s">
        <v>154</v>
      </c>
      <c r="G83" s="263" t="s">
        <v>33</v>
      </c>
      <c r="H83" s="55"/>
      <c r="I83" s="55"/>
      <c r="J83" s="19"/>
      <c r="K83" s="19"/>
      <c r="L83" s="19"/>
      <c r="M83" s="19"/>
      <c r="BE83" s="14"/>
      <c r="BF83" s="15"/>
      <c r="BG83" s="21"/>
      <c r="BH83" s="41" t="s">
        <v>2442</v>
      </c>
      <c r="BI83" s="12"/>
      <c r="BJ83" s="12"/>
    </row>
    <row r="84" spans="1:62" s="3" customFormat="1" ht="45.75" customHeight="1" x14ac:dyDescent="0.3">
      <c r="A84" s="264"/>
      <c r="B84" s="265" t="s">
        <v>508</v>
      </c>
      <c r="C84" s="658" t="s">
        <v>509</v>
      </c>
      <c r="D84" s="658"/>
      <c r="E84" s="658"/>
      <c r="F84" s="266" t="s">
        <v>67</v>
      </c>
      <c r="G84" s="259" t="s">
        <v>2463</v>
      </c>
      <c r="H84" s="55"/>
      <c r="I84" s="55"/>
      <c r="J84" s="19"/>
      <c r="K84" s="19"/>
      <c r="L84" s="19"/>
      <c r="M84" s="19"/>
      <c r="BE84" s="14"/>
      <c r="BF84" s="15"/>
      <c r="BG84" s="21"/>
      <c r="BH84" s="41"/>
      <c r="BI84" s="12" t="s">
        <v>509</v>
      </c>
      <c r="BJ84" s="12"/>
    </row>
    <row r="85" spans="1:62" s="3" customFormat="1" ht="23.25" customHeight="1" x14ac:dyDescent="0.3">
      <c r="A85" s="260" t="s">
        <v>139</v>
      </c>
      <c r="B85" s="261" t="s">
        <v>2055</v>
      </c>
      <c r="C85" s="659" t="s">
        <v>2444</v>
      </c>
      <c r="D85" s="659"/>
      <c r="E85" s="659"/>
      <c r="F85" s="262" t="s">
        <v>67</v>
      </c>
      <c r="G85" s="263" t="s">
        <v>2464</v>
      </c>
      <c r="H85" s="55"/>
      <c r="I85" s="55"/>
      <c r="J85" s="19"/>
      <c r="K85" s="19"/>
      <c r="L85" s="19"/>
      <c r="M85" s="19"/>
      <c r="BE85" s="14"/>
      <c r="BF85" s="15"/>
      <c r="BG85" s="21"/>
      <c r="BH85" s="41" t="s">
        <v>2444</v>
      </c>
      <c r="BI85" s="12"/>
      <c r="BJ85" s="12"/>
    </row>
    <row r="86" spans="1:62" s="3" customFormat="1" ht="45.75" customHeight="1" x14ac:dyDescent="0.3">
      <c r="A86" s="264"/>
      <c r="B86" s="265" t="s">
        <v>400</v>
      </c>
      <c r="C86" s="658" t="s">
        <v>401</v>
      </c>
      <c r="D86" s="658"/>
      <c r="E86" s="658"/>
      <c r="F86" s="266" t="s">
        <v>402</v>
      </c>
      <c r="G86" s="259" t="s">
        <v>2465</v>
      </c>
      <c r="H86" s="55"/>
      <c r="I86" s="55"/>
      <c r="J86" s="19"/>
      <c r="K86" s="19"/>
      <c r="L86" s="19"/>
      <c r="M86" s="19"/>
      <c r="BE86" s="14"/>
      <c r="BF86" s="15"/>
      <c r="BG86" s="21"/>
      <c r="BH86" s="41"/>
      <c r="BI86" s="12" t="s">
        <v>401</v>
      </c>
      <c r="BJ86" s="12"/>
    </row>
    <row r="87" spans="1:62" s="3" customFormat="1" ht="23.25" customHeight="1" x14ac:dyDescent="0.3">
      <c r="A87" s="264"/>
      <c r="B87" s="265" t="s">
        <v>281</v>
      </c>
      <c r="C87" s="658" t="s">
        <v>282</v>
      </c>
      <c r="D87" s="658"/>
      <c r="E87" s="658"/>
      <c r="F87" s="266" t="s">
        <v>67</v>
      </c>
      <c r="G87" s="259" t="s">
        <v>2466</v>
      </c>
      <c r="H87" s="55"/>
      <c r="I87" s="55"/>
      <c r="J87" s="19"/>
      <c r="K87" s="19"/>
      <c r="L87" s="19"/>
      <c r="M87" s="19"/>
      <c r="BE87" s="14"/>
      <c r="BF87" s="15"/>
      <c r="BG87" s="21"/>
      <c r="BH87" s="41"/>
      <c r="BI87" s="12" t="s">
        <v>282</v>
      </c>
      <c r="BJ87" s="12"/>
    </row>
    <row r="88" spans="1:62" s="3" customFormat="1" ht="22.5" customHeight="1" x14ac:dyDescent="0.3">
      <c r="A88" s="264"/>
      <c r="B88" s="265" t="s">
        <v>405</v>
      </c>
      <c r="C88" s="658" t="s">
        <v>406</v>
      </c>
      <c r="D88" s="658"/>
      <c r="E88" s="658"/>
      <c r="F88" s="266" t="s">
        <v>67</v>
      </c>
      <c r="G88" s="259" t="s">
        <v>2467</v>
      </c>
      <c r="H88" s="55"/>
      <c r="I88" s="55"/>
      <c r="J88" s="19"/>
      <c r="K88" s="19"/>
      <c r="L88" s="19"/>
      <c r="M88" s="19"/>
      <c r="BE88" s="14"/>
      <c r="BF88" s="15"/>
      <c r="BG88" s="21"/>
      <c r="BH88" s="41"/>
      <c r="BI88" s="12" t="s">
        <v>406</v>
      </c>
      <c r="BJ88" s="12"/>
    </row>
    <row r="89" spans="1:62" s="3" customFormat="1" ht="34.5" customHeight="1" x14ac:dyDescent="0.3">
      <c r="A89" s="264"/>
      <c r="B89" s="265" t="s">
        <v>408</v>
      </c>
      <c r="C89" s="658" t="s">
        <v>409</v>
      </c>
      <c r="D89" s="658"/>
      <c r="E89" s="658"/>
      <c r="F89" s="266" t="s">
        <v>46</v>
      </c>
      <c r="G89" s="259" t="s">
        <v>2468</v>
      </c>
      <c r="H89" s="55"/>
      <c r="I89" s="55"/>
      <c r="J89" s="19"/>
      <c r="K89" s="19"/>
      <c r="L89" s="19"/>
      <c r="M89" s="19"/>
      <c r="BE89" s="14"/>
      <c r="BF89" s="15"/>
      <c r="BG89" s="21"/>
      <c r="BH89" s="41"/>
      <c r="BI89" s="12" t="s">
        <v>409</v>
      </c>
      <c r="BJ89" s="12"/>
    </row>
    <row r="90" spans="1:62" s="3" customFormat="1" ht="22.5" customHeight="1" x14ac:dyDescent="0.3">
      <c r="A90" s="264"/>
      <c r="B90" s="265" t="s">
        <v>411</v>
      </c>
      <c r="C90" s="658" t="s">
        <v>412</v>
      </c>
      <c r="D90" s="658"/>
      <c r="E90" s="658"/>
      <c r="F90" s="266" t="s">
        <v>67</v>
      </c>
      <c r="G90" s="259" t="s">
        <v>2469</v>
      </c>
      <c r="H90" s="55"/>
      <c r="I90" s="55"/>
      <c r="J90" s="19"/>
      <c r="K90" s="19"/>
      <c r="L90" s="19"/>
      <c r="M90" s="19"/>
      <c r="BE90" s="14"/>
      <c r="BF90" s="15"/>
      <c r="BG90" s="21"/>
      <c r="BH90" s="41"/>
      <c r="BI90" s="12" t="s">
        <v>412</v>
      </c>
      <c r="BJ90" s="12"/>
    </row>
    <row r="91" spans="1:62" s="3" customFormat="1" ht="22.5" customHeight="1" x14ac:dyDescent="0.3">
      <c r="A91" s="264"/>
      <c r="B91" s="265" t="s">
        <v>366</v>
      </c>
      <c r="C91" s="658" t="s">
        <v>367</v>
      </c>
      <c r="D91" s="658"/>
      <c r="E91" s="658"/>
      <c r="F91" s="266" t="s">
        <v>72</v>
      </c>
      <c r="G91" s="259" t="s">
        <v>2470</v>
      </c>
      <c r="H91" s="55"/>
      <c r="I91" s="55"/>
      <c r="J91" s="19"/>
      <c r="K91" s="19"/>
      <c r="L91" s="19"/>
      <c r="M91" s="19"/>
      <c r="BE91" s="14"/>
      <c r="BF91" s="15"/>
      <c r="BG91" s="21"/>
      <c r="BH91" s="41"/>
      <c r="BI91" s="12" t="s">
        <v>367</v>
      </c>
      <c r="BJ91" s="12"/>
    </row>
    <row r="92" spans="1:62" s="3" customFormat="1" ht="79.5" customHeight="1" x14ac:dyDescent="0.3">
      <c r="A92" s="264" t="s">
        <v>126</v>
      </c>
      <c r="B92" s="265" t="s">
        <v>2452</v>
      </c>
      <c r="C92" s="658" t="s">
        <v>2453</v>
      </c>
      <c r="D92" s="658"/>
      <c r="E92" s="658"/>
      <c r="F92" s="266" t="s">
        <v>154</v>
      </c>
      <c r="G92" s="259" t="s">
        <v>2471</v>
      </c>
      <c r="H92" s="55"/>
      <c r="I92" s="55"/>
      <c r="J92" s="19"/>
      <c r="K92" s="19"/>
      <c r="L92" s="19"/>
      <c r="M92" s="19"/>
      <c r="BE92" s="14"/>
      <c r="BF92" s="15"/>
      <c r="BG92" s="21"/>
      <c r="BH92" s="41"/>
      <c r="BI92" s="12"/>
      <c r="BJ92" s="12" t="s">
        <v>2453</v>
      </c>
    </row>
    <row r="93" spans="1:62" s="3" customFormat="1" ht="23.25" customHeight="1" x14ac:dyDescent="0.3">
      <c r="A93" s="264" t="s">
        <v>126</v>
      </c>
      <c r="B93" s="265" t="s">
        <v>2455</v>
      </c>
      <c r="C93" s="658" t="s">
        <v>2444</v>
      </c>
      <c r="D93" s="658"/>
      <c r="E93" s="658"/>
      <c r="F93" s="266" t="s">
        <v>67</v>
      </c>
      <c r="G93" s="259" t="s">
        <v>2464</v>
      </c>
      <c r="H93" s="55"/>
      <c r="I93" s="55"/>
      <c r="J93" s="19"/>
      <c r="K93" s="19"/>
      <c r="L93" s="19"/>
      <c r="M93" s="19"/>
      <c r="BE93" s="14"/>
      <c r="BF93" s="15"/>
      <c r="BG93" s="21"/>
      <c r="BH93" s="41"/>
      <c r="BI93" s="12"/>
      <c r="BJ93" s="12" t="s">
        <v>2444</v>
      </c>
    </row>
    <row r="94" spans="1:62" s="3" customFormat="1" ht="15" customHeight="1" x14ac:dyDescent="0.3">
      <c r="A94" s="254"/>
      <c r="B94" s="255"/>
      <c r="C94" s="255"/>
      <c r="D94" s="255"/>
      <c r="E94" s="255"/>
      <c r="F94" s="255"/>
      <c r="G94" s="255"/>
      <c r="H94" s="354"/>
      <c r="I94" s="354"/>
      <c r="J94" s="267"/>
      <c r="K94" s="267"/>
      <c r="L94" s="267"/>
      <c r="M94" s="267"/>
      <c r="BE94" s="14"/>
      <c r="BF94" s="15" t="s">
        <v>2472</v>
      </c>
      <c r="BG94" s="21"/>
      <c r="BH94" s="41"/>
      <c r="BI94" s="12"/>
      <c r="BJ94" s="12"/>
    </row>
    <row r="95" spans="1:62" s="3" customFormat="1" ht="21.6" x14ac:dyDescent="0.3">
      <c r="A95" s="16" t="s">
        <v>162</v>
      </c>
      <c r="B95" s="17" t="s">
        <v>2473</v>
      </c>
      <c r="C95" s="568" t="s">
        <v>2474</v>
      </c>
      <c r="D95" s="568"/>
      <c r="E95" s="568"/>
      <c r="F95" s="16" t="s">
        <v>64</v>
      </c>
      <c r="G95" s="18">
        <v>0.23599999999999999</v>
      </c>
      <c r="H95" s="55">
        <f t="shared" ref="H95:H140" si="4">I95/G95</f>
        <v>14882.33</v>
      </c>
      <c r="I95" s="55">
        <f t="shared" ref="I95:I140" si="5">J95/1.2</f>
        <v>3512.23</v>
      </c>
      <c r="J95" s="19">
        <v>4214.67</v>
      </c>
      <c r="K95" s="19">
        <f t="shared" ref="K95:K140" si="6">L95/G95</f>
        <v>95.55</v>
      </c>
      <c r="L95" s="19">
        <f t="shared" ref="L95:L140" si="7">M95/1.2</f>
        <v>22.55</v>
      </c>
      <c r="M95" s="19">
        <v>27.06</v>
      </c>
      <c r="BE95" s="14"/>
      <c r="BF95" s="15"/>
      <c r="BG95" s="21" t="s">
        <v>2474</v>
      </c>
      <c r="BH95" s="41"/>
      <c r="BI95" s="12"/>
      <c r="BJ95" s="12"/>
    </row>
    <row r="96" spans="1:62" s="3" customFormat="1" ht="20.399999999999999" x14ac:dyDescent="0.3">
      <c r="A96" s="25"/>
      <c r="B96" s="26" t="s">
        <v>2475</v>
      </c>
      <c r="C96" s="600" t="s">
        <v>2476</v>
      </c>
      <c r="D96" s="600"/>
      <c r="E96" s="600"/>
      <c r="F96" s="27" t="s">
        <v>67</v>
      </c>
      <c r="G96" s="22" t="s">
        <v>2477</v>
      </c>
      <c r="H96" s="55"/>
      <c r="I96" s="55"/>
      <c r="J96" s="19"/>
      <c r="K96" s="19"/>
      <c r="L96" s="19"/>
      <c r="M96" s="19"/>
      <c r="BE96" s="14"/>
      <c r="BF96" s="15"/>
      <c r="BG96" s="21"/>
      <c r="BH96" s="41"/>
      <c r="BI96" s="12" t="s">
        <v>2476</v>
      </c>
      <c r="BJ96" s="12"/>
    </row>
    <row r="97" spans="1:62" s="3" customFormat="1" ht="20.399999999999999" x14ac:dyDescent="0.3">
      <c r="A97" s="36" t="s">
        <v>139</v>
      </c>
      <c r="B97" s="37" t="s">
        <v>2055</v>
      </c>
      <c r="C97" s="599" t="s">
        <v>2478</v>
      </c>
      <c r="D97" s="599"/>
      <c r="E97" s="599"/>
      <c r="F97" s="38" t="s">
        <v>67</v>
      </c>
      <c r="G97" s="39" t="s">
        <v>2479</v>
      </c>
      <c r="H97" s="55"/>
      <c r="I97" s="55"/>
      <c r="J97" s="19"/>
      <c r="K97" s="19"/>
      <c r="L97" s="19"/>
      <c r="M97" s="19"/>
      <c r="BE97" s="14"/>
      <c r="BF97" s="15"/>
      <c r="BG97" s="21"/>
      <c r="BH97" s="41" t="s">
        <v>2478</v>
      </c>
      <c r="BI97" s="12"/>
      <c r="BJ97" s="12"/>
    </row>
    <row r="98" spans="1:62" s="3" customFormat="1" ht="20.399999999999999" x14ac:dyDescent="0.3">
      <c r="A98" s="36" t="s">
        <v>75</v>
      </c>
      <c r="B98" s="37" t="s">
        <v>2480</v>
      </c>
      <c r="C98" s="599" t="s">
        <v>395</v>
      </c>
      <c r="D98" s="599"/>
      <c r="E98" s="599"/>
      <c r="F98" s="38" t="s">
        <v>67</v>
      </c>
      <c r="G98" s="39" t="s">
        <v>33</v>
      </c>
      <c r="H98" s="55"/>
      <c r="I98" s="55"/>
      <c r="J98" s="19"/>
      <c r="K98" s="19"/>
      <c r="L98" s="19"/>
      <c r="M98" s="19"/>
      <c r="BE98" s="14"/>
      <c r="BF98" s="15"/>
      <c r="BG98" s="21"/>
      <c r="BH98" s="41" t="s">
        <v>395</v>
      </c>
      <c r="BI98" s="12"/>
      <c r="BJ98" s="12"/>
    </row>
    <row r="99" spans="1:62" s="3" customFormat="1" ht="21.6" x14ac:dyDescent="0.3">
      <c r="A99" s="16" t="s">
        <v>165</v>
      </c>
      <c r="B99" s="17" t="s">
        <v>2481</v>
      </c>
      <c r="C99" s="568" t="s">
        <v>600</v>
      </c>
      <c r="D99" s="568"/>
      <c r="E99" s="568"/>
      <c r="F99" s="16" t="s">
        <v>67</v>
      </c>
      <c r="G99" s="44">
        <v>8.8971999999999996E-2</v>
      </c>
      <c r="H99" s="55">
        <f t="shared" si="4"/>
        <v>0</v>
      </c>
      <c r="I99" s="55">
        <f t="shared" si="5"/>
        <v>0</v>
      </c>
      <c r="J99" s="19">
        <v>0</v>
      </c>
      <c r="K99" s="19">
        <f t="shared" si="6"/>
        <v>59073.87</v>
      </c>
      <c r="L99" s="19">
        <f t="shared" si="7"/>
        <v>5255.92</v>
      </c>
      <c r="M99" s="19">
        <v>6307.1</v>
      </c>
      <c r="BE99" s="14"/>
      <c r="BF99" s="15"/>
      <c r="BG99" s="21" t="s">
        <v>600</v>
      </c>
      <c r="BH99" s="41"/>
      <c r="BI99" s="12"/>
      <c r="BJ99" s="12"/>
    </row>
    <row r="100" spans="1:62" s="3" customFormat="1" ht="15" customHeight="1" x14ac:dyDescent="0.3">
      <c r="A100" s="593" t="s">
        <v>2482</v>
      </c>
      <c r="B100" s="570"/>
      <c r="C100" s="570"/>
      <c r="D100" s="570"/>
      <c r="E100" s="570"/>
      <c r="F100" s="570"/>
      <c r="G100" s="570"/>
      <c r="H100" s="354"/>
      <c r="I100" s="354"/>
      <c r="J100" s="267"/>
      <c r="K100" s="267"/>
      <c r="L100" s="267"/>
      <c r="M100" s="267"/>
      <c r="BE100" s="14"/>
      <c r="BF100" s="15" t="s">
        <v>2482</v>
      </c>
      <c r="BG100" s="21"/>
      <c r="BH100" s="41"/>
      <c r="BI100" s="12"/>
      <c r="BJ100" s="12"/>
    </row>
    <row r="101" spans="1:62" s="3" customFormat="1" ht="31.8" x14ac:dyDescent="0.3">
      <c r="A101" s="16" t="s">
        <v>166</v>
      </c>
      <c r="B101" s="17" t="s">
        <v>2483</v>
      </c>
      <c r="C101" s="568" t="s">
        <v>2484</v>
      </c>
      <c r="D101" s="568"/>
      <c r="E101" s="568"/>
      <c r="F101" s="16" t="s">
        <v>64</v>
      </c>
      <c r="G101" s="18">
        <v>0.49399999999999999</v>
      </c>
      <c r="H101" s="55">
        <f t="shared" si="4"/>
        <v>6610.36</v>
      </c>
      <c r="I101" s="55">
        <f t="shared" si="5"/>
        <v>3265.52</v>
      </c>
      <c r="J101" s="19">
        <v>3918.62</v>
      </c>
      <c r="K101" s="19">
        <f t="shared" si="6"/>
        <v>15508.14</v>
      </c>
      <c r="L101" s="19">
        <f t="shared" si="7"/>
        <v>7661.02</v>
      </c>
      <c r="M101" s="19">
        <v>9193.2199999999993</v>
      </c>
      <c r="BE101" s="14"/>
      <c r="BF101" s="15"/>
      <c r="BG101" s="21" t="s">
        <v>2484</v>
      </c>
      <c r="BH101" s="41"/>
      <c r="BI101" s="12"/>
      <c r="BJ101" s="12"/>
    </row>
    <row r="102" spans="1:62" s="3" customFormat="1" ht="42" x14ac:dyDescent="0.3">
      <c r="A102" s="25"/>
      <c r="B102" s="26" t="s">
        <v>2485</v>
      </c>
      <c r="C102" s="600" t="s">
        <v>2486</v>
      </c>
      <c r="D102" s="600"/>
      <c r="E102" s="600"/>
      <c r="F102" s="27" t="s">
        <v>46</v>
      </c>
      <c r="G102" s="22" t="s">
        <v>2487</v>
      </c>
      <c r="H102" s="55"/>
      <c r="I102" s="55"/>
      <c r="J102" s="19"/>
      <c r="K102" s="19"/>
      <c r="L102" s="19"/>
      <c r="M102" s="19"/>
      <c r="BE102" s="14"/>
      <c r="BF102" s="15"/>
      <c r="BG102" s="21"/>
      <c r="BH102" s="41"/>
      <c r="BI102" s="12" t="s">
        <v>2486</v>
      </c>
      <c r="BJ102" s="12"/>
    </row>
    <row r="103" spans="1:62" s="3" customFormat="1" ht="20.399999999999999" x14ac:dyDescent="0.3">
      <c r="A103" s="25"/>
      <c r="B103" s="26" t="s">
        <v>2488</v>
      </c>
      <c r="C103" s="600" t="s">
        <v>2489</v>
      </c>
      <c r="D103" s="600"/>
      <c r="E103" s="600"/>
      <c r="F103" s="27" t="s">
        <v>67</v>
      </c>
      <c r="G103" s="22" t="s">
        <v>2490</v>
      </c>
      <c r="H103" s="55"/>
      <c r="I103" s="55"/>
      <c r="J103" s="19"/>
      <c r="K103" s="19"/>
      <c r="L103" s="19"/>
      <c r="M103" s="19"/>
      <c r="BE103" s="14"/>
      <c r="BF103" s="15"/>
      <c r="BG103" s="21"/>
      <c r="BH103" s="41"/>
      <c r="BI103" s="12" t="s">
        <v>2489</v>
      </c>
      <c r="BJ103" s="12"/>
    </row>
    <row r="104" spans="1:62" s="3" customFormat="1" ht="15" customHeight="1" x14ac:dyDescent="0.3">
      <c r="A104" s="593" t="s">
        <v>2491</v>
      </c>
      <c r="B104" s="570"/>
      <c r="C104" s="570"/>
      <c r="D104" s="570"/>
      <c r="E104" s="570"/>
      <c r="F104" s="570"/>
      <c r="G104" s="570"/>
      <c r="H104" s="354"/>
      <c r="I104" s="354"/>
      <c r="J104" s="267"/>
      <c r="K104" s="267"/>
      <c r="L104" s="267"/>
      <c r="M104" s="267"/>
      <c r="BE104" s="14"/>
      <c r="BF104" s="15" t="s">
        <v>2491</v>
      </c>
      <c r="BG104" s="21"/>
      <c r="BH104" s="41"/>
      <c r="BI104" s="12"/>
      <c r="BJ104" s="12"/>
    </row>
    <row r="105" spans="1:62" s="3" customFormat="1" ht="15" customHeight="1" x14ac:dyDescent="0.3">
      <c r="A105" s="593" t="s">
        <v>2492</v>
      </c>
      <c r="B105" s="570"/>
      <c r="C105" s="570"/>
      <c r="D105" s="570"/>
      <c r="E105" s="570"/>
      <c r="F105" s="570"/>
      <c r="G105" s="570"/>
      <c r="H105" s="354"/>
      <c r="I105" s="354"/>
      <c r="J105" s="267"/>
      <c r="K105" s="267"/>
      <c r="L105" s="267"/>
      <c r="M105" s="267"/>
      <c r="BE105" s="14"/>
      <c r="BF105" s="15" t="s">
        <v>2492</v>
      </c>
      <c r="BG105" s="21"/>
      <c r="BH105" s="41"/>
      <c r="BI105" s="12"/>
      <c r="BJ105" s="12"/>
    </row>
    <row r="106" spans="1:62" s="3" customFormat="1" ht="31.8" x14ac:dyDescent="0.3">
      <c r="A106" s="16" t="s">
        <v>169</v>
      </c>
      <c r="B106" s="17" t="s">
        <v>2493</v>
      </c>
      <c r="C106" s="568" t="s">
        <v>2494</v>
      </c>
      <c r="D106" s="568"/>
      <c r="E106" s="568"/>
      <c r="F106" s="16" t="s">
        <v>325</v>
      </c>
      <c r="G106" s="29">
        <v>0.65110000000000001</v>
      </c>
      <c r="H106" s="55">
        <f t="shared" si="4"/>
        <v>109710.29</v>
      </c>
      <c r="I106" s="55">
        <f t="shared" si="5"/>
        <v>71432.37</v>
      </c>
      <c r="J106" s="19">
        <v>85718.84</v>
      </c>
      <c r="K106" s="19">
        <f t="shared" si="6"/>
        <v>66794.3</v>
      </c>
      <c r="L106" s="19">
        <f t="shared" si="7"/>
        <v>43489.77</v>
      </c>
      <c r="M106" s="19">
        <v>52187.72</v>
      </c>
      <c r="BE106" s="14"/>
      <c r="BF106" s="15"/>
      <c r="BG106" s="21" t="s">
        <v>2494</v>
      </c>
      <c r="BH106" s="41"/>
      <c r="BI106" s="12"/>
      <c r="BJ106" s="12"/>
    </row>
    <row r="107" spans="1:62" s="3" customFormat="1" ht="20.399999999999999" x14ac:dyDescent="0.3">
      <c r="A107" s="25"/>
      <c r="B107" s="26" t="s">
        <v>2495</v>
      </c>
      <c r="C107" s="600" t="s">
        <v>2496</v>
      </c>
      <c r="D107" s="600"/>
      <c r="E107" s="600"/>
      <c r="F107" s="27" t="s">
        <v>67</v>
      </c>
      <c r="G107" s="22" t="s">
        <v>2497</v>
      </c>
      <c r="H107" s="55"/>
      <c r="I107" s="55"/>
      <c r="J107" s="19"/>
      <c r="K107" s="19"/>
      <c r="L107" s="19"/>
      <c r="M107" s="19"/>
      <c r="BE107" s="14"/>
      <c r="BF107" s="15"/>
      <c r="BG107" s="21"/>
      <c r="BH107" s="41"/>
      <c r="BI107" s="12" t="s">
        <v>2496</v>
      </c>
      <c r="BJ107" s="12"/>
    </row>
    <row r="108" spans="1:62" s="3" customFormat="1" ht="21.6" x14ac:dyDescent="0.3">
      <c r="A108" s="25"/>
      <c r="B108" s="26" t="s">
        <v>2498</v>
      </c>
      <c r="C108" s="600" t="s">
        <v>2499</v>
      </c>
      <c r="D108" s="600"/>
      <c r="E108" s="600"/>
      <c r="F108" s="27" t="s">
        <v>67</v>
      </c>
      <c r="G108" s="22" t="s">
        <v>2500</v>
      </c>
      <c r="H108" s="55"/>
      <c r="I108" s="55"/>
      <c r="J108" s="19"/>
      <c r="K108" s="19"/>
      <c r="L108" s="19"/>
      <c r="M108" s="19"/>
      <c r="BE108" s="14"/>
      <c r="BF108" s="15"/>
      <c r="BG108" s="21"/>
      <c r="BH108" s="41"/>
      <c r="BI108" s="12" t="s">
        <v>2499</v>
      </c>
      <c r="BJ108" s="12"/>
    </row>
    <row r="109" spans="1:62" s="3" customFormat="1" ht="20.399999999999999" x14ac:dyDescent="0.3">
      <c r="A109" s="25"/>
      <c r="B109" s="26" t="s">
        <v>2501</v>
      </c>
      <c r="C109" s="600" t="s">
        <v>2502</v>
      </c>
      <c r="D109" s="600"/>
      <c r="E109" s="600"/>
      <c r="F109" s="27" t="s">
        <v>67</v>
      </c>
      <c r="G109" s="22" t="s">
        <v>2503</v>
      </c>
      <c r="H109" s="55"/>
      <c r="I109" s="55"/>
      <c r="J109" s="19"/>
      <c r="K109" s="19"/>
      <c r="L109" s="19"/>
      <c r="M109" s="19"/>
      <c r="BE109" s="14"/>
      <c r="BF109" s="15"/>
      <c r="BG109" s="21"/>
      <c r="BH109" s="41"/>
      <c r="BI109" s="12" t="s">
        <v>2502</v>
      </c>
      <c r="BJ109" s="12"/>
    </row>
    <row r="110" spans="1:62" s="3" customFormat="1" ht="15" customHeight="1" x14ac:dyDescent="0.3">
      <c r="A110" s="601" t="s">
        <v>2504</v>
      </c>
      <c r="B110" s="602"/>
      <c r="C110" s="602"/>
      <c r="D110" s="602"/>
      <c r="E110" s="602"/>
      <c r="F110" s="602"/>
      <c r="G110" s="602"/>
      <c r="H110" s="101"/>
      <c r="I110" s="101"/>
      <c r="J110" s="102"/>
      <c r="K110" s="102"/>
      <c r="L110" s="102"/>
      <c r="M110" s="102"/>
      <c r="BE110" s="14" t="s">
        <v>2504</v>
      </c>
      <c r="BF110" s="15"/>
      <c r="BG110" s="21"/>
      <c r="BH110" s="41"/>
      <c r="BI110" s="12"/>
      <c r="BJ110" s="12"/>
    </row>
    <row r="111" spans="1:62" s="3" customFormat="1" ht="14.4" x14ac:dyDescent="0.3">
      <c r="A111" s="593" t="s">
        <v>2505</v>
      </c>
      <c r="B111" s="570"/>
      <c r="C111" s="570"/>
      <c r="D111" s="570"/>
      <c r="E111" s="570"/>
      <c r="F111" s="570"/>
      <c r="G111" s="570"/>
      <c r="H111" s="354"/>
      <c r="I111" s="354"/>
      <c r="J111" s="267"/>
      <c r="K111" s="267"/>
      <c r="L111" s="267"/>
      <c r="M111" s="267"/>
      <c r="BE111" s="14"/>
      <c r="BF111" s="15" t="s">
        <v>2505</v>
      </c>
      <c r="BG111" s="21"/>
      <c r="BH111" s="41"/>
      <c r="BI111" s="12"/>
      <c r="BJ111" s="12"/>
    </row>
    <row r="112" spans="1:62" s="3" customFormat="1" ht="15" customHeight="1" x14ac:dyDescent="0.3">
      <c r="A112" s="593" t="s">
        <v>2506</v>
      </c>
      <c r="B112" s="570"/>
      <c r="C112" s="570"/>
      <c r="D112" s="570"/>
      <c r="E112" s="570"/>
      <c r="F112" s="570"/>
      <c r="G112" s="570"/>
      <c r="H112" s="354"/>
      <c r="I112" s="354"/>
      <c r="J112" s="267"/>
      <c r="K112" s="267"/>
      <c r="L112" s="267"/>
      <c r="M112" s="267"/>
      <c r="BE112" s="14"/>
      <c r="BF112" s="15" t="s">
        <v>2506</v>
      </c>
      <c r="BG112" s="21"/>
      <c r="BH112" s="41"/>
      <c r="BI112" s="12"/>
      <c r="BJ112" s="12"/>
    </row>
    <row r="113" spans="1:62" s="3" customFormat="1" ht="23.25" customHeight="1" x14ac:dyDescent="0.3">
      <c r="A113" s="16" t="s">
        <v>172</v>
      </c>
      <c r="B113" s="17" t="s">
        <v>2507</v>
      </c>
      <c r="C113" s="95" t="s">
        <v>2508</v>
      </c>
      <c r="D113" s="95"/>
      <c r="E113" s="95"/>
      <c r="F113" s="16" t="s">
        <v>325</v>
      </c>
      <c r="G113" s="18">
        <v>6.5000000000000002E-2</v>
      </c>
      <c r="H113" s="55">
        <f t="shared" si="4"/>
        <v>373602.92</v>
      </c>
      <c r="I113" s="55">
        <f t="shared" si="5"/>
        <v>24284.19</v>
      </c>
      <c r="J113" s="19">
        <v>29141.03</v>
      </c>
      <c r="K113" s="19">
        <f t="shared" si="6"/>
        <v>202980.31</v>
      </c>
      <c r="L113" s="19">
        <f t="shared" si="7"/>
        <v>13193.72</v>
      </c>
      <c r="M113" s="19">
        <v>15832.46</v>
      </c>
      <c r="BE113" s="14"/>
      <c r="BF113" s="15"/>
      <c r="BG113" s="21" t="s">
        <v>2508</v>
      </c>
      <c r="BH113" s="41"/>
      <c r="BI113" s="12"/>
      <c r="BJ113" s="12"/>
    </row>
    <row r="114" spans="1:62" s="3" customFormat="1" ht="22.5" customHeight="1" x14ac:dyDescent="0.3">
      <c r="A114" s="25"/>
      <c r="B114" s="26" t="s">
        <v>150</v>
      </c>
      <c r="C114" s="96" t="s">
        <v>151</v>
      </c>
      <c r="D114" s="96"/>
      <c r="E114" s="96"/>
      <c r="F114" s="221" t="s">
        <v>46</v>
      </c>
      <c r="G114" s="22" t="s">
        <v>2509</v>
      </c>
      <c r="H114" s="55"/>
      <c r="I114" s="55"/>
      <c r="J114" s="19"/>
      <c r="K114" s="19"/>
      <c r="L114" s="19"/>
      <c r="M114" s="19"/>
      <c r="BE114" s="14"/>
      <c r="BF114" s="15"/>
      <c r="BG114" s="21"/>
      <c r="BH114" s="41"/>
      <c r="BI114" s="12" t="s">
        <v>151</v>
      </c>
      <c r="BJ114" s="12"/>
    </row>
    <row r="115" spans="1:62" s="3" customFormat="1" ht="34.5" customHeight="1" x14ac:dyDescent="0.3">
      <c r="A115" s="25"/>
      <c r="B115" s="26" t="s">
        <v>2510</v>
      </c>
      <c r="C115" s="96" t="s">
        <v>2511</v>
      </c>
      <c r="D115" s="96"/>
      <c r="E115" s="96"/>
      <c r="F115" s="221" t="s">
        <v>67</v>
      </c>
      <c r="G115" s="22" t="s">
        <v>2512</v>
      </c>
      <c r="H115" s="55"/>
      <c r="I115" s="55"/>
      <c r="J115" s="19"/>
      <c r="K115" s="19"/>
      <c r="L115" s="19"/>
      <c r="M115" s="19"/>
      <c r="BE115" s="14"/>
      <c r="BF115" s="15"/>
      <c r="BG115" s="21"/>
      <c r="BH115" s="41"/>
      <c r="BI115" s="12" t="s">
        <v>2511</v>
      </c>
      <c r="BJ115" s="12"/>
    </row>
    <row r="116" spans="1:62" s="3" customFormat="1" ht="22.5" customHeight="1" x14ac:dyDescent="0.3">
      <c r="A116" s="36" t="s">
        <v>139</v>
      </c>
      <c r="B116" s="37" t="s">
        <v>2513</v>
      </c>
      <c r="C116" s="97" t="s">
        <v>2514</v>
      </c>
      <c r="D116" s="97"/>
      <c r="E116" s="97"/>
      <c r="F116" s="222" t="s">
        <v>154</v>
      </c>
      <c r="G116" s="39" t="s">
        <v>2515</v>
      </c>
      <c r="H116" s="55"/>
      <c r="I116" s="55"/>
      <c r="J116" s="19"/>
      <c r="K116" s="19"/>
      <c r="L116" s="19"/>
      <c r="M116" s="19"/>
      <c r="BE116" s="14"/>
      <c r="BF116" s="15"/>
      <c r="BG116" s="21"/>
      <c r="BH116" s="41" t="s">
        <v>2514</v>
      </c>
      <c r="BI116" s="12"/>
      <c r="BJ116" s="12"/>
    </row>
    <row r="117" spans="1:62" s="3" customFormat="1" ht="22.5" customHeight="1" x14ac:dyDescent="0.3">
      <c r="A117" s="36" t="s">
        <v>139</v>
      </c>
      <c r="B117" s="37" t="s">
        <v>2516</v>
      </c>
      <c r="C117" s="97" t="s">
        <v>2517</v>
      </c>
      <c r="D117" s="97"/>
      <c r="E117" s="97"/>
      <c r="F117" s="222" t="s">
        <v>46</v>
      </c>
      <c r="G117" s="39" t="s">
        <v>2518</v>
      </c>
      <c r="H117" s="55"/>
      <c r="I117" s="55"/>
      <c r="J117" s="19"/>
      <c r="K117" s="19"/>
      <c r="L117" s="19"/>
      <c r="M117" s="19"/>
      <c r="BE117" s="14"/>
      <c r="BF117" s="15"/>
      <c r="BG117" s="21"/>
      <c r="BH117" s="41" t="s">
        <v>2517</v>
      </c>
      <c r="BI117" s="12"/>
      <c r="BJ117" s="12"/>
    </row>
    <row r="118" spans="1:62" s="3" customFormat="1" ht="23.25" customHeight="1" x14ac:dyDescent="0.3">
      <c r="A118" s="36" t="s">
        <v>139</v>
      </c>
      <c r="B118" s="37" t="s">
        <v>2519</v>
      </c>
      <c r="C118" s="97" t="s">
        <v>2520</v>
      </c>
      <c r="D118" s="97"/>
      <c r="E118" s="97"/>
      <c r="F118" s="222" t="s">
        <v>67</v>
      </c>
      <c r="G118" s="39" t="s">
        <v>2521</v>
      </c>
      <c r="H118" s="55"/>
      <c r="I118" s="55"/>
      <c r="J118" s="19"/>
      <c r="K118" s="19"/>
      <c r="L118" s="19"/>
      <c r="M118" s="19"/>
      <c r="BE118" s="14"/>
      <c r="BF118" s="15"/>
      <c r="BG118" s="21"/>
      <c r="BH118" s="41" t="s">
        <v>2520</v>
      </c>
      <c r="BI118" s="12"/>
      <c r="BJ118" s="12"/>
    </row>
    <row r="119" spans="1:62" s="3" customFormat="1" ht="22.5" customHeight="1" x14ac:dyDescent="0.3">
      <c r="A119" s="36" t="s">
        <v>75</v>
      </c>
      <c r="B119" s="37" t="s">
        <v>2522</v>
      </c>
      <c r="C119" s="97" t="s">
        <v>2523</v>
      </c>
      <c r="D119" s="97"/>
      <c r="E119" s="97"/>
      <c r="F119" s="222" t="s">
        <v>67</v>
      </c>
      <c r="G119" s="39" t="s">
        <v>33</v>
      </c>
      <c r="H119" s="55"/>
      <c r="I119" s="55"/>
      <c r="J119" s="19"/>
      <c r="K119" s="19"/>
      <c r="L119" s="19"/>
      <c r="M119" s="19"/>
      <c r="BE119" s="14"/>
      <c r="BF119" s="15"/>
      <c r="BG119" s="21"/>
      <c r="BH119" s="41" t="s">
        <v>2523</v>
      </c>
      <c r="BI119" s="12"/>
      <c r="BJ119" s="12"/>
    </row>
    <row r="120" spans="1:62" s="3" customFormat="1" ht="23.25" customHeight="1" x14ac:dyDescent="0.3">
      <c r="A120" s="25" t="s">
        <v>126</v>
      </c>
      <c r="B120" s="26" t="s">
        <v>2524</v>
      </c>
      <c r="C120" s="96" t="s">
        <v>2525</v>
      </c>
      <c r="D120" s="96"/>
      <c r="E120" s="96"/>
      <c r="F120" s="221" t="s">
        <v>154</v>
      </c>
      <c r="G120" s="22" t="s">
        <v>2515</v>
      </c>
      <c r="H120" s="55"/>
      <c r="I120" s="55"/>
      <c r="J120" s="19"/>
      <c r="K120" s="19"/>
      <c r="L120" s="19"/>
      <c r="M120" s="19"/>
      <c r="BE120" s="14"/>
      <c r="BF120" s="15"/>
      <c r="BG120" s="21"/>
      <c r="BH120" s="41"/>
      <c r="BI120" s="12"/>
      <c r="BJ120" s="12" t="s">
        <v>2525</v>
      </c>
    </row>
    <row r="121" spans="1:62" s="3" customFormat="1" ht="22.5" customHeight="1" x14ac:dyDescent="0.3">
      <c r="A121" s="25" t="s">
        <v>126</v>
      </c>
      <c r="B121" s="26" t="s">
        <v>2526</v>
      </c>
      <c r="C121" s="96" t="s">
        <v>2527</v>
      </c>
      <c r="D121" s="96"/>
      <c r="E121" s="96"/>
      <c r="F121" s="221" t="s">
        <v>67</v>
      </c>
      <c r="G121" s="22" t="s">
        <v>2521</v>
      </c>
      <c r="H121" s="55"/>
      <c r="I121" s="55"/>
      <c r="J121" s="19"/>
      <c r="K121" s="19"/>
      <c r="L121" s="19"/>
      <c r="M121" s="19"/>
      <c r="BE121" s="14"/>
      <c r="BF121" s="15"/>
      <c r="BG121" s="21"/>
      <c r="BH121" s="41"/>
      <c r="BI121" s="12"/>
      <c r="BJ121" s="12" t="s">
        <v>2527</v>
      </c>
    </row>
    <row r="122" spans="1:62" s="3" customFormat="1" ht="22.5" customHeight="1" x14ac:dyDescent="0.3">
      <c r="A122" s="25" t="s">
        <v>126</v>
      </c>
      <c r="B122" s="26" t="s">
        <v>2528</v>
      </c>
      <c r="C122" s="96" t="s">
        <v>2529</v>
      </c>
      <c r="D122" s="96"/>
      <c r="E122" s="96"/>
      <c r="F122" s="221" t="s">
        <v>46</v>
      </c>
      <c r="G122" s="22" t="s">
        <v>2518</v>
      </c>
      <c r="H122" s="55"/>
      <c r="I122" s="55"/>
      <c r="J122" s="19"/>
      <c r="K122" s="19"/>
      <c r="L122" s="19"/>
      <c r="M122" s="19"/>
      <c r="BE122" s="14"/>
      <c r="BF122" s="15"/>
      <c r="BG122" s="21"/>
      <c r="BH122" s="41"/>
      <c r="BI122" s="12"/>
      <c r="BJ122" s="12" t="s">
        <v>2529</v>
      </c>
    </row>
    <row r="123" spans="1:62" s="3" customFormat="1" ht="23.25" customHeight="1" x14ac:dyDescent="0.3">
      <c r="A123" s="25" t="s">
        <v>126</v>
      </c>
      <c r="B123" s="26" t="s">
        <v>2530</v>
      </c>
      <c r="C123" s="96" t="s">
        <v>2531</v>
      </c>
      <c r="D123" s="96"/>
      <c r="E123" s="96"/>
      <c r="F123" s="221" t="s">
        <v>72</v>
      </c>
      <c r="G123" s="22" t="s">
        <v>2532</v>
      </c>
      <c r="H123" s="55"/>
      <c r="I123" s="55"/>
      <c r="J123" s="19"/>
      <c r="K123" s="19"/>
      <c r="L123" s="19"/>
      <c r="M123" s="19"/>
      <c r="BE123" s="14"/>
      <c r="BF123" s="15"/>
      <c r="BG123" s="21"/>
      <c r="BH123" s="41"/>
      <c r="BI123" s="12"/>
      <c r="BJ123" s="12" t="s">
        <v>2531</v>
      </c>
    </row>
    <row r="124" spans="1:62" s="3" customFormat="1" ht="15" customHeight="1" x14ac:dyDescent="0.3">
      <c r="A124" s="593" t="s">
        <v>2533</v>
      </c>
      <c r="B124" s="570"/>
      <c r="C124" s="570"/>
      <c r="D124" s="570"/>
      <c r="E124" s="570"/>
      <c r="F124" s="570"/>
      <c r="G124" s="570"/>
      <c r="H124" s="354"/>
      <c r="I124" s="354"/>
      <c r="J124" s="267"/>
      <c r="K124" s="267"/>
      <c r="L124" s="267"/>
      <c r="M124" s="267"/>
      <c r="BE124" s="14"/>
      <c r="BF124" s="15" t="s">
        <v>2533</v>
      </c>
      <c r="BG124" s="21"/>
      <c r="BH124" s="41"/>
      <c r="BI124" s="12"/>
      <c r="BJ124" s="12"/>
    </row>
    <row r="125" spans="1:62" s="3" customFormat="1" ht="21.6" x14ac:dyDescent="0.3">
      <c r="A125" s="16" t="s">
        <v>173</v>
      </c>
      <c r="B125" s="17" t="s">
        <v>2534</v>
      </c>
      <c r="C125" s="568" t="s">
        <v>2535</v>
      </c>
      <c r="D125" s="568"/>
      <c r="E125" s="568"/>
      <c r="F125" s="16" t="s">
        <v>325</v>
      </c>
      <c r="G125" s="29">
        <v>7.0300000000000001E-2</v>
      </c>
      <c r="H125" s="55">
        <f t="shared" si="4"/>
        <v>40914.370000000003</v>
      </c>
      <c r="I125" s="55">
        <f t="shared" si="5"/>
        <v>2876.28</v>
      </c>
      <c r="J125" s="19">
        <v>3451.53</v>
      </c>
      <c r="K125" s="19">
        <f t="shared" si="6"/>
        <v>11553.06</v>
      </c>
      <c r="L125" s="19">
        <f t="shared" si="7"/>
        <v>812.18</v>
      </c>
      <c r="M125" s="19">
        <v>974.61</v>
      </c>
      <c r="BE125" s="14"/>
      <c r="BF125" s="15"/>
      <c r="BG125" s="21" t="s">
        <v>2535</v>
      </c>
      <c r="BH125" s="41"/>
      <c r="BI125" s="12"/>
      <c r="BJ125" s="12"/>
    </row>
    <row r="126" spans="1:62" s="3" customFormat="1" ht="20.399999999999999" x14ac:dyDescent="0.3">
      <c r="A126" s="25"/>
      <c r="B126" s="26" t="s">
        <v>150</v>
      </c>
      <c r="C126" s="600" t="s">
        <v>151</v>
      </c>
      <c r="D126" s="600"/>
      <c r="E126" s="600"/>
      <c r="F126" s="27" t="s">
        <v>46</v>
      </c>
      <c r="G126" s="22" t="s">
        <v>2536</v>
      </c>
      <c r="H126" s="55"/>
      <c r="I126" s="55"/>
      <c r="J126" s="19"/>
      <c r="K126" s="19"/>
      <c r="L126" s="19"/>
      <c r="M126" s="19"/>
      <c r="BE126" s="14"/>
      <c r="BF126" s="15"/>
      <c r="BG126" s="21"/>
      <c r="BH126" s="41"/>
      <c r="BI126" s="12" t="s">
        <v>151</v>
      </c>
      <c r="BJ126" s="12"/>
    </row>
    <row r="127" spans="1:62" s="3" customFormat="1" ht="21.6" x14ac:dyDescent="0.3">
      <c r="A127" s="36" t="s">
        <v>139</v>
      </c>
      <c r="B127" s="37" t="s">
        <v>2537</v>
      </c>
      <c r="C127" s="599" t="s">
        <v>2538</v>
      </c>
      <c r="D127" s="599"/>
      <c r="E127" s="599"/>
      <c r="F127" s="38" t="s">
        <v>46</v>
      </c>
      <c r="G127" s="39" t="s">
        <v>2539</v>
      </c>
      <c r="H127" s="55"/>
      <c r="I127" s="55"/>
      <c r="J127" s="19"/>
      <c r="K127" s="19"/>
      <c r="L127" s="19"/>
      <c r="M127" s="19"/>
      <c r="BE127" s="14"/>
      <c r="BF127" s="15"/>
      <c r="BG127" s="21"/>
      <c r="BH127" s="41" t="s">
        <v>2538</v>
      </c>
      <c r="BI127" s="12"/>
      <c r="BJ127" s="12"/>
    </row>
    <row r="128" spans="1:62" s="3" customFormat="1" ht="20.399999999999999" x14ac:dyDescent="0.3">
      <c r="A128" s="25" t="s">
        <v>126</v>
      </c>
      <c r="B128" s="26" t="s">
        <v>2540</v>
      </c>
      <c r="C128" s="600" t="s">
        <v>81</v>
      </c>
      <c r="D128" s="600"/>
      <c r="E128" s="600"/>
      <c r="F128" s="27" t="s">
        <v>46</v>
      </c>
      <c r="G128" s="22" t="s">
        <v>2539</v>
      </c>
      <c r="H128" s="55"/>
      <c r="I128" s="55"/>
      <c r="J128" s="19"/>
      <c r="K128" s="19"/>
      <c r="L128" s="19"/>
      <c r="M128" s="19"/>
      <c r="BE128" s="14"/>
      <c r="BF128" s="15"/>
      <c r="BG128" s="21"/>
      <c r="BH128" s="41"/>
      <c r="BI128" s="12"/>
      <c r="BJ128" s="12" t="s">
        <v>81</v>
      </c>
    </row>
    <row r="129" spans="1:62" s="3" customFormat="1" ht="31.8" x14ac:dyDescent="0.3">
      <c r="A129" s="16" t="s">
        <v>176</v>
      </c>
      <c r="B129" s="17" t="s">
        <v>2541</v>
      </c>
      <c r="C129" s="568" t="s">
        <v>2542</v>
      </c>
      <c r="D129" s="568"/>
      <c r="E129" s="568"/>
      <c r="F129" s="16" t="s">
        <v>325</v>
      </c>
      <c r="G129" s="29">
        <v>7.0300000000000001E-2</v>
      </c>
      <c r="H129" s="55">
        <f t="shared" si="4"/>
        <v>4231.29</v>
      </c>
      <c r="I129" s="55">
        <f t="shared" si="5"/>
        <v>297.45999999999998</v>
      </c>
      <c r="J129" s="19">
        <v>356.95</v>
      </c>
      <c r="K129" s="19">
        <f t="shared" si="6"/>
        <v>57327.74</v>
      </c>
      <c r="L129" s="19">
        <f t="shared" si="7"/>
        <v>4030.14</v>
      </c>
      <c r="M129" s="19">
        <v>4836.17</v>
      </c>
      <c r="BE129" s="14"/>
      <c r="BF129" s="15"/>
      <c r="BG129" s="21" t="s">
        <v>2542</v>
      </c>
      <c r="BH129" s="41"/>
      <c r="BI129" s="12"/>
      <c r="BJ129" s="12"/>
    </row>
    <row r="130" spans="1:62" s="3" customFormat="1" ht="21.6" x14ac:dyDescent="0.3">
      <c r="A130" s="36" t="s">
        <v>139</v>
      </c>
      <c r="B130" s="37" t="s">
        <v>2537</v>
      </c>
      <c r="C130" s="599" t="s">
        <v>2538</v>
      </c>
      <c r="D130" s="599"/>
      <c r="E130" s="599"/>
      <c r="F130" s="38" t="s">
        <v>46</v>
      </c>
      <c r="G130" s="39" t="s">
        <v>2543</v>
      </c>
      <c r="H130" s="55"/>
      <c r="I130" s="55"/>
      <c r="J130" s="19"/>
      <c r="K130" s="19"/>
      <c r="L130" s="19"/>
      <c r="M130" s="19"/>
      <c r="BE130" s="14"/>
      <c r="BF130" s="15"/>
      <c r="BG130" s="21"/>
      <c r="BH130" s="41" t="s">
        <v>2538</v>
      </c>
      <c r="BI130" s="12"/>
      <c r="BJ130" s="12"/>
    </row>
    <row r="131" spans="1:62" s="3" customFormat="1" ht="20.399999999999999" x14ac:dyDescent="0.3">
      <c r="A131" s="25" t="s">
        <v>126</v>
      </c>
      <c r="B131" s="26" t="s">
        <v>2540</v>
      </c>
      <c r="C131" s="600" t="s">
        <v>81</v>
      </c>
      <c r="D131" s="600"/>
      <c r="E131" s="600"/>
      <c r="F131" s="27" t="s">
        <v>46</v>
      </c>
      <c r="G131" s="22" t="s">
        <v>2544</v>
      </c>
      <c r="H131" s="55"/>
      <c r="I131" s="55"/>
      <c r="J131" s="19"/>
      <c r="K131" s="19"/>
      <c r="L131" s="19"/>
      <c r="M131" s="19"/>
      <c r="BE131" s="14"/>
      <c r="BF131" s="15"/>
      <c r="BG131" s="21"/>
      <c r="BH131" s="41"/>
      <c r="BI131" s="12"/>
      <c r="BJ131" s="12" t="s">
        <v>81</v>
      </c>
    </row>
    <row r="132" spans="1:62" s="3" customFormat="1" ht="21.6" x14ac:dyDescent="0.3">
      <c r="A132" s="16" t="s">
        <v>178</v>
      </c>
      <c r="B132" s="17" t="s">
        <v>2545</v>
      </c>
      <c r="C132" s="568" t="s">
        <v>2546</v>
      </c>
      <c r="D132" s="568"/>
      <c r="E132" s="568"/>
      <c r="F132" s="16" t="s">
        <v>67</v>
      </c>
      <c r="G132" s="44">
        <v>2.1793E-2</v>
      </c>
      <c r="H132" s="55">
        <f t="shared" si="4"/>
        <v>14041.66</v>
      </c>
      <c r="I132" s="55">
        <f t="shared" si="5"/>
        <v>306.01</v>
      </c>
      <c r="J132" s="19">
        <v>367.21</v>
      </c>
      <c r="K132" s="19">
        <f t="shared" si="6"/>
        <v>81493.14</v>
      </c>
      <c r="L132" s="19">
        <f t="shared" si="7"/>
        <v>1775.98</v>
      </c>
      <c r="M132" s="19">
        <v>2131.17</v>
      </c>
      <c r="BE132" s="14"/>
      <c r="BF132" s="15"/>
      <c r="BG132" s="21" t="s">
        <v>2546</v>
      </c>
      <c r="BH132" s="41"/>
      <c r="BI132" s="12"/>
      <c r="BJ132" s="12"/>
    </row>
    <row r="133" spans="1:62" s="3" customFormat="1" ht="20.399999999999999" x14ac:dyDescent="0.3">
      <c r="A133" s="25"/>
      <c r="B133" s="26" t="s">
        <v>2547</v>
      </c>
      <c r="C133" s="600" t="s">
        <v>2548</v>
      </c>
      <c r="D133" s="600"/>
      <c r="E133" s="600"/>
      <c r="F133" s="27" t="s">
        <v>67</v>
      </c>
      <c r="G133" s="22" t="s">
        <v>2549</v>
      </c>
      <c r="H133" s="55"/>
      <c r="I133" s="55"/>
      <c r="J133" s="19"/>
      <c r="K133" s="19"/>
      <c r="L133" s="19"/>
      <c r="M133" s="19"/>
      <c r="BE133" s="14"/>
      <c r="BF133" s="15"/>
      <c r="BG133" s="21"/>
      <c r="BH133" s="41"/>
      <c r="BI133" s="12" t="s">
        <v>2548</v>
      </c>
      <c r="BJ133" s="12"/>
    </row>
    <row r="134" spans="1:62" s="3" customFormat="1" ht="20.399999999999999" x14ac:dyDescent="0.3">
      <c r="A134" s="36" t="s">
        <v>139</v>
      </c>
      <c r="B134" s="37" t="s">
        <v>284</v>
      </c>
      <c r="C134" s="599" t="s">
        <v>285</v>
      </c>
      <c r="D134" s="599"/>
      <c r="E134" s="599"/>
      <c r="F134" s="38" t="s">
        <v>67</v>
      </c>
      <c r="G134" s="39" t="s">
        <v>2550</v>
      </c>
      <c r="H134" s="55"/>
      <c r="I134" s="55"/>
      <c r="J134" s="19"/>
      <c r="K134" s="19"/>
      <c r="L134" s="19"/>
      <c r="M134" s="19"/>
      <c r="BE134" s="14"/>
      <c r="BF134" s="15"/>
      <c r="BG134" s="21"/>
      <c r="BH134" s="41" t="s">
        <v>285</v>
      </c>
      <c r="BI134" s="12"/>
      <c r="BJ134" s="12"/>
    </row>
    <row r="135" spans="1:62" s="3" customFormat="1" ht="31.8" x14ac:dyDescent="0.3">
      <c r="A135" s="25" t="s">
        <v>126</v>
      </c>
      <c r="B135" s="26" t="s">
        <v>2551</v>
      </c>
      <c r="C135" s="600" t="s">
        <v>2552</v>
      </c>
      <c r="D135" s="600"/>
      <c r="E135" s="600"/>
      <c r="F135" s="27" t="s">
        <v>154</v>
      </c>
      <c r="G135" s="22" t="s">
        <v>2553</v>
      </c>
      <c r="H135" s="55"/>
      <c r="I135" s="55"/>
      <c r="J135" s="19"/>
      <c r="K135" s="19"/>
      <c r="L135" s="19"/>
      <c r="M135" s="19"/>
      <c r="BE135" s="14"/>
      <c r="BF135" s="15"/>
      <c r="BG135" s="21"/>
      <c r="BH135" s="41"/>
      <c r="BI135" s="12"/>
      <c r="BJ135" s="12" t="s">
        <v>2552</v>
      </c>
    </row>
    <row r="136" spans="1:62" s="3" customFormat="1" ht="15" customHeight="1" x14ac:dyDescent="0.3">
      <c r="A136" s="593" t="s">
        <v>2554</v>
      </c>
      <c r="B136" s="570"/>
      <c r="C136" s="570"/>
      <c r="D136" s="570"/>
      <c r="E136" s="570"/>
      <c r="F136" s="570"/>
      <c r="G136" s="570"/>
      <c r="H136" s="354"/>
      <c r="I136" s="354"/>
      <c r="J136" s="267"/>
      <c r="K136" s="267"/>
      <c r="L136" s="267"/>
      <c r="M136" s="267"/>
      <c r="BE136" s="14"/>
      <c r="BF136" s="15" t="s">
        <v>2554</v>
      </c>
      <c r="BG136" s="21"/>
      <c r="BH136" s="41"/>
      <c r="BI136" s="12"/>
      <c r="BJ136" s="12"/>
    </row>
    <row r="137" spans="1:62" s="3" customFormat="1" ht="31.8" x14ac:dyDescent="0.3">
      <c r="A137" s="16" t="s">
        <v>182</v>
      </c>
      <c r="B137" s="17" t="s">
        <v>2555</v>
      </c>
      <c r="C137" s="568" t="s">
        <v>2556</v>
      </c>
      <c r="D137" s="568"/>
      <c r="E137" s="568"/>
      <c r="F137" s="16" t="s">
        <v>325</v>
      </c>
      <c r="G137" s="29">
        <v>7.0300000000000001E-2</v>
      </c>
      <c r="H137" s="55">
        <f t="shared" si="4"/>
        <v>4072.55</v>
      </c>
      <c r="I137" s="55">
        <f t="shared" si="5"/>
        <v>286.3</v>
      </c>
      <c r="J137" s="19">
        <v>343.56</v>
      </c>
      <c r="K137" s="19">
        <f t="shared" si="6"/>
        <v>15294.31</v>
      </c>
      <c r="L137" s="19">
        <f t="shared" si="7"/>
        <v>1075.19</v>
      </c>
      <c r="M137" s="19">
        <v>1290.23</v>
      </c>
      <c r="BE137" s="14"/>
      <c r="BF137" s="15"/>
      <c r="BG137" s="21" t="s">
        <v>2556</v>
      </c>
      <c r="BH137" s="41"/>
      <c r="BI137" s="12"/>
      <c r="BJ137" s="12"/>
    </row>
    <row r="138" spans="1:62" s="3" customFormat="1" ht="20.399999999999999" x14ac:dyDescent="0.3">
      <c r="A138" s="25"/>
      <c r="B138" s="26" t="s">
        <v>2185</v>
      </c>
      <c r="C138" s="600" t="s">
        <v>2186</v>
      </c>
      <c r="D138" s="600"/>
      <c r="E138" s="600"/>
      <c r="F138" s="27" t="s">
        <v>154</v>
      </c>
      <c r="G138" s="22" t="s">
        <v>2557</v>
      </c>
      <c r="H138" s="55"/>
      <c r="I138" s="55"/>
      <c r="J138" s="19"/>
      <c r="K138" s="19"/>
      <c r="L138" s="19"/>
      <c r="M138" s="19"/>
      <c r="BE138" s="14"/>
      <c r="BF138" s="15"/>
      <c r="BG138" s="21"/>
      <c r="BH138" s="41"/>
      <c r="BI138" s="12" t="s">
        <v>2186</v>
      </c>
      <c r="BJ138" s="12"/>
    </row>
    <row r="139" spans="1:62" s="3" customFormat="1" ht="15" customHeight="1" x14ac:dyDescent="0.3">
      <c r="A139" s="593" t="s">
        <v>2558</v>
      </c>
      <c r="B139" s="570"/>
      <c r="C139" s="570"/>
      <c r="D139" s="570"/>
      <c r="E139" s="570"/>
      <c r="F139" s="570"/>
      <c r="G139" s="570"/>
      <c r="H139" s="354"/>
      <c r="I139" s="354"/>
      <c r="J139" s="267"/>
      <c r="K139" s="267"/>
      <c r="L139" s="267"/>
      <c r="M139" s="267"/>
      <c r="BE139" s="14"/>
      <c r="BF139" s="15" t="s">
        <v>2558</v>
      </c>
      <c r="BG139" s="21"/>
      <c r="BH139" s="41"/>
      <c r="BI139" s="12"/>
      <c r="BJ139" s="12"/>
    </row>
    <row r="140" spans="1:62" s="3" customFormat="1" ht="31.8" x14ac:dyDescent="0.3">
      <c r="A140" s="16" t="s">
        <v>188</v>
      </c>
      <c r="B140" s="17" t="s">
        <v>2559</v>
      </c>
      <c r="C140" s="568" t="s">
        <v>2560</v>
      </c>
      <c r="D140" s="568"/>
      <c r="E140" s="568"/>
      <c r="F140" s="16" t="s">
        <v>325</v>
      </c>
      <c r="G140" s="29">
        <v>7.0300000000000001E-2</v>
      </c>
      <c r="H140" s="55">
        <f t="shared" si="4"/>
        <v>33855.760000000002</v>
      </c>
      <c r="I140" s="55">
        <f t="shared" si="5"/>
        <v>2380.06</v>
      </c>
      <c r="J140" s="19">
        <v>2856.07</v>
      </c>
      <c r="K140" s="19">
        <f t="shared" si="6"/>
        <v>241630.87</v>
      </c>
      <c r="L140" s="19">
        <f t="shared" si="7"/>
        <v>16986.650000000001</v>
      </c>
      <c r="M140" s="19">
        <v>20383.98</v>
      </c>
      <c r="BE140" s="14"/>
      <c r="BF140" s="15"/>
      <c r="BG140" s="21" t="s">
        <v>2560</v>
      </c>
      <c r="BH140" s="41"/>
      <c r="BI140" s="12"/>
      <c r="BJ140" s="12"/>
    </row>
    <row r="141" spans="1:62" s="3" customFormat="1" ht="21.6" x14ac:dyDescent="0.3">
      <c r="A141" s="36" t="s">
        <v>139</v>
      </c>
      <c r="B141" s="37" t="s">
        <v>2561</v>
      </c>
      <c r="C141" s="599" t="s">
        <v>2562</v>
      </c>
      <c r="D141" s="599"/>
      <c r="E141" s="599"/>
      <c r="F141" s="38" t="s">
        <v>154</v>
      </c>
      <c r="G141" s="39" t="s">
        <v>2563</v>
      </c>
      <c r="H141" s="55"/>
      <c r="I141" s="55"/>
      <c r="J141" s="19"/>
      <c r="K141" s="19"/>
      <c r="L141" s="19"/>
      <c r="M141" s="19"/>
      <c r="BE141" s="14"/>
      <c r="BF141" s="15"/>
      <c r="BG141" s="21"/>
      <c r="BH141" s="41" t="s">
        <v>2562</v>
      </c>
      <c r="BI141" s="12"/>
      <c r="BJ141" s="12"/>
    </row>
    <row r="142" spans="1:62" s="3" customFormat="1" ht="21.6" x14ac:dyDescent="0.3">
      <c r="A142" s="25" t="s">
        <v>126</v>
      </c>
      <c r="B142" s="26" t="s">
        <v>2564</v>
      </c>
      <c r="C142" s="600" t="s">
        <v>2565</v>
      </c>
      <c r="D142" s="600"/>
      <c r="E142" s="600"/>
      <c r="F142" s="27" t="s">
        <v>46</v>
      </c>
      <c r="G142" s="22" t="s">
        <v>2566</v>
      </c>
      <c r="H142" s="55"/>
      <c r="I142" s="55"/>
      <c r="J142" s="19"/>
      <c r="K142" s="19"/>
      <c r="L142" s="19"/>
      <c r="M142" s="19"/>
      <c r="BE142" s="14"/>
      <c r="BF142" s="15"/>
      <c r="BG142" s="21"/>
      <c r="BH142" s="41"/>
      <c r="BI142" s="12"/>
      <c r="BJ142" s="12" t="s">
        <v>2565</v>
      </c>
    </row>
    <row r="143" spans="1:62" s="3" customFormat="1" ht="15" customHeight="1" x14ac:dyDescent="0.3">
      <c r="A143" s="593" t="s">
        <v>2567</v>
      </c>
      <c r="B143" s="570"/>
      <c r="C143" s="570"/>
      <c r="D143" s="570"/>
      <c r="E143" s="570"/>
      <c r="F143" s="570"/>
      <c r="G143" s="570"/>
      <c r="H143" s="354"/>
      <c r="I143" s="354"/>
      <c r="J143" s="267"/>
      <c r="K143" s="267"/>
      <c r="L143" s="267"/>
      <c r="M143" s="267"/>
      <c r="BE143" s="14"/>
      <c r="BF143" s="15" t="s">
        <v>2567</v>
      </c>
      <c r="BG143" s="21"/>
      <c r="BH143" s="41"/>
      <c r="BI143" s="12"/>
      <c r="BJ143" s="12"/>
    </row>
    <row r="144" spans="1:62" s="3" customFormat="1" ht="21.6" x14ac:dyDescent="0.3">
      <c r="A144" s="16" t="s">
        <v>192</v>
      </c>
      <c r="B144" s="17" t="s">
        <v>2568</v>
      </c>
      <c r="C144" s="568" t="s">
        <v>2569</v>
      </c>
      <c r="D144" s="568"/>
      <c r="E144" s="568"/>
      <c r="F144" s="16" t="s">
        <v>64</v>
      </c>
      <c r="G144" s="29">
        <v>8.2100000000000006E-2</v>
      </c>
      <c r="H144" s="55">
        <f t="shared" ref="H144:H194" si="8">I144/G144</f>
        <v>38506.21</v>
      </c>
      <c r="I144" s="55">
        <f t="shared" ref="I144:I194" si="9">J144/1.2</f>
        <v>3161.36</v>
      </c>
      <c r="J144" s="19">
        <v>3793.63</v>
      </c>
      <c r="K144" s="19">
        <f t="shared" ref="K144:K194" si="10">L144/G144</f>
        <v>10722.41</v>
      </c>
      <c r="L144" s="19">
        <f t="shared" ref="L144:L194" si="11">M144/1.2</f>
        <v>880.31</v>
      </c>
      <c r="M144" s="19">
        <v>1056.3699999999999</v>
      </c>
      <c r="BE144" s="14"/>
      <c r="BF144" s="15"/>
      <c r="BG144" s="21" t="s">
        <v>2569</v>
      </c>
      <c r="BH144" s="41"/>
      <c r="BI144" s="12"/>
      <c r="BJ144" s="12"/>
    </row>
    <row r="145" spans="1:62" s="3" customFormat="1" ht="20.399999999999999" x14ac:dyDescent="0.3">
      <c r="A145" s="25"/>
      <c r="B145" s="26" t="s">
        <v>150</v>
      </c>
      <c r="C145" s="600" t="s">
        <v>151</v>
      </c>
      <c r="D145" s="600"/>
      <c r="E145" s="600"/>
      <c r="F145" s="27" t="s">
        <v>46</v>
      </c>
      <c r="G145" s="22" t="s">
        <v>2570</v>
      </c>
      <c r="H145" s="55"/>
      <c r="I145" s="55"/>
      <c r="J145" s="19"/>
      <c r="K145" s="19"/>
      <c r="L145" s="19"/>
      <c r="M145" s="19"/>
      <c r="BE145" s="14"/>
      <c r="BF145" s="15"/>
      <c r="BG145" s="21"/>
      <c r="BH145" s="41"/>
      <c r="BI145" s="12" t="s">
        <v>151</v>
      </c>
      <c r="BJ145" s="12"/>
    </row>
    <row r="146" spans="1:62" s="3" customFormat="1" ht="20.399999999999999" x14ac:dyDescent="0.3">
      <c r="A146" s="25"/>
      <c r="B146" s="26" t="s">
        <v>2571</v>
      </c>
      <c r="C146" s="600" t="s">
        <v>2572</v>
      </c>
      <c r="D146" s="600"/>
      <c r="E146" s="600"/>
      <c r="F146" s="27" t="s">
        <v>2573</v>
      </c>
      <c r="G146" s="22" t="s">
        <v>2574</v>
      </c>
      <c r="H146" s="55"/>
      <c r="I146" s="55"/>
      <c r="J146" s="19"/>
      <c r="K146" s="19"/>
      <c r="L146" s="19"/>
      <c r="M146" s="19"/>
      <c r="BE146" s="14"/>
      <c r="BF146" s="15"/>
      <c r="BG146" s="21"/>
      <c r="BH146" s="41"/>
      <c r="BI146" s="12" t="s">
        <v>2572</v>
      </c>
      <c r="BJ146" s="12"/>
    </row>
    <row r="147" spans="1:62" s="3" customFormat="1" ht="20.399999999999999" x14ac:dyDescent="0.3">
      <c r="A147" s="36" t="s">
        <v>139</v>
      </c>
      <c r="B147" s="37" t="s">
        <v>2575</v>
      </c>
      <c r="C147" s="599" t="s">
        <v>2576</v>
      </c>
      <c r="D147" s="599"/>
      <c r="E147" s="599"/>
      <c r="F147" s="38" t="s">
        <v>67</v>
      </c>
      <c r="G147" s="39" t="s">
        <v>2570</v>
      </c>
      <c r="H147" s="55"/>
      <c r="I147" s="55"/>
      <c r="J147" s="19"/>
      <c r="K147" s="19"/>
      <c r="L147" s="19"/>
      <c r="M147" s="19"/>
      <c r="BE147" s="14"/>
      <c r="BF147" s="15"/>
      <c r="BG147" s="21"/>
      <c r="BH147" s="41" t="s">
        <v>2576</v>
      </c>
      <c r="BI147" s="12"/>
      <c r="BJ147" s="12"/>
    </row>
    <row r="148" spans="1:62" s="3" customFormat="1" ht="20.399999999999999" x14ac:dyDescent="0.3">
      <c r="A148" s="36" t="s">
        <v>139</v>
      </c>
      <c r="B148" s="37" t="s">
        <v>2513</v>
      </c>
      <c r="C148" s="599" t="s">
        <v>2577</v>
      </c>
      <c r="D148" s="599"/>
      <c r="E148" s="599"/>
      <c r="F148" s="38" t="s">
        <v>154</v>
      </c>
      <c r="G148" s="39" t="s">
        <v>2578</v>
      </c>
      <c r="H148" s="55"/>
      <c r="I148" s="55"/>
      <c r="J148" s="19"/>
      <c r="K148" s="19"/>
      <c r="L148" s="19"/>
      <c r="M148" s="19"/>
      <c r="BE148" s="14"/>
      <c r="BF148" s="15"/>
      <c r="BG148" s="21"/>
      <c r="BH148" s="41" t="s">
        <v>2577</v>
      </c>
      <c r="BI148" s="12"/>
      <c r="BJ148" s="12"/>
    </row>
    <row r="149" spans="1:62" s="3" customFormat="1" ht="20.399999999999999" x14ac:dyDescent="0.3">
      <c r="A149" s="36" t="s">
        <v>139</v>
      </c>
      <c r="B149" s="37" t="s">
        <v>2519</v>
      </c>
      <c r="C149" s="599" t="s">
        <v>2520</v>
      </c>
      <c r="D149" s="599"/>
      <c r="E149" s="599"/>
      <c r="F149" s="38" t="s">
        <v>67</v>
      </c>
      <c r="G149" s="39" t="s">
        <v>2579</v>
      </c>
      <c r="H149" s="55"/>
      <c r="I149" s="55"/>
      <c r="J149" s="19"/>
      <c r="K149" s="19"/>
      <c r="L149" s="19"/>
      <c r="M149" s="19"/>
      <c r="BE149" s="14"/>
      <c r="BF149" s="15"/>
      <c r="BG149" s="21"/>
      <c r="BH149" s="41" t="s">
        <v>2520</v>
      </c>
      <c r="BI149" s="12"/>
      <c r="BJ149" s="12"/>
    </row>
    <row r="150" spans="1:62" s="3" customFormat="1" ht="31.8" x14ac:dyDescent="0.3">
      <c r="A150" s="25" t="s">
        <v>126</v>
      </c>
      <c r="B150" s="26" t="s">
        <v>2580</v>
      </c>
      <c r="C150" s="600" t="s">
        <v>2511</v>
      </c>
      <c r="D150" s="600"/>
      <c r="E150" s="600"/>
      <c r="F150" s="27" t="s">
        <v>67</v>
      </c>
      <c r="G150" s="22" t="s">
        <v>2570</v>
      </c>
      <c r="H150" s="55"/>
      <c r="I150" s="55"/>
      <c r="J150" s="19"/>
      <c r="K150" s="19"/>
      <c r="L150" s="19"/>
      <c r="M150" s="19"/>
      <c r="BE150" s="14"/>
      <c r="BF150" s="15"/>
      <c r="BG150" s="21"/>
      <c r="BH150" s="41"/>
      <c r="BI150" s="12"/>
      <c r="BJ150" s="12" t="s">
        <v>2511</v>
      </c>
    </row>
    <row r="151" spans="1:62" s="3" customFormat="1" ht="21.6" x14ac:dyDescent="0.3">
      <c r="A151" s="25" t="s">
        <v>126</v>
      </c>
      <c r="B151" s="26" t="s">
        <v>2524</v>
      </c>
      <c r="C151" s="600" t="s">
        <v>2525</v>
      </c>
      <c r="D151" s="600"/>
      <c r="E151" s="600"/>
      <c r="F151" s="27" t="s">
        <v>154</v>
      </c>
      <c r="G151" s="22" t="s">
        <v>2581</v>
      </c>
      <c r="H151" s="55"/>
      <c r="I151" s="55"/>
      <c r="J151" s="19"/>
      <c r="K151" s="19"/>
      <c r="L151" s="19"/>
      <c r="M151" s="19"/>
      <c r="BE151" s="14"/>
      <c r="BF151" s="15"/>
      <c r="BG151" s="21"/>
      <c r="BH151" s="41"/>
      <c r="BI151" s="12"/>
      <c r="BJ151" s="12" t="s">
        <v>2525</v>
      </c>
    </row>
    <row r="152" spans="1:62" s="3" customFormat="1" ht="20.399999999999999" x14ac:dyDescent="0.3">
      <c r="A152" s="25" t="s">
        <v>126</v>
      </c>
      <c r="B152" s="26" t="s">
        <v>2526</v>
      </c>
      <c r="C152" s="600" t="s">
        <v>2527</v>
      </c>
      <c r="D152" s="600"/>
      <c r="E152" s="600"/>
      <c r="F152" s="27" t="s">
        <v>67</v>
      </c>
      <c r="G152" s="22" t="s">
        <v>2579</v>
      </c>
      <c r="H152" s="55"/>
      <c r="I152" s="55"/>
      <c r="J152" s="19"/>
      <c r="K152" s="19"/>
      <c r="L152" s="19"/>
      <c r="M152" s="19"/>
      <c r="BE152" s="14"/>
      <c r="BF152" s="15"/>
      <c r="BG152" s="21"/>
      <c r="BH152" s="41"/>
      <c r="BI152" s="12"/>
      <c r="BJ152" s="12" t="s">
        <v>2527</v>
      </c>
    </row>
    <row r="153" spans="1:62" s="3" customFormat="1" ht="14.4" x14ac:dyDescent="0.3">
      <c r="A153" s="593" t="s">
        <v>2582</v>
      </c>
      <c r="B153" s="570"/>
      <c r="C153" s="570"/>
      <c r="D153" s="570"/>
      <c r="E153" s="570"/>
      <c r="F153" s="570"/>
      <c r="G153" s="570"/>
      <c r="H153" s="354"/>
      <c r="I153" s="354"/>
      <c r="J153" s="267"/>
      <c r="K153" s="267"/>
      <c r="L153" s="267"/>
      <c r="M153" s="267"/>
      <c r="BE153" s="14"/>
      <c r="BF153" s="15" t="s">
        <v>2582</v>
      </c>
      <c r="BG153" s="21"/>
      <c r="BH153" s="41"/>
      <c r="BI153" s="12"/>
      <c r="BJ153" s="12"/>
    </row>
    <row r="154" spans="1:62" s="3" customFormat="1" ht="15" customHeight="1" x14ac:dyDescent="0.3">
      <c r="A154" s="593" t="s">
        <v>2506</v>
      </c>
      <c r="B154" s="570"/>
      <c r="C154" s="570"/>
      <c r="D154" s="570"/>
      <c r="E154" s="570"/>
      <c r="F154" s="570"/>
      <c r="G154" s="570"/>
      <c r="H154" s="354"/>
      <c r="I154" s="354"/>
      <c r="J154" s="267"/>
      <c r="K154" s="267"/>
      <c r="L154" s="267"/>
      <c r="M154" s="267"/>
      <c r="BE154" s="14"/>
      <c r="BF154" s="15" t="s">
        <v>2506</v>
      </c>
      <c r="BG154" s="21"/>
      <c r="BH154" s="41"/>
      <c r="BI154" s="12"/>
      <c r="BJ154" s="12"/>
    </row>
    <row r="155" spans="1:62" s="3" customFormat="1" ht="21.6" x14ac:dyDescent="0.3">
      <c r="A155" s="16" t="s">
        <v>194</v>
      </c>
      <c r="B155" s="17" t="s">
        <v>2507</v>
      </c>
      <c r="C155" s="568" t="s">
        <v>2508</v>
      </c>
      <c r="D155" s="568"/>
      <c r="E155" s="568"/>
      <c r="F155" s="16" t="s">
        <v>325</v>
      </c>
      <c r="G155" s="29">
        <v>3.9199999999999999E-2</v>
      </c>
      <c r="H155" s="55">
        <f t="shared" si="8"/>
        <v>373603.06</v>
      </c>
      <c r="I155" s="55">
        <f t="shared" si="9"/>
        <v>14645.24</v>
      </c>
      <c r="J155" s="19">
        <v>17574.29</v>
      </c>
      <c r="K155" s="19">
        <f t="shared" si="10"/>
        <v>202980.36</v>
      </c>
      <c r="L155" s="19">
        <f t="shared" si="11"/>
        <v>7956.83</v>
      </c>
      <c r="M155" s="19">
        <v>9548.2000000000007</v>
      </c>
      <c r="BE155" s="14"/>
      <c r="BF155" s="15"/>
      <c r="BG155" s="21" t="s">
        <v>2508</v>
      </c>
      <c r="BH155" s="41"/>
      <c r="BI155" s="12"/>
      <c r="BJ155" s="12"/>
    </row>
    <row r="156" spans="1:62" s="3" customFormat="1" ht="20.399999999999999" x14ac:dyDescent="0.3">
      <c r="A156" s="25"/>
      <c r="B156" s="26" t="s">
        <v>150</v>
      </c>
      <c r="C156" s="600" t="s">
        <v>151</v>
      </c>
      <c r="D156" s="600"/>
      <c r="E156" s="600"/>
      <c r="F156" s="27" t="s">
        <v>46</v>
      </c>
      <c r="G156" s="22" t="s">
        <v>2583</v>
      </c>
      <c r="H156" s="55"/>
      <c r="I156" s="55"/>
      <c r="J156" s="19"/>
      <c r="K156" s="19"/>
      <c r="L156" s="19"/>
      <c r="M156" s="19"/>
      <c r="BE156" s="14"/>
      <c r="BF156" s="15"/>
      <c r="BG156" s="21"/>
      <c r="BH156" s="41"/>
      <c r="BI156" s="12" t="s">
        <v>151</v>
      </c>
      <c r="BJ156" s="12"/>
    </row>
    <row r="157" spans="1:62" s="3" customFormat="1" ht="31.8" x14ac:dyDescent="0.3">
      <c r="A157" s="25"/>
      <c r="B157" s="26" t="s">
        <v>2510</v>
      </c>
      <c r="C157" s="600" t="s">
        <v>2511</v>
      </c>
      <c r="D157" s="600"/>
      <c r="E157" s="600"/>
      <c r="F157" s="27" t="s">
        <v>67</v>
      </c>
      <c r="G157" s="22" t="s">
        <v>2584</v>
      </c>
      <c r="H157" s="55"/>
      <c r="I157" s="55"/>
      <c r="J157" s="19"/>
      <c r="K157" s="19"/>
      <c r="L157" s="19"/>
      <c r="M157" s="19"/>
      <c r="BE157" s="14"/>
      <c r="BF157" s="15"/>
      <c r="BG157" s="21"/>
      <c r="BH157" s="41"/>
      <c r="BI157" s="12" t="s">
        <v>2511</v>
      </c>
      <c r="BJ157" s="12"/>
    </row>
    <row r="158" spans="1:62" s="3" customFormat="1" ht="20.399999999999999" x14ac:dyDescent="0.3">
      <c r="A158" s="36" t="s">
        <v>139</v>
      </c>
      <c r="B158" s="37" t="s">
        <v>2513</v>
      </c>
      <c r="C158" s="599" t="s">
        <v>2514</v>
      </c>
      <c r="D158" s="599"/>
      <c r="E158" s="599"/>
      <c r="F158" s="38" t="s">
        <v>154</v>
      </c>
      <c r="G158" s="39" t="s">
        <v>2585</v>
      </c>
      <c r="H158" s="55"/>
      <c r="I158" s="55"/>
      <c r="J158" s="19"/>
      <c r="K158" s="19"/>
      <c r="L158" s="19"/>
      <c r="M158" s="19"/>
      <c r="BE158" s="14"/>
      <c r="BF158" s="15"/>
      <c r="BG158" s="21"/>
      <c r="BH158" s="41" t="s">
        <v>2514</v>
      </c>
      <c r="BI158" s="12"/>
      <c r="BJ158" s="12"/>
    </row>
    <row r="159" spans="1:62" s="3" customFormat="1" ht="20.399999999999999" x14ac:dyDescent="0.3">
      <c r="A159" s="36" t="s">
        <v>139</v>
      </c>
      <c r="B159" s="37" t="s">
        <v>2516</v>
      </c>
      <c r="C159" s="599" t="s">
        <v>2517</v>
      </c>
      <c r="D159" s="599"/>
      <c r="E159" s="599"/>
      <c r="F159" s="38" t="s">
        <v>46</v>
      </c>
      <c r="G159" s="39" t="s">
        <v>2586</v>
      </c>
      <c r="H159" s="55"/>
      <c r="I159" s="55"/>
      <c r="J159" s="19"/>
      <c r="K159" s="19"/>
      <c r="L159" s="19"/>
      <c r="M159" s="19"/>
      <c r="BE159" s="14"/>
      <c r="BF159" s="15"/>
      <c r="BG159" s="21"/>
      <c r="BH159" s="41" t="s">
        <v>2517</v>
      </c>
      <c r="BI159" s="12"/>
      <c r="BJ159" s="12"/>
    </row>
    <row r="160" spans="1:62" s="3" customFormat="1" ht="20.399999999999999" x14ac:dyDescent="0.3">
      <c r="A160" s="36" t="s">
        <v>139</v>
      </c>
      <c r="B160" s="37" t="s">
        <v>2519</v>
      </c>
      <c r="C160" s="599" t="s">
        <v>2520</v>
      </c>
      <c r="D160" s="599"/>
      <c r="E160" s="599"/>
      <c r="F160" s="38" t="s">
        <v>67</v>
      </c>
      <c r="G160" s="39" t="s">
        <v>2587</v>
      </c>
      <c r="H160" s="55"/>
      <c r="I160" s="55"/>
      <c r="J160" s="19"/>
      <c r="K160" s="19"/>
      <c r="L160" s="19"/>
      <c r="M160" s="19"/>
      <c r="BE160" s="14"/>
      <c r="BF160" s="15"/>
      <c r="BG160" s="21"/>
      <c r="BH160" s="41" t="s">
        <v>2520</v>
      </c>
      <c r="BI160" s="12"/>
      <c r="BJ160" s="12"/>
    </row>
    <row r="161" spans="1:62" s="3" customFormat="1" ht="20.399999999999999" x14ac:dyDescent="0.3">
      <c r="A161" s="36" t="s">
        <v>75</v>
      </c>
      <c r="B161" s="37" t="s">
        <v>2522</v>
      </c>
      <c r="C161" s="599" t="s">
        <v>2523</v>
      </c>
      <c r="D161" s="599"/>
      <c r="E161" s="599"/>
      <c r="F161" s="38" t="s">
        <v>67</v>
      </c>
      <c r="G161" s="39" t="s">
        <v>33</v>
      </c>
      <c r="H161" s="55"/>
      <c r="I161" s="55"/>
      <c r="J161" s="19"/>
      <c r="K161" s="19"/>
      <c r="L161" s="19"/>
      <c r="M161" s="19"/>
      <c r="BE161" s="14"/>
      <c r="BF161" s="15"/>
      <c r="BG161" s="21"/>
      <c r="BH161" s="41" t="s">
        <v>2523</v>
      </c>
      <c r="BI161" s="12"/>
      <c r="BJ161" s="12"/>
    </row>
    <row r="162" spans="1:62" s="3" customFormat="1" ht="21.6" x14ac:dyDescent="0.3">
      <c r="A162" s="25" t="s">
        <v>126</v>
      </c>
      <c r="B162" s="26" t="s">
        <v>2524</v>
      </c>
      <c r="C162" s="600" t="s">
        <v>2525</v>
      </c>
      <c r="D162" s="600"/>
      <c r="E162" s="600"/>
      <c r="F162" s="27" t="s">
        <v>154</v>
      </c>
      <c r="G162" s="22" t="s">
        <v>2585</v>
      </c>
      <c r="H162" s="55"/>
      <c r="I162" s="55"/>
      <c r="J162" s="19"/>
      <c r="K162" s="19"/>
      <c r="L162" s="19"/>
      <c r="M162" s="19"/>
      <c r="BE162" s="14"/>
      <c r="BF162" s="15"/>
      <c r="BG162" s="21"/>
      <c r="BH162" s="41"/>
      <c r="BI162" s="12"/>
      <c r="BJ162" s="12" t="s">
        <v>2525</v>
      </c>
    </row>
    <row r="163" spans="1:62" s="3" customFormat="1" ht="20.399999999999999" x14ac:dyDescent="0.3">
      <c r="A163" s="25" t="s">
        <v>126</v>
      </c>
      <c r="B163" s="26" t="s">
        <v>2526</v>
      </c>
      <c r="C163" s="600" t="s">
        <v>2527</v>
      </c>
      <c r="D163" s="600"/>
      <c r="E163" s="600"/>
      <c r="F163" s="27" t="s">
        <v>67</v>
      </c>
      <c r="G163" s="22" t="s">
        <v>2587</v>
      </c>
      <c r="H163" s="55"/>
      <c r="I163" s="55"/>
      <c r="J163" s="19"/>
      <c r="K163" s="19"/>
      <c r="L163" s="19"/>
      <c r="M163" s="19"/>
      <c r="BE163" s="14"/>
      <c r="BF163" s="15"/>
      <c r="BG163" s="21"/>
      <c r="BH163" s="41"/>
      <c r="BI163" s="12"/>
      <c r="BJ163" s="12" t="s">
        <v>2527</v>
      </c>
    </row>
    <row r="164" spans="1:62" s="3" customFormat="1" ht="20.399999999999999" x14ac:dyDescent="0.3">
      <c r="A164" s="25" t="s">
        <v>126</v>
      </c>
      <c r="B164" s="26" t="s">
        <v>2528</v>
      </c>
      <c r="C164" s="600" t="s">
        <v>2529</v>
      </c>
      <c r="D164" s="600"/>
      <c r="E164" s="600"/>
      <c r="F164" s="27" t="s">
        <v>46</v>
      </c>
      <c r="G164" s="22" t="s">
        <v>2586</v>
      </c>
      <c r="H164" s="55"/>
      <c r="I164" s="55"/>
      <c r="J164" s="19"/>
      <c r="K164" s="19"/>
      <c r="L164" s="19"/>
      <c r="M164" s="19"/>
      <c r="BE164" s="14"/>
      <c r="BF164" s="15"/>
      <c r="BG164" s="21"/>
      <c r="BH164" s="41"/>
      <c r="BI164" s="12"/>
      <c r="BJ164" s="12" t="s">
        <v>2529</v>
      </c>
    </row>
    <row r="165" spans="1:62" s="3" customFormat="1" ht="20.399999999999999" x14ac:dyDescent="0.3">
      <c r="A165" s="25" t="s">
        <v>126</v>
      </c>
      <c r="B165" s="26" t="s">
        <v>2530</v>
      </c>
      <c r="C165" s="600" t="s">
        <v>2531</v>
      </c>
      <c r="D165" s="600"/>
      <c r="E165" s="600"/>
      <c r="F165" s="27" t="s">
        <v>72</v>
      </c>
      <c r="G165" s="22" t="s">
        <v>2588</v>
      </c>
      <c r="H165" s="55"/>
      <c r="I165" s="55"/>
      <c r="J165" s="19"/>
      <c r="K165" s="19"/>
      <c r="L165" s="19"/>
      <c r="M165" s="19"/>
      <c r="BE165" s="14"/>
      <c r="BF165" s="15"/>
      <c r="BG165" s="21"/>
      <c r="BH165" s="41"/>
      <c r="BI165" s="12"/>
      <c r="BJ165" s="12" t="s">
        <v>2531</v>
      </c>
    </row>
    <row r="166" spans="1:62" s="3" customFormat="1" ht="15" customHeight="1" x14ac:dyDescent="0.3">
      <c r="A166" s="593" t="s">
        <v>2589</v>
      </c>
      <c r="B166" s="570"/>
      <c r="C166" s="570"/>
      <c r="D166" s="570"/>
      <c r="E166" s="570"/>
      <c r="F166" s="570"/>
      <c r="G166" s="570"/>
      <c r="H166" s="354"/>
      <c r="I166" s="354"/>
      <c r="J166" s="267"/>
      <c r="K166" s="267"/>
      <c r="L166" s="267"/>
      <c r="M166" s="267"/>
      <c r="BE166" s="14"/>
      <c r="BF166" s="15" t="s">
        <v>2589</v>
      </c>
      <c r="BG166" s="21"/>
      <c r="BH166" s="41"/>
      <c r="BI166" s="12"/>
      <c r="BJ166" s="12"/>
    </row>
    <row r="167" spans="1:62" s="3" customFormat="1" ht="21.6" x14ac:dyDescent="0.3">
      <c r="A167" s="16" t="s">
        <v>197</v>
      </c>
      <c r="B167" s="17" t="s">
        <v>2590</v>
      </c>
      <c r="C167" s="568" t="s">
        <v>2591</v>
      </c>
      <c r="D167" s="568"/>
      <c r="E167" s="568"/>
      <c r="F167" s="16" t="s">
        <v>325</v>
      </c>
      <c r="G167" s="29">
        <v>6.4600000000000005E-2</v>
      </c>
      <c r="H167" s="55">
        <f t="shared" si="8"/>
        <v>39371.360000000001</v>
      </c>
      <c r="I167" s="55">
        <f t="shared" si="9"/>
        <v>2543.39</v>
      </c>
      <c r="J167" s="19">
        <v>3052.07</v>
      </c>
      <c r="K167" s="19">
        <f t="shared" si="10"/>
        <v>7103.41</v>
      </c>
      <c r="L167" s="19">
        <f t="shared" si="11"/>
        <v>458.88</v>
      </c>
      <c r="M167" s="19">
        <v>550.65</v>
      </c>
      <c r="BE167" s="14"/>
      <c r="BF167" s="15"/>
      <c r="BG167" s="21" t="s">
        <v>2591</v>
      </c>
      <c r="BH167" s="41"/>
      <c r="BI167" s="12"/>
      <c r="BJ167" s="12"/>
    </row>
    <row r="168" spans="1:62" s="3" customFormat="1" ht="20.399999999999999" x14ac:dyDescent="0.3">
      <c r="A168" s="25"/>
      <c r="B168" s="26" t="s">
        <v>2592</v>
      </c>
      <c r="C168" s="600" t="s">
        <v>2593</v>
      </c>
      <c r="D168" s="600"/>
      <c r="E168" s="600"/>
      <c r="F168" s="27" t="s">
        <v>67</v>
      </c>
      <c r="G168" s="22" t="s">
        <v>2594</v>
      </c>
      <c r="H168" s="55"/>
      <c r="I168" s="55"/>
      <c r="J168" s="19"/>
      <c r="K168" s="19"/>
      <c r="L168" s="19"/>
      <c r="M168" s="19"/>
      <c r="BE168" s="14"/>
      <c r="BF168" s="15"/>
      <c r="BG168" s="21"/>
      <c r="BH168" s="41"/>
      <c r="BI168" s="12" t="s">
        <v>2593</v>
      </c>
      <c r="BJ168" s="12"/>
    </row>
    <row r="169" spans="1:62" s="3" customFormat="1" ht="20.399999999999999" x14ac:dyDescent="0.3">
      <c r="A169" s="25"/>
      <c r="B169" s="26" t="s">
        <v>2595</v>
      </c>
      <c r="C169" s="600" t="s">
        <v>2596</v>
      </c>
      <c r="D169" s="600"/>
      <c r="E169" s="600"/>
      <c r="F169" s="27" t="s">
        <v>67</v>
      </c>
      <c r="G169" s="22" t="s">
        <v>2597</v>
      </c>
      <c r="H169" s="55"/>
      <c r="I169" s="55"/>
      <c r="J169" s="19"/>
      <c r="K169" s="19"/>
      <c r="L169" s="19"/>
      <c r="M169" s="19"/>
      <c r="BE169" s="14"/>
      <c r="BF169" s="15"/>
      <c r="BG169" s="21"/>
      <c r="BH169" s="41"/>
      <c r="BI169" s="12" t="s">
        <v>2596</v>
      </c>
      <c r="BJ169" s="12"/>
    </row>
    <row r="170" spans="1:62" s="3" customFormat="1" ht="20.399999999999999" x14ac:dyDescent="0.3">
      <c r="A170" s="25"/>
      <c r="B170" s="26" t="s">
        <v>1258</v>
      </c>
      <c r="C170" s="600" t="s">
        <v>1259</v>
      </c>
      <c r="D170" s="600"/>
      <c r="E170" s="600"/>
      <c r="F170" s="27" t="s">
        <v>67</v>
      </c>
      <c r="G170" s="22" t="s">
        <v>2598</v>
      </c>
      <c r="H170" s="55"/>
      <c r="I170" s="55"/>
      <c r="J170" s="19"/>
      <c r="K170" s="19"/>
      <c r="L170" s="19"/>
      <c r="M170" s="19"/>
      <c r="BE170" s="14"/>
      <c r="BF170" s="15"/>
      <c r="BG170" s="21"/>
      <c r="BH170" s="41"/>
      <c r="BI170" s="12" t="s">
        <v>1259</v>
      </c>
      <c r="BJ170" s="12"/>
    </row>
    <row r="171" spans="1:62" s="3" customFormat="1" ht="20.399999999999999" x14ac:dyDescent="0.3">
      <c r="A171" s="25"/>
      <c r="B171" s="26" t="s">
        <v>2599</v>
      </c>
      <c r="C171" s="600" t="s">
        <v>2600</v>
      </c>
      <c r="D171" s="600"/>
      <c r="E171" s="600"/>
      <c r="F171" s="27" t="s">
        <v>72</v>
      </c>
      <c r="G171" s="22" t="s">
        <v>2601</v>
      </c>
      <c r="H171" s="55"/>
      <c r="I171" s="55"/>
      <c r="J171" s="19"/>
      <c r="K171" s="19"/>
      <c r="L171" s="19"/>
      <c r="M171" s="19"/>
      <c r="BE171" s="14"/>
      <c r="BF171" s="15"/>
      <c r="BG171" s="21"/>
      <c r="BH171" s="41"/>
      <c r="BI171" s="12" t="s">
        <v>2600</v>
      </c>
      <c r="BJ171" s="12"/>
    </row>
    <row r="172" spans="1:62" s="3" customFormat="1" ht="20.399999999999999" x14ac:dyDescent="0.3">
      <c r="A172" s="25"/>
      <c r="B172" s="26" t="s">
        <v>2602</v>
      </c>
      <c r="C172" s="600" t="s">
        <v>2603</v>
      </c>
      <c r="D172" s="600"/>
      <c r="E172" s="600"/>
      <c r="F172" s="27" t="s">
        <v>67</v>
      </c>
      <c r="G172" s="22" t="s">
        <v>2604</v>
      </c>
      <c r="H172" s="55"/>
      <c r="I172" s="55"/>
      <c r="J172" s="19"/>
      <c r="K172" s="19"/>
      <c r="L172" s="19"/>
      <c r="M172" s="19"/>
      <c r="BE172" s="14"/>
      <c r="BF172" s="15"/>
      <c r="BG172" s="21"/>
      <c r="BH172" s="41"/>
      <c r="BI172" s="12" t="s">
        <v>2603</v>
      </c>
      <c r="BJ172" s="12"/>
    </row>
    <row r="173" spans="1:62" s="3" customFormat="1" ht="20.399999999999999" x14ac:dyDescent="0.3">
      <c r="A173" s="25"/>
      <c r="B173" s="26" t="s">
        <v>335</v>
      </c>
      <c r="C173" s="600" t="s">
        <v>336</v>
      </c>
      <c r="D173" s="600"/>
      <c r="E173" s="600"/>
      <c r="F173" s="27" t="s">
        <v>72</v>
      </c>
      <c r="G173" s="22" t="s">
        <v>2605</v>
      </c>
      <c r="H173" s="55"/>
      <c r="I173" s="55"/>
      <c r="J173" s="19"/>
      <c r="K173" s="19"/>
      <c r="L173" s="19"/>
      <c r="M173" s="19"/>
      <c r="BE173" s="14"/>
      <c r="BF173" s="15"/>
      <c r="BG173" s="21"/>
      <c r="BH173" s="41"/>
      <c r="BI173" s="12" t="s">
        <v>336</v>
      </c>
      <c r="BJ173" s="12"/>
    </row>
    <row r="174" spans="1:62" s="3" customFormat="1" ht="15" customHeight="1" x14ac:dyDescent="0.3">
      <c r="A174" s="593" t="s">
        <v>2533</v>
      </c>
      <c r="B174" s="570"/>
      <c r="C174" s="570"/>
      <c r="D174" s="570"/>
      <c r="E174" s="570"/>
      <c r="F174" s="570"/>
      <c r="G174" s="570"/>
      <c r="H174" s="354"/>
      <c r="I174" s="354"/>
      <c r="J174" s="267"/>
      <c r="K174" s="267"/>
      <c r="L174" s="267"/>
      <c r="M174" s="267"/>
      <c r="BE174" s="14"/>
      <c r="BF174" s="15" t="s">
        <v>2533</v>
      </c>
      <c r="BG174" s="21"/>
      <c r="BH174" s="41"/>
      <c r="BI174" s="12"/>
      <c r="BJ174" s="12"/>
    </row>
    <row r="175" spans="1:62" s="3" customFormat="1" ht="21.6" x14ac:dyDescent="0.3">
      <c r="A175" s="16" t="s">
        <v>215</v>
      </c>
      <c r="B175" s="17" t="s">
        <v>2534</v>
      </c>
      <c r="C175" s="568" t="s">
        <v>2535</v>
      </c>
      <c r="D175" s="568"/>
      <c r="E175" s="568"/>
      <c r="F175" s="16" t="s">
        <v>325</v>
      </c>
      <c r="G175" s="29">
        <v>5.2200000000000003E-2</v>
      </c>
      <c r="H175" s="55">
        <f t="shared" si="8"/>
        <v>40914.370000000003</v>
      </c>
      <c r="I175" s="55">
        <f t="shared" si="9"/>
        <v>2135.73</v>
      </c>
      <c r="J175" s="19">
        <v>2562.87</v>
      </c>
      <c r="K175" s="19">
        <f t="shared" si="10"/>
        <v>11553.07</v>
      </c>
      <c r="L175" s="19">
        <f t="shared" si="11"/>
        <v>603.07000000000005</v>
      </c>
      <c r="M175" s="19">
        <v>723.68</v>
      </c>
      <c r="BE175" s="14"/>
      <c r="BF175" s="15"/>
      <c r="BG175" s="21" t="s">
        <v>2535</v>
      </c>
      <c r="BH175" s="41"/>
      <c r="BI175" s="12"/>
      <c r="BJ175" s="12"/>
    </row>
    <row r="176" spans="1:62" s="3" customFormat="1" ht="20.399999999999999" x14ac:dyDescent="0.3">
      <c r="A176" s="25"/>
      <c r="B176" s="26" t="s">
        <v>150</v>
      </c>
      <c r="C176" s="600" t="s">
        <v>151</v>
      </c>
      <c r="D176" s="600"/>
      <c r="E176" s="600"/>
      <c r="F176" s="27" t="s">
        <v>46</v>
      </c>
      <c r="G176" s="22" t="s">
        <v>2606</v>
      </c>
      <c r="H176" s="55"/>
      <c r="I176" s="55"/>
      <c r="J176" s="19"/>
      <c r="K176" s="19"/>
      <c r="L176" s="19"/>
      <c r="M176" s="19"/>
      <c r="BE176" s="14"/>
      <c r="BF176" s="15"/>
      <c r="BG176" s="21"/>
      <c r="BH176" s="41"/>
      <c r="BI176" s="12" t="s">
        <v>151</v>
      </c>
      <c r="BJ176" s="12"/>
    </row>
    <row r="177" spans="1:62" s="3" customFormat="1" ht="21.6" x14ac:dyDescent="0.3">
      <c r="A177" s="36" t="s">
        <v>139</v>
      </c>
      <c r="B177" s="37" t="s">
        <v>2537</v>
      </c>
      <c r="C177" s="599" t="s">
        <v>2538</v>
      </c>
      <c r="D177" s="599"/>
      <c r="E177" s="599"/>
      <c r="F177" s="38" t="s">
        <v>46</v>
      </c>
      <c r="G177" s="39" t="s">
        <v>2607</v>
      </c>
      <c r="H177" s="55"/>
      <c r="I177" s="55"/>
      <c r="J177" s="19"/>
      <c r="K177" s="19"/>
      <c r="L177" s="19"/>
      <c r="M177" s="19"/>
      <c r="BE177" s="14"/>
      <c r="BF177" s="15"/>
      <c r="BG177" s="21"/>
      <c r="BH177" s="41" t="s">
        <v>2538</v>
      </c>
      <c r="BI177" s="12"/>
      <c r="BJ177" s="12"/>
    </row>
    <row r="178" spans="1:62" s="3" customFormat="1" ht="20.399999999999999" x14ac:dyDescent="0.3">
      <c r="A178" s="25" t="s">
        <v>126</v>
      </c>
      <c r="B178" s="26" t="s">
        <v>2540</v>
      </c>
      <c r="C178" s="600" t="s">
        <v>81</v>
      </c>
      <c r="D178" s="600"/>
      <c r="E178" s="600"/>
      <c r="F178" s="27" t="s">
        <v>46</v>
      </c>
      <c r="G178" s="22" t="s">
        <v>2607</v>
      </c>
      <c r="H178" s="55"/>
      <c r="I178" s="55"/>
      <c r="J178" s="19"/>
      <c r="K178" s="19"/>
      <c r="L178" s="19"/>
      <c r="M178" s="19"/>
      <c r="BE178" s="14"/>
      <c r="BF178" s="15"/>
      <c r="BG178" s="21"/>
      <c r="BH178" s="41"/>
      <c r="BI178" s="12"/>
      <c r="BJ178" s="12" t="s">
        <v>81</v>
      </c>
    </row>
    <row r="179" spans="1:62" s="3" customFormat="1" ht="31.8" x14ac:dyDescent="0.3">
      <c r="A179" s="16" t="s">
        <v>218</v>
      </c>
      <c r="B179" s="17" t="s">
        <v>2541</v>
      </c>
      <c r="C179" s="568" t="s">
        <v>2542</v>
      </c>
      <c r="D179" s="568"/>
      <c r="E179" s="568"/>
      <c r="F179" s="16" t="s">
        <v>325</v>
      </c>
      <c r="G179" s="29">
        <v>5.2200000000000003E-2</v>
      </c>
      <c r="H179" s="55">
        <f t="shared" si="8"/>
        <v>4231.6099999999997</v>
      </c>
      <c r="I179" s="55">
        <f t="shared" si="9"/>
        <v>220.89</v>
      </c>
      <c r="J179" s="19">
        <v>265.07</v>
      </c>
      <c r="K179" s="19">
        <f t="shared" si="10"/>
        <v>57327.78</v>
      </c>
      <c r="L179" s="19">
        <f t="shared" si="11"/>
        <v>2992.51</v>
      </c>
      <c r="M179" s="19">
        <v>3591.01</v>
      </c>
      <c r="BE179" s="14"/>
      <c r="BF179" s="15"/>
      <c r="BG179" s="21" t="s">
        <v>2542</v>
      </c>
      <c r="BH179" s="41"/>
      <c r="BI179" s="12"/>
      <c r="BJ179" s="12"/>
    </row>
    <row r="180" spans="1:62" s="3" customFormat="1" ht="21.6" x14ac:dyDescent="0.3">
      <c r="A180" s="36" t="s">
        <v>139</v>
      </c>
      <c r="B180" s="37" t="s">
        <v>2537</v>
      </c>
      <c r="C180" s="599" t="s">
        <v>2538</v>
      </c>
      <c r="D180" s="599"/>
      <c r="E180" s="599"/>
      <c r="F180" s="38" t="s">
        <v>46</v>
      </c>
      <c r="G180" s="39" t="s">
        <v>2608</v>
      </c>
      <c r="H180" s="55"/>
      <c r="I180" s="55"/>
      <c r="J180" s="19"/>
      <c r="K180" s="19"/>
      <c r="L180" s="19"/>
      <c r="M180" s="19"/>
      <c r="BE180" s="14"/>
      <c r="BF180" s="15"/>
      <c r="BG180" s="21"/>
      <c r="BH180" s="41" t="s">
        <v>2538</v>
      </c>
      <c r="BI180" s="12"/>
      <c r="BJ180" s="12"/>
    </row>
    <row r="181" spans="1:62" s="3" customFormat="1" ht="20.399999999999999" x14ac:dyDescent="0.3">
      <c r="A181" s="25" t="s">
        <v>126</v>
      </c>
      <c r="B181" s="26" t="s">
        <v>2540</v>
      </c>
      <c r="C181" s="600" t="s">
        <v>81</v>
      </c>
      <c r="D181" s="600"/>
      <c r="E181" s="600"/>
      <c r="F181" s="27" t="s">
        <v>46</v>
      </c>
      <c r="G181" s="22" t="s">
        <v>2609</v>
      </c>
      <c r="H181" s="55"/>
      <c r="I181" s="55"/>
      <c r="J181" s="19"/>
      <c r="K181" s="19"/>
      <c r="L181" s="19"/>
      <c r="M181" s="19"/>
      <c r="BE181" s="14"/>
      <c r="BF181" s="15"/>
      <c r="BG181" s="21"/>
      <c r="BH181" s="41"/>
      <c r="BI181" s="12"/>
      <c r="BJ181" s="12" t="s">
        <v>81</v>
      </c>
    </row>
    <row r="182" spans="1:62" s="3" customFormat="1" ht="21.6" x14ac:dyDescent="0.3">
      <c r="A182" s="16" t="s">
        <v>221</v>
      </c>
      <c r="B182" s="17" t="s">
        <v>2545</v>
      </c>
      <c r="C182" s="568" t="s">
        <v>2546</v>
      </c>
      <c r="D182" s="568"/>
      <c r="E182" s="568"/>
      <c r="F182" s="16" t="s">
        <v>67</v>
      </c>
      <c r="G182" s="44">
        <v>1.6181999999999998E-2</v>
      </c>
      <c r="H182" s="55">
        <f t="shared" si="8"/>
        <v>14043.38</v>
      </c>
      <c r="I182" s="55">
        <f t="shared" si="9"/>
        <v>227.25</v>
      </c>
      <c r="J182" s="19">
        <v>272.7</v>
      </c>
      <c r="K182" s="19">
        <f t="shared" si="10"/>
        <v>81493.02</v>
      </c>
      <c r="L182" s="19">
        <f t="shared" si="11"/>
        <v>1318.72</v>
      </c>
      <c r="M182" s="19">
        <v>1582.46</v>
      </c>
      <c r="BE182" s="14"/>
      <c r="BF182" s="15"/>
      <c r="BG182" s="21" t="s">
        <v>2546</v>
      </c>
      <c r="BH182" s="41"/>
      <c r="BI182" s="12"/>
      <c r="BJ182" s="12"/>
    </row>
    <row r="183" spans="1:62" s="3" customFormat="1" ht="20.399999999999999" x14ac:dyDescent="0.3">
      <c r="A183" s="25"/>
      <c r="B183" s="26" t="s">
        <v>2547</v>
      </c>
      <c r="C183" s="600" t="s">
        <v>2548</v>
      </c>
      <c r="D183" s="600"/>
      <c r="E183" s="600"/>
      <c r="F183" s="27" t="s">
        <v>67</v>
      </c>
      <c r="G183" s="22" t="s">
        <v>2610</v>
      </c>
      <c r="H183" s="55"/>
      <c r="I183" s="55"/>
      <c r="J183" s="19"/>
      <c r="K183" s="19"/>
      <c r="L183" s="19"/>
      <c r="M183" s="19"/>
      <c r="BE183" s="14"/>
      <c r="BF183" s="15"/>
      <c r="BG183" s="21"/>
      <c r="BH183" s="41"/>
      <c r="BI183" s="12" t="s">
        <v>2548</v>
      </c>
      <c r="BJ183" s="12"/>
    </row>
    <row r="184" spans="1:62" s="3" customFormat="1" ht="20.399999999999999" x14ac:dyDescent="0.3">
      <c r="A184" s="36" t="s">
        <v>139</v>
      </c>
      <c r="B184" s="37" t="s">
        <v>284</v>
      </c>
      <c r="C184" s="599" t="s">
        <v>285</v>
      </c>
      <c r="D184" s="599"/>
      <c r="E184" s="599"/>
      <c r="F184" s="38" t="s">
        <v>67</v>
      </c>
      <c r="G184" s="39" t="s">
        <v>2611</v>
      </c>
      <c r="H184" s="55"/>
      <c r="I184" s="55"/>
      <c r="J184" s="19"/>
      <c r="K184" s="19"/>
      <c r="L184" s="19"/>
      <c r="M184" s="19"/>
      <c r="BE184" s="14"/>
      <c r="BF184" s="15"/>
      <c r="BG184" s="21"/>
      <c r="BH184" s="41" t="s">
        <v>285</v>
      </c>
      <c r="BI184" s="12"/>
      <c r="BJ184" s="12"/>
    </row>
    <row r="185" spans="1:62" s="3" customFormat="1" ht="31.8" x14ac:dyDescent="0.3">
      <c r="A185" s="25" t="s">
        <v>126</v>
      </c>
      <c r="B185" s="26" t="s">
        <v>2551</v>
      </c>
      <c r="C185" s="600" t="s">
        <v>2552</v>
      </c>
      <c r="D185" s="600"/>
      <c r="E185" s="600"/>
      <c r="F185" s="27" t="s">
        <v>154</v>
      </c>
      <c r="G185" s="22" t="s">
        <v>2612</v>
      </c>
      <c r="H185" s="55"/>
      <c r="I185" s="55"/>
      <c r="J185" s="19"/>
      <c r="K185" s="19"/>
      <c r="L185" s="19"/>
      <c r="M185" s="19"/>
      <c r="BE185" s="14"/>
      <c r="BF185" s="15"/>
      <c r="BG185" s="21"/>
      <c r="BH185" s="41"/>
      <c r="BI185" s="12"/>
      <c r="BJ185" s="12" t="s">
        <v>2552</v>
      </c>
    </row>
    <row r="186" spans="1:62" s="3" customFormat="1" ht="15" customHeight="1" x14ac:dyDescent="0.3">
      <c r="A186" s="593" t="s">
        <v>2554</v>
      </c>
      <c r="B186" s="570"/>
      <c r="C186" s="570"/>
      <c r="D186" s="570"/>
      <c r="E186" s="570"/>
      <c r="F186" s="570"/>
      <c r="G186" s="570"/>
      <c r="H186" s="354"/>
      <c r="I186" s="354"/>
      <c r="J186" s="267"/>
      <c r="K186" s="267"/>
      <c r="L186" s="267"/>
      <c r="M186" s="267"/>
      <c r="BE186" s="14"/>
      <c r="BF186" s="15" t="s">
        <v>2554</v>
      </c>
      <c r="BG186" s="21"/>
      <c r="BH186" s="41"/>
      <c r="BI186" s="12"/>
      <c r="BJ186" s="12"/>
    </row>
    <row r="187" spans="1:62" s="3" customFormat="1" ht="31.8" x14ac:dyDescent="0.3">
      <c r="A187" s="16" t="s">
        <v>223</v>
      </c>
      <c r="B187" s="17" t="s">
        <v>2555</v>
      </c>
      <c r="C187" s="568" t="s">
        <v>2556</v>
      </c>
      <c r="D187" s="568"/>
      <c r="E187" s="568"/>
      <c r="F187" s="16" t="s">
        <v>325</v>
      </c>
      <c r="G187" s="29">
        <v>5.2200000000000003E-2</v>
      </c>
      <c r="H187" s="55">
        <f t="shared" si="8"/>
        <v>4072.41</v>
      </c>
      <c r="I187" s="55">
        <f t="shared" si="9"/>
        <v>212.58</v>
      </c>
      <c r="J187" s="19">
        <v>255.1</v>
      </c>
      <c r="K187" s="19">
        <f t="shared" si="10"/>
        <v>15294.64</v>
      </c>
      <c r="L187" s="19">
        <f t="shared" si="11"/>
        <v>798.38</v>
      </c>
      <c r="M187" s="19">
        <v>958.05</v>
      </c>
      <c r="BE187" s="14"/>
      <c r="BF187" s="15"/>
      <c r="BG187" s="21" t="s">
        <v>2556</v>
      </c>
      <c r="BH187" s="41"/>
      <c r="BI187" s="12"/>
      <c r="BJ187" s="12"/>
    </row>
    <row r="188" spans="1:62" s="3" customFormat="1" ht="20.399999999999999" x14ac:dyDescent="0.3">
      <c r="A188" s="25"/>
      <c r="B188" s="26" t="s">
        <v>2185</v>
      </c>
      <c r="C188" s="600" t="s">
        <v>2186</v>
      </c>
      <c r="D188" s="600"/>
      <c r="E188" s="600"/>
      <c r="F188" s="27" t="s">
        <v>154</v>
      </c>
      <c r="G188" s="22" t="s">
        <v>2613</v>
      </c>
      <c r="H188" s="55"/>
      <c r="I188" s="55"/>
      <c r="J188" s="19"/>
      <c r="K188" s="19"/>
      <c r="L188" s="19"/>
      <c r="M188" s="19"/>
      <c r="BE188" s="14"/>
      <c r="BF188" s="15"/>
      <c r="BG188" s="21"/>
      <c r="BH188" s="41"/>
      <c r="BI188" s="12" t="s">
        <v>2186</v>
      </c>
      <c r="BJ188" s="12"/>
    </row>
    <row r="189" spans="1:62" s="3" customFormat="1" ht="15" customHeight="1" x14ac:dyDescent="0.3">
      <c r="A189" s="593" t="s">
        <v>2558</v>
      </c>
      <c r="B189" s="570"/>
      <c r="C189" s="570"/>
      <c r="D189" s="570"/>
      <c r="E189" s="570"/>
      <c r="F189" s="570"/>
      <c r="G189" s="570"/>
      <c r="H189" s="354"/>
      <c r="I189" s="354"/>
      <c r="J189" s="267"/>
      <c r="K189" s="267"/>
      <c r="L189" s="267"/>
      <c r="M189" s="267"/>
      <c r="BE189" s="14"/>
      <c r="BF189" s="15" t="s">
        <v>2558</v>
      </c>
      <c r="BG189" s="21"/>
      <c r="BH189" s="41"/>
      <c r="BI189" s="12"/>
      <c r="BJ189" s="12"/>
    </row>
    <row r="190" spans="1:62" s="3" customFormat="1" ht="31.8" x14ac:dyDescent="0.3">
      <c r="A190" s="16" t="s">
        <v>226</v>
      </c>
      <c r="B190" s="17" t="s">
        <v>2559</v>
      </c>
      <c r="C190" s="568" t="s">
        <v>2560</v>
      </c>
      <c r="D190" s="568"/>
      <c r="E190" s="568"/>
      <c r="F190" s="16" t="s">
        <v>325</v>
      </c>
      <c r="G190" s="29">
        <v>5.2200000000000003E-2</v>
      </c>
      <c r="H190" s="55">
        <f t="shared" si="8"/>
        <v>33855.56</v>
      </c>
      <c r="I190" s="55">
        <f t="shared" si="9"/>
        <v>1767.26</v>
      </c>
      <c r="J190" s="19">
        <v>2120.71</v>
      </c>
      <c r="K190" s="19">
        <f t="shared" si="10"/>
        <v>241630.84</v>
      </c>
      <c r="L190" s="19">
        <f t="shared" si="11"/>
        <v>12613.13</v>
      </c>
      <c r="M190" s="19">
        <v>15135.76</v>
      </c>
      <c r="BE190" s="14"/>
      <c r="BF190" s="15"/>
      <c r="BG190" s="21" t="s">
        <v>2560</v>
      </c>
      <c r="BH190" s="41"/>
      <c r="BI190" s="12"/>
      <c r="BJ190" s="12"/>
    </row>
    <row r="191" spans="1:62" s="3" customFormat="1" ht="21.6" x14ac:dyDescent="0.3">
      <c r="A191" s="36" t="s">
        <v>139</v>
      </c>
      <c r="B191" s="37" t="s">
        <v>2561</v>
      </c>
      <c r="C191" s="599" t="s">
        <v>2562</v>
      </c>
      <c r="D191" s="599"/>
      <c r="E191" s="599"/>
      <c r="F191" s="38" t="s">
        <v>154</v>
      </c>
      <c r="G191" s="39" t="s">
        <v>2614</v>
      </c>
      <c r="H191" s="55"/>
      <c r="I191" s="55"/>
      <c r="J191" s="19"/>
      <c r="K191" s="19"/>
      <c r="L191" s="19"/>
      <c r="M191" s="19"/>
      <c r="BE191" s="14"/>
      <c r="BF191" s="15"/>
      <c r="BG191" s="21"/>
      <c r="BH191" s="41" t="s">
        <v>2562</v>
      </c>
      <c r="BI191" s="12"/>
      <c r="BJ191" s="12"/>
    </row>
    <row r="192" spans="1:62" s="3" customFormat="1" ht="21.6" x14ac:dyDescent="0.3">
      <c r="A192" s="25" t="s">
        <v>126</v>
      </c>
      <c r="B192" s="26" t="s">
        <v>2564</v>
      </c>
      <c r="C192" s="600" t="s">
        <v>2565</v>
      </c>
      <c r="D192" s="600"/>
      <c r="E192" s="600"/>
      <c r="F192" s="27" t="s">
        <v>46</v>
      </c>
      <c r="G192" s="22" t="s">
        <v>2615</v>
      </c>
      <c r="H192" s="55"/>
      <c r="I192" s="55"/>
      <c r="J192" s="19"/>
      <c r="K192" s="19"/>
      <c r="L192" s="19"/>
      <c r="M192" s="19"/>
      <c r="BE192" s="14"/>
      <c r="BF192" s="15"/>
      <c r="BG192" s="21"/>
      <c r="BH192" s="41"/>
      <c r="BI192" s="12"/>
      <c r="BJ192" s="12" t="s">
        <v>2565</v>
      </c>
    </row>
    <row r="193" spans="1:62" s="3" customFormat="1" ht="14.4" x14ac:dyDescent="0.3">
      <c r="A193" s="593" t="s">
        <v>2616</v>
      </c>
      <c r="B193" s="570"/>
      <c r="C193" s="570"/>
      <c r="D193" s="570"/>
      <c r="E193" s="570"/>
      <c r="F193" s="570"/>
      <c r="G193" s="570"/>
      <c r="H193" s="354"/>
      <c r="I193" s="354"/>
      <c r="J193" s="267"/>
      <c r="K193" s="267"/>
      <c r="L193" s="267"/>
      <c r="M193" s="267"/>
      <c r="BE193" s="14"/>
      <c r="BF193" s="15" t="s">
        <v>2616</v>
      </c>
      <c r="BG193" s="21"/>
      <c r="BH193" s="41"/>
      <c r="BI193" s="12"/>
      <c r="BJ193" s="12"/>
    </row>
    <row r="194" spans="1:62" s="3" customFormat="1" ht="31.8" x14ac:dyDescent="0.3">
      <c r="A194" s="16" t="s">
        <v>229</v>
      </c>
      <c r="B194" s="17" t="s">
        <v>2617</v>
      </c>
      <c r="C194" s="568" t="s">
        <v>2618</v>
      </c>
      <c r="D194" s="568"/>
      <c r="E194" s="568"/>
      <c r="F194" s="16" t="s">
        <v>64</v>
      </c>
      <c r="G194" s="29">
        <v>8.3400000000000002E-2</v>
      </c>
      <c r="H194" s="55">
        <f t="shared" si="8"/>
        <v>8470.98</v>
      </c>
      <c r="I194" s="55">
        <f t="shared" si="9"/>
        <v>706.48</v>
      </c>
      <c r="J194" s="19">
        <v>847.78</v>
      </c>
      <c r="K194" s="19">
        <f t="shared" si="10"/>
        <v>22790.53</v>
      </c>
      <c r="L194" s="19">
        <f t="shared" si="11"/>
        <v>1900.73</v>
      </c>
      <c r="M194" s="19">
        <v>2280.87</v>
      </c>
      <c r="BE194" s="14"/>
      <c r="BF194" s="15"/>
      <c r="BG194" s="21" t="s">
        <v>2618</v>
      </c>
      <c r="BH194" s="41"/>
      <c r="BI194" s="12"/>
      <c r="BJ194" s="12"/>
    </row>
    <row r="195" spans="1:62" s="3" customFormat="1" ht="21.6" x14ac:dyDescent="0.3">
      <c r="A195" s="25"/>
      <c r="B195" s="26" t="s">
        <v>2619</v>
      </c>
      <c r="C195" s="600" t="s">
        <v>2620</v>
      </c>
      <c r="D195" s="600"/>
      <c r="E195" s="600"/>
      <c r="F195" s="27" t="s">
        <v>138</v>
      </c>
      <c r="G195" s="22" t="s">
        <v>2621</v>
      </c>
      <c r="H195" s="55"/>
      <c r="I195" s="55"/>
      <c r="J195" s="19"/>
      <c r="K195" s="19"/>
      <c r="L195" s="19"/>
      <c r="M195" s="19"/>
      <c r="BE195" s="14"/>
      <c r="BF195" s="15"/>
      <c r="BG195" s="21"/>
      <c r="BH195" s="41"/>
      <c r="BI195" s="12" t="s">
        <v>2620</v>
      </c>
      <c r="BJ195" s="12"/>
    </row>
    <row r="196" spans="1:62" s="3" customFormat="1" ht="21.6" x14ac:dyDescent="0.3">
      <c r="A196" s="25"/>
      <c r="B196" s="26" t="s">
        <v>2622</v>
      </c>
      <c r="C196" s="600" t="s">
        <v>2623</v>
      </c>
      <c r="D196" s="600"/>
      <c r="E196" s="600"/>
      <c r="F196" s="27" t="s">
        <v>1082</v>
      </c>
      <c r="G196" s="22" t="s">
        <v>2624</v>
      </c>
      <c r="H196" s="55"/>
      <c r="I196" s="55"/>
      <c r="J196" s="19"/>
      <c r="K196" s="19"/>
      <c r="L196" s="19"/>
      <c r="M196" s="19"/>
      <c r="BE196" s="14"/>
      <c r="BF196" s="15"/>
      <c r="BG196" s="21"/>
      <c r="BH196" s="41"/>
      <c r="BI196" s="12" t="s">
        <v>2623</v>
      </c>
      <c r="BJ196" s="12"/>
    </row>
    <row r="197" spans="1:62" s="3" customFormat="1" ht="20.399999999999999" x14ac:dyDescent="0.3">
      <c r="A197" s="36" t="s">
        <v>139</v>
      </c>
      <c r="B197" s="37" t="s">
        <v>2625</v>
      </c>
      <c r="C197" s="599" t="s">
        <v>2626</v>
      </c>
      <c r="D197" s="599"/>
      <c r="E197" s="599"/>
      <c r="F197" s="38" t="s">
        <v>112</v>
      </c>
      <c r="G197" s="39" t="s">
        <v>2627</v>
      </c>
      <c r="H197" s="55"/>
      <c r="I197" s="55"/>
      <c r="J197" s="19"/>
      <c r="K197" s="19"/>
      <c r="L197" s="19"/>
      <c r="M197" s="19"/>
      <c r="BE197" s="14"/>
      <c r="BF197" s="15"/>
      <c r="BG197" s="21"/>
      <c r="BH197" s="41" t="s">
        <v>2626</v>
      </c>
      <c r="BI197" s="12"/>
      <c r="BJ197" s="12"/>
    </row>
    <row r="198" spans="1:62" s="3" customFormat="1" ht="21.6" x14ac:dyDescent="0.3">
      <c r="A198" s="25"/>
      <c r="B198" s="26" t="s">
        <v>2628</v>
      </c>
      <c r="C198" s="600" t="s">
        <v>2629</v>
      </c>
      <c r="D198" s="600"/>
      <c r="E198" s="600"/>
      <c r="F198" s="27" t="s">
        <v>138</v>
      </c>
      <c r="G198" s="22" t="s">
        <v>2630</v>
      </c>
      <c r="H198" s="55"/>
      <c r="I198" s="55"/>
      <c r="J198" s="19"/>
      <c r="K198" s="19"/>
      <c r="L198" s="19"/>
      <c r="M198" s="19"/>
      <c r="BE198" s="14"/>
      <c r="BF198" s="15"/>
      <c r="BG198" s="21"/>
      <c r="BH198" s="41"/>
      <c r="BI198" s="12" t="s">
        <v>2629</v>
      </c>
      <c r="BJ198" s="12"/>
    </row>
    <row r="199" spans="1:62" s="3" customFormat="1" ht="21.6" x14ac:dyDescent="0.3">
      <c r="A199" s="25"/>
      <c r="B199" s="26" t="s">
        <v>2631</v>
      </c>
      <c r="C199" s="600" t="s">
        <v>2632</v>
      </c>
      <c r="D199" s="600"/>
      <c r="E199" s="600"/>
      <c r="F199" s="27" t="s">
        <v>138</v>
      </c>
      <c r="G199" s="22" t="s">
        <v>2630</v>
      </c>
      <c r="H199" s="55"/>
      <c r="I199" s="55"/>
      <c r="J199" s="19"/>
      <c r="K199" s="19"/>
      <c r="L199" s="19"/>
      <c r="M199" s="19"/>
      <c r="BE199" s="14"/>
      <c r="BF199" s="15"/>
      <c r="BG199" s="21"/>
      <c r="BH199" s="41"/>
      <c r="BI199" s="12" t="s">
        <v>2632</v>
      </c>
      <c r="BJ199" s="12"/>
    </row>
    <row r="200" spans="1:62" s="3" customFormat="1" ht="21.6" x14ac:dyDescent="0.3">
      <c r="A200" s="25"/>
      <c r="B200" s="26" t="s">
        <v>2633</v>
      </c>
      <c r="C200" s="600" t="s">
        <v>2634</v>
      </c>
      <c r="D200" s="600"/>
      <c r="E200" s="600"/>
      <c r="F200" s="27" t="s">
        <v>138</v>
      </c>
      <c r="G200" s="22" t="s">
        <v>2635</v>
      </c>
      <c r="H200" s="55"/>
      <c r="I200" s="55"/>
      <c r="J200" s="19"/>
      <c r="K200" s="19"/>
      <c r="L200" s="19"/>
      <c r="M200" s="19"/>
      <c r="BE200" s="14"/>
      <c r="BF200" s="15"/>
      <c r="BG200" s="21"/>
      <c r="BH200" s="41"/>
      <c r="BI200" s="12" t="s">
        <v>2634</v>
      </c>
      <c r="BJ200" s="12"/>
    </row>
    <row r="201" spans="1:62" s="3" customFormat="1" ht="21.6" x14ac:dyDescent="0.3">
      <c r="A201" s="25"/>
      <c r="B201" s="26" t="s">
        <v>2636</v>
      </c>
      <c r="C201" s="600" t="s">
        <v>2637</v>
      </c>
      <c r="D201" s="600"/>
      <c r="E201" s="600"/>
      <c r="F201" s="27" t="s">
        <v>138</v>
      </c>
      <c r="G201" s="22" t="s">
        <v>2638</v>
      </c>
      <c r="H201" s="55"/>
      <c r="I201" s="55"/>
      <c r="J201" s="19"/>
      <c r="K201" s="19"/>
      <c r="L201" s="19"/>
      <c r="M201" s="19"/>
      <c r="BE201" s="14"/>
      <c r="BF201" s="15"/>
      <c r="BG201" s="21"/>
      <c r="BH201" s="41"/>
      <c r="BI201" s="12" t="s">
        <v>2637</v>
      </c>
      <c r="BJ201" s="12"/>
    </row>
    <row r="202" spans="1:62" s="3" customFormat="1" ht="21.6" x14ac:dyDescent="0.3">
      <c r="A202" s="25"/>
      <c r="B202" s="26" t="s">
        <v>2639</v>
      </c>
      <c r="C202" s="600" t="s">
        <v>2640</v>
      </c>
      <c r="D202" s="600"/>
      <c r="E202" s="600"/>
      <c r="F202" s="27" t="s">
        <v>138</v>
      </c>
      <c r="G202" s="22" t="s">
        <v>2638</v>
      </c>
      <c r="H202" s="55"/>
      <c r="I202" s="55"/>
      <c r="J202" s="19"/>
      <c r="K202" s="19"/>
      <c r="L202" s="19"/>
      <c r="M202" s="19"/>
      <c r="BE202" s="14"/>
      <c r="BF202" s="15"/>
      <c r="BG202" s="21"/>
      <c r="BH202" s="41"/>
      <c r="BI202" s="12" t="s">
        <v>2640</v>
      </c>
      <c r="BJ202" s="12"/>
    </row>
    <row r="203" spans="1:62" s="3" customFormat="1" ht="21.6" x14ac:dyDescent="0.3">
      <c r="A203" s="25" t="s">
        <v>126</v>
      </c>
      <c r="B203" s="26" t="s">
        <v>2641</v>
      </c>
      <c r="C203" s="600" t="s">
        <v>2642</v>
      </c>
      <c r="D203" s="600"/>
      <c r="E203" s="600"/>
      <c r="F203" s="27" t="s">
        <v>112</v>
      </c>
      <c r="G203" s="22" t="s">
        <v>2627</v>
      </c>
      <c r="H203" s="55"/>
      <c r="I203" s="55"/>
      <c r="J203" s="19"/>
      <c r="K203" s="19"/>
      <c r="L203" s="19"/>
      <c r="M203" s="19"/>
      <c r="BE203" s="14"/>
      <c r="BF203" s="15"/>
      <c r="BG203" s="21"/>
      <c r="BH203" s="41"/>
      <c r="BI203" s="12"/>
      <c r="BJ203" s="12" t="s">
        <v>2642</v>
      </c>
    </row>
    <row r="204" spans="1:62" s="3" customFormat="1" ht="14.4" x14ac:dyDescent="0.3">
      <c r="A204" s="593" t="s">
        <v>2643</v>
      </c>
      <c r="B204" s="570"/>
      <c r="C204" s="570"/>
      <c r="D204" s="570"/>
      <c r="E204" s="570"/>
      <c r="F204" s="570"/>
      <c r="G204" s="570"/>
      <c r="H204" s="354"/>
      <c r="I204" s="354"/>
      <c r="J204" s="267"/>
      <c r="K204" s="267"/>
      <c r="L204" s="267"/>
      <c r="M204" s="267"/>
      <c r="BE204" s="14"/>
      <c r="BF204" s="15" t="s">
        <v>2643</v>
      </c>
      <c r="BG204" s="21"/>
      <c r="BH204" s="41"/>
      <c r="BI204" s="12"/>
      <c r="BJ204" s="12"/>
    </row>
    <row r="205" spans="1:62" s="3" customFormat="1" ht="15" customHeight="1" x14ac:dyDescent="0.3">
      <c r="A205" s="593" t="s">
        <v>2644</v>
      </c>
      <c r="B205" s="570"/>
      <c r="C205" s="570"/>
      <c r="D205" s="570"/>
      <c r="E205" s="570"/>
      <c r="F205" s="570"/>
      <c r="G205" s="570"/>
      <c r="H205" s="354"/>
      <c r="I205" s="354"/>
      <c r="J205" s="267"/>
      <c r="K205" s="267"/>
      <c r="L205" s="267"/>
      <c r="M205" s="267"/>
      <c r="BE205" s="14"/>
      <c r="BF205" s="15" t="s">
        <v>2644</v>
      </c>
      <c r="BG205" s="21"/>
      <c r="BH205" s="41"/>
      <c r="BI205" s="12"/>
      <c r="BJ205" s="12"/>
    </row>
    <row r="206" spans="1:62" s="3" customFormat="1" ht="21.6" x14ac:dyDescent="0.3">
      <c r="A206" s="16" t="s">
        <v>231</v>
      </c>
      <c r="B206" s="17" t="s">
        <v>2645</v>
      </c>
      <c r="C206" s="568" t="s">
        <v>2646</v>
      </c>
      <c r="D206" s="568"/>
      <c r="E206" s="568"/>
      <c r="F206" s="16" t="s">
        <v>325</v>
      </c>
      <c r="G206" s="29">
        <v>0.17469999999999999</v>
      </c>
      <c r="H206" s="55">
        <f t="shared" ref="H206:H268" si="12">I206/G206</f>
        <v>45102.58</v>
      </c>
      <c r="I206" s="55">
        <f t="shared" ref="I206:I268" si="13">J206/1.2</f>
        <v>7879.42</v>
      </c>
      <c r="J206" s="19">
        <v>9455.2999999999993</v>
      </c>
      <c r="K206" s="19">
        <f t="shared" ref="K206:K268" si="14">L206/G206</f>
        <v>287295.42</v>
      </c>
      <c r="L206" s="19">
        <f t="shared" ref="L206:L268" si="15">M206/1.2</f>
        <v>50190.51</v>
      </c>
      <c r="M206" s="19">
        <v>60228.61</v>
      </c>
      <c r="BE206" s="14"/>
      <c r="BF206" s="15"/>
      <c r="BG206" s="21" t="s">
        <v>2646</v>
      </c>
      <c r="BH206" s="41"/>
      <c r="BI206" s="12"/>
      <c r="BJ206" s="12"/>
    </row>
    <row r="207" spans="1:62" s="3" customFormat="1" ht="20.399999999999999" x14ac:dyDescent="0.3">
      <c r="A207" s="36" t="s">
        <v>139</v>
      </c>
      <c r="B207" s="37" t="s">
        <v>2647</v>
      </c>
      <c r="C207" s="599" t="s">
        <v>2648</v>
      </c>
      <c r="D207" s="599"/>
      <c r="E207" s="599"/>
      <c r="F207" s="38" t="s">
        <v>154</v>
      </c>
      <c r="G207" s="39" t="s">
        <v>2649</v>
      </c>
      <c r="H207" s="55"/>
      <c r="I207" s="55"/>
      <c r="J207" s="19"/>
      <c r="K207" s="19"/>
      <c r="L207" s="19"/>
      <c r="M207" s="19"/>
      <c r="BE207" s="14"/>
      <c r="BF207" s="15"/>
      <c r="BG207" s="21"/>
      <c r="BH207" s="41" t="s">
        <v>2648</v>
      </c>
      <c r="BI207" s="12"/>
      <c r="BJ207" s="12"/>
    </row>
    <row r="208" spans="1:62" s="3" customFormat="1" ht="20.399999999999999" x14ac:dyDescent="0.3">
      <c r="A208" s="25"/>
      <c r="B208" s="26" t="s">
        <v>335</v>
      </c>
      <c r="C208" s="600" t="s">
        <v>336</v>
      </c>
      <c r="D208" s="600"/>
      <c r="E208" s="600"/>
      <c r="F208" s="27" t="s">
        <v>72</v>
      </c>
      <c r="G208" s="22" t="s">
        <v>2650</v>
      </c>
      <c r="H208" s="55"/>
      <c r="I208" s="55"/>
      <c r="J208" s="19"/>
      <c r="K208" s="19"/>
      <c r="L208" s="19"/>
      <c r="M208" s="19"/>
      <c r="BE208" s="14"/>
      <c r="BF208" s="15"/>
      <c r="BG208" s="21"/>
      <c r="BH208" s="41"/>
      <c r="BI208" s="12" t="s">
        <v>336</v>
      </c>
      <c r="BJ208" s="12"/>
    </row>
    <row r="209" spans="1:62" s="3" customFormat="1" ht="20.399999999999999" x14ac:dyDescent="0.3">
      <c r="A209" s="36" t="s">
        <v>139</v>
      </c>
      <c r="B209" s="37" t="s">
        <v>2651</v>
      </c>
      <c r="C209" s="599" t="s">
        <v>2652</v>
      </c>
      <c r="D209" s="599"/>
      <c r="E209" s="599"/>
      <c r="F209" s="38" t="s">
        <v>72</v>
      </c>
      <c r="G209" s="39" t="s">
        <v>2653</v>
      </c>
      <c r="H209" s="55"/>
      <c r="I209" s="55"/>
      <c r="J209" s="19"/>
      <c r="K209" s="19"/>
      <c r="L209" s="19"/>
      <c r="M209" s="19"/>
      <c r="BE209" s="14"/>
      <c r="BF209" s="15"/>
      <c r="BG209" s="21"/>
      <c r="BH209" s="41" t="s">
        <v>2652</v>
      </c>
      <c r="BI209" s="12"/>
      <c r="BJ209" s="12"/>
    </row>
    <row r="210" spans="1:62" s="3" customFormat="1" ht="20.399999999999999" x14ac:dyDescent="0.3">
      <c r="A210" s="25" t="s">
        <v>126</v>
      </c>
      <c r="B210" s="26" t="s">
        <v>2654</v>
      </c>
      <c r="C210" s="600" t="s">
        <v>2655</v>
      </c>
      <c r="D210" s="600"/>
      <c r="E210" s="600"/>
      <c r="F210" s="27" t="s">
        <v>67</v>
      </c>
      <c r="G210" s="22" t="s">
        <v>2656</v>
      </c>
      <c r="H210" s="55"/>
      <c r="I210" s="55"/>
      <c r="J210" s="19"/>
      <c r="K210" s="19"/>
      <c r="L210" s="19"/>
      <c r="M210" s="19"/>
      <c r="BE210" s="14"/>
      <c r="BF210" s="15"/>
      <c r="BG210" s="21"/>
      <c r="BH210" s="41"/>
      <c r="BI210" s="12"/>
      <c r="BJ210" s="12" t="s">
        <v>2655</v>
      </c>
    </row>
    <row r="211" spans="1:62" s="3" customFormat="1" ht="42" x14ac:dyDescent="0.3">
      <c r="A211" s="25" t="s">
        <v>126</v>
      </c>
      <c r="B211" s="26" t="s">
        <v>2657</v>
      </c>
      <c r="C211" s="600" t="s">
        <v>2658</v>
      </c>
      <c r="D211" s="600"/>
      <c r="E211" s="600"/>
      <c r="F211" s="27" t="s">
        <v>154</v>
      </c>
      <c r="G211" s="22" t="s">
        <v>2649</v>
      </c>
      <c r="H211" s="55"/>
      <c r="I211" s="55"/>
      <c r="J211" s="19"/>
      <c r="K211" s="19"/>
      <c r="L211" s="19"/>
      <c r="M211" s="19"/>
      <c r="BE211" s="14"/>
      <c r="BF211" s="15"/>
      <c r="BG211" s="21"/>
      <c r="BH211" s="41"/>
      <c r="BI211" s="12"/>
      <c r="BJ211" s="12" t="s">
        <v>2658</v>
      </c>
    </row>
    <row r="212" spans="1:62" s="3" customFormat="1" ht="15" customHeight="1" x14ac:dyDescent="0.3">
      <c r="A212" s="593" t="s">
        <v>2659</v>
      </c>
      <c r="B212" s="570"/>
      <c r="C212" s="570"/>
      <c r="D212" s="570"/>
      <c r="E212" s="570"/>
      <c r="F212" s="570"/>
      <c r="G212" s="570"/>
      <c r="H212" s="354"/>
      <c r="I212" s="354"/>
      <c r="J212" s="267"/>
      <c r="K212" s="267"/>
      <c r="L212" s="267"/>
      <c r="M212" s="267"/>
      <c r="BE212" s="14"/>
      <c r="BF212" s="15" t="s">
        <v>2659</v>
      </c>
      <c r="BG212" s="21"/>
      <c r="BH212" s="41"/>
      <c r="BI212" s="12"/>
      <c r="BJ212" s="12"/>
    </row>
    <row r="213" spans="1:62" s="3" customFormat="1" ht="21.6" x14ac:dyDescent="0.3">
      <c r="A213" s="16" t="s">
        <v>233</v>
      </c>
      <c r="B213" s="17" t="s">
        <v>2534</v>
      </c>
      <c r="C213" s="568" t="s">
        <v>2535</v>
      </c>
      <c r="D213" s="568"/>
      <c r="E213" s="568"/>
      <c r="F213" s="16" t="s">
        <v>325</v>
      </c>
      <c r="G213" s="29">
        <v>0.17469999999999999</v>
      </c>
      <c r="H213" s="55">
        <f t="shared" si="12"/>
        <v>40914.31</v>
      </c>
      <c r="I213" s="55">
        <f t="shared" si="13"/>
        <v>7147.73</v>
      </c>
      <c r="J213" s="19">
        <v>8577.2800000000007</v>
      </c>
      <c r="K213" s="19">
        <f t="shared" si="14"/>
        <v>11553.12</v>
      </c>
      <c r="L213" s="19">
        <f t="shared" si="15"/>
        <v>2018.33</v>
      </c>
      <c r="M213" s="19">
        <v>2421.9899999999998</v>
      </c>
      <c r="BE213" s="14"/>
      <c r="BF213" s="15"/>
      <c r="BG213" s="21" t="s">
        <v>2535</v>
      </c>
      <c r="BH213" s="41"/>
      <c r="BI213" s="12"/>
      <c r="BJ213" s="12"/>
    </row>
    <row r="214" spans="1:62" s="3" customFormat="1" ht="20.399999999999999" x14ac:dyDescent="0.3">
      <c r="A214" s="25"/>
      <c r="B214" s="26" t="s">
        <v>150</v>
      </c>
      <c r="C214" s="600" t="s">
        <v>151</v>
      </c>
      <c r="D214" s="600"/>
      <c r="E214" s="600"/>
      <c r="F214" s="27" t="s">
        <v>46</v>
      </c>
      <c r="G214" s="22" t="s">
        <v>2660</v>
      </c>
      <c r="H214" s="55"/>
      <c r="I214" s="55"/>
      <c r="J214" s="19"/>
      <c r="K214" s="19"/>
      <c r="L214" s="19"/>
      <c r="M214" s="19"/>
      <c r="BE214" s="14"/>
      <c r="BF214" s="15"/>
      <c r="BG214" s="21"/>
      <c r="BH214" s="41"/>
      <c r="BI214" s="12" t="s">
        <v>151</v>
      </c>
      <c r="BJ214" s="12"/>
    </row>
    <row r="215" spans="1:62" s="3" customFormat="1" ht="21.6" x14ac:dyDescent="0.3">
      <c r="A215" s="36" t="s">
        <v>139</v>
      </c>
      <c r="B215" s="37" t="s">
        <v>2537</v>
      </c>
      <c r="C215" s="599" t="s">
        <v>2538</v>
      </c>
      <c r="D215" s="599"/>
      <c r="E215" s="599"/>
      <c r="F215" s="38" t="s">
        <v>46</v>
      </c>
      <c r="G215" s="39" t="s">
        <v>2661</v>
      </c>
      <c r="H215" s="55"/>
      <c r="I215" s="55"/>
      <c r="J215" s="19"/>
      <c r="K215" s="19"/>
      <c r="L215" s="19"/>
      <c r="M215" s="19"/>
      <c r="BE215" s="14"/>
      <c r="BF215" s="15"/>
      <c r="BG215" s="21"/>
      <c r="BH215" s="41" t="s">
        <v>2538</v>
      </c>
      <c r="BI215" s="12"/>
      <c r="BJ215" s="12"/>
    </row>
    <row r="216" spans="1:62" s="3" customFormat="1" ht="20.399999999999999" x14ac:dyDescent="0.3">
      <c r="A216" s="25" t="s">
        <v>126</v>
      </c>
      <c r="B216" s="26" t="s">
        <v>2540</v>
      </c>
      <c r="C216" s="600" t="s">
        <v>81</v>
      </c>
      <c r="D216" s="600"/>
      <c r="E216" s="600"/>
      <c r="F216" s="27" t="s">
        <v>46</v>
      </c>
      <c r="G216" s="22" t="s">
        <v>2661</v>
      </c>
      <c r="H216" s="55"/>
      <c r="I216" s="55"/>
      <c r="J216" s="19"/>
      <c r="K216" s="19"/>
      <c r="L216" s="19"/>
      <c r="M216" s="19"/>
      <c r="BE216" s="14"/>
      <c r="BF216" s="15"/>
      <c r="BG216" s="21"/>
      <c r="BH216" s="41"/>
      <c r="BI216" s="12"/>
      <c r="BJ216" s="12" t="s">
        <v>81</v>
      </c>
    </row>
    <row r="217" spans="1:62" s="3" customFormat="1" ht="31.8" x14ac:dyDescent="0.3">
      <c r="A217" s="16" t="s">
        <v>239</v>
      </c>
      <c r="B217" s="17" t="s">
        <v>2541</v>
      </c>
      <c r="C217" s="568" t="s">
        <v>2542</v>
      </c>
      <c r="D217" s="568"/>
      <c r="E217" s="568"/>
      <c r="F217" s="16" t="s">
        <v>325</v>
      </c>
      <c r="G217" s="29">
        <v>0.17469999999999999</v>
      </c>
      <c r="H217" s="55">
        <f t="shared" si="12"/>
        <v>5923.76</v>
      </c>
      <c r="I217" s="55">
        <f t="shared" si="13"/>
        <v>1034.8800000000001</v>
      </c>
      <c r="J217" s="19">
        <v>1241.8599999999999</v>
      </c>
      <c r="K217" s="19">
        <f t="shared" si="14"/>
        <v>80258.73</v>
      </c>
      <c r="L217" s="19">
        <f t="shared" si="15"/>
        <v>14021.2</v>
      </c>
      <c r="M217" s="19">
        <v>16825.439999999999</v>
      </c>
      <c r="BE217" s="14"/>
      <c r="BF217" s="15"/>
      <c r="BG217" s="21" t="s">
        <v>2542</v>
      </c>
      <c r="BH217" s="41"/>
      <c r="BI217" s="12"/>
      <c r="BJ217" s="12"/>
    </row>
    <row r="218" spans="1:62" s="3" customFormat="1" ht="21.6" x14ac:dyDescent="0.3">
      <c r="A218" s="36" t="s">
        <v>139</v>
      </c>
      <c r="B218" s="37" t="s">
        <v>2537</v>
      </c>
      <c r="C218" s="599" t="s">
        <v>2538</v>
      </c>
      <c r="D218" s="599"/>
      <c r="E218" s="599"/>
      <c r="F218" s="38" t="s">
        <v>46</v>
      </c>
      <c r="G218" s="39" t="s">
        <v>2662</v>
      </c>
      <c r="H218" s="55"/>
      <c r="I218" s="55"/>
      <c r="J218" s="19"/>
      <c r="K218" s="19"/>
      <c r="L218" s="19"/>
      <c r="M218" s="19"/>
      <c r="BE218" s="14"/>
      <c r="BF218" s="15"/>
      <c r="BG218" s="21"/>
      <c r="BH218" s="41" t="s">
        <v>2538</v>
      </c>
      <c r="BI218" s="12"/>
      <c r="BJ218" s="12"/>
    </row>
    <row r="219" spans="1:62" s="3" customFormat="1" ht="20.399999999999999" x14ac:dyDescent="0.3">
      <c r="A219" s="25" t="s">
        <v>126</v>
      </c>
      <c r="B219" s="26" t="s">
        <v>2540</v>
      </c>
      <c r="C219" s="600" t="s">
        <v>81</v>
      </c>
      <c r="D219" s="600"/>
      <c r="E219" s="600"/>
      <c r="F219" s="27" t="s">
        <v>46</v>
      </c>
      <c r="G219" s="22" t="s">
        <v>2663</v>
      </c>
      <c r="H219" s="55"/>
      <c r="I219" s="55"/>
      <c r="J219" s="19"/>
      <c r="K219" s="19"/>
      <c r="L219" s="19"/>
      <c r="M219" s="19"/>
      <c r="BE219" s="14"/>
      <c r="BF219" s="15"/>
      <c r="BG219" s="21"/>
      <c r="BH219" s="41"/>
      <c r="BI219" s="12"/>
      <c r="BJ219" s="12" t="s">
        <v>81</v>
      </c>
    </row>
    <row r="220" spans="1:62" s="3" customFormat="1" ht="21.6" x14ac:dyDescent="0.3">
      <c r="A220" s="16" t="s">
        <v>240</v>
      </c>
      <c r="B220" s="17" t="s">
        <v>2545</v>
      </c>
      <c r="C220" s="568" t="s">
        <v>2546</v>
      </c>
      <c r="D220" s="568"/>
      <c r="E220" s="568"/>
      <c r="F220" s="16" t="s">
        <v>67</v>
      </c>
      <c r="G220" s="44">
        <v>5.4156999999999997E-2</v>
      </c>
      <c r="H220" s="55">
        <f t="shared" si="12"/>
        <v>14042.14</v>
      </c>
      <c r="I220" s="55">
        <f t="shared" si="13"/>
        <v>760.48</v>
      </c>
      <c r="J220" s="19">
        <v>912.57</v>
      </c>
      <c r="K220" s="19">
        <f t="shared" si="14"/>
        <v>81493.070000000007</v>
      </c>
      <c r="L220" s="19">
        <f t="shared" si="15"/>
        <v>4413.42</v>
      </c>
      <c r="M220" s="19">
        <v>5296.1</v>
      </c>
      <c r="BE220" s="14"/>
      <c r="BF220" s="15"/>
      <c r="BG220" s="21" t="s">
        <v>2546</v>
      </c>
      <c r="BH220" s="41"/>
      <c r="BI220" s="12"/>
      <c r="BJ220" s="12"/>
    </row>
    <row r="221" spans="1:62" s="3" customFormat="1" ht="20.399999999999999" x14ac:dyDescent="0.3">
      <c r="A221" s="25"/>
      <c r="B221" s="26" t="s">
        <v>2547</v>
      </c>
      <c r="C221" s="600" t="s">
        <v>2548</v>
      </c>
      <c r="D221" s="600"/>
      <c r="E221" s="600"/>
      <c r="F221" s="27" t="s">
        <v>67</v>
      </c>
      <c r="G221" s="22" t="s">
        <v>2664</v>
      </c>
      <c r="H221" s="55"/>
      <c r="I221" s="55"/>
      <c r="J221" s="19"/>
      <c r="K221" s="19"/>
      <c r="L221" s="19"/>
      <c r="M221" s="19"/>
      <c r="BE221" s="14"/>
      <c r="BF221" s="15"/>
      <c r="BG221" s="21"/>
      <c r="BH221" s="41"/>
      <c r="BI221" s="12" t="s">
        <v>2548</v>
      </c>
      <c r="BJ221" s="12"/>
    </row>
    <row r="222" spans="1:62" s="3" customFormat="1" ht="20.399999999999999" x14ac:dyDescent="0.3">
      <c r="A222" s="36" t="s">
        <v>139</v>
      </c>
      <c r="B222" s="37" t="s">
        <v>284</v>
      </c>
      <c r="C222" s="599" t="s">
        <v>285</v>
      </c>
      <c r="D222" s="599"/>
      <c r="E222" s="599"/>
      <c r="F222" s="38" t="s">
        <v>67</v>
      </c>
      <c r="G222" s="39" t="s">
        <v>2665</v>
      </c>
      <c r="H222" s="55"/>
      <c r="I222" s="55"/>
      <c r="J222" s="19"/>
      <c r="K222" s="19"/>
      <c r="L222" s="19"/>
      <c r="M222" s="19"/>
      <c r="BE222" s="14"/>
      <c r="BF222" s="15"/>
      <c r="BG222" s="21"/>
      <c r="BH222" s="41" t="s">
        <v>285</v>
      </c>
      <c r="BI222" s="12"/>
      <c r="BJ222" s="12"/>
    </row>
    <row r="223" spans="1:62" s="3" customFormat="1" ht="31.8" x14ac:dyDescent="0.3">
      <c r="A223" s="25" t="s">
        <v>126</v>
      </c>
      <c r="B223" s="26" t="s">
        <v>2551</v>
      </c>
      <c r="C223" s="600" t="s">
        <v>2552</v>
      </c>
      <c r="D223" s="600"/>
      <c r="E223" s="600"/>
      <c r="F223" s="27" t="s">
        <v>154</v>
      </c>
      <c r="G223" s="22" t="s">
        <v>2666</v>
      </c>
      <c r="H223" s="55"/>
      <c r="I223" s="55"/>
      <c r="J223" s="19"/>
      <c r="K223" s="19"/>
      <c r="L223" s="19"/>
      <c r="M223" s="19"/>
      <c r="BE223" s="14"/>
      <c r="BF223" s="15"/>
      <c r="BG223" s="21"/>
      <c r="BH223" s="41"/>
      <c r="BI223" s="12"/>
      <c r="BJ223" s="12" t="s">
        <v>2552</v>
      </c>
    </row>
    <row r="224" spans="1:62" s="3" customFormat="1" ht="15" customHeight="1" x14ac:dyDescent="0.3">
      <c r="A224" s="593" t="s">
        <v>2554</v>
      </c>
      <c r="B224" s="570"/>
      <c r="C224" s="570"/>
      <c r="D224" s="570"/>
      <c r="E224" s="570"/>
      <c r="F224" s="570"/>
      <c r="G224" s="570"/>
      <c r="H224" s="354"/>
      <c r="I224" s="354"/>
      <c r="J224" s="267"/>
      <c r="K224" s="267"/>
      <c r="L224" s="267"/>
      <c r="M224" s="267"/>
      <c r="BE224" s="14"/>
      <c r="BF224" s="15" t="s">
        <v>2554</v>
      </c>
      <c r="BG224" s="21"/>
      <c r="BH224" s="41"/>
      <c r="BI224" s="12"/>
      <c r="BJ224" s="12"/>
    </row>
    <row r="225" spans="1:62" s="3" customFormat="1" ht="31.8" x14ac:dyDescent="0.3">
      <c r="A225" s="16" t="s">
        <v>242</v>
      </c>
      <c r="B225" s="17" t="s">
        <v>2555</v>
      </c>
      <c r="C225" s="568" t="s">
        <v>2556</v>
      </c>
      <c r="D225" s="568"/>
      <c r="E225" s="568"/>
      <c r="F225" s="16" t="s">
        <v>325</v>
      </c>
      <c r="G225" s="29">
        <v>0.17469999999999999</v>
      </c>
      <c r="H225" s="55">
        <f t="shared" si="12"/>
        <v>4072.7</v>
      </c>
      <c r="I225" s="55">
        <f t="shared" si="13"/>
        <v>711.5</v>
      </c>
      <c r="J225" s="19">
        <v>853.8</v>
      </c>
      <c r="K225" s="19">
        <f t="shared" si="14"/>
        <v>15294.39</v>
      </c>
      <c r="L225" s="19">
        <f t="shared" si="15"/>
        <v>2671.93</v>
      </c>
      <c r="M225" s="19">
        <v>3206.32</v>
      </c>
      <c r="BE225" s="14"/>
      <c r="BF225" s="15"/>
      <c r="BG225" s="21" t="s">
        <v>2556</v>
      </c>
      <c r="BH225" s="41"/>
      <c r="BI225" s="12"/>
      <c r="BJ225" s="12"/>
    </row>
    <row r="226" spans="1:62" s="3" customFormat="1" ht="20.399999999999999" x14ac:dyDescent="0.3">
      <c r="A226" s="25"/>
      <c r="B226" s="26" t="s">
        <v>2185</v>
      </c>
      <c r="C226" s="600" t="s">
        <v>2186</v>
      </c>
      <c r="D226" s="600"/>
      <c r="E226" s="600"/>
      <c r="F226" s="27" t="s">
        <v>154</v>
      </c>
      <c r="G226" s="22" t="s">
        <v>2667</v>
      </c>
      <c r="H226" s="55"/>
      <c r="I226" s="55"/>
      <c r="J226" s="19"/>
      <c r="K226" s="19"/>
      <c r="L226" s="19"/>
      <c r="M226" s="19"/>
      <c r="BE226" s="14"/>
      <c r="BF226" s="15"/>
      <c r="BG226" s="21"/>
      <c r="BH226" s="41"/>
      <c r="BI226" s="12" t="s">
        <v>2186</v>
      </c>
      <c r="BJ226" s="12"/>
    </row>
    <row r="227" spans="1:62" s="3" customFormat="1" ht="15" customHeight="1" x14ac:dyDescent="0.3">
      <c r="A227" s="593" t="s">
        <v>2558</v>
      </c>
      <c r="B227" s="570"/>
      <c r="C227" s="570"/>
      <c r="D227" s="570"/>
      <c r="E227" s="570"/>
      <c r="F227" s="570"/>
      <c r="G227" s="570"/>
      <c r="H227" s="354"/>
      <c r="I227" s="354"/>
      <c r="J227" s="267"/>
      <c r="K227" s="267"/>
      <c r="L227" s="267"/>
      <c r="M227" s="267"/>
      <c r="BE227" s="14"/>
      <c r="BF227" s="15" t="s">
        <v>2558</v>
      </c>
      <c r="BG227" s="21"/>
      <c r="BH227" s="41"/>
      <c r="BI227" s="12"/>
      <c r="BJ227" s="12"/>
    </row>
    <row r="228" spans="1:62" s="3" customFormat="1" ht="31.8" x14ac:dyDescent="0.3">
      <c r="A228" s="16" t="s">
        <v>243</v>
      </c>
      <c r="B228" s="17" t="s">
        <v>2559</v>
      </c>
      <c r="C228" s="568" t="s">
        <v>2560</v>
      </c>
      <c r="D228" s="568"/>
      <c r="E228" s="568"/>
      <c r="F228" s="16" t="s">
        <v>325</v>
      </c>
      <c r="G228" s="29">
        <v>0.17469999999999999</v>
      </c>
      <c r="H228" s="55">
        <f t="shared" si="12"/>
        <v>33855.919999999998</v>
      </c>
      <c r="I228" s="55">
        <f t="shared" si="13"/>
        <v>5914.63</v>
      </c>
      <c r="J228" s="19">
        <v>7097.56</v>
      </c>
      <c r="K228" s="19">
        <f t="shared" si="14"/>
        <v>241630.85</v>
      </c>
      <c r="L228" s="19">
        <f t="shared" si="15"/>
        <v>42212.91</v>
      </c>
      <c r="M228" s="19">
        <v>50655.49</v>
      </c>
      <c r="BE228" s="14"/>
      <c r="BF228" s="15"/>
      <c r="BG228" s="21" t="s">
        <v>2560</v>
      </c>
      <c r="BH228" s="41"/>
      <c r="BI228" s="12"/>
      <c r="BJ228" s="12"/>
    </row>
    <row r="229" spans="1:62" s="3" customFormat="1" ht="21.6" x14ac:dyDescent="0.3">
      <c r="A229" s="36" t="s">
        <v>139</v>
      </c>
      <c r="B229" s="37" t="s">
        <v>2561</v>
      </c>
      <c r="C229" s="599" t="s">
        <v>2562</v>
      </c>
      <c r="D229" s="599"/>
      <c r="E229" s="599"/>
      <c r="F229" s="38" t="s">
        <v>154</v>
      </c>
      <c r="G229" s="39" t="s">
        <v>2668</v>
      </c>
      <c r="H229" s="55"/>
      <c r="I229" s="55"/>
      <c r="J229" s="19"/>
      <c r="K229" s="19"/>
      <c r="L229" s="19"/>
      <c r="M229" s="19"/>
      <c r="BE229" s="14"/>
      <c r="BF229" s="15"/>
      <c r="BG229" s="21"/>
      <c r="BH229" s="41" t="s">
        <v>2562</v>
      </c>
      <c r="BI229" s="12"/>
      <c r="BJ229" s="12"/>
    </row>
    <row r="230" spans="1:62" s="3" customFormat="1" ht="21.6" x14ac:dyDescent="0.3">
      <c r="A230" s="25" t="s">
        <v>126</v>
      </c>
      <c r="B230" s="26" t="s">
        <v>2564</v>
      </c>
      <c r="C230" s="600" t="s">
        <v>2565</v>
      </c>
      <c r="D230" s="600"/>
      <c r="E230" s="600"/>
      <c r="F230" s="27" t="s">
        <v>46</v>
      </c>
      <c r="G230" s="22" t="s">
        <v>2669</v>
      </c>
      <c r="H230" s="55"/>
      <c r="I230" s="55"/>
      <c r="J230" s="19"/>
      <c r="K230" s="19"/>
      <c r="L230" s="19"/>
      <c r="M230" s="19"/>
      <c r="BE230" s="14"/>
      <c r="BF230" s="15"/>
      <c r="BG230" s="21"/>
      <c r="BH230" s="41"/>
      <c r="BI230" s="12"/>
      <c r="BJ230" s="12" t="s">
        <v>2565</v>
      </c>
    </row>
    <row r="231" spans="1:62" s="3" customFormat="1" ht="14.4" x14ac:dyDescent="0.3">
      <c r="A231" s="593" t="s">
        <v>2616</v>
      </c>
      <c r="B231" s="570"/>
      <c r="C231" s="570"/>
      <c r="D231" s="570"/>
      <c r="E231" s="570"/>
      <c r="F231" s="570"/>
      <c r="G231" s="570"/>
      <c r="H231" s="354"/>
      <c r="I231" s="354"/>
      <c r="J231" s="267"/>
      <c r="K231" s="267"/>
      <c r="L231" s="267"/>
      <c r="M231" s="267"/>
      <c r="BE231" s="14"/>
      <c r="BF231" s="15" t="s">
        <v>2616</v>
      </c>
      <c r="BG231" s="21"/>
      <c r="BH231" s="41"/>
      <c r="BI231" s="12"/>
      <c r="BJ231" s="12"/>
    </row>
    <row r="232" spans="1:62" s="3" customFormat="1" ht="31.8" x14ac:dyDescent="0.3">
      <c r="A232" s="16" t="s">
        <v>527</v>
      </c>
      <c r="B232" s="17" t="s">
        <v>2617</v>
      </c>
      <c r="C232" s="568" t="s">
        <v>2618</v>
      </c>
      <c r="D232" s="568"/>
      <c r="E232" s="568"/>
      <c r="F232" s="16" t="s">
        <v>64</v>
      </c>
      <c r="G232" s="29">
        <v>0.21859999999999999</v>
      </c>
      <c r="H232" s="55">
        <f t="shared" si="12"/>
        <v>8471.0400000000009</v>
      </c>
      <c r="I232" s="55">
        <f t="shared" si="13"/>
        <v>1851.77</v>
      </c>
      <c r="J232" s="19">
        <v>2222.12</v>
      </c>
      <c r="K232" s="19">
        <f t="shared" si="14"/>
        <v>22790.44</v>
      </c>
      <c r="L232" s="19">
        <f t="shared" si="15"/>
        <v>4981.99</v>
      </c>
      <c r="M232" s="19">
        <v>5978.39</v>
      </c>
      <c r="BE232" s="14"/>
      <c r="BF232" s="15"/>
      <c r="BG232" s="21" t="s">
        <v>2618</v>
      </c>
      <c r="BH232" s="41"/>
      <c r="BI232" s="12"/>
      <c r="BJ232" s="12"/>
    </row>
    <row r="233" spans="1:62" s="3" customFormat="1" ht="21.6" x14ac:dyDescent="0.3">
      <c r="A233" s="25"/>
      <c r="B233" s="26" t="s">
        <v>2619</v>
      </c>
      <c r="C233" s="600" t="s">
        <v>2620</v>
      </c>
      <c r="D233" s="600"/>
      <c r="E233" s="600"/>
      <c r="F233" s="27" t="s">
        <v>138</v>
      </c>
      <c r="G233" s="22" t="s">
        <v>2670</v>
      </c>
      <c r="H233" s="55"/>
      <c r="I233" s="55"/>
      <c r="J233" s="19"/>
      <c r="K233" s="19"/>
      <c r="L233" s="19"/>
      <c r="M233" s="19"/>
      <c r="BE233" s="14"/>
      <c r="BF233" s="15"/>
      <c r="BG233" s="21"/>
      <c r="BH233" s="41"/>
      <c r="BI233" s="12" t="s">
        <v>2620</v>
      </c>
      <c r="BJ233" s="12"/>
    </row>
    <row r="234" spans="1:62" s="3" customFormat="1" ht="21.6" x14ac:dyDescent="0.3">
      <c r="A234" s="25"/>
      <c r="B234" s="26" t="s">
        <v>2622</v>
      </c>
      <c r="C234" s="600" t="s">
        <v>2623</v>
      </c>
      <c r="D234" s="600"/>
      <c r="E234" s="600"/>
      <c r="F234" s="27" t="s">
        <v>1082</v>
      </c>
      <c r="G234" s="22" t="s">
        <v>2671</v>
      </c>
      <c r="H234" s="55"/>
      <c r="I234" s="55"/>
      <c r="J234" s="19"/>
      <c r="K234" s="19"/>
      <c r="L234" s="19"/>
      <c r="M234" s="19"/>
      <c r="BE234" s="14"/>
      <c r="BF234" s="15"/>
      <c r="BG234" s="21"/>
      <c r="BH234" s="41"/>
      <c r="BI234" s="12" t="s">
        <v>2623</v>
      </c>
      <c r="BJ234" s="12"/>
    </row>
    <row r="235" spans="1:62" s="3" customFormat="1" ht="20.399999999999999" x14ac:dyDescent="0.3">
      <c r="A235" s="36" t="s">
        <v>139</v>
      </c>
      <c r="B235" s="37" t="s">
        <v>2625</v>
      </c>
      <c r="C235" s="599" t="s">
        <v>2626</v>
      </c>
      <c r="D235" s="599"/>
      <c r="E235" s="599"/>
      <c r="F235" s="38" t="s">
        <v>112</v>
      </c>
      <c r="G235" s="39" t="s">
        <v>2672</v>
      </c>
      <c r="H235" s="55"/>
      <c r="I235" s="55"/>
      <c r="J235" s="19"/>
      <c r="K235" s="19"/>
      <c r="L235" s="19"/>
      <c r="M235" s="19"/>
      <c r="BE235" s="14"/>
      <c r="BF235" s="15"/>
      <c r="BG235" s="21"/>
      <c r="BH235" s="41" t="s">
        <v>2626</v>
      </c>
      <c r="BI235" s="12"/>
      <c r="BJ235" s="12"/>
    </row>
    <row r="236" spans="1:62" s="3" customFormat="1" ht="21.6" x14ac:dyDescent="0.3">
      <c r="A236" s="25"/>
      <c r="B236" s="26" t="s">
        <v>2628</v>
      </c>
      <c r="C236" s="600" t="s">
        <v>2629</v>
      </c>
      <c r="D236" s="600"/>
      <c r="E236" s="600"/>
      <c r="F236" s="27" t="s">
        <v>138</v>
      </c>
      <c r="G236" s="22" t="s">
        <v>2673</v>
      </c>
      <c r="H236" s="55"/>
      <c r="I236" s="55"/>
      <c r="J236" s="19"/>
      <c r="K236" s="19"/>
      <c r="L236" s="19"/>
      <c r="M236" s="19"/>
      <c r="BE236" s="14"/>
      <c r="BF236" s="15"/>
      <c r="BG236" s="21"/>
      <c r="BH236" s="41"/>
      <c r="BI236" s="12" t="s">
        <v>2629</v>
      </c>
      <c r="BJ236" s="12"/>
    </row>
    <row r="237" spans="1:62" s="3" customFormat="1" ht="21.6" x14ac:dyDescent="0.3">
      <c r="A237" s="25"/>
      <c r="B237" s="26" t="s">
        <v>2631</v>
      </c>
      <c r="C237" s="600" t="s">
        <v>2632</v>
      </c>
      <c r="D237" s="600"/>
      <c r="E237" s="600"/>
      <c r="F237" s="27" t="s">
        <v>138</v>
      </c>
      <c r="G237" s="22" t="s">
        <v>2673</v>
      </c>
      <c r="H237" s="55"/>
      <c r="I237" s="55"/>
      <c r="J237" s="19"/>
      <c r="K237" s="19"/>
      <c r="L237" s="19"/>
      <c r="M237" s="19"/>
      <c r="BE237" s="14"/>
      <c r="BF237" s="15"/>
      <c r="BG237" s="21"/>
      <c r="BH237" s="41"/>
      <c r="BI237" s="12" t="s">
        <v>2632</v>
      </c>
      <c r="BJ237" s="12"/>
    </row>
    <row r="238" spans="1:62" s="3" customFormat="1" ht="21.6" x14ac:dyDescent="0.3">
      <c r="A238" s="25"/>
      <c r="B238" s="26" t="s">
        <v>2633</v>
      </c>
      <c r="C238" s="600" t="s">
        <v>2634</v>
      </c>
      <c r="D238" s="600"/>
      <c r="E238" s="600"/>
      <c r="F238" s="27" t="s">
        <v>138</v>
      </c>
      <c r="G238" s="22" t="s">
        <v>2674</v>
      </c>
      <c r="H238" s="55"/>
      <c r="I238" s="55"/>
      <c r="J238" s="19"/>
      <c r="K238" s="19"/>
      <c r="L238" s="19"/>
      <c r="M238" s="19"/>
      <c r="BE238" s="14"/>
      <c r="BF238" s="15"/>
      <c r="BG238" s="21"/>
      <c r="BH238" s="41"/>
      <c r="BI238" s="12" t="s">
        <v>2634</v>
      </c>
      <c r="BJ238" s="12"/>
    </row>
    <row r="239" spans="1:62" s="3" customFormat="1" ht="21.6" x14ac:dyDescent="0.3">
      <c r="A239" s="25"/>
      <c r="B239" s="26" t="s">
        <v>2636</v>
      </c>
      <c r="C239" s="600" t="s">
        <v>2637</v>
      </c>
      <c r="D239" s="600"/>
      <c r="E239" s="600"/>
      <c r="F239" s="27" t="s">
        <v>138</v>
      </c>
      <c r="G239" s="22" t="s">
        <v>2675</v>
      </c>
      <c r="H239" s="55"/>
      <c r="I239" s="55"/>
      <c r="J239" s="19"/>
      <c r="K239" s="19"/>
      <c r="L239" s="19"/>
      <c r="M239" s="19"/>
      <c r="BE239" s="14"/>
      <c r="BF239" s="15"/>
      <c r="BG239" s="21"/>
      <c r="BH239" s="41"/>
      <c r="BI239" s="12" t="s">
        <v>2637</v>
      </c>
      <c r="BJ239" s="12"/>
    </row>
    <row r="240" spans="1:62" s="3" customFormat="1" ht="21.6" x14ac:dyDescent="0.3">
      <c r="A240" s="25"/>
      <c r="B240" s="26" t="s">
        <v>2639</v>
      </c>
      <c r="C240" s="600" t="s">
        <v>2640</v>
      </c>
      <c r="D240" s="600"/>
      <c r="E240" s="600"/>
      <c r="F240" s="27" t="s">
        <v>138</v>
      </c>
      <c r="G240" s="22" t="s">
        <v>2675</v>
      </c>
      <c r="H240" s="55"/>
      <c r="I240" s="55"/>
      <c r="J240" s="19"/>
      <c r="K240" s="19"/>
      <c r="L240" s="19"/>
      <c r="M240" s="19"/>
      <c r="BE240" s="14"/>
      <c r="BF240" s="15"/>
      <c r="BG240" s="21"/>
      <c r="BH240" s="41"/>
      <c r="BI240" s="12" t="s">
        <v>2640</v>
      </c>
      <c r="BJ240" s="12"/>
    </row>
    <row r="241" spans="1:62" s="3" customFormat="1" ht="21.6" x14ac:dyDescent="0.3">
      <c r="A241" s="25" t="s">
        <v>126</v>
      </c>
      <c r="B241" s="26" t="s">
        <v>2641</v>
      </c>
      <c r="C241" s="600" t="s">
        <v>2642</v>
      </c>
      <c r="D241" s="600"/>
      <c r="E241" s="600"/>
      <c r="F241" s="27" t="s">
        <v>112</v>
      </c>
      <c r="G241" s="22" t="s">
        <v>2672</v>
      </c>
      <c r="H241" s="55"/>
      <c r="I241" s="55"/>
      <c r="J241" s="19"/>
      <c r="K241" s="19"/>
      <c r="L241" s="19"/>
      <c r="M241" s="19"/>
      <c r="BE241" s="14"/>
      <c r="BF241" s="15"/>
      <c r="BG241" s="21"/>
      <c r="BH241" s="41"/>
      <c r="BI241" s="12"/>
      <c r="BJ241" s="12" t="s">
        <v>2642</v>
      </c>
    </row>
    <row r="242" spans="1:62" s="3" customFormat="1" ht="14.4" x14ac:dyDescent="0.3">
      <c r="A242" s="593" t="s">
        <v>2676</v>
      </c>
      <c r="B242" s="570"/>
      <c r="C242" s="570"/>
      <c r="D242" s="570"/>
      <c r="E242" s="570"/>
      <c r="F242" s="570"/>
      <c r="G242" s="570"/>
      <c r="H242" s="354"/>
      <c r="I242" s="354"/>
      <c r="J242" s="267"/>
      <c r="K242" s="267"/>
      <c r="L242" s="267"/>
      <c r="M242" s="267"/>
      <c r="BE242" s="14"/>
      <c r="BF242" s="15" t="s">
        <v>2676</v>
      </c>
      <c r="BG242" s="21"/>
      <c r="BH242" s="41"/>
      <c r="BI242" s="12"/>
      <c r="BJ242" s="12"/>
    </row>
    <row r="243" spans="1:62" s="3" customFormat="1" ht="15" customHeight="1" x14ac:dyDescent="0.3">
      <c r="A243" s="593" t="s">
        <v>2677</v>
      </c>
      <c r="B243" s="570"/>
      <c r="C243" s="570"/>
      <c r="D243" s="570"/>
      <c r="E243" s="570"/>
      <c r="F243" s="570"/>
      <c r="G243" s="570"/>
      <c r="H243" s="354"/>
      <c r="I243" s="354"/>
      <c r="J243" s="267"/>
      <c r="K243" s="267"/>
      <c r="L243" s="267"/>
      <c r="M243" s="267"/>
      <c r="BE243" s="14"/>
      <c r="BF243" s="15" t="s">
        <v>2677</v>
      </c>
      <c r="BG243" s="21"/>
      <c r="BH243" s="41"/>
      <c r="BI243" s="12"/>
      <c r="BJ243" s="12"/>
    </row>
    <row r="244" spans="1:62" s="3" customFormat="1" ht="31.8" x14ac:dyDescent="0.3">
      <c r="A244" s="16" t="s">
        <v>529</v>
      </c>
      <c r="B244" s="17" t="s">
        <v>2678</v>
      </c>
      <c r="C244" s="568" t="s">
        <v>2679</v>
      </c>
      <c r="D244" s="568"/>
      <c r="E244" s="568"/>
      <c r="F244" s="16" t="s">
        <v>325</v>
      </c>
      <c r="G244" s="18">
        <v>1.7999999999999999E-2</v>
      </c>
      <c r="H244" s="55">
        <f t="shared" si="12"/>
        <v>6679.44</v>
      </c>
      <c r="I244" s="55">
        <f t="shared" si="13"/>
        <v>120.23</v>
      </c>
      <c r="J244" s="19">
        <v>144.27000000000001</v>
      </c>
      <c r="K244" s="19">
        <f t="shared" si="14"/>
        <v>988.33</v>
      </c>
      <c r="L244" s="19">
        <f t="shared" si="15"/>
        <v>17.79</v>
      </c>
      <c r="M244" s="19">
        <v>21.35</v>
      </c>
      <c r="BE244" s="14"/>
      <c r="BF244" s="15"/>
      <c r="BG244" s="21" t="s">
        <v>2679</v>
      </c>
      <c r="BH244" s="41"/>
      <c r="BI244" s="12"/>
      <c r="BJ244" s="12"/>
    </row>
    <row r="245" spans="1:62" s="3" customFormat="1" ht="20.399999999999999" x14ac:dyDescent="0.3">
      <c r="A245" s="25"/>
      <c r="B245" s="26" t="s">
        <v>346</v>
      </c>
      <c r="C245" s="600" t="s">
        <v>347</v>
      </c>
      <c r="D245" s="600"/>
      <c r="E245" s="600"/>
      <c r="F245" s="27" t="s">
        <v>67</v>
      </c>
      <c r="G245" s="22" t="s">
        <v>2680</v>
      </c>
      <c r="H245" s="55"/>
      <c r="I245" s="55"/>
      <c r="J245" s="19"/>
      <c r="K245" s="19"/>
      <c r="L245" s="19"/>
      <c r="M245" s="19"/>
      <c r="BE245" s="14"/>
      <c r="BF245" s="15"/>
      <c r="BG245" s="21"/>
      <c r="BH245" s="41"/>
      <c r="BI245" s="12" t="s">
        <v>347</v>
      </c>
      <c r="BJ245" s="12"/>
    </row>
    <row r="246" spans="1:62" s="3" customFormat="1" ht="20.399999999999999" x14ac:dyDescent="0.3">
      <c r="A246" s="25"/>
      <c r="B246" s="26" t="s">
        <v>349</v>
      </c>
      <c r="C246" s="600" t="s">
        <v>350</v>
      </c>
      <c r="D246" s="600"/>
      <c r="E246" s="600"/>
      <c r="F246" s="27" t="s">
        <v>72</v>
      </c>
      <c r="G246" s="22" t="s">
        <v>2681</v>
      </c>
      <c r="H246" s="55"/>
      <c r="I246" s="55"/>
      <c r="J246" s="19"/>
      <c r="K246" s="19"/>
      <c r="L246" s="19"/>
      <c r="M246" s="19"/>
      <c r="BE246" s="14"/>
      <c r="BF246" s="15"/>
      <c r="BG246" s="21"/>
      <c r="BH246" s="41"/>
      <c r="BI246" s="12" t="s">
        <v>350</v>
      </c>
      <c r="BJ246" s="12"/>
    </row>
    <row r="247" spans="1:62" s="3" customFormat="1" ht="15" customHeight="1" x14ac:dyDescent="0.3">
      <c r="A247" s="593" t="s">
        <v>2682</v>
      </c>
      <c r="B247" s="570"/>
      <c r="C247" s="570"/>
      <c r="D247" s="570"/>
      <c r="E247" s="570"/>
      <c r="F247" s="570"/>
      <c r="G247" s="570"/>
      <c r="H247" s="354"/>
      <c r="I247" s="354"/>
      <c r="J247" s="267"/>
      <c r="K247" s="267"/>
      <c r="L247" s="267"/>
      <c r="M247" s="267"/>
      <c r="BE247" s="14"/>
      <c r="BF247" s="15" t="s">
        <v>2682</v>
      </c>
      <c r="BG247" s="21"/>
      <c r="BH247" s="41"/>
      <c r="BI247" s="12"/>
      <c r="BJ247" s="12"/>
    </row>
    <row r="248" spans="1:62" s="3" customFormat="1" ht="21.6" x14ac:dyDescent="0.3">
      <c r="A248" s="16" t="s">
        <v>535</v>
      </c>
      <c r="B248" s="17" t="s">
        <v>2534</v>
      </c>
      <c r="C248" s="568" t="s">
        <v>2535</v>
      </c>
      <c r="D248" s="568"/>
      <c r="E248" s="568"/>
      <c r="F248" s="16" t="s">
        <v>325</v>
      </c>
      <c r="G248" s="18">
        <v>1.7999999999999999E-2</v>
      </c>
      <c r="H248" s="55">
        <f t="shared" si="12"/>
        <v>40913.33</v>
      </c>
      <c r="I248" s="55">
        <f t="shared" si="13"/>
        <v>736.44</v>
      </c>
      <c r="J248" s="19">
        <v>883.73</v>
      </c>
      <c r="K248" s="19">
        <f t="shared" si="14"/>
        <v>11552.78</v>
      </c>
      <c r="L248" s="19">
        <f t="shared" si="15"/>
        <v>207.95</v>
      </c>
      <c r="M248" s="19">
        <v>249.54</v>
      </c>
      <c r="BE248" s="14"/>
      <c r="BF248" s="15"/>
      <c r="BG248" s="21" t="s">
        <v>2535</v>
      </c>
      <c r="BH248" s="41"/>
      <c r="BI248" s="12"/>
      <c r="BJ248" s="12"/>
    </row>
    <row r="249" spans="1:62" s="3" customFormat="1" ht="20.399999999999999" x14ac:dyDescent="0.3">
      <c r="A249" s="25"/>
      <c r="B249" s="26" t="s">
        <v>150</v>
      </c>
      <c r="C249" s="600" t="s">
        <v>151</v>
      </c>
      <c r="D249" s="600"/>
      <c r="E249" s="600"/>
      <c r="F249" s="27" t="s">
        <v>46</v>
      </c>
      <c r="G249" s="22" t="s">
        <v>2683</v>
      </c>
      <c r="H249" s="55"/>
      <c r="I249" s="55"/>
      <c r="J249" s="19"/>
      <c r="K249" s="19"/>
      <c r="L249" s="19"/>
      <c r="M249" s="19"/>
      <c r="BE249" s="14"/>
      <c r="BF249" s="15"/>
      <c r="BG249" s="21"/>
      <c r="BH249" s="41"/>
      <c r="BI249" s="12" t="s">
        <v>151</v>
      </c>
      <c r="BJ249" s="12"/>
    </row>
    <row r="250" spans="1:62" s="3" customFormat="1" ht="21.6" x14ac:dyDescent="0.3">
      <c r="A250" s="36" t="s">
        <v>139</v>
      </c>
      <c r="B250" s="37" t="s">
        <v>2537</v>
      </c>
      <c r="C250" s="599" t="s">
        <v>2538</v>
      </c>
      <c r="D250" s="599"/>
      <c r="E250" s="599"/>
      <c r="F250" s="38" t="s">
        <v>46</v>
      </c>
      <c r="G250" s="39" t="s">
        <v>2684</v>
      </c>
      <c r="H250" s="55"/>
      <c r="I250" s="55"/>
      <c r="J250" s="19"/>
      <c r="K250" s="19"/>
      <c r="L250" s="19"/>
      <c r="M250" s="19"/>
      <c r="BE250" s="14"/>
      <c r="BF250" s="15"/>
      <c r="BG250" s="21"/>
      <c r="BH250" s="41" t="s">
        <v>2538</v>
      </c>
      <c r="BI250" s="12"/>
      <c r="BJ250" s="12"/>
    </row>
    <row r="251" spans="1:62" s="3" customFormat="1" ht="20.399999999999999" x14ac:dyDescent="0.3">
      <c r="A251" s="25" t="s">
        <v>126</v>
      </c>
      <c r="B251" s="26" t="s">
        <v>2540</v>
      </c>
      <c r="C251" s="600" t="s">
        <v>81</v>
      </c>
      <c r="D251" s="600"/>
      <c r="E251" s="600"/>
      <c r="F251" s="27" t="s">
        <v>46</v>
      </c>
      <c r="G251" s="22" t="s">
        <v>2684</v>
      </c>
      <c r="H251" s="55"/>
      <c r="I251" s="55"/>
      <c r="J251" s="19"/>
      <c r="K251" s="19"/>
      <c r="L251" s="19"/>
      <c r="M251" s="19"/>
      <c r="BE251" s="14"/>
      <c r="BF251" s="15"/>
      <c r="BG251" s="21"/>
      <c r="BH251" s="41"/>
      <c r="BI251" s="12"/>
      <c r="BJ251" s="12" t="s">
        <v>81</v>
      </c>
    </row>
    <row r="252" spans="1:62" s="3" customFormat="1" ht="31.8" x14ac:dyDescent="0.3">
      <c r="A252" s="16" t="s">
        <v>538</v>
      </c>
      <c r="B252" s="17" t="s">
        <v>2541</v>
      </c>
      <c r="C252" s="568" t="s">
        <v>2542</v>
      </c>
      <c r="D252" s="568"/>
      <c r="E252" s="568"/>
      <c r="F252" s="16" t="s">
        <v>325</v>
      </c>
      <c r="G252" s="18">
        <v>1.7999999999999999E-2</v>
      </c>
      <c r="H252" s="55">
        <f t="shared" si="12"/>
        <v>6770</v>
      </c>
      <c r="I252" s="55">
        <f t="shared" si="13"/>
        <v>121.86</v>
      </c>
      <c r="J252" s="19">
        <v>146.22999999999999</v>
      </c>
      <c r="K252" s="19">
        <f t="shared" si="14"/>
        <v>91723.89</v>
      </c>
      <c r="L252" s="19">
        <f t="shared" si="15"/>
        <v>1651.03</v>
      </c>
      <c r="M252" s="19">
        <v>1981.24</v>
      </c>
      <c r="BE252" s="14"/>
      <c r="BF252" s="15"/>
      <c r="BG252" s="21" t="s">
        <v>2542</v>
      </c>
      <c r="BH252" s="41"/>
      <c r="BI252" s="12"/>
      <c r="BJ252" s="12"/>
    </row>
    <row r="253" spans="1:62" s="3" customFormat="1" ht="21.6" x14ac:dyDescent="0.3">
      <c r="A253" s="36" t="s">
        <v>139</v>
      </c>
      <c r="B253" s="37" t="s">
        <v>2537</v>
      </c>
      <c r="C253" s="599" t="s">
        <v>2538</v>
      </c>
      <c r="D253" s="599"/>
      <c r="E253" s="599"/>
      <c r="F253" s="38" t="s">
        <v>46</v>
      </c>
      <c r="G253" s="39" t="s">
        <v>2685</v>
      </c>
      <c r="H253" s="55"/>
      <c r="I253" s="55"/>
      <c r="J253" s="19"/>
      <c r="K253" s="19"/>
      <c r="L253" s="19"/>
      <c r="M253" s="19"/>
      <c r="BE253" s="14"/>
      <c r="BF253" s="15"/>
      <c r="BG253" s="21"/>
      <c r="BH253" s="41" t="s">
        <v>2538</v>
      </c>
      <c r="BI253" s="12"/>
      <c r="BJ253" s="12"/>
    </row>
    <row r="254" spans="1:62" s="3" customFormat="1" ht="20.399999999999999" x14ac:dyDescent="0.3">
      <c r="A254" s="25" t="s">
        <v>126</v>
      </c>
      <c r="B254" s="26" t="s">
        <v>2540</v>
      </c>
      <c r="C254" s="600" t="s">
        <v>81</v>
      </c>
      <c r="D254" s="600"/>
      <c r="E254" s="600"/>
      <c r="F254" s="27" t="s">
        <v>46</v>
      </c>
      <c r="G254" s="22" t="s">
        <v>2686</v>
      </c>
      <c r="H254" s="55"/>
      <c r="I254" s="55"/>
      <c r="J254" s="19"/>
      <c r="K254" s="19"/>
      <c r="L254" s="19"/>
      <c r="M254" s="19"/>
      <c r="BE254" s="14"/>
      <c r="BF254" s="15"/>
      <c r="BG254" s="21"/>
      <c r="BH254" s="41"/>
      <c r="BI254" s="12"/>
      <c r="BJ254" s="12" t="s">
        <v>81</v>
      </c>
    </row>
    <row r="255" spans="1:62" s="3" customFormat="1" ht="21.6" x14ac:dyDescent="0.3">
      <c r="A255" s="16" t="s">
        <v>543</v>
      </c>
      <c r="B255" s="17" t="s">
        <v>2545</v>
      </c>
      <c r="C255" s="568" t="s">
        <v>2546</v>
      </c>
      <c r="D255" s="568"/>
      <c r="E255" s="568"/>
      <c r="F255" s="16" t="s">
        <v>67</v>
      </c>
      <c r="G255" s="42">
        <v>5.5799999999999999E-3</v>
      </c>
      <c r="H255" s="55">
        <f t="shared" si="12"/>
        <v>14044.8</v>
      </c>
      <c r="I255" s="55">
        <f t="shared" si="13"/>
        <v>78.37</v>
      </c>
      <c r="J255" s="19">
        <v>94.04</v>
      </c>
      <c r="K255" s="19">
        <f t="shared" si="14"/>
        <v>81492.83</v>
      </c>
      <c r="L255" s="19">
        <f t="shared" si="15"/>
        <v>454.73</v>
      </c>
      <c r="M255" s="19">
        <v>545.67999999999995</v>
      </c>
      <c r="BE255" s="14"/>
      <c r="BF255" s="15"/>
      <c r="BG255" s="21" t="s">
        <v>2546</v>
      </c>
      <c r="BH255" s="41"/>
      <c r="BI255" s="12"/>
      <c r="BJ255" s="12"/>
    </row>
    <row r="256" spans="1:62" s="3" customFormat="1" ht="20.399999999999999" x14ac:dyDescent="0.3">
      <c r="A256" s="25"/>
      <c r="B256" s="26" t="s">
        <v>2547</v>
      </c>
      <c r="C256" s="600" t="s">
        <v>2548</v>
      </c>
      <c r="D256" s="600"/>
      <c r="E256" s="600"/>
      <c r="F256" s="27" t="s">
        <v>67</v>
      </c>
      <c r="G256" s="22" t="s">
        <v>2687</v>
      </c>
      <c r="H256" s="55"/>
      <c r="I256" s="55"/>
      <c r="J256" s="19"/>
      <c r="K256" s="19"/>
      <c r="L256" s="19"/>
      <c r="M256" s="19"/>
      <c r="BE256" s="14"/>
      <c r="BF256" s="15"/>
      <c r="BG256" s="21"/>
      <c r="BH256" s="41"/>
      <c r="BI256" s="12" t="s">
        <v>2548</v>
      </c>
      <c r="BJ256" s="12"/>
    </row>
    <row r="257" spans="1:62" s="3" customFormat="1" ht="20.399999999999999" x14ac:dyDescent="0.3">
      <c r="A257" s="36" t="s">
        <v>139</v>
      </c>
      <c r="B257" s="37" t="s">
        <v>284</v>
      </c>
      <c r="C257" s="599" t="s">
        <v>285</v>
      </c>
      <c r="D257" s="599"/>
      <c r="E257" s="599"/>
      <c r="F257" s="38" t="s">
        <v>67</v>
      </c>
      <c r="G257" s="39" t="s">
        <v>2688</v>
      </c>
      <c r="H257" s="55"/>
      <c r="I257" s="55"/>
      <c r="J257" s="19"/>
      <c r="K257" s="19"/>
      <c r="L257" s="19"/>
      <c r="M257" s="19"/>
      <c r="BE257" s="14"/>
      <c r="BF257" s="15"/>
      <c r="BG257" s="21"/>
      <c r="BH257" s="41" t="s">
        <v>285</v>
      </c>
      <c r="BI257" s="12"/>
      <c r="BJ257" s="12"/>
    </row>
    <row r="258" spans="1:62" s="3" customFormat="1" ht="31.8" x14ac:dyDescent="0.3">
      <c r="A258" s="25" t="s">
        <v>126</v>
      </c>
      <c r="B258" s="26" t="s">
        <v>2551</v>
      </c>
      <c r="C258" s="600" t="s">
        <v>2552</v>
      </c>
      <c r="D258" s="600"/>
      <c r="E258" s="600"/>
      <c r="F258" s="27" t="s">
        <v>154</v>
      </c>
      <c r="G258" s="22" t="s">
        <v>2689</v>
      </c>
      <c r="H258" s="55"/>
      <c r="I258" s="55"/>
      <c r="J258" s="19"/>
      <c r="K258" s="19"/>
      <c r="L258" s="19"/>
      <c r="M258" s="19"/>
      <c r="BE258" s="14"/>
      <c r="BF258" s="15"/>
      <c r="BG258" s="21"/>
      <c r="BH258" s="41"/>
      <c r="BI258" s="12"/>
      <c r="BJ258" s="12" t="s">
        <v>2552</v>
      </c>
    </row>
    <row r="259" spans="1:62" s="3" customFormat="1" ht="15" customHeight="1" x14ac:dyDescent="0.3">
      <c r="A259" s="593" t="s">
        <v>2554</v>
      </c>
      <c r="B259" s="570"/>
      <c r="C259" s="570"/>
      <c r="D259" s="570"/>
      <c r="E259" s="570"/>
      <c r="F259" s="570"/>
      <c r="G259" s="570"/>
      <c r="H259" s="354"/>
      <c r="I259" s="354"/>
      <c r="J259" s="267"/>
      <c r="K259" s="267"/>
      <c r="L259" s="267"/>
      <c r="M259" s="267"/>
      <c r="BE259" s="14"/>
      <c r="BF259" s="15" t="s">
        <v>2554</v>
      </c>
      <c r="BG259" s="21"/>
      <c r="BH259" s="41"/>
      <c r="BI259" s="12"/>
      <c r="BJ259" s="12"/>
    </row>
    <row r="260" spans="1:62" s="3" customFormat="1" ht="31.8" x14ac:dyDescent="0.3">
      <c r="A260" s="16" t="s">
        <v>545</v>
      </c>
      <c r="B260" s="17" t="s">
        <v>2555</v>
      </c>
      <c r="C260" s="568" t="s">
        <v>2556</v>
      </c>
      <c r="D260" s="568"/>
      <c r="E260" s="568"/>
      <c r="F260" s="16" t="s">
        <v>325</v>
      </c>
      <c r="G260" s="18">
        <v>1.7999999999999999E-2</v>
      </c>
      <c r="H260" s="55">
        <f t="shared" si="12"/>
        <v>4073.33</v>
      </c>
      <c r="I260" s="55">
        <f t="shared" si="13"/>
        <v>73.319999999999993</v>
      </c>
      <c r="J260" s="19">
        <v>87.98</v>
      </c>
      <c r="K260" s="19">
        <f t="shared" si="14"/>
        <v>15295</v>
      </c>
      <c r="L260" s="19">
        <f t="shared" si="15"/>
        <v>275.31</v>
      </c>
      <c r="M260" s="19">
        <v>330.37</v>
      </c>
      <c r="BE260" s="14"/>
      <c r="BF260" s="15"/>
      <c r="BG260" s="21" t="s">
        <v>2556</v>
      </c>
      <c r="BH260" s="41"/>
      <c r="BI260" s="12"/>
      <c r="BJ260" s="12"/>
    </row>
    <row r="261" spans="1:62" s="3" customFormat="1" ht="20.399999999999999" x14ac:dyDescent="0.3">
      <c r="A261" s="25"/>
      <c r="B261" s="26" t="s">
        <v>2185</v>
      </c>
      <c r="C261" s="600" t="s">
        <v>2186</v>
      </c>
      <c r="D261" s="600"/>
      <c r="E261" s="600"/>
      <c r="F261" s="27" t="s">
        <v>154</v>
      </c>
      <c r="G261" s="22" t="s">
        <v>2690</v>
      </c>
      <c r="H261" s="55"/>
      <c r="I261" s="55"/>
      <c r="J261" s="19"/>
      <c r="K261" s="19"/>
      <c r="L261" s="19"/>
      <c r="M261" s="19"/>
      <c r="BE261" s="14"/>
      <c r="BF261" s="15"/>
      <c r="BG261" s="21"/>
      <c r="BH261" s="41"/>
      <c r="BI261" s="12" t="s">
        <v>2186</v>
      </c>
      <c r="BJ261" s="12"/>
    </row>
    <row r="262" spans="1:62" s="3" customFormat="1" ht="15" customHeight="1" x14ac:dyDescent="0.3">
      <c r="A262" s="593" t="s">
        <v>2558</v>
      </c>
      <c r="B262" s="570"/>
      <c r="C262" s="570"/>
      <c r="D262" s="570"/>
      <c r="E262" s="570"/>
      <c r="F262" s="570"/>
      <c r="G262" s="570"/>
      <c r="H262" s="354"/>
      <c r="I262" s="354"/>
      <c r="J262" s="267"/>
      <c r="K262" s="267"/>
      <c r="L262" s="267"/>
      <c r="M262" s="267"/>
      <c r="BE262" s="14"/>
      <c r="BF262" s="15" t="s">
        <v>2558</v>
      </c>
      <c r="BG262" s="21"/>
      <c r="BH262" s="41"/>
      <c r="BI262" s="12"/>
      <c r="BJ262" s="12"/>
    </row>
    <row r="263" spans="1:62" s="3" customFormat="1" ht="31.8" x14ac:dyDescent="0.3">
      <c r="A263" s="16" t="s">
        <v>566</v>
      </c>
      <c r="B263" s="17" t="s">
        <v>2559</v>
      </c>
      <c r="C263" s="568" t="s">
        <v>2560</v>
      </c>
      <c r="D263" s="568"/>
      <c r="E263" s="568"/>
      <c r="F263" s="16" t="s">
        <v>325</v>
      </c>
      <c r="G263" s="18">
        <v>1.7999999999999999E-2</v>
      </c>
      <c r="H263" s="55">
        <f t="shared" si="12"/>
        <v>33855.56</v>
      </c>
      <c r="I263" s="55">
        <f t="shared" si="13"/>
        <v>609.4</v>
      </c>
      <c r="J263" s="19">
        <v>731.28</v>
      </c>
      <c r="K263" s="19">
        <f t="shared" si="14"/>
        <v>241630.56</v>
      </c>
      <c r="L263" s="19">
        <f t="shared" si="15"/>
        <v>4349.3500000000004</v>
      </c>
      <c r="M263" s="19">
        <v>5219.22</v>
      </c>
      <c r="BE263" s="14"/>
      <c r="BF263" s="15"/>
      <c r="BG263" s="21" t="s">
        <v>2560</v>
      </c>
      <c r="BH263" s="41"/>
      <c r="BI263" s="12"/>
      <c r="BJ263" s="12"/>
    </row>
    <row r="264" spans="1:62" s="3" customFormat="1" ht="21.6" x14ac:dyDescent="0.3">
      <c r="A264" s="36" t="s">
        <v>139</v>
      </c>
      <c r="B264" s="37" t="s">
        <v>2561</v>
      </c>
      <c r="C264" s="599" t="s">
        <v>2562</v>
      </c>
      <c r="D264" s="599"/>
      <c r="E264" s="599"/>
      <c r="F264" s="38" t="s">
        <v>154</v>
      </c>
      <c r="G264" s="39" t="s">
        <v>2691</v>
      </c>
      <c r="H264" s="55"/>
      <c r="I264" s="55"/>
      <c r="J264" s="19"/>
      <c r="K264" s="19"/>
      <c r="L264" s="19"/>
      <c r="M264" s="19"/>
      <c r="BE264" s="14"/>
      <c r="BF264" s="15"/>
      <c r="BG264" s="21"/>
      <c r="BH264" s="41" t="s">
        <v>2562</v>
      </c>
      <c r="BI264" s="12"/>
      <c r="BJ264" s="12"/>
    </row>
    <row r="265" spans="1:62" s="3" customFormat="1" ht="21.6" x14ac:dyDescent="0.3">
      <c r="A265" s="25" t="s">
        <v>126</v>
      </c>
      <c r="B265" s="26" t="s">
        <v>2564</v>
      </c>
      <c r="C265" s="600" t="s">
        <v>2565</v>
      </c>
      <c r="D265" s="600"/>
      <c r="E265" s="600"/>
      <c r="F265" s="27" t="s">
        <v>46</v>
      </c>
      <c r="G265" s="22" t="s">
        <v>2692</v>
      </c>
      <c r="H265" s="55"/>
      <c r="I265" s="55"/>
      <c r="J265" s="19"/>
      <c r="K265" s="19"/>
      <c r="L265" s="19"/>
      <c r="M265" s="19"/>
      <c r="BE265" s="14"/>
      <c r="BF265" s="15"/>
      <c r="BG265" s="21"/>
      <c r="BH265" s="41"/>
      <c r="BI265" s="12"/>
      <c r="BJ265" s="12" t="s">
        <v>2565</v>
      </c>
    </row>
    <row r="266" spans="1:62" s="3" customFormat="1" ht="14.4" x14ac:dyDescent="0.3">
      <c r="A266" s="593" t="s">
        <v>2693</v>
      </c>
      <c r="B266" s="570"/>
      <c r="C266" s="570"/>
      <c r="D266" s="570"/>
      <c r="E266" s="570"/>
      <c r="F266" s="570"/>
      <c r="G266" s="570"/>
      <c r="H266" s="354"/>
      <c r="I266" s="354"/>
      <c r="J266" s="267"/>
      <c r="K266" s="267"/>
      <c r="L266" s="267"/>
      <c r="M266" s="267"/>
      <c r="BE266" s="14"/>
      <c r="BF266" s="15" t="s">
        <v>2693</v>
      </c>
      <c r="BG266" s="21"/>
      <c r="BH266" s="41"/>
      <c r="BI266" s="12"/>
      <c r="BJ266" s="12"/>
    </row>
    <row r="267" spans="1:62" s="3" customFormat="1" ht="15" customHeight="1" x14ac:dyDescent="0.3">
      <c r="A267" s="593" t="s">
        <v>2677</v>
      </c>
      <c r="B267" s="570"/>
      <c r="C267" s="570"/>
      <c r="D267" s="570"/>
      <c r="E267" s="570"/>
      <c r="F267" s="570"/>
      <c r="G267" s="570"/>
      <c r="H267" s="354"/>
      <c r="I267" s="354"/>
      <c r="J267" s="267"/>
      <c r="K267" s="267"/>
      <c r="L267" s="267"/>
      <c r="M267" s="267"/>
      <c r="BE267" s="14"/>
      <c r="BF267" s="15" t="s">
        <v>2677</v>
      </c>
      <c r="BG267" s="21"/>
      <c r="BH267" s="41"/>
      <c r="BI267" s="12"/>
      <c r="BJ267" s="12"/>
    </row>
    <row r="268" spans="1:62" s="3" customFormat="1" ht="31.8" x14ac:dyDescent="0.3">
      <c r="A268" s="16" t="s">
        <v>580</v>
      </c>
      <c r="B268" s="17" t="s">
        <v>2678</v>
      </c>
      <c r="C268" s="568" t="s">
        <v>2679</v>
      </c>
      <c r="D268" s="568"/>
      <c r="E268" s="568"/>
      <c r="F268" s="16" t="s">
        <v>325</v>
      </c>
      <c r="G268" s="29">
        <v>1.0200000000000001E-2</v>
      </c>
      <c r="H268" s="55">
        <f t="shared" si="12"/>
        <v>6680.39</v>
      </c>
      <c r="I268" s="55">
        <f t="shared" si="13"/>
        <v>68.14</v>
      </c>
      <c r="J268" s="19">
        <v>81.77</v>
      </c>
      <c r="K268" s="19">
        <f t="shared" si="14"/>
        <v>988.24</v>
      </c>
      <c r="L268" s="19">
        <f t="shared" si="15"/>
        <v>10.08</v>
      </c>
      <c r="M268" s="19">
        <v>12.09</v>
      </c>
      <c r="BE268" s="14"/>
      <c r="BF268" s="15"/>
      <c r="BG268" s="21" t="s">
        <v>2679</v>
      </c>
      <c r="BH268" s="41"/>
      <c r="BI268" s="12"/>
      <c r="BJ268" s="12"/>
    </row>
    <row r="269" spans="1:62" s="3" customFormat="1" ht="20.399999999999999" x14ac:dyDescent="0.3">
      <c r="A269" s="25"/>
      <c r="B269" s="26" t="s">
        <v>346</v>
      </c>
      <c r="C269" s="600" t="s">
        <v>347</v>
      </c>
      <c r="D269" s="600"/>
      <c r="E269" s="600"/>
      <c r="F269" s="27" t="s">
        <v>67</v>
      </c>
      <c r="G269" s="22" t="s">
        <v>2694</v>
      </c>
      <c r="H269" s="55"/>
      <c r="I269" s="55"/>
      <c r="J269" s="19"/>
      <c r="K269" s="19"/>
      <c r="L269" s="19"/>
      <c r="M269" s="19"/>
      <c r="BE269" s="14"/>
      <c r="BF269" s="15"/>
      <c r="BG269" s="21"/>
      <c r="BH269" s="41"/>
      <c r="BI269" s="12" t="s">
        <v>347</v>
      </c>
      <c r="BJ269" s="12"/>
    </row>
    <row r="270" spans="1:62" s="3" customFormat="1" ht="20.399999999999999" x14ac:dyDescent="0.3">
      <c r="A270" s="25"/>
      <c r="B270" s="26" t="s">
        <v>349</v>
      </c>
      <c r="C270" s="600" t="s">
        <v>350</v>
      </c>
      <c r="D270" s="600"/>
      <c r="E270" s="600"/>
      <c r="F270" s="27" t="s">
        <v>72</v>
      </c>
      <c r="G270" s="22" t="s">
        <v>2695</v>
      </c>
      <c r="H270" s="55"/>
      <c r="I270" s="55"/>
      <c r="J270" s="19"/>
      <c r="K270" s="19"/>
      <c r="L270" s="19"/>
      <c r="M270" s="19"/>
      <c r="BE270" s="14"/>
      <c r="BF270" s="15"/>
      <c r="BG270" s="21"/>
      <c r="BH270" s="41"/>
      <c r="BI270" s="12" t="s">
        <v>350</v>
      </c>
      <c r="BJ270" s="12"/>
    </row>
    <row r="271" spans="1:62" s="3" customFormat="1" ht="15" customHeight="1" x14ac:dyDescent="0.3">
      <c r="A271" s="593" t="s">
        <v>2682</v>
      </c>
      <c r="B271" s="570"/>
      <c r="C271" s="570"/>
      <c r="D271" s="570"/>
      <c r="E271" s="570"/>
      <c r="F271" s="570"/>
      <c r="G271" s="570"/>
      <c r="H271" s="354"/>
      <c r="I271" s="354"/>
      <c r="J271" s="267"/>
      <c r="K271" s="267"/>
      <c r="L271" s="267"/>
      <c r="M271" s="267"/>
      <c r="BE271" s="14"/>
      <c r="BF271" s="15" t="s">
        <v>2682</v>
      </c>
      <c r="BG271" s="21"/>
      <c r="BH271" s="41"/>
      <c r="BI271" s="12"/>
      <c r="BJ271" s="12"/>
    </row>
    <row r="272" spans="1:62" s="3" customFormat="1" ht="21.6" x14ac:dyDescent="0.3">
      <c r="A272" s="16" t="s">
        <v>581</v>
      </c>
      <c r="B272" s="17" t="s">
        <v>2534</v>
      </c>
      <c r="C272" s="568" t="s">
        <v>2535</v>
      </c>
      <c r="D272" s="568"/>
      <c r="E272" s="568"/>
      <c r="F272" s="16" t="s">
        <v>325</v>
      </c>
      <c r="G272" s="29">
        <v>1.0200000000000001E-2</v>
      </c>
      <c r="H272" s="55">
        <f t="shared" ref="H272:H312" si="16">I272/G272</f>
        <v>40914.71</v>
      </c>
      <c r="I272" s="55">
        <f t="shared" ref="I272:I312" si="17">J272/1.2</f>
        <v>417.33</v>
      </c>
      <c r="J272" s="19">
        <v>500.8</v>
      </c>
      <c r="K272" s="19">
        <f t="shared" ref="K272:K312" si="18">L272/G272</f>
        <v>11552.94</v>
      </c>
      <c r="L272" s="19">
        <f t="shared" ref="L272:L312" si="19">M272/1.2</f>
        <v>117.84</v>
      </c>
      <c r="M272" s="19">
        <v>141.41</v>
      </c>
      <c r="BE272" s="14"/>
      <c r="BF272" s="15"/>
      <c r="BG272" s="21" t="s">
        <v>2535</v>
      </c>
      <c r="BH272" s="41"/>
      <c r="BI272" s="12"/>
      <c r="BJ272" s="12"/>
    </row>
    <row r="273" spans="1:62" s="3" customFormat="1" ht="20.399999999999999" x14ac:dyDescent="0.3">
      <c r="A273" s="25"/>
      <c r="B273" s="26" t="s">
        <v>150</v>
      </c>
      <c r="C273" s="600" t="s">
        <v>151</v>
      </c>
      <c r="D273" s="600"/>
      <c r="E273" s="600"/>
      <c r="F273" s="27" t="s">
        <v>46</v>
      </c>
      <c r="G273" s="22" t="s">
        <v>2696</v>
      </c>
      <c r="H273" s="55"/>
      <c r="I273" s="55"/>
      <c r="J273" s="19"/>
      <c r="K273" s="19"/>
      <c r="L273" s="19"/>
      <c r="M273" s="19"/>
      <c r="BE273" s="14"/>
      <c r="BF273" s="15"/>
      <c r="BG273" s="21"/>
      <c r="BH273" s="41"/>
      <c r="BI273" s="12" t="s">
        <v>151</v>
      </c>
      <c r="BJ273" s="12"/>
    </row>
    <row r="274" spans="1:62" s="3" customFormat="1" ht="21.6" x14ac:dyDescent="0.3">
      <c r="A274" s="36" t="s">
        <v>139</v>
      </c>
      <c r="B274" s="37" t="s">
        <v>2537</v>
      </c>
      <c r="C274" s="599" t="s">
        <v>2538</v>
      </c>
      <c r="D274" s="599"/>
      <c r="E274" s="599"/>
      <c r="F274" s="38" t="s">
        <v>46</v>
      </c>
      <c r="G274" s="39" t="s">
        <v>2697</v>
      </c>
      <c r="H274" s="55"/>
      <c r="I274" s="55"/>
      <c r="J274" s="19"/>
      <c r="K274" s="19"/>
      <c r="L274" s="19"/>
      <c r="M274" s="19"/>
      <c r="BE274" s="14"/>
      <c r="BF274" s="15"/>
      <c r="BG274" s="21"/>
      <c r="BH274" s="41" t="s">
        <v>2538</v>
      </c>
      <c r="BI274" s="12"/>
      <c r="BJ274" s="12"/>
    </row>
    <row r="275" spans="1:62" s="3" customFormat="1" ht="20.399999999999999" x14ac:dyDescent="0.3">
      <c r="A275" s="25" t="s">
        <v>126</v>
      </c>
      <c r="B275" s="26" t="s">
        <v>2540</v>
      </c>
      <c r="C275" s="600" t="s">
        <v>81</v>
      </c>
      <c r="D275" s="600"/>
      <c r="E275" s="600"/>
      <c r="F275" s="27" t="s">
        <v>46</v>
      </c>
      <c r="G275" s="22" t="s">
        <v>2697</v>
      </c>
      <c r="H275" s="55"/>
      <c r="I275" s="55"/>
      <c r="J275" s="19"/>
      <c r="K275" s="19"/>
      <c r="L275" s="19"/>
      <c r="M275" s="19"/>
      <c r="BE275" s="14"/>
      <c r="BF275" s="15"/>
      <c r="BG275" s="21"/>
      <c r="BH275" s="41"/>
      <c r="BI275" s="12"/>
      <c r="BJ275" s="12" t="s">
        <v>81</v>
      </c>
    </row>
    <row r="276" spans="1:62" s="3" customFormat="1" ht="31.8" x14ac:dyDescent="0.3">
      <c r="A276" s="16" t="s">
        <v>2133</v>
      </c>
      <c r="B276" s="17" t="s">
        <v>2541</v>
      </c>
      <c r="C276" s="568" t="s">
        <v>2542</v>
      </c>
      <c r="D276" s="568"/>
      <c r="E276" s="568"/>
      <c r="F276" s="16" t="s">
        <v>325</v>
      </c>
      <c r="G276" s="29">
        <v>1.0200000000000001E-2</v>
      </c>
      <c r="H276" s="55">
        <f t="shared" si="16"/>
        <v>6771.57</v>
      </c>
      <c r="I276" s="55">
        <f t="shared" si="17"/>
        <v>69.069999999999993</v>
      </c>
      <c r="J276" s="19">
        <v>82.88</v>
      </c>
      <c r="K276" s="19">
        <f t="shared" si="18"/>
        <v>91724.51</v>
      </c>
      <c r="L276" s="19">
        <f t="shared" si="19"/>
        <v>935.59</v>
      </c>
      <c r="M276" s="19">
        <v>1122.71</v>
      </c>
      <c r="BE276" s="14"/>
      <c r="BF276" s="15"/>
      <c r="BG276" s="21" t="s">
        <v>2542</v>
      </c>
      <c r="BH276" s="41"/>
      <c r="BI276" s="12"/>
      <c r="BJ276" s="12"/>
    </row>
    <row r="277" spans="1:62" s="3" customFormat="1" ht="21.6" x14ac:dyDescent="0.3">
      <c r="A277" s="36" t="s">
        <v>139</v>
      </c>
      <c r="B277" s="37" t="s">
        <v>2537</v>
      </c>
      <c r="C277" s="599" t="s">
        <v>2538</v>
      </c>
      <c r="D277" s="599"/>
      <c r="E277" s="599"/>
      <c r="F277" s="38" t="s">
        <v>46</v>
      </c>
      <c r="G277" s="39" t="s">
        <v>2698</v>
      </c>
      <c r="H277" s="55"/>
      <c r="I277" s="55"/>
      <c r="J277" s="19"/>
      <c r="K277" s="19"/>
      <c r="L277" s="19"/>
      <c r="M277" s="19"/>
      <c r="BE277" s="14"/>
      <c r="BF277" s="15"/>
      <c r="BG277" s="21"/>
      <c r="BH277" s="41" t="s">
        <v>2538</v>
      </c>
      <c r="BI277" s="12"/>
      <c r="BJ277" s="12"/>
    </row>
    <row r="278" spans="1:62" s="3" customFormat="1" ht="20.399999999999999" x14ac:dyDescent="0.3">
      <c r="A278" s="25" t="s">
        <v>126</v>
      </c>
      <c r="B278" s="26" t="s">
        <v>2540</v>
      </c>
      <c r="C278" s="600" t="s">
        <v>81</v>
      </c>
      <c r="D278" s="600"/>
      <c r="E278" s="600"/>
      <c r="F278" s="27" t="s">
        <v>46</v>
      </c>
      <c r="G278" s="22" t="s">
        <v>2699</v>
      </c>
      <c r="H278" s="55"/>
      <c r="I278" s="55"/>
      <c r="J278" s="19"/>
      <c r="K278" s="19"/>
      <c r="L278" s="19"/>
      <c r="M278" s="19"/>
      <c r="BE278" s="14"/>
      <c r="BF278" s="15"/>
      <c r="BG278" s="21"/>
      <c r="BH278" s="41"/>
      <c r="BI278" s="12"/>
      <c r="BJ278" s="12" t="s">
        <v>81</v>
      </c>
    </row>
    <row r="279" spans="1:62" s="3" customFormat="1" ht="21.6" x14ac:dyDescent="0.3">
      <c r="A279" s="16" t="s">
        <v>2134</v>
      </c>
      <c r="B279" s="17" t="s">
        <v>2545</v>
      </c>
      <c r="C279" s="568" t="s">
        <v>2546</v>
      </c>
      <c r="D279" s="568"/>
      <c r="E279" s="568"/>
      <c r="F279" s="16" t="s">
        <v>67</v>
      </c>
      <c r="G279" s="44">
        <v>3.1619999999999999E-3</v>
      </c>
      <c r="H279" s="55">
        <f t="shared" si="16"/>
        <v>14044.91</v>
      </c>
      <c r="I279" s="55">
        <f t="shared" si="17"/>
        <v>44.41</v>
      </c>
      <c r="J279" s="19">
        <v>53.29</v>
      </c>
      <c r="K279" s="19">
        <f t="shared" si="18"/>
        <v>81492.73</v>
      </c>
      <c r="L279" s="19">
        <f t="shared" si="19"/>
        <v>257.68</v>
      </c>
      <c r="M279" s="19">
        <v>309.20999999999998</v>
      </c>
      <c r="BE279" s="14"/>
      <c r="BF279" s="15"/>
      <c r="BG279" s="21" t="s">
        <v>2546</v>
      </c>
      <c r="BH279" s="41"/>
      <c r="BI279" s="12"/>
      <c r="BJ279" s="12"/>
    </row>
    <row r="280" spans="1:62" s="3" customFormat="1" ht="20.399999999999999" x14ac:dyDescent="0.3">
      <c r="A280" s="25"/>
      <c r="B280" s="26" t="s">
        <v>2547</v>
      </c>
      <c r="C280" s="600" t="s">
        <v>2548</v>
      </c>
      <c r="D280" s="600"/>
      <c r="E280" s="600"/>
      <c r="F280" s="27" t="s">
        <v>67</v>
      </c>
      <c r="G280" s="22" t="s">
        <v>2700</v>
      </c>
      <c r="H280" s="55"/>
      <c r="I280" s="55"/>
      <c r="J280" s="19"/>
      <c r="K280" s="19"/>
      <c r="L280" s="19"/>
      <c r="M280" s="19"/>
      <c r="BE280" s="14"/>
      <c r="BF280" s="15"/>
      <c r="BG280" s="21"/>
      <c r="BH280" s="41"/>
      <c r="BI280" s="12" t="s">
        <v>2548</v>
      </c>
      <c r="BJ280" s="12"/>
    </row>
    <row r="281" spans="1:62" s="3" customFormat="1" ht="20.399999999999999" x14ac:dyDescent="0.3">
      <c r="A281" s="36" t="s">
        <v>139</v>
      </c>
      <c r="B281" s="37" t="s">
        <v>284</v>
      </c>
      <c r="C281" s="599" t="s">
        <v>285</v>
      </c>
      <c r="D281" s="599"/>
      <c r="E281" s="599"/>
      <c r="F281" s="38" t="s">
        <v>67</v>
      </c>
      <c r="G281" s="39" t="s">
        <v>2701</v>
      </c>
      <c r="H281" s="55"/>
      <c r="I281" s="55"/>
      <c r="J281" s="19"/>
      <c r="K281" s="19"/>
      <c r="L281" s="19"/>
      <c r="M281" s="19"/>
      <c r="BE281" s="14"/>
      <c r="BF281" s="15"/>
      <c r="BG281" s="21"/>
      <c r="BH281" s="41" t="s">
        <v>285</v>
      </c>
      <c r="BI281" s="12"/>
      <c r="BJ281" s="12"/>
    </row>
    <row r="282" spans="1:62" s="3" customFormat="1" ht="31.8" x14ac:dyDescent="0.3">
      <c r="A282" s="25" t="s">
        <v>126</v>
      </c>
      <c r="B282" s="26" t="s">
        <v>2551</v>
      </c>
      <c r="C282" s="600" t="s">
        <v>2552</v>
      </c>
      <c r="D282" s="600"/>
      <c r="E282" s="600"/>
      <c r="F282" s="27" t="s">
        <v>154</v>
      </c>
      <c r="G282" s="22" t="s">
        <v>2702</v>
      </c>
      <c r="H282" s="55"/>
      <c r="I282" s="55"/>
      <c r="J282" s="19"/>
      <c r="K282" s="19"/>
      <c r="L282" s="19"/>
      <c r="M282" s="19"/>
      <c r="BE282" s="14"/>
      <c r="BF282" s="15"/>
      <c r="BG282" s="21"/>
      <c r="BH282" s="41"/>
      <c r="BI282" s="12"/>
      <c r="BJ282" s="12" t="s">
        <v>2552</v>
      </c>
    </row>
    <row r="283" spans="1:62" s="3" customFormat="1" ht="14.4" x14ac:dyDescent="0.3">
      <c r="A283" s="593" t="s">
        <v>2703</v>
      </c>
      <c r="B283" s="570"/>
      <c r="C283" s="570"/>
      <c r="D283" s="570"/>
      <c r="E283" s="570"/>
      <c r="F283" s="570"/>
      <c r="G283" s="570"/>
      <c r="H283" s="354"/>
      <c r="I283" s="354"/>
      <c r="J283" s="267"/>
      <c r="K283" s="267"/>
      <c r="L283" s="267"/>
      <c r="M283" s="267"/>
      <c r="BE283" s="14"/>
      <c r="BF283" s="15" t="s">
        <v>2703</v>
      </c>
      <c r="BG283" s="21"/>
      <c r="BH283" s="41"/>
      <c r="BI283" s="12"/>
      <c r="BJ283" s="12"/>
    </row>
    <row r="284" spans="1:62" s="3" customFormat="1" ht="15" customHeight="1" x14ac:dyDescent="0.3">
      <c r="A284" s="593" t="s">
        <v>2677</v>
      </c>
      <c r="B284" s="570"/>
      <c r="C284" s="570"/>
      <c r="D284" s="570"/>
      <c r="E284" s="570"/>
      <c r="F284" s="570"/>
      <c r="G284" s="570"/>
      <c r="H284" s="354"/>
      <c r="I284" s="354"/>
      <c r="J284" s="267"/>
      <c r="K284" s="267"/>
      <c r="L284" s="267"/>
      <c r="M284" s="267"/>
      <c r="BE284" s="14"/>
      <c r="BF284" s="15" t="s">
        <v>2677</v>
      </c>
      <c r="BG284" s="21"/>
      <c r="BH284" s="41"/>
      <c r="BI284" s="12"/>
      <c r="BJ284" s="12"/>
    </row>
    <row r="285" spans="1:62" s="3" customFormat="1" ht="31.8" x14ac:dyDescent="0.3">
      <c r="A285" s="16" t="s">
        <v>2135</v>
      </c>
      <c r="B285" s="17" t="s">
        <v>2678</v>
      </c>
      <c r="C285" s="568" t="s">
        <v>2679</v>
      </c>
      <c r="D285" s="568"/>
      <c r="E285" s="568"/>
      <c r="F285" s="16" t="s">
        <v>325</v>
      </c>
      <c r="G285" s="29">
        <v>4.9299999999999997E-2</v>
      </c>
      <c r="H285" s="55">
        <f t="shared" si="16"/>
        <v>6679.11</v>
      </c>
      <c r="I285" s="55">
        <f t="shared" si="17"/>
        <v>329.28</v>
      </c>
      <c r="J285" s="19">
        <v>395.14</v>
      </c>
      <c r="K285" s="19">
        <f t="shared" si="18"/>
        <v>988.24</v>
      </c>
      <c r="L285" s="19">
        <f t="shared" si="19"/>
        <v>48.72</v>
      </c>
      <c r="M285" s="19">
        <v>58.46</v>
      </c>
      <c r="BE285" s="14"/>
      <c r="BF285" s="15"/>
      <c r="BG285" s="21" t="s">
        <v>2679</v>
      </c>
      <c r="BH285" s="41"/>
      <c r="BI285" s="12"/>
      <c r="BJ285" s="12"/>
    </row>
    <row r="286" spans="1:62" s="3" customFormat="1" ht="20.399999999999999" x14ac:dyDescent="0.3">
      <c r="A286" s="25"/>
      <c r="B286" s="26" t="s">
        <v>346</v>
      </c>
      <c r="C286" s="600" t="s">
        <v>347</v>
      </c>
      <c r="D286" s="600"/>
      <c r="E286" s="600"/>
      <c r="F286" s="27" t="s">
        <v>67</v>
      </c>
      <c r="G286" s="22" t="s">
        <v>2704</v>
      </c>
      <c r="H286" s="55"/>
      <c r="I286" s="55"/>
      <c r="J286" s="19"/>
      <c r="K286" s="19"/>
      <c r="L286" s="19"/>
      <c r="M286" s="19"/>
      <c r="BE286" s="14"/>
      <c r="BF286" s="15"/>
      <c r="BG286" s="21"/>
      <c r="BH286" s="41"/>
      <c r="BI286" s="12" t="s">
        <v>347</v>
      </c>
      <c r="BJ286" s="12"/>
    </row>
    <row r="287" spans="1:62" s="3" customFormat="1" ht="20.399999999999999" x14ac:dyDescent="0.3">
      <c r="A287" s="25"/>
      <c r="B287" s="26" t="s">
        <v>349</v>
      </c>
      <c r="C287" s="600" t="s">
        <v>350</v>
      </c>
      <c r="D287" s="600"/>
      <c r="E287" s="600"/>
      <c r="F287" s="27" t="s">
        <v>72</v>
      </c>
      <c r="G287" s="22" t="s">
        <v>2705</v>
      </c>
      <c r="H287" s="55"/>
      <c r="I287" s="55"/>
      <c r="J287" s="19"/>
      <c r="K287" s="19"/>
      <c r="L287" s="19"/>
      <c r="M287" s="19"/>
      <c r="BE287" s="14"/>
      <c r="BF287" s="15"/>
      <c r="BG287" s="21"/>
      <c r="BH287" s="41"/>
      <c r="BI287" s="12" t="s">
        <v>350</v>
      </c>
      <c r="BJ287" s="12"/>
    </row>
    <row r="288" spans="1:62" s="3" customFormat="1" ht="15" customHeight="1" x14ac:dyDescent="0.3">
      <c r="A288" s="601" t="s">
        <v>2706</v>
      </c>
      <c r="B288" s="602"/>
      <c r="C288" s="602"/>
      <c r="D288" s="602"/>
      <c r="E288" s="602"/>
      <c r="F288" s="602"/>
      <c r="G288" s="602"/>
      <c r="H288" s="101"/>
      <c r="I288" s="101"/>
      <c r="J288" s="102"/>
      <c r="K288" s="102"/>
      <c r="L288" s="102"/>
      <c r="M288" s="102"/>
      <c r="BE288" s="14" t="s">
        <v>2706</v>
      </c>
      <c r="BF288" s="15"/>
      <c r="BG288" s="21"/>
      <c r="BH288" s="41"/>
      <c r="BI288" s="12"/>
      <c r="BJ288" s="12"/>
    </row>
    <row r="289" spans="1:62" s="3" customFormat="1" ht="24.75" customHeight="1" x14ac:dyDescent="0.3">
      <c r="A289" s="593" t="s">
        <v>2707</v>
      </c>
      <c r="B289" s="570"/>
      <c r="C289" s="570"/>
      <c r="D289" s="570"/>
      <c r="E289" s="570"/>
      <c r="F289" s="570"/>
      <c r="G289" s="570"/>
      <c r="H289" s="354"/>
      <c r="I289" s="354"/>
      <c r="J289" s="267"/>
      <c r="K289" s="267"/>
      <c r="L289" s="267"/>
      <c r="M289" s="267"/>
      <c r="BE289" s="14"/>
      <c r="BF289" s="15" t="s">
        <v>2707</v>
      </c>
      <c r="BG289" s="21"/>
      <c r="BH289" s="41"/>
      <c r="BI289" s="12"/>
      <c r="BJ289" s="12"/>
    </row>
    <row r="290" spans="1:62" s="3" customFormat="1" ht="52.2" x14ac:dyDescent="0.3">
      <c r="A290" s="16" t="s">
        <v>2140</v>
      </c>
      <c r="B290" s="17" t="s">
        <v>2708</v>
      </c>
      <c r="C290" s="568" t="s">
        <v>2709</v>
      </c>
      <c r="D290" s="568"/>
      <c r="E290" s="568"/>
      <c r="F290" s="16" t="s">
        <v>325</v>
      </c>
      <c r="G290" s="29">
        <v>0.1197</v>
      </c>
      <c r="H290" s="55">
        <f t="shared" si="16"/>
        <v>163889.56</v>
      </c>
      <c r="I290" s="55">
        <f t="shared" si="17"/>
        <v>19617.580000000002</v>
      </c>
      <c r="J290" s="19">
        <v>23541.1</v>
      </c>
      <c r="K290" s="19">
        <f t="shared" si="18"/>
        <v>164741.94</v>
      </c>
      <c r="L290" s="19">
        <f t="shared" si="19"/>
        <v>19719.61</v>
      </c>
      <c r="M290" s="19">
        <v>23663.53</v>
      </c>
      <c r="BE290" s="14"/>
      <c r="BF290" s="15"/>
      <c r="BG290" s="21" t="s">
        <v>2709</v>
      </c>
      <c r="BH290" s="41"/>
      <c r="BI290" s="12"/>
      <c r="BJ290" s="12"/>
    </row>
    <row r="291" spans="1:62" s="3" customFormat="1" ht="20.399999999999999" x14ac:dyDescent="0.3">
      <c r="A291" s="36" t="s">
        <v>139</v>
      </c>
      <c r="B291" s="37" t="s">
        <v>2710</v>
      </c>
      <c r="C291" s="599" t="s">
        <v>2711</v>
      </c>
      <c r="D291" s="599"/>
      <c r="E291" s="599"/>
      <c r="F291" s="38" t="s">
        <v>154</v>
      </c>
      <c r="G291" s="39" t="s">
        <v>2712</v>
      </c>
      <c r="H291" s="55"/>
      <c r="I291" s="55"/>
      <c r="J291" s="19"/>
      <c r="K291" s="19"/>
      <c r="L291" s="19"/>
      <c r="M291" s="19"/>
      <c r="BE291" s="14"/>
      <c r="BF291" s="15"/>
      <c r="BG291" s="21"/>
      <c r="BH291" s="41" t="s">
        <v>2711</v>
      </c>
      <c r="BI291" s="12"/>
      <c r="BJ291" s="12"/>
    </row>
    <row r="292" spans="1:62" s="3" customFormat="1" ht="20.399999999999999" x14ac:dyDescent="0.3">
      <c r="A292" s="25"/>
      <c r="B292" s="26" t="s">
        <v>150</v>
      </c>
      <c r="C292" s="600" t="s">
        <v>151</v>
      </c>
      <c r="D292" s="600"/>
      <c r="E292" s="600"/>
      <c r="F292" s="27" t="s">
        <v>46</v>
      </c>
      <c r="G292" s="22" t="s">
        <v>2713</v>
      </c>
      <c r="H292" s="55"/>
      <c r="I292" s="55"/>
      <c r="J292" s="19"/>
      <c r="K292" s="19"/>
      <c r="L292" s="19"/>
      <c r="M292" s="19"/>
      <c r="BE292" s="14"/>
      <c r="BF292" s="15"/>
      <c r="BG292" s="21"/>
      <c r="BH292" s="41"/>
      <c r="BI292" s="12" t="s">
        <v>151</v>
      </c>
      <c r="BJ292" s="12"/>
    </row>
    <row r="293" spans="1:62" s="3" customFormat="1" ht="21.6" x14ac:dyDescent="0.3">
      <c r="A293" s="25"/>
      <c r="B293" s="26" t="s">
        <v>2714</v>
      </c>
      <c r="C293" s="600" t="s">
        <v>2715</v>
      </c>
      <c r="D293" s="600"/>
      <c r="E293" s="600"/>
      <c r="F293" s="27" t="s">
        <v>112</v>
      </c>
      <c r="G293" s="22" t="s">
        <v>2716</v>
      </c>
      <c r="H293" s="55"/>
      <c r="I293" s="55"/>
      <c r="J293" s="19"/>
      <c r="K293" s="19"/>
      <c r="L293" s="19"/>
      <c r="M293" s="19"/>
      <c r="BE293" s="14"/>
      <c r="BF293" s="15"/>
      <c r="BG293" s="21"/>
      <c r="BH293" s="41"/>
      <c r="BI293" s="12" t="s">
        <v>2715</v>
      </c>
      <c r="BJ293" s="12"/>
    </row>
    <row r="294" spans="1:62" s="3" customFormat="1" ht="21.6" x14ac:dyDescent="0.3">
      <c r="A294" s="25"/>
      <c r="B294" s="26" t="s">
        <v>2717</v>
      </c>
      <c r="C294" s="600" t="s">
        <v>2718</v>
      </c>
      <c r="D294" s="600"/>
      <c r="E294" s="600"/>
      <c r="F294" s="27" t="s">
        <v>112</v>
      </c>
      <c r="G294" s="22" t="s">
        <v>2719</v>
      </c>
      <c r="H294" s="55"/>
      <c r="I294" s="55"/>
      <c r="J294" s="19"/>
      <c r="K294" s="19"/>
      <c r="L294" s="19"/>
      <c r="M294" s="19"/>
      <c r="BE294" s="14"/>
      <c r="BF294" s="15"/>
      <c r="BG294" s="21"/>
      <c r="BH294" s="41"/>
      <c r="BI294" s="12" t="s">
        <v>2718</v>
      </c>
      <c r="BJ294" s="12"/>
    </row>
    <row r="295" spans="1:62" s="3" customFormat="1" ht="21.6" x14ac:dyDescent="0.3">
      <c r="A295" s="25"/>
      <c r="B295" s="26" t="s">
        <v>2720</v>
      </c>
      <c r="C295" s="600" t="s">
        <v>2721</v>
      </c>
      <c r="D295" s="600"/>
      <c r="E295" s="600"/>
      <c r="F295" s="27" t="s">
        <v>64</v>
      </c>
      <c r="G295" s="22" t="s">
        <v>2722</v>
      </c>
      <c r="H295" s="55"/>
      <c r="I295" s="55"/>
      <c r="J295" s="19"/>
      <c r="K295" s="19"/>
      <c r="L295" s="19"/>
      <c r="M295" s="19"/>
      <c r="BE295" s="14"/>
      <c r="BF295" s="15"/>
      <c r="BG295" s="21"/>
      <c r="BH295" s="41"/>
      <c r="BI295" s="12" t="s">
        <v>2721</v>
      </c>
      <c r="BJ295" s="12"/>
    </row>
    <row r="296" spans="1:62" s="3" customFormat="1" ht="20.399999999999999" x14ac:dyDescent="0.3">
      <c r="A296" s="25"/>
      <c r="B296" s="26" t="s">
        <v>2723</v>
      </c>
      <c r="C296" s="600" t="s">
        <v>2724</v>
      </c>
      <c r="D296" s="600"/>
      <c r="E296" s="600"/>
      <c r="F296" s="27" t="s">
        <v>138</v>
      </c>
      <c r="G296" s="22" t="s">
        <v>2725</v>
      </c>
      <c r="H296" s="55"/>
      <c r="I296" s="55"/>
      <c r="J296" s="19"/>
      <c r="K296" s="19"/>
      <c r="L296" s="19"/>
      <c r="M296" s="19"/>
      <c r="BE296" s="14"/>
      <c r="BF296" s="15"/>
      <c r="BG296" s="21"/>
      <c r="BH296" s="41"/>
      <c r="BI296" s="12" t="s">
        <v>2724</v>
      </c>
      <c r="BJ296" s="12"/>
    </row>
    <row r="297" spans="1:62" s="3" customFormat="1" ht="20.399999999999999" x14ac:dyDescent="0.3">
      <c r="A297" s="25"/>
      <c r="B297" s="26" t="s">
        <v>1609</v>
      </c>
      <c r="C297" s="600" t="s">
        <v>1610</v>
      </c>
      <c r="D297" s="600"/>
      <c r="E297" s="600"/>
      <c r="F297" s="27" t="s">
        <v>138</v>
      </c>
      <c r="G297" s="22" t="s">
        <v>2726</v>
      </c>
      <c r="H297" s="55"/>
      <c r="I297" s="55"/>
      <c r="J297" s="19"/>
      <c r="K297" s="19"/>
      <c r="L297" s="19"/>
      <c r="M297" s="19"/>
      <c r="BE297" s="14"/>
      <c r="BF297" s="15"/>
      <c r="BG297" s="21"/>
      <c r="BH297" s="41"/>
      <c r="BI297" s="12" t="s">
        <v>1610</v>
      </c>
      <c r="BJ297" s="12"/>
    </row>
    <row r="298" spans="1:62" s="3" customFormat="1" ht="42" x14ac:dyDescent="0.3">
      <c r="A298" s="25"/>
      <c r="B298" s="26" t="s">
        <v>2727</v>
      </c>
      <c r="C298" s="600" t="s">
        <v>2728</v>
      </c>
      <c r="D298" s="600"/>
      <c r="E298" s="600"/>
      <c r="F298" s="27" t="s">
        <v>138</v>
      </c>
      <c r="G298" s="22" t="s">
        <v>2729</v>
      </c>
      <c r="H298" s="55"/>
      <c r="I298" s="55"/>
      <c r="J298" s="19"/>
      <c r="K298" s="19"/>
      <c r="L298" s="19"/>
      <c r="M298" s="19"/>
      <c r="BE298" s="14"/>
      <c r="BF298" s="15"/>
      <c r="BG298" s="21"/>
      <c r="BH298" s="41"/>
      <c r="BI298" s="12" t="s">
        <v>2728</v>
      </c>
      <c r="BJ298" s="12"/>
    </row>
    <row r="299" spans="1:62" s="3" customFormat="1" ht="42" x14ac:dyDescent="0.3">
      <c r="A299" s="25"/>
      <c r="B299" s="26" t="s">
        <v>2730</v>
      </c>
      <c r="C299" s="600" t="s">
        <v>2731</v>
      </c>
      <c r="D299" s="600"/>
      <c r="E299" s="600"/>
      <c r="F299" s="27" t="s">
        <v>138</v>
      </c>
      <c r="G299" s="22" t="s">
        <v>2732</v>
      </c>
      <c r="H299" s="55"/>
      <c r="I299" s="55"/>
      <c r="J299" s="19"/>
      <c r="K299" s="19"/>
      <c r="L299" s="19"/>
      <c r="M299" s="19"/>
      <c r="BE299" s="14"/>
      <c r="BF299" s="15"/>
      <c r="BG299" s="21"/>
      <c r="BH299" s="41"/>
      <c r="BI299" s="12" t="s">
        <v>2731</v>
      </c>
      <c r="BJ299" s="12"/>
    </row>
    <row r="300" spans="1:62" s="3" customFormat="1" ht="42" x14ac:dyDescent="0.3">
      <c r="A300" s="25"/>
      <c r="B300" s="26" t="s">
        <v>2733</v>
      </c>
      <c r="C300" s="600" t="s">
        <v>2734</v>
      </c>
      <c r="D300" s="600"/>
      <c r="E300" s="600"/>
      <c r="F300" s="27" t="s">
        <v>112</v>
      </c>
      <c r="G300" s="22" t="s">
        <v>2735</v>
      </c>
      <c r="H300" s="55"/>
      <c r="I300" s="55"/>
      <c r="J300" s="19"/>
      <c r="K300" s="19"/>
      <c r="L300" s="19"/>
      <c r="M300" s="19"/>
      <c r="BE300" s="14"/>
      <c r="BF300" s="15"/>
      <c r="BG300" s="21"/>
      <c r="BH300" s="41"/>
      <c r="BI300" s="12" t="s">
        <v>2734</v>
      </c>
      <c r="BJ300" s="12"/>
    </row>
    <row r="301" spans="1:62" s="3" customFormat="1" ht="31.8" x14ac:dyDescent="0.3">
      <c r="A301" s="25"/>
      <c r="B301" s="26" t="s">
        <v>2736</v>
      </c>
      <c r="C301" s="600" t="s">
        <v>2737</v>
      </c>
      <c r="D301" s="600"/>
      <c r="E301" s="600"/>
      <c r="F301" s="27" t="s">
        <v>112</v>
      </c>
      <c r="G301" s="22" t="s">
        <v>2738</v>
      </c>
      <c r="H301" s="55"/>
      <c r="I301" s="55"/>
      <c r="J301" s="19"/>
      <c r="K301" s="19"/>
      <c r="L301" s="19"/>
      <c r="M301" s="19"/>
      <c r="BE301" s="14"/>
      <c r="BF301" s="15"/>
      <c r="BG301" s="21"/>
      <c r="BH301" s="41"/>
      <c r="BI301" s="12" t="s">
        <v>2737</v>
      </c>
      <c r="BJ301" s="12"/>
    </row>
    <row r="302" spans="1:62" s="3" customFormat="1" ht="21.6" x14ac:dyDescent="0.3">
      <c r="A302" s="25"/>
      <c r="B302" s="26" t="s">
        <v>2739</v>
      </c>
      <c r="C302" s="600" t="s">
        <v>2740</v>
      </c>
      <c r="D302" s="600"/>
      <c r="E302" s="600"/>
      <c r="F302" s="27" t="s">
        <v>138</v>
      </c>
      <c r="G302" s="22" t="s">
        <v>2741</v>
      </c>
      <c r="H302" s="55"/>
      <c r="I302" s="55"/>
      <c r="J302" s="19"/>
      <c r="K302" s="19"/>
      <c r="L302" s="19"/>
      <c r="M302" s="19"/>
      <c r="BE302" s="14"/>
      <c r="BF302" s="15"/>
      <c r="BG302" s="21"/>
      <c r="BH302" s="41"/>
      <c r="BI302" s="12" t="s">
        <v>2740</v>
      </c>
      <c r="BJ302" s="12"/>
    </row>
    <row r="303" spans="1:62" s="3" customFormat="1" ht="21.6" x14ac:dyDescent="0.3">
      <c r="A303" s="25"/>
      <c r="B303" s="26" t="s">
        <v>2742</v>
      </c>
      <c r="C303" s="600" t="s">
        <v>2743</v>
      </c>
      <c r="D303" s="600"/>
      <c r="E303" s="600"/>
      <c r="F303" s="27" t="s">
        <v>138</v>
      </c>
      <c r="G303" s="22" t="s">
        <v>2741</v>
      </c>
      <c r="H303" s="55"/>
      <c r="I303" s="55"/>
      <c r="J303" s="19"/>
      <c r="K303" s="19"/>
      <c r="L303" s="19"/>
      <c r="M303" s="19"/>
      <c r="BE303" s="14"/>
      <c r="BF303" s="15"/>
      <c r="BG303" s="21"/>
      <c r="BH303" s="41"/>
      <c r="BI303" s="12" t="s">
        <v>2743</v>
      </c>
      <c r="BJ303" s="12"/>
    </row>
    <row r="304" spans="1:62" s="3" customFormat="1" ht="20.399999999999999" x14ac:dyDescent="0.3">
      <c r="A304" s="25"/>
      <c r="B304" s="26" t="s">
        <v>2744</v>
      </c>
      <c r="C304" s="600" t="s">
        <v>2745</v>
      </c>
      <c r="D304" s="600"/>
      <c r="E304" s="600"/>
      <c r="F304" s="27" t="s">
        <v>46</v>
      </c>
      <c r="G304" s="22" t="s">
        <v>2746</v>
      </c>
      <c r="H304" s="55"/>
      <c r="I304" s="55"/>
      <c r="J304" s="19"/>
      <c r="K304" s="19"/>
      <c r="L304" s="19"/>
      <c r="M304" s="19"/>
      <c r="BE304" s="14"/>
      <c r="BF304" s="15"/>
      <c r="BG304" s="21"/>
      <c r="BH304" s="41"/>
      <c r="BI304" s="12" t="s">
        <v>2745</v>
      </c>
      <c r="BJ304" s="12"/>
    </row>
    <row r="305" spans="1:62" s="3" customFormat="1" ht="21.6" x14ac:dyDescent="0.3">
      <c r="A305" s="36" t="s">
        <v>139</v>
      </c>
      <c r="B305" s="37" t="s">
        <v>2747</v>
      </c>
      <c r="C305" s="599" t="s">
        <v>2748</v>
      </c>
      <c r="D305" s="599"/>
      <c r="E305" s="599"/>
      <c r="F305" s="38" t="s">
        <v>154</v>
      </c>
      <c r="G305" s="39" t="s">
        <v>2749</v>
      </c>
      <c r="H305" s="55"/>
      <c r="I305" s="55"/>
      <c r="J305" s="19"/>
      <c r="K305" s="19"/>
      <c r="L305" s="19"/>
      <c r="M305" s="19"/>
      <c r="BE305" s="14"/>
      <c r="BF305" s="15"/>
      <c r="BG305" s="21"/>
      <c r="BH305" s="41" t="s">
        <v>2748</v>
      </c>
      <c r="BI305" s="12"/>
      <c r="BJ305" s="12"/>
    </row>
    <row r="306" spans="1:62" s="3" customFormat="1" ht="31.8" x14ac:dyDescent="0.3">
      <c r="A306" s="25"/>
      <c r="B306" s="26" t="s">
        <v>2750</v>
      </c>
      <c r="C306" s="600" t="s">
        <v>2751</v>
      </c>
      <c r="D306" s="600"/>
      <c r="E306" s="600"/>
      <c r="F306" s="27" t="s">
        <v>72</v>
      </c>
      <c r="G306" s="22" t="s">
        <v>2752</v>
      </c>
      <c r="H306" s="55"/>
      <c r="I306" s="55"/>
      <c r="J306" s="19"/>
      <c r="K306" s="19"/>
      <c r="L306" s="19"/>
      <c r="M306" s="19"/>
      <c r="BE306" s="14"/>
      <c r="BF306" s="15"/>
      <c r="BG306" s="21"/>
      <c r="BH306" s="41"/>
      <c r="BI306" s="12" t="s">
        <v>2751</v>
      </c>
      <c r="BJ306" s="12"/>
    </row>
    <row r="307" spans="1:62" s="3" customFormat="1" ht="42" x14ac:dyDescent="0.3">
      <c r="A307" s="25"/>
      <c r="B307" s="26" t="s">
        <v>2753</v>
      </c>
      <c r="C307" s="600" t="s">
        <v>2754</v>
      </c>
      <c r="D307" s="600"/>
      <c r="E307" s="600"/>
      <c r="F307" s="27" t="s">
        <v>72</v>
      </c>
      <c r="G307" s="22" t="s">
        <v>2752</v>
      </c>
      <c r="H307" s="55"/>
      <c r="I307" s="55"/>
      <c r="J307" s="19"/>
      <c r="K307" s="19"/>
      <c r="L307" s="19"/>
      <c r="M307" s="19"/>
      <c r="BE307" s="14"/>
      <c r="BF307" s="15"/>
      <c r="BG307" s="21"/>
      <c r="BH307" s="41"/>
      <c r="BI307" s="12" t="s">
        <v>2754</v>
      </c>
      <c r="BJ307" s="12"/>
    </row>
    <row r="308" spans="1:62" s="3" customFormat="1" ht="42" x14ac:dyDescent="0.3">
      <c r="A308" s="25"/>
      <c r="B308" s="26" t="s">
        <v>2755</v>
      </c>
      <c r="C308" s="600" t="s">
        <v>2756</v>
      </c>
      <c r="D308" s="600"/>
      <c r="E308" s="600"/>
      <c r="F308" s="27" t="s">
        <v>72</v>
      </c>
      <c r="G308" s="22" t="s">
        <v>2757</v>
      </c>
      <c r="H308" s="55"/>
      <c r="I308" s="55"/>
      <c r="J308" s="19"/>
      <c r="K308" s="19"/>
      <c r="L308" s="19"/>
      <c r="M308" s="19"/>
      <c r="BE308" s="14"/>
      <c r="BF308" s="15"/>
      <c r="BG308" s="21"/>
      <c r="BH308" s="41"/>
      <c r="BI308" s="12" t="s">
        <v>2756</v>
      </c>
      <c r="BJ308" s="12"/>
    </row>
    <row r="309" spans="1:62" s="3" customFormat="1" ht="20.399999999999999" x14ac:dyDescent="0.3">
      <c r="A309" s="25" t="s">
        <v>126</v>
      </c>
      <c r="B309" s="26" t="s">
        <v>2758</v>
      </c>
      <c r="C309" s="600" t="s">
        <v>2759</v>
      </c>
      <c r="D309" s="600"/>
      <c r="E309" s="600"/>
      <c r="F309" s="27" t="s">
        <v>154</v>
      </c>
      <c r="G309" s="22" t="s">
        <v>2712</v>
      </c>
      <c r="H309" s="55"/>
      <c r="I309" s="55"/>
      <c r="J309" s="19"/>
      <c r="K309" s="19"/>
      <c r="L309" s="19"/>
      <c r="M309" s="19"/>
      <c r="BE309" s="14"/>
      <c r="BF309" s="15"/>
      <c r="BG309" s="21"/>
      <c r="BH309" s="41"/>
      <c r="BI309" s="12"/>
      <c r="BJ309" s="12" t="s">
        <v>2759</v>
      </c>
    </row>
    <row r="310" spans="1:62" s="3" customFormat="1" ht="31.8" x14ac:dyDescent="0.3">
      <c r="A310" s="25" t="s">
        <v>126</v>
      </c>
      <c r="B310" s="26" t="s">
        <v>2760</v>
      </c>
      <c r="C310" s="600" t="s">
        <v>2761</v>
      </c>
      <c r="D310" s="600"/>
      <c r="E310" s="600"/>
      <c r="F310" s="27" t="s">
        <v>46</v>
      </c>
      <c r="G310" s="22" t="s">
        <v>2762</v>
      </c>
      <c r="H310" s="55"/>
      <c r="I310" s="55"/>
      <c r="J310" s="19"/>
      <c r="K310" s="19"/>
      <c r="L310" s="19"/>
      <c r="M310" s="19"/>
      <c r="BE310" s="14"/>
      <c r="BF310" s="15"/>
      <c r="BG310" s="21"/>
      <c r="BH310" s="41"/>
      <c r="BI310" s="12"/>
      <c r="BJ310" s="12" t="s">
        <v>2761</v>
      </c>
    </row>
    <row r="311" spans="1:62" s="3" customFormat="1" ht="24.75" customHeight="1" x14ac:dyDescent="0.3">
      <c r="A311" s="593" t="s">
        <v>2763</v>
      </c>
      <c r="B311" s="570"/>
      <c r="C311" s="570"/>
      <c r="D311" s="570"/>
      <c r="E311" s="570"/>
      <c r="F311" s="570"/>
      <c r="G311" s="570"/>
      <c r="H311" s="354"/>
      <c r="I311" s="354"/>
      <c r="J311" s="267"/>
      <c r="K311" s="267"/>
      <c r="L311" s="267"/>
      <c r="M311" s="267"/>
      <c r="BE311" s="14"/>
      <c r="BF311" s="15" t="s">
        <v>2763</v>
      </c>
      <c r="BG311" s="21"/>
      <c r="BH311" s="41"/>
      <c r="BI311" s="12"/>
      <c r="BJ311" s="12"/>
    </row>
    <row r="312" spans="1:62" s="3" customFormat="1" ht="52.2" x14ac:dyDescent="0.3">
      <c r="A312" s="16" t="s">
        <v>2165</v>
      </c>
      <c r="B312" s="17" t="s">
        <v>2708</v>
      </c>
      <c r="C312" s="568" t="s">
        <v>2709</v>
      </c>
      <c r="D312" s="568"/>
      <c r="E312" s="568"/>
      <c r="F312" s="16" t="s">
        <v>325</v>
      </c>
      <c r="G312" s="29">
        <v>0.13730000000000001</v>
      </c>
      <c r="H312" s="55">
        <f t="shared" si="16"/>
        <v>163889.37</v>
      </c>
      <c r="I312" s="55">
        <f t="shared" si="17"/>
        <v>22502.01</v>
      </c>
      <c r="J312" s="19">
        <v>27002.41</v>
      </c>
      <c r="K312" s="19">
        <f t="shared" si="18"/>
        <v>146562.13</v>
      </c>
      <c r="L312" s="19">
        <f t="shared" si="19"/>
        <v>20122.98</v>
      </c>
      <c r="M312" s="19">
        <v>24147.57</v>
      </c>
      <c r="BE312" s="14"/>
      <c r="BF312" s="15"/>
      <c r="BG312" s="21" t="s">
        <v>2709</v>
      </c>
      <c r="BH312" s="41"/>
      <c r="BI312" s="12"/>
      <c r="BJ312" s="12"/>
    </row>
    <row r="313" spans="1:62" s="3" customFormat="1" ht="20.399999999999999" x14ac:dyDescent="0.3">
      <c r="A313" s="36" t="s">
        <v>139</v>
      </c>
      <c r="B313" s="37" t="s">
        <v>2710</v>
      </c>
      <c r="C313" s="599" t="s">
        <v>2711</v>
      </c>
      <c r="D313" s="599"/>
      <c r="E313" s="599"/>
      <c r="F313" s="38" t="s">
        <v>154</v>
      </c>
      <c r="G313" s="39" t="s">
        <v>2764</v>
      </c>
      <c r="H313" s="55"/>
      <c r="I313" s="55"/>
      <c r="J313" s="19"/>
      <c r="K313" s="19"/>
      <c r="L313" s="19"/>
      <c r="M313" s="19"/>
      <c r="BE313" s="14"/>
      <c r="BF313" s="15"/>
      <c r="BG313" s="21"/>
      <c r="BH313" s="41" t="s">
        <v>2711</v>
      </c>
      <c r="BI313" s="12"/>
      <c r="BJ313" s="12"/>
    </row>
    <row r="314" spans="1:62" s="3" customFormat="1" ht="20.399999999999999" x14ac:dyDescent="0.3">
      <c r="A314" s="25"/>
      <c r="B314" s="26" t="s">
        <v>150</v>
      </c>
      <c r="C314" s="600" t="s">
        <v>151</v>
      </c>
      <c r="D314" s="600"/>
      <c r="E314" s="600"/>
      <c r="F314" s="27" t="s">
        <v>46</v>
      </c>
      <c r="G314" s="22" t="s">
        <v>2765</v>
      </c>
      <c r="H314" s="55"/>
      <c r="I314" s="55"/>
      <c r="J314" s="19"/>
      <c r="K314" s="19"/>
      <c r="L314" s="19"/>
      <c r="M314" s="19"/>
      <c r="BE314" s="14"/>
      <c r="BF314" s="15"/>
      <c r="BG314" s="21"/>
      <c r="BH314" s="41"/>
      <c r="BI314" s="12" t="s">
        <v>151</v>
      </c>
      <c r="BJ314" s="12"/>
    </row>
    <row r="315" spans="1:62" s="3" customFormat="1" ht="21.6" x14ac:dyDescent="0.3">
      <c r="A315" s="25"/>
      <c r="B315" s="26" t="s">
        <v>2714</v>
      </c>
      <c r="C315" s="600" t="s">
        <v>2715</v>
      </c>
      <c r="D315" s="600"/>
      <c r="E315" s="600"/>
      <c r="F315" s="27" t="s">
        <v>112</v>
      </c>
      <c r="G315" s="22" t="s">
        <v>2766</v>
      </c>
      <c r="H315" s="55"/>
      <c r="I315" s="55"/>
      <c r="J315" s="19"/>
      <c r="K315" s="19"/>
      <c r="L315" s="19"/>
      <c r="M315" s="19"/>
      <c r="BE315" s="14"/>
      <c r="BF315" s="15"/>
      <c r="BG315" s="21"/>
      <c r="BH315" s="41"/>
      <c r="BI315" s="12" t="s">
        <v>2715</v>
      </c>
      <c r="BJ315" s="12"/>
    </row>
    <row r="316" spans="1:62" s="3" customFormat="1" ht="21.6" x14ac:dyDescent="0.3">
      <c r="A316" s="25"/>
      <c r="B316" s="26" t="s">
        <v>2717</v>
      </c>
      <c r="C316" s="600" t="s">
        <v>2718</v>
      </c>
      <c r="D316" s="600"/>
      <c r="E316" s="600"/>
      <c r="F316" s="27" t="s">
        <v>112</v>
      </c>
      <c r="G316" s="22" t="s">
        <v>2767</v>
      </c>
      <c r="H316" s="55"/>
      <c r="I316" s="55"/>
      <c r="J316" s="19"/>
      <c r="K316" s="19"/>
      <c r="L316" s="19"/>
      <c r="M316" s="19"/>
      <c r="BE316" s="14"/>
      <c r="BF316" s="15"/>
      <c r="BG316" s="21"/>
      <c r="BH316" s="41"/>
      <c r="BI316" s="12" t="s">
        <v>2718</v>
      </c>
      <c r="BJ316" s="12"/>
    </row>
    <row r="317" spans="1:62" s="3" customFormat="1" ht="21.6" x14ac:dyDescent="0.3">
      <c r="A317" s="25"/>
      <c r="B317" s="26" t="s">
        <v>2720</v>
      </c>
      <c r="C317" s="600" t="s">
        <v>2721</v>
      </c>
      <c r="D317" s="600"/>
      <c r="E317" s="600"/>
      <c r="F317" s="27" t="s">
        <v>64</v>
      </c>
      <c r="G317" s="22" t="s">
        <v>2768</v>
      </c>
      <c r="H317" s="55"/>
      <c r="I317" s="55"/>
      <c r="J317" s="19"/>
      <c r="K317" s="19"/>
      <c r="L317" s="19"/>
      <c r="M317" s="19"/>
      <c r="BE317" s="14"/>
      <c r="BF317" s="15"/>
      <c r="BG317" s="21"/>
      <c r="BH317" s="41"/>
      <c r="BI317" s="12" t="s">
        <v>2721</v>
      </c>
      <c r="BJ317" s="12"/>
    </row>
    <row r="318" spans="1:62" s="3" customFormat="1" ht="20.399999999999999" x14ac:dyDescent="0.3">
      <c r="A318" s="25"/>
      <c r="B318" s="26" t="s">
        <v>2723</v>
      </c>
      <c r="C318" s="600" t="s">
        <v>2724</v>
      </c>
      <c r="D318" s="600"/>
      <c r="E318" s="600"/>
      <c r="F318" s="27" t="s">
        <v>138</v>
      </c>
      <c r="G318" s="22" t="s">
        <v>2769</v>
      </c>
      <c r="H318" s="55"/>
      <c r="I318" s="55"/>
      <c r="J318" s="19"/>
      <c r="K318" s="19"/>
      <c r="L318" s="19"/>
      <c r="M318" s="19"/>
      <c r="BE318" s="14"/>
      <c r="BF318" s="15"/>
      <c r="BG318" s="21"/>
      <c r="BH318" s="41"/>
      <c r="BI318" s="12" t="s">
        <v>2724</v>
      </c>
      <c r="BJ318" s="12"/>
    </row>
    <row r="319" spans="1:62" s="3" customFormat="1" ht="20.399999999999999" x14ac:dyDescent="0.3">
      <c r="A319" s="25"/>
      <c r="B319" s="26" t="s">
        <v>1609</v>
      </c>
      <c r="C319" s="600" t="s">
        <v>1610</v>
      </c>
      <c r="D319" s="600"/>
      <c r="E319" s="600"/>
      <c r="F319" s="27" t="s">
        <v>138</v>
      </c>
      <c r="G319" s="22" t="s">
        <v>2770</v>
      </c>
      <c r="H319" s="55"/>
      <c r="I319" s="55"/>
      <c r="J319" s="19"/>
      <c r="K319" s="19"/>
      <c r="L319" s="19"/>
      <c r="M319" s="19"/>
      <c r="BE319" s="14"/>
      <c r="BF319" s="15"/>
      <c r="BG319" s="21"/>
      <c r="BH319" s="41"/>
      <c r="BI319" s="12" t="s">
        <v>1610</v>
      </c>
      <c r="BJ319" s="12"/>
    </row>
    <row r="320" spans="1:62" s="3" customFormat="1" ht="42" x14ac:dyDescent="0.3">
      <c r="A320" s="25"/>
      <c r="B320" s="26" t="s">
        <v>2727</v>
      </c>
      <c r="C320" s="600" t="s">
        <v>2728</v>
      </c>
      <c r="D320" s="600"/>
      <c r="E320" s="600"/>
      <c r="F320" s="27" t="s">
        <v>138</v>
      </c>
      <c r="G320" s="22" t="s">
        <v>2771</v>
      </c>
      <c r="H320" s="55"/>
      <c r="I320" s="55"/>
      <c r="J320" s="19"/>
      <c r="K320" s="19"/>
      <c r="L320" s="19"/>
      <c r="M320" s="19"/>
      <c r="BE320" s="14"/>
      <c r="BF320" s="15"/>
      <c r="BG320" s="21"/>
      <c r="BH320" s="41"/>
      <c r="BI320" s="12" t="s">
        <v>2728</v>
      </c>
      <c r="BJ320" s="12"/>
    </row>
    <row r="321" spans="1:62" s="3" customFormat="1" ht="42" x14ac:dyDescent="0.3">
      <c r="A321" s="25"/>
      <c r="B321" s="26" t="s">
        <v>2730</v>
      </c>
      <c r="C321" s="600" t="s">
        <v>2731</v>
      </c>
      <c r="D321" s="600"/>
      <c r="E321" s="600"/>
      <c r="F321" s="27" t="s">
        <v>138</v>
      </c>
      <c r="G321" s="22" t="s">
        <v>2772</v>
      </c>
      <c r="H321" s="55"/>
      <c r="I321" s="55"/>
      <c r="J321" s="19"/>
      <c r="K321" s="19"/>
      <c r="L321" s="19"/>
      <c r="M321" s="19"/>
      <c r="BE321" s="14"/>
      <c r="BF321" s="15"/>
      <c r="BG321" s="21"/>
      <c r="BH321" s="41"/>
      <c r="BI321" s="12" t="s">
        <v>2731</v>
      </c>
      <c r="BJ321" s="12"/>
    </row>
    <row r="322" spans="1:62" s="3" customFormat="1" ht="42" x14ac:dyDescent="0.3">
      <c r="A322" s="25"/>
      <c r="B322" s="26" t="s">
        <v>2733</v>
      </c>
      <c r="C322" s="600" t="s">
        <v>2734</v>
      </c>
      <c r="D322" s="600"/>
      <c r="E322" s="600"/>
      <c r="F322" s="27" t="s">
        <v>112</v>
      </c>
      <c r="G322" s="22" t="s">
        <v>2773</v>
      </c>
      <c r="H322" s="55"/>
      <c r="I322" s="55"/>
      <c r="J322" s="19"/>
      <c r="K322" s="19"/>
      <c r="L322" s="19"/>
      <c r="M322" s="19"/>
      <c r="BE322" s="14"/>
      <c r="BF322" s="15"/>
      <c r="BG322" s="21"/>
      <c r="BH322" s="41"/>
      <c r="BI322" s="12" t="s">
        <v>2734</v>
      </c>
      <c r="BJ322" s="12"/>
    </row>
    <row r="323" spans="1:62" s="3" customFormat="1" ht="31.8" x14ac:dyDescent="0.3">
      <c r="A323" s="25"/>
      <c r="B323" s="26" t="s">
        <v>2736</v>
      </c>
      <c r="C323" s="600" t="s">
        <v>2737</v>
      </c>
      <c r="D323" s="600"/>
      <c r="E323" s="600"/>
      <c r="F323" s="27" t="s">
        <v>112</v>
      </c>
      <c r="G323" s="22" t="s">
        <v>2774</v>
      </c>
      <c r="H323" s="55"/>
      <c r="I323" s="55"/>
      <c r="J323" s="19"/>
      <c r="K323" s="19"/>
      <c r="L323" s="19"/>
      <c r="M323" s="19"/>
      <c r="BE323" s="14"/>
      <c r="BF323" s="15"/>
      <c r="BG323" s="21"/>
      <c r="BH323" s="41"/>
      <c r="BI323" s="12" t="s">
        <v>2737</v>
      </c>
      <c r="BJ323" s="12"/>
    </row>
    <row r="324" spans="1:62" s="3" customFormat="1" ht="21.6" x14ac:dyDescent="0.3">
      <c r="A324" s="25"/>
      <c r="B324" s="26" t="s">
        <v>2739</v>
      </c>
      <c r="C324" s="600" t="s">
        <v>2740</v>
      </c>
      <c r="D324" s="600"/>
      <c r="E324" s="600"/>
      <c r="F324" s="27" t="s">
        <v>138</v>
      </c>
      <c r="G324" s="22" t="s">
        <v>2775</v>
      </c>
      <c r="H324" s="55"/>
      <c r="I324" s="55"/>
      <c r="J324" s="19"/>
      <c r="K324" s="19"/>
      <c r="L324" s="19"/>
      <c r="M324" s="19"/>
      <c r="BE324" s="14"/>
      <c r="BF324" s="15"/>
      <c r="BG324" s="21"/>
      <c r="BH324" s="41"/>
      <c r="BI324" s="12" t="s">
        <v>2740</v>
      </c>
      <c r="BJ324" s="12"/>
    </row>
    <row r="325" spans="1:62" s="3" customFormat="1" ht="21.6" x14ac:dyDescent="0.3">
      <c r="A325" s="25"/>
      <c r="B325" s="26" t="s">
        <v>2742</v>
      </c>
      <c r="C325" s="600" t="s">
        <v>2743</v>
      </c>
      <c r="D325" s="600"/>
      <c r="E325" s="600"/>
      <c r="F325" s="27" t="s">
        <v>138</v>
      </c>
      <c r="G325" s="22" t="s">
        <v>2775</v>
      </c>
      <c r="H325" s="55"/>
      <c r="I325" s="55"/>
      <c r="J325" s="19"/>
      <c r="K325" s="19"/>
      <c r="L325" s="19"/>
      <c r="M325" s="19"/>
      <c r="BE325" s="14"/>
      <c r="BF325" s="15"/>
      <c r="BG325" s="21"/>
      <c r="BH325" s="41"/>
      <c r="BI325" s="12" t="s">
        <v>2743</v>
      </c>
      <c r="BJ325" s="12"/>
    </row>
    <row r="326" spans="1:62" s="3" customFormat="1" ht="20.399999999999999" x14ac:dyDescent="0.3">
      <c r="A326" s="25"/>
      <c r="B326" s="26" t="s">
        <v>2744</v>
      </c>
      <c r="C326" s="600" t="s">
        <v>2745</v>
      </c>
      <c r="D326" s="600"/>
      <c r="E326" s="600"/>
      <c r="F326" s="27" t="s">
        <v>46</v>
      </c>
      <c r="G326" s="22" t="s">
        <v>2776</v>
      </c>
      <c r="H326" s="55"/>
      <c r="I326" s="55"/>
      <c r="J326" s="19"/>
      <c r="K326" s="19"/>
      <c r="L326" s="19"/>
      <c r="M326" s="19"/>
      <c r="BE326" s="14"/>
      <c r="BF326" s="15"/>
      <c r="BG326" s="21"/>
      <c r="BH326" s="41"/>
      <c r="BI326" s="12" t="s">
        <v>2745</v>
      </c>
      <c r="BJ326" s="12"/>
    </row>
    <row r="327" spans="1:62" s="3" customFormat="1" ht="21.6" x14ac:dyDescent="0.3">
      <c r="A327" s="36" t="s">
        <v>139</v>
      </c>
      <c r="B327" s="37" t="s">
        <v>2747</v>
      </c>
      <c r="C327" s="599" t="s">
        <v>2748</v>
      </c>
      <c r="D327" s="599"/>
      <c r="E327" s="599"/>
      <c r="F327" s="38" t="s">
        <v>154</v>
      </c>
      <c r="G327" s="39" t="s">
        <v>2777</v>
      </c>
      <c r="H327" s="55"/>
      <c r="I327" s="55"/>
      <c r="J327" s="19"/>
      <c r="K327" s="19"/>
      <c r="L327" s="19"/>
      <c r="M327" s="19"/>
      <c r="BE327" s="14"/>
      <c r="BF327" s="15"/>
      <c r="BG327" s="21"/>
      <c r="BH327" s="41" t="s">
        <v>2748</v>
      </c>
      <c r="BI327" s="12"/>
      <c r="BJ327" s="12"/>
    </row>
    <row r="328" spans="1:62" s="3" customFormat="1" ht="31.8" x14ac:dyDescent="0.3">
      <c r="A328" s="25"/>
      <c r="B328" s="26" t="s">
        <v>2750</v>
      </c>
      <c r="C328" s="600" t="s">
        <v>2751</v>
      </c>
      <c r="D328" s="600"/>
      <c r="E328" s="600"/>
      <c r="F328" s="27" t="s">
        <v>72</v>
      </c>
      <c r="G328" s="22" t="s">
        <v>2778</v>
      </c>
      <c r="H328" s="55"/>
      <c r="I328" s="55"/>
      <c r="J328" s="19"/>
      <c r="K328" s="19"/>
      <c r="L328" s="19"/>
      <c r="M328" s="19"/>
      <c r="BE328" s="14"/>
      <c r="BF328" s="15"/>
      <c r="BG328" s="21"/>
      <c r="BH328" s="41"/>
      <c r="BI328" s="12" t="s">
        <v>2751</v>
      </c>
      <c r="BJ328" s="12"/>
    </row>
    <row r="329" spans="1:62" s="3" customFormat="1" ht="42" x14ac:dyDescent="0.3">
      <c r="A329" s="25"/>
      <c r="B329" s="26" t="s">
        <v>2753</v>
      </c>
      <c r="C329" s="600" t="s">
        <v>2754</v>
      </c>
      <c r="D329" s="600"/>
      <c r="E329" s="600"/>
      <c r="F329" s="27" t="s">
        <v>72</v>
      </c>
      <c r="G329" s="22" t="s">
        <v>2778</v>
      </c>
      <c r="H329" s="55"/>
      <c r="I329" s="55"/>
      <c r="J329" s="19"/>
      <c r="K329" s="19"/>
      <c r="L329" s="19"/>
      <c r="M329" s="19"/>
      <c r="BE329" s="14"/>
      <c r="BF329" s="15"/>
      <c r="BG329" s="21"/>
      <c r="BH329" s="41"/>
      <c r="BI329" s="12" t="s">
        <v>2754</v>
      </c>
      <c r="BJ329" s="12"/>
    </row>
    <row r="330" spans="1:62" s="3" customFormat="1" ht="42" x14ac:dyDescent="0.3">
      <c r="A330" s="25"/>
      <c r="B330" s="26" t="s">
        <v>2755</v>
      </c>
      <c r="C330" s="600" t="s">
        <v>2756</v>
      </c>
      <c r="D330" s="600"/>
      <c r="E330" s="600"/>
      <c r="F330" s="27" t="s">
        <v>72</v>
      </c>
      <c r="G330" s="22" t="s">
        <v>2779</v>
      </c>
      <c r="H330" s="55"/>
      <c r="I330" s="55"/>
      <c r="J330" s="19"/>
      <c r="K330" s="19"/>
      <c r="L330" s="19"/>
      <c r="M330" s="19"/>
      <c r="BE330" s="14"/>
      <c r="BF330" s="15"/>
      <c r="BG330" s="21"/>
      <c r="BH330" s="41"/>
      <c r="BI330" s="12" t="s">
        <v>2756</v>
      </c>
      <c r="BJ330" s="12"/>
    </row>
    <row r="331" spans="1:62" s="3" customFormat="1" ht="21.6" x14ac:dyDescent="0.3">
      <c r="A331" s="25" t="s">
        <v>126</v>
      </c>
      <c r="B331" s="26" t="s">
        <v>2780</v>
      </c>
      <c r="C331" s="600" t="s">
        <v>2781</v>
      </c>
      <c r="D331" s="600"/>
      <c r="E331" s="600"/>
      <c r="F331" s="27" t="s">
        <v>154</v>
      </c>
      <c r="G331" s="22" t="s">
        <v>2764</v>
      </c>
      <c r="H331" s="55"/>
      <c r="I331" s="55"/>
      <c r="J331" s="19"/>
      <c r="K331" s="19"/>
      <c r="L331" s="19"/>
      <c r="M331" s="19"/>
      <c r="BE331" s="14"/>
      <c r="BF331" s="15"/>
      <c r="BG331" s="21"/>
      <c r="BH331" s="41"/>
      <c r="BI331" s="12"/>
      <c r="BJ331" s="12" t="s">
        <v>2781</v>
      </c>
    </row>
    <row r="332" spans="1:62" s="3" customFormat="1" ht="31.8" x14ac:dyDescent="0.3">
      <c r="A332" s="25" t="s">
        <v>126</v>
      </c>
      <c r="B332" s="26" t="s">
        <v>2760</v>
      </c>
      <c r="C332" s="600" t="s">
        <v>2761</v>
      </c>
      <c r="D332" s="600"/>
      <c r="E332" s="600"/>
      <c r="F332" s="27" t="s">
        <v>46</v>
      </c>
      <c r="G332" s="22" t="s">
        <v>2782</v>
      </c>
      <c r="H332" s="55"/>
      <c r="I332" s="55"/>
      <c r="J332" s="19"/>
      <c r="K332" s="19"/>
      <c r="L332" s="19"/>
      <c r="M332" s="19"/>
      <c r="BE332" s="14"/>
      <c r="BF332" s="15"/>
      <c r="BG332" s="21"/>
      <c r="BH332" s="41"/>
      <c r="BI332" s="12"/>
      <c r="BJ332" s="12" t="s">
        <v>2761</v>
      </c>
    </row>
    <row r="333" spans="1:62" s="3" customFormat="1" ht="24.75" customHeight="1" x14ac:dyDescent="0.3">
      <c r="A333" s="593" t="s">
        <v>2783</v>
      </c>
      <c r="B333" s="570"/>
      <c r="C333" s="570"/>
      <c r="D333" s="570"/>
      <c r="E333" s="570"/>
      <c r="F333" s="570"/>
      <c r="G333" s="570"/>
      <c r="H333" s="354"/>
      <c r="I333" s="354"/>
      <c r="J333" s="267"/>
      <c r="K333" s="267"/>
      <c r="L333" s="267"/>
      <c r="M333" s="267"/>
      <c r="BE333" s="14"/>
      <c r="BF333" s="15" t="s">
        <v>2783</v>
      </c>
      <c r="BG333" s="21"/>
      <c r="BH333" s="41"/>
      <c r="BI333" s="12"/>
      <c r="BJ333" s="12"/>
    </row>
    <row r="334" spans="1:62" s="3" customFormat="1" ht="52.2" x14ac:dyDescent="0.3">
      <c r="A334" s="16" t="s">
        <v>2175</v>
      </c>
      <c r="B334" s="17" t="s">
        <v>2708</v>
      </c>
      <c r="C334" s="568" t="s">
        <v>2709</v>
      </c>
      <c r="D334" s="568"/>
      <c r="E334" s="568"/>
      <c r="F334" s="16" t="s">
        <v>325</v>
      </c>
      <c r="G334" s="29">
        <v>5.16E-2</v>
      </c>
      <c r="H334" s="55">
        <f t="shared" ref="H334:H379" si="20">I334/G334</f>
        <v>163889.15</v>
      </c>
      <c r="I334" s="55">
        <f t="shared" ref="I334:I379" si="21">J334/1.2</f>
        <v>8456.68</v>
      </c>
      <c r="J334" s="19">
        <v>10148.02</v>
      </c>
      <c r="K334" s="19">
        <f t="shared" ref="K334:K379" si="22">L334/G334</f>
        <v>189917.44</v>
      </c>
      <c r="L334" s="19">
        <f t="shared" ref="L334:L379" si="23">M334/1.2</f>
        <v>9799.74</v>
      </c>
      <c r="M334" s="19">
        <v>11759.69</v>
      </c>
      <c r="BE334" s="14"/>
      <c r="BF334" s="15"/>
      <c r="BG334" s="21" t="s">
        <v>2709</v>
      </c>
      <c r="BH334" s="41"/>
      <c r="BI334" s="12"/>
      <c r="BJ334" s="12"/>
    </row>
    <row r="335" spans="1:62" s="3" customFormat="1" ht="20.399999999999999" x14ac:dyDescent="0.3">
      <c r="A335" s="36" t="s">
        <v>139</v>
      </c>
      <c r="B335" s="37" t="s">
        <v>2710</v>
      </c>
      <c r="C335" s="599" t="s">
        <v>2711</v>
      </c>
      <c r="D335" s="599"/>
      <c r="E335" s="599"/>
      <c r="F335" s="38" t="s">
        <v>154</v>
      </c>
      <c r="G335" s="39" t="s">
        <v>2784</v>
      </c>
      <c r="H335" s="55"/>
      <c r="I335" s="55"/>
      <c r="J335" s="19"/>
      <c r="K335" s="19"/>
      <c r="L335" s="19"/>
      <c r="M335" s="19"/>
      <c r="BE335" s="14"/>
      <c r="BF335" s="15"/>
      <c r="BG335" s="21"/>
      <c r="BH335" s="41" t="s">
        <v>2711</v>
      </c>
      <c r="BI335" s="12"/>
      <c r="BJ335" s="12"/>
    </row>
    <row r="336" spans="1:62" s="3" customFormat="1" ht="20.399999999999999" x14ac:dyDescent="0.3">
      <c r="A336" s="25"/>
      <c r="B336" s="26" t="s">
        <v>150</v>
      </c>
      <c r="C336" s="600" t="s">
        <v>151</v>
      </c>
      <c r="D336" s="600"/>
      <c r="E336" s="600"/>
      <c r="F336" s="27" t="s">
        <v>46</v>
      </c>
      <c r="G336" s="22" t="s">
        <v>2785</v>
      </c>
      <c r="H336" s="55"/>
      <c r="I336" s="55"/>
      <c r="J336" s="19"/>
      <c r="K336" s="19"/>
      <c r="L336" s="19"/>
      <c r="M336" s="19"/>
      <c r="BE336" s="14"/>
      <c r="BF336" s="15"/>
      <c r="BG336" s="21"/>
      <c r="BH336" s="41"/>
      <c r="BI336" s="12" t="s">
        <v>151</v>
      </c>
      <c r="BJ336" s="12"/>
    </row>
    <row r="337" spans="1:62" s="3" customFormat="1" ht="21.6" x14ac:dyDescent="0.3">
      <c r="A337" s="25"/>
      <c r="B337" s="26" t="s">
        <v>2714</v>
      </c>
      <c r="C337" s="600" t="s">
        <v>2715</v>
      </c>
      <c r="D337" s="600"/>
      <c r="E337" s="600"/>
      <c r="F337" s="27" t="s">
        <v>112</v>
      </c>
      <c r="G337" s="22" t="s">
        <v>2786</v>
      </c>
      <c r="H337" s="55"/>
      <c r="I337" s="55"/>
      <c r="J337" s="19"/>
      <c r="K337" s="19"/>
      <c r="L337" s="19"/>
      <c r="M337" s="19"/>
      <c r="BE337" s="14"/>
      <c r="BF337" s="15"/>
      <c r="BG337" s="21"/>
      <c r="BH337" s="41"/>
      <c r="BI337" s="12" t="s">
        <v>2715</v>
      </c>
      <c r="BJ337" s="12"/>
    </row>
    <row r="338" spans="1:62" s="3" customFormat="1" ht="21.6" x14ac:dyDescent="0.3">
      <c r="A338" s="25"/>
      <c r="B338" s="26" t="s">
        <v>2717</v>
      </c>
      <c r="C338" s="600" t="s">
        <v>2718</v>
      </c>
      <c r="D338" s="600"/>
      <c r="E338" s="600"/>
      <c r="F338" s="27" t="s">
        <v>112</v>
      </c>
      <c r="G338" s="22" t="s">
        <v>2787</v>
      </c>
      <c r="H338" s="55"/>
      <c r="I338" s="55"/>
      <c r="J338" s="19"/>
      <c r="K338" s="19"/>
      <c r="L338" s="19"/>
      <c r="M338" s="19"/>
      <c r="BE338" s="14"/>
      <c r="BF338" s="15"/>
      <c r="BG338" s="21"/>
      <c r="BH338" s="41"/>
      <c r="BI338" s="12" t="s">
        <v>2718</v>
      </c>
      <c r="BJ338" s="12"/>
    </row>
    <row r="339" spans="1:62" s="3" customFormat="1" ht="21.6" x14ac:dyDescent="0.3">
      <c r="A339" s="25"/>
      <c r="B339" s="26" t="s">
        <v>2720</v>
      </c>
      <c r="C339" s="600" t="s">
        <v>2721</v>
      </c>
      <c r="D339" s="600"/>
      <c r="E339" s="600"/>
      <c r="F339" s="27" t="s">
        <v>64</v>
      </c>
      <c r="G339" s="22" t="s">
        <v>2788</v>
      </c>
      <c r="H339" s="55"/>
      <c r="I339" s="55"/>
      <c r="J339" s="19"/>
      <c r="K339" s="19"/>
      <c r="L339" s="19"/>
      <c r="M339" s="19"/>
      <c r="BE339" s="14"/>
      <c r="BF339" s="15"/>
      <c r="BG339" s="21"/>
      <c r="BH339" s="41"/>
      <c r="BI339" s="12" t="s">
        <v>2721</v>
      </c>
      <c r="BJ339" s="12"/>
    </row>
    <row r="340" spans="1:62" s="3" customFormat="1" ht="20.399999999999999" x14ac:dyDescent="0.3">
      <c r="A340" s="25"/>
      <c r="B340" s="26" t="s">
        <v>2723</v>
      </c>
      <c r="C340" s="600" t="s">
        <v>2724</v>
      </c>
      <c r="D340" s="600"/>
      <c r="E340" s="600"/>
      <c r="F340" s="27" t="s">
        <v>138</v>
      </c>
      <c r="G340" s="22" t="s">
        <v>2789</v>
      </c>
      <c r="H340" s="55"/>
      <c r="I340" s="55"/>
      <c r="J340" s="19"/>
      <c r="K340" s="19"/>
      <c r="L340" s="19"/>
      <c r="M340" s="19"/>
      <c r="BE340" s="14"/>
      <c r="BF340" s="15"/>
      <c r="BG340" s="21"/>
      <c r="BH340" s="41"/>
      <c r="BI340" s="12" t="s">
        <v>2724</v>
      </c>
      <c r="BJ340" s="12"/>
    </row>
    <row r="341" spans="1:62" s="3" customFormat="1" ht="20.399999999999999" x14ac:dyDescent="0.3">
      <c r="A341" s="25"/>
      <c r="B341" s="26" t="s">
        <v>1609</v>
      </c>
      <c r="C341" s="600" t="s">
        <v>1610</v>
      </c>
      <c r="D341" s="600"/>
      <c r="E341" s="600"/>
      <c r="F341" s="27" t="s">
        <v>138</v>
      </c>
      <c r="G341" s="22" t="s">
        <v>2790</v>
      </c>
      <c r="H341" s="55"/>
      <c r="I341" s="55"/>
      <c r="J341" s="19"/>
      <c r="K341" s="19"/>
      <c r="L341" s="19"/>
      <c r="M341" s="19"/>
      <c r="BE341" s="14"/>
      <c r="BF341" s="15"/>
      <c r="BG341" s="21"/>
      <c r="BH341" s="41"/>
      <c r="BI341" s="12" t="s">
        <v>1610</v>
      </c>
      <c r="BJ341" s="12"/>
    </row>
    <row r="342" spans="1:62" s="3" customFormat="1" ht="42" x14ac:dyDescent="0.3">
      <c r="A342" s="25"/>
      <c r="B342" s="26" t="s">
        <v>2727</v>
      </c>
      <c r="C342" s="600" t="s">
        <v>2728</v>
      </c>
      <c r="D342" s="600"/>
      <c r="E342" s="600"/>
      <c r="F342" s="27" t="s">
        <v>138</v>
      </c>
      <c r="G342" s="22" t="s">
        <v>2791</v>
      </c>
      <c r="H342" s="55"/>
      <c r="I342" s="55"/>
      <c r="J342" s="19"/>
      <c r="K342" s="19"/>
      <c r="L342" s="19"/>
      <c r="M342" s="19"/>
      <c r="BE342" s="14"/>
      <c r="BF342" s="15"/>
      <c r="BG342" s="21"/>
      <c r="BH342" s="41"/>
      <c r="BI342" s="12" t="s">
        <v>2728</v>
      </c>
      <c r="BJ342" s="12"/>
    </row>
    <row r="343" spans="1:62" s="3" customFormat="1" ht="42" x14ac:dyDescent="0.3">
      <c r="A343" s="25"/>
      <c r="B343" s="26" t="s">
        <v>2730</v>
      </c>
      <c r="C343" s="600" t="s">
        <v>2731</v>
      </c>
      <c r="D343" s="600"/>
      <c r="E343" s="600"/>
      <c r="F343" s="27" t="s">
        <v>138</v>
      </c>
      <c r="G343" s="22" t="s">
        <v>2792</v>
      </c>
      <c r="H343" s="55"/>
      <c r="I343" s="55"/>
      <c r="J343" s="19"/>
      <c r="K343" s="19"/>
      <c r="L343" s="19"/>
      <c r="M343" s="19"/>
      <c r="BE343" s="14"/>
      <c r="BF343" s="15"/>
      <c r="BG343" s="21"/>
      <c r="BH343" s="41"/>
      <c r="BI343" s="12" t="s">
        <v>2731</v>
      </c>
      <c r="BJ343" s="12"/>
    </row>
    <row r="344" spans="1:62" s="3" customFormat="1" ht="42" x14ac:dyDescent="0.3">
      <c r="A344" s="25"/>
      <c r="B344" s="26" t="s">
        <v>2733</v>
      </c>
      <c r="C344" s="600" t="s">
        <v>2734</v>
      </c>
      <c r="D344" s="600"/>
      <c r="E344" s="600"/>
      <c r="F344" s="27" t="s">
        <v>112</v>
      </c>
      <c r="G344" s="22" t="s">
        <v>2793</v>
      </c>
      <c r="H344" s="55"/>
      <c r="I344" s="55"/>
      <c r="J344" s="19"/>
      <c r="K344" s="19"/>
      <c r="L344" s="19"/>
      <c r="M344" s="19"/>
      <c r="BE344" s="14"/>
      <c r="BF344" s="15"/>
      <c r="BG344" s="21"/>
      <c r="BH344" s="41"/>
      <c r="BI344" s="12" t="s">
        <v>2734</v>
      </c>
      <c r="BJ344" s="12"/>
    </row>
    <row r="345" spans="1:62" s="3" customFormat="1" ht="31.8" x14ac:dyDescent="0.3">
      <c r="A345" s="25"/>
      <c r="B345" s="26" t="s">
        <v>2736</v>
      </c>
      <c r="C345" s="600" t="s">
        <v>2737</v>
      </c>
      <c r="D345" s="600"/>
      <c r="E345" s="600"/>
      <c r="F345" s="27" t="s">
        <v>112</v>
      </c>
      <c r="G345" s="22" t="s">
        <v>2794</v>
      </c>
      <c r="H345" s="55"/>
      <c r="I345" s="55"/>
      <c r="J345" s="19"/>
      <c r="K345" s="19"/>
      <c r="L345" s="19"/>
      <c r="M345" s="19"/>
      <c r="BE345" s="14"/>
      <c r="BF345" s="15"/>
      <c r="BG345" s="21"/>
      <c r="BH345" s="41"/>
      <c r="BI345" s="12" t="s">
        <v>2737</v>
      </c>
      <c r="BJ345" s="12"/>
    </row>
    <row r="346" spans="1:62" s="3" customFormat="1" ht="21.6" x14ac:dyDescent="0.3">
      <c r="A346" s="25"/>
      <c r="B346" s="26" t="s">
        <v>2739</v>
      </c>
      <c r="C346" s="600" t="s">
        <v>2740</v>
      </c>
      <c r="D346" s="600"/>
      <c r="E346" s="600"/>
      <c r="F346" s="27" t="s">
        <v>138</v>
      </c>
      <c r="G346" s="22" t="s">
        <v>2795</v>
      </c>
      <c r="H346" s="55"/>
      <c r="I346" s="55"/>
      <c r="J346" s="19"/>
      <c r="K346" s="19"/>
      <c r="L346" s="19"/>
      <c r="M346" s="19"/>
      <c r="BE346" s="14"/>
      <c r="BF346" s="15"/>
      <c r="BG346" s="21"/>
      <c r="BH346" s="41"/>
      <c r="BI346" s="12" t="s">
        <v>2740</v>
      </c>
      <c r="BJ346" s="12"/>
    </row>
    <row r="347" spans="1:62" s="3" customFormat="1" ht="21.6" x14ac:dyDescent="0.3">
      <c r="A347" s="25"/>
      <c r="B347" s="26" t="s">
        <v>2742</v>
      </c>
      <c r="C347" s="600" t="s">
        <v>2743</v>
      </c>
      <c r="D347" s="600"/>
      <c r="E347" s="600"/>
      <c r="F347" s="27" t="s">
        <v>138</v>
      </c>
      <c r="G347" s="22" t="s">
        <v>2795</v>
      </c>
      <c r="H347" s="55"/>
      <c r="I347" s="55"/>
      <c r="J347" s="19"/>
      <c r="K347" s="19"/>
      <c r="L347" s="19"/>
      <c r="M347" s="19"/>
      <c r="BE347" s="14"/>
      <c r="BF347" s="15"/>
      <c r="BG347" s="21"/>
      <c r="BH347" s="41"/>
      <c r="BI347" s="12" t="s">
        <v>2743</v>
      </c>
      <c r="BJ347" s="12"/>
    </row>
    <row r="348" spans="1:62" s="3" customFormat="1" ht="20.399999999999999" x14ac:dyDescent="0.3">
      <c r="A348" s="25"/>
      <c r="B348" s="26" t="s">
        <v>2744</v>
      </c>
      <c r="C348" s="600" t="s">
        <v>2745</v>
      </c>
      <c r="D348" s="600"/>
      <c r="E348" s="600"/>
      <c r="F348" s="27" t="s">
        <v>46</v>
      </c>
      <c r="G348" s="22" t="s">
        <v>2796</v>
      </c>
      <c r="H348" s="55"/>
      <c r="I348" s="55"/>
      <c r="J348" s="19"/>
      <c r="K348" s="19"/>
      <c r="L348" s="19"/>
      <c r="M348" s="19"/>
      <c r="BE348" s="14"/>
      <c r="BF348" s="15"/>
      <c r="BG348" s="21"/>
      <c r="BH348" s="41"/>
      <c r="BI348" s="12" t="s">
        <v>2745</v>
      </c>
      <c r="BJ348" s="12"/>
    </row>
    <row r="349" spans="1:62" s="3" customFormat="1" ht="21.6" x14ac:dyDescent="0.3">
      <c r="A349" s="36" t="s">
        <v>139</v>
      </c>
      <c r="B349" s="37" t="s">
        <v>2747</v>
      </c>
      <c r="C349" s="599" t="s">
        <v>2748</v>
      </c>
      <c r="D349" s="599"/>
      <c r="E349" s="599"/>
      <c r="F349" s="38" t="s">
        <v>154</v>
      </c>
      <c r="G349" s="39" t="s">
        <v>2797</v>
      </c>
      <c r="H349" s="55"/>
      <c r="I349" s="55"/>
      <c r="J349" s="19"/>
      <c r="K349" s="19"/>
      <c r="L349" s="19"/>
      <c r="M349" s="19"/>
      <c r="BE349" s="14"/>
      <c r="BF349" s="15"/>
      <c r="BG349" s="21"/>
      <c r="BH349" s="41" t="s">
        <v>2748</v>
      </c>
      <c r="BI349" s="12"/>
      <c r="BJ349" s="12"/>
    </row>
    <row r="350" spans="1:62" s="3" customFormat="1" ht="31.8" x14ac:dyDescent="0.3">
      <c r="A350" s="25"/>
      <c r="B350" s="26" t="s">
        <v>2750</v>
      </c>
      <c r="C350" s="600" t="s">
        <v>2751</v>
      </c>
      <c r="D350" s="600"/>
      <c r="E350" s="600"/>
      <c r="F350" s="27" t="s">
        <v>72</v>
      </c>
      <c r="G350" s="22" t="s">
        <v>2798</v>
      </c>
      <c r="H350" s="55"/>
      <c r="I350" s="55"/>
      <c r="J350" s="19"/>
      <c r="K350" s="19"/>
      <c r="L350" s="19"/>
      <c r="M350" s="19"/>
      <c r="BE350" s="14"/>
      <c r="BF350" s="15"/>
      <c r="BG350" s="21"/>
      <c r="BH350" s="41"/>
      <c r="BI350" s="12" t="s">
        <v>2751</v>
      </c>
      <c r="BJ350" s="12"/>
    </row>
    <row r="351" spans="1:62" s="3" customFormat="1" ht="42" x14ac:dyDescent="0.3">
      <c r="A351" s="25"/>
      <c r="B351" s="26" t="s">
        <v>2753</v>
      </c>
      <c r="C351" s="600" t="s">
        <v>2754</v>
      </c>
      <c r="D351" s="600"/>
      <c r="E351" s="600"/>
      <c r="F351" s="27" t="s">
        <v>72</v>
      </c>
      <c r="G351" s="22" t="s">
        <v>2798</v>
      </c>
      <c r="H351" s="55"/>
      <c r="I351" s="55"/>
      <c r="J351" s="19"/>
      <c r="K351" s="19"/>
      <c r="L351" s="19"/>
      <c r="M351" s="19"/>
      <c r="BE351" s="14"/>
      <c r="BF351" s="15"/>
      <c r="BG351" s="21"/>
      <c r="BH351" s="41"/>
      <c r="BI351" s="12" t="s">
        <v>2754</v>
      </c>
      <c r="BJ351" s="12"/>
    </row>
    <row r="352" spans="1:62" s="3" customFormat="1" ht="42" x14ac:dyDescent="0.3">
      <c r="A352" s="25"/>
      <c r="B352" s="26" t="s">
        <v>2755</v>
      </c>
      <c r="C352" s="600" t="s">
        <v>2756</v>
      </c>
      <c r="D352" s="600"/>
      <c r="E352" s="600"/>
      <c r="F352" s="27" t="s">
        <v>72</v>
      </c>
      <c r="G352" s="22" t="s">
        <v>2799</v>
      </c>
      <c r="H352" s="55"/>
      <c r="I352" s="55"/>
      <c r="J352" s="19"/>
      <c r="K352" s="19"/>
      <c r="L352" s="19"/>
      <c r="M352" s="19"/>
      <c r="BE352" s="14"/>
      <c r="BF352" s="15"/>
      <c r="BG352" s="21"/>
      <c r="BH352" s="41"/>
      <c r="BI352" s="12" t="s">
        <v>2756</v>
      </c>
      <c r="BJ352" s="12"/>
    </row>
    <row r="353" spans="1:62" s="3" customFormat="1" ht="20.399999999999999" x14ac:dyDescent="0.3">
      <c r="A353" s="25" t="s">
        <v>126</v>
      </c>
      <c r="B353" s="26" t="s">
        <v>2800</v>
      </c>
      <c r="C353" s="600" t="s">
        <v>2801</v>
      </c>
      <c r="D353" s="600"/>
      <c r="E353" s="600"/>
      <c r="F353" s="27" t="s">
        <v>154</v>
      </c>
      <c r="G353" s="22" t="s">
        <v>2784</v>
      </c>
      <c r="H353" s="55"/>
      <c r="I353" s="55"/>
      <c r="J353" s="19"/>
      <c r="K353" s="19"/>
      <c r="L353" s="19"/>
      <c r="M353" s="19"/>
      <c r="BE353" s="14"/>
      <c r="BF353" s="15"/>
      <c r="BG353" s="21"/>
      <c r="BH353" s="41"/>
      <c r="BI353" s="12"/>
      <c r="BJ353" s="12" t="s">
        <v>2801</v>
      </c>
    </row>
    <row r="354" spans="1:62" s="3" customFormat="1" ht="31.8" x14ac:dyDescent="0.3">
      <c r="A354" s="25" t="s">
        <v>126</v>
      </c>
      <c r="B354" s="26" t="s">
        <v>2760</v>
      </c>
      <c r="C354" s="600" t="s">
        <v>2761</v>
      </c>
      <c r="D354" s="600"/>
      <c r="E354" s="600"/>
      <c r="F354" s="27" t="s">
        <v>46</v>
      </c>
      <c r="G354" s="22" t="s">
        <v>2802</v>
      </c>
      <c r="H354" s="55"/>
      <c r="I354" s="55"/>
      <c r="J354" s="19"/>
      <c r="K354" s="19"/>
      <c r="L354" s="19"/>
      <c r="M354" s="19"/>
      <c r="BE354" s="14"/>
      <c r="BF354" s="15"/>
      <c r="BG354" s="21"/>
      <c r="BH354" s="41"/>
      <c r="BI354" s="12"/>
      <c r="BJ354" s="12" t="s">
        <v>2761</v>
      </c>
    </row>
    <row r="355" spans="1:62" s="3" customFormat="1" ht="24.75" customHeight="1" x14ac:dyDescent="0.3">
      <c r="A355" s="593" t="s">
        <v>2803</v>
      </c>
      <c r="B355" s="570"/>
      <c r="C355" s="570"/>
      <c r="D355" s="570"/>
      <c r="E355" s="570"/>
      <c r="F355" s="570"/>
      <c r="G355" s="570"/>
      <c r="H355" s="354"/>
      <c r="I355" s="354"/>
      <c r="J355" s="267"/>
      <c r="K355" s="267"/>
      <c r="L355" s="267"/>
      <c r="M355" s="267"/>
      <c r="BE355" s="14"/>
      <c r="BF355" s="15" t="s">
        <v>2803</v>
      </c>
      <c r="BG355" s="21"/>
      <c r="BH355" s="41"/>
      <c r="BI355" s="12"/>
      <c r="BJ355" s="12"/>
    </row>
    <row r="356" spans="1:62" s="3" customFormat="1" ht="52.2" x14ac:dyDescent="0.3">
      <c r="A356" s="16" t="s">
        <v>2176</v>
      </c>
      <c r="B356" s="17" t="s">
        <v>2708</v>
      </c>
      <c r="C356" s="568" t="s">
        <v>2709</v>
      </c>
      <c r="D356" s="568"/>
      <c r="E356" s="568"/>
      <c r="F356" s="16" t="s">
        <v>325</v>
      </c>
      <c r="G356" s="29">
        <v>0.22550000000000001</v>
      </c>
      <c r="H356" s="55">
        <f t="shared" si="20"/>
        <v>163889.45000000001</v>
      </c>
      <c r="I356" s="55">
        <f t="shared" si="21"/>
        <v>36957.07</v>
      </c>
      <c r="J356" s="19">
        <v>44348.480000000003</v>
      </c>
      <c r="K356" s="19">
        <f t="shared" si="22"/>
        <v>40117.29</v>
      </c>
      <c r="L356" s="19">
        <f t="shared" si="23"/>
        <v>9046.4500000000007</v>
      </c>
      <c r="M356" s="19">
        <v>10855.74</v>
      </c>
      <c r="BE356" s="14"/>
      <c r="BF356" s="15"/>
      <c r="BG356" s="21" t="s">
        <v>2709</v>
      </c>
      <c r="BH356" s="41"/>
      <c r="BI356" s="12"/>
      <c r="BJ356" s="12"/>
    </row>
    <row r="357" spans="1:62" s="3" customFormat="1" ht="20.399999999999999" x14ac:dyDescent="0.3">
      <c r="A357" s="36" t="s">
        <v>139</v>
      </c>
      <c r="B357" s="37" t="s">
        <v>2710</v>
      </c>
      <c r="C357" s="599" t="s">
        <v>2711</v>
      </c>
      <c r="D357" s="599"/>
      <c r="E357" s="599"/>
      <c r="F357" s="38" t="s">
        <v>154</v>
      </c>
      <c r="G357" s="39" t="s">
        <v>2804</v>
      </c>
      <c r="H357" s="55"/>
      <c r="I357" s="55"/>
      <c r="J357" s="19"/>
      <c r="K357" s="19"/>
      <c r="L357" s="19"/>
      <c r="M357" s="19"/>
      <c r="BE357" s="14"/>
      <c r="BF357" s="15"/>
      <c r="BG357" s="21"/>
      <c r="BH357" s="41" t="s">
        <v>2711</v>
      </c>
      <c r="BI357" s="12"/>
      <c r="BJ357" s="12"/>
    </row>
    <row r="358" spans="1:62" s="3" customFormat="1" ht="20.399999999999999" x14ac:dyDescent="0.3">
      <c r="A358" s="25"/>
      <c r="B358" s="26" t="s">
        <v>150</v>
      </c>
      <c r="C358" s="600" t="s">
        <v>151</v>
      </c>
      <c r="D358" s="600"/>
      <c r="E358" s="600"/>
      <c r="F358" s="27" t="s">
        <v>46</v>
      </c>
      <c r="G358" s="22" t="s">
        <v>2805</v>
      </c>
      <c r="H358" s="55"/>
      <c r="I358" s="55"/>
      <c r="J358" s="19"/>
      <c r="K358" s="19"/>
      <c r="L358" s="19"/>
      <c r="M358" s="19"/>
      <c r="BE358" s="14"/>
      <c r="BF358" s="15"/>
      <c r="BG358" s="21"/>
      <c r="BH358" s="41"/>
      <c r="BI358" s="12" t="s">
        <v>151</v>
      </c>
      <c r="BJ358" s="12"/>
    </row>
    <row r="359" spans="1:62" s="3" customFormat="1" ht="21.6" x14ac:dyDescent="0.3">
      <c r="A359" s="25"/>
      <c r="B359" s="26" t="s">
        <v>2714</v>
      </c>
      <c r="C359" s="600" t="s">
        <v>2715</v>
      </c>
      <c r="D359" s="600"/>
      <c r="E359" s="600"/>
      <c r="F359" s="27" t="s">
        <v>112</v>
      </c>
      <c r="G359" s="22" t="s">
        <v>2806</v>
      </c>
      <c r="H359" s="55"/>
      <c r="I359" s="55"/>
      <c r="J359" s="19"/>
      <c r="K359" s="19"/>
      <c r="L359" s="19"/>
      <c r="M359" s="19"/>
      <c r="BE359" s="14"/>
      <c r="BF359" s="15"/>
      <c r="BG359" s="21"/>
      <c r="BH359" s="41"/>
      <c r="BI359" s="12" t="s">
        <v>2715</v>
      </c>
      <c r="BJ359" s="12"/>
    </row>
    <row r="360" spans="1:62" s="3" customFormat="1" ht="21.6" x14ac:dyDescent="0.3">
      <c r="A360" s="25"/>
      <c r="B360" s="26" t="s">
        <v>2717</v>
      </c>
      <c r="C360" s="600" t="s">
        <v>2718</v>
      </c>
      <c r="D360" s="600"/>
      <c r="E360" s="600"/>
      <c r="F360" s="27" t="s">
        <v>112</v>
      </c>
      <c r="G360" s="22" t="s">
        <v>2807</v>
      </c>
      <c r="H360" s="55"/>
      <c r="I360" s="55"/>
      <c r="J360" s="19"/>
      <c r="K360" s="19"/>
      <c r="L360" s="19"/>
      <c r="M360" s="19"/>
      <c r="BE360" s="14"/>
      <c r="BF360" s="15"/>
      <c r="BG360" s="21"/>
      <c r="BH360" s="41"/>
      <c r="BI360" s="12" t="s">
        <v>2718</v>
      </c>
      <c r="BJ360" s="12"/>
    </row>
    <row r="361" spans="1:62" s="3" customFormat="1" ht="21.6" x14ac:dyDescent="0.3">
      <c r="A361" s="25"/>
      <c r="B361" s="26" t="s">
        <v>2720</v>
      </c>
      <c r="C361" s="600" t="s">
        <v>2721</v>
      </c>
      <c r="D361" s="600"/>
      <c r="E361" s="600"/>
      <c r="F361" s="27" t="s">
        <v>64</v>
      </c>
      <c r="G361" s="22" t="s">
        <v>2808</v>
      </c>
      <c r="H361" s="55"/>
      <c r="I361" s="55"/>
      <c r="J361" s="19"/>
      <c r="K361" s="19"/>
      <c r="L361" s="19"/>
      <c r="M361" s="19"/>
      <c r="BE361" s="14"/>
      <c r="BF361" s="15"/>
      <c r="BG361" s="21"/>
      <c r="BH361" s="41"/>
      <c r="BI361" s="12" t="s">
        <v>2721</v>
      </c>
      <c r="BJ361" s="12"/>
    </row>
    <row r="362" spans="1:62" s="3" customFormat="1" ht="20.399999999999999" x14ac:dyDescent="0.3">
      <c r="A362" s="25"/>
      <c r="B362" s="26" t="s">
        <v>2723</v>
      </c>
      <c r="C362" s="600" t="s">
        <v>2724</v>
      </c>
      <c r="D362" s="600"/>
      <c r="E362" s="600"/>
      <c r="F362" s="27" t="s">
        <v>138</v>
      </c>
      <c r="G362" s="22" t="s">
        <v>2809</v>
      </c>
      <c r="H362" s="55"/>
      <c r="I362" s="55"/>
      <c r="J362" s="19"/>
      <c r="K362" s="19"/>
      <c r="L362" s="19"/>
      <c r="M362" s="19"/>
      <c r="BE362" s="14"/>
      <c r="BF362" s="15"/>
      <c r="BG362" s="21"/>
      <c r="BH362" s="41"/>
      <c r="BI362" s="12" t="s">
        <v>2724</v>
      </c>
      <c r="BJ362" s="12"/>
    </row>
    <row r="363" spans="1:62" s="3" customFormat="1" ht="20.399999999999999" x14ac:dyDescent="0.3">
      <c r="A363" s="25"/>
      <c r="B363" s="26" t="s">
        <v>1609</v>
      </c>
      <c r="C363" s="600" t="s">
        <v>1610</v>
      </c>
      <c r="D363" s="600"/>
      <c r="E363" s="600"/>
      <c r="F363" s="27" t="s">
        <v>138</v>
      </c>
      <c r="G363" s="22" t="s">
        <v>2810</v>
      </c>
      <c r="H363" s="55"/>
      <c r="I363" s="55"/>
      <c r="J363" s="19"/>
      <c r="K363" s="19"/>
      <c r="L363" s="19"/>
      <c r="M363" s="19"/>
      <c r="BE363" s="14"/>
      <c r="BF363" s="15"/>
      <c r="BG363" s="21"/>
      <c r="BH363" s="41"/>
      <c r="BI363" s="12" t="s">
        <v>1610</v>
      </c>
      <c r="BJ363" s="12"/>
    </row>
    <row r="364" spans="1:62" s="3" customFormat="1" ht="42" x14ac:dyDescent="0.3">
      <c r="A364" s="25"/>
      <c r="B364" s="26" t="s">
        <v>2727</v>
      </c>
      <c r="C364" s="600" t="s">
        <v>2728</v>
      </c>
      <c r="D364" s="600"/>
      <c r="E364" s="600"/>
      <c r="F364" s="27" t="s">
        <v>138</v>
      </c>
      <c r="G364" s="22" t="s">
        <v>2811</v>
      </c>
      <c r="H364" s="55"/>
      <c r="I364" s="55"/>
      <c r="J364" s="19"/>
      <c r="K364" s="19"/>
      <c r="L364" s="19"/>
      <c r="M364" s="19"/>
      <c r="BE364" s="14"/>
      <c r="BF364" s="15"/>
      <c r="BG364" s="21"/>
      <c r="BH364" s="41"/>
      <c r="BI364" s="12" t="s">
        <v>2728</v>
      </c>
      <c r="BJ364" s="12"/>
    </row>
    <row r="365" spans="1:62" s="3" customFormat="1" ht="42" x14ac:dyDescent="0.3">
      <c r="A365" s="25"/>
      <c r="B365" s="26" t="s">
        <v>2730</v>
      </c>
      <c r="C365" s="600" t="s">
        <v>2731</v>
      </c>
      <c r="D365" s="600"/>
      <c r="E365" s="600"/>
      <c r="F365" s="27" t="s">
        <v>138</v>
      </c>
      <c r="G365" s="22" t="s">
        <v>2812</v>
      </c>
      <c r="H365" s="55"/>
      <c r="I365" s="55"/>
      <c r="J365" s="19"/>
      <c r="K365" s="19"/>
      <c r="L365" s="19"/>
      <c r="M365" s="19"/>
      <c r="BE365" s="14"/>
      <c r="BF365" s="15"/>
      <c r="BG365" s="21"/>
      <c r="BH365" s="41"/>
      <c r="BI365" s="12" t="s">
        <v>2731</v>
      </c>
      <c r="BJ365" s="12"/>
    </row>
    <row r="366" spans="1:62" s="3" customFormat="1" ht="42" x14ac:dyDescent="0.3">
      <c r="A366" s="25"/>
      <c r="B366" s="26" t="s">
        <v>2733</v>
      </c>
      <c r="C366" s="600" t="s">
        <v>2734</v>
      </c>
      <c r="D366" s="600"/>
      <c r="E366" s="600"/>
      <c r="F366" s="27" t="s">
        <v>112</v>
      </c>
      <c r="G366" s="22" t="s">
        <v>2813</v>
      </c>
      <c r="H366" s="55"/>
      <c r="I366" s="55"/>
      <c r="J366" s="19"/>
      <c r="K366" s="19"/>
      <c r="L366" s="19"/>
      <c r="M366" s="19"/>
      <c r="BE366" s="14"/>
      <c r="BF366" s="15"/>
      <c r="BG366" s="21"/>
      <c r="BH366" s="41"/>
      <c r="BI366" s="12" t="s">
        <v>2734</v>
      </c>
      <c r="BJ366" s="12"/>
    </row>
    <row r="367" spans="1:62" s="3" customFormat="1" ht="31.8" x14ac:dyDescent="0.3">
      <c r="A367" s="25"/>
      <c r="B367" s="26" t="s">
        <v>2736</v>
      </c>
      <c r="C367" s="600" t="s">
        <v>2737</v>
      </c>
      <c r="D367" s="600"/>
      <c r="E367" s="600"/>
      <c r="F367" s="27" t="s">
        <v>112</v>
      </c>
      <c r="G367" s="22" t="s">
        <v>2814</v>
      </c>
      <c r="H367" s="55"/>
      <c r="I367" s="55"/>
      <c r="J367" s="19"/>
      <c r="K367" s="19"/>
      <c r="L367" s="19"/>
      <c r="M367" s="19"/>
      <c r="BE367" s="14"/>
      <c r="BF367" s="15"/>
      <c r="BG367" s="21"/>
      <c r="BH367" s="41"/>
      <c r="BI367" s="12" t="s">
        <v>2737</v>
      </c>
      <c r="BJ367" s="12"/>
    </row>
    <row r="368" spans="1:62" s="3" customFormat="1" ht="21.6" x14ac:dyDescent="0.3">
      <c r="A368" s="25"/>
      <c r="B368" s="26" t="s">
        <v>2739</v>
      </c>
      <c r="C368" s="600" t="s">
        <v>2740</v>
      </c>
      <c r="D368" s="600"/>
      <c r="E368" s="600"/>
      <c r="F368" s="27" t="s">
        <v>138</v>
      </c>
      <c r="G368" s="22" t="s">
        <v>2815</v>
      </c>
      <c r="H368" s="55"/>
      <c r="I368" s="55"/>
      <c r="J368" s="19"/>
      <c r="K368" s="19"/>
      <c r="L368" s="19"/>
      <c r="M368" s="19"/>
      <c r="BE368" s="14"/>
      <c r="BF368" s="15"/>
      <c r="BG368" s="21"/>
      <c r="BH368" s="41"/>
      <c r="BI368" s="12" t="s">
        <v>2740</v>
      </c>
      <c r="BJ368" s="12"/>
    </row>
    <row r="369" spans="1:62" s="3" customFormat="1" ht="21.6" x14ac:dyDescent="0.3">
      <c r="A369" s="25"/>
      <c r="B369" s="26" t="s">
        <v>2742</v>
      </c>
      <c r="C369" s="600" t="s">
        <v>2743</v>
      </c>
      <c r="D369" s="600"/>
      <c r="E369" s="600"/>
      <c r="F369" s="27" t="s">
        <v>138</v>
      </c>
      <c r="G369" s="22" t="s">
        <v>2815</v>
      </c>
      <c r="H369" s="55"/>
      <c r="I369" s="55"/>
      <c r="J369" s="19"/>
      <c r="K369" s="19"/>
      <c r="L369" s="19"/>
      <c r="M369" s="19"/>
      <c r="BE369" s="14"/>
      <c r="BF369" s="15"/>
      <c r="BG369" s="21"/>
      <c r="BH369" s="41"/>
      <c r="BI369" s="12" t="s">
        <v>2743</v>
      </c>
      <c r="BJ369" s="12"/>
    </row>
    <row r="370" spans="1:62" s="3" customFormat="1" ht="20.399999999999999" x14ac:dyDescent="0.3">
      <c r="A370" s="25"/>
      <c r="B370" s="26" t="s">
        <v>2744</v>
      </c>
      <c r="C370" s="600" t="s">
        <v>2745</v>
      </c>
      <c r="D370" s="600"/>
      <c r="E370" s="600"/>
      <c r="F370" s="27" t="s">
        <v>46</v>
      </c>
      <c r="G370" s="22" t="s">
        <v>2816</v>
      </c>
      <c r="H370" s="55"/>
      <c r="I370" s="55"/>
      <c r="J370" s="19"/>
      <c r="K370" s="19"/>
      <c r="L370" s="19"/>
      <c r="M370" s="19"/>
      <c r="BE370" s="14"/>
      <c r="BF370" s="15"/>
      <c r="BG370" s="21"/>
      <c r="BH370" s="41"/>
      <c r="BI370" s="12" t="s">
        <v>2745</v>
      </c>
      <c r="BJ370" s="12"/>
    </row>
    <row r="371" spans="1:62" s="3" customFormat="1" ht="21.6" x14ac:dyDescent="0.3">
      <c r="A371" s="36" t="s">
        <v>139</v>
      </c>
      <c r="B371" s="37" t="s">
        <v>2747</v>
      </c>
      <c r="C371" s="599" t="s">
        <v>2748</v>
      </c>
      <c r="D371" s="599"/>
      <c r="E371" s="599"/>
      <c r="F371" s="38" t="s">
        <v>154</v>
      </c>
      <c r="G371" s="39" t="s">
        <v>2817</v>
      </c>
      <c r="H371" s="55"/>
      <c r="I371" s="55"/>
      <c r="J371" s="19"/>
      <c r="K371" s="19"/>
      <c r="L371" s="19"/>
      <c r="M371" s="19"/>
      <c r="BE371" s="14"/>
      <c r="BF371" s="15"/>
      <c r="BG371" s="21"/>
      <c r="BH371" s="41" t="s">
        <v>2748</v>
      </c>
      <c r="BI371" s="12"/>
      <c r="BJ371" s="12"/>
    </row>
    <row r="372" spans="1:62" s="3" customFormat="1" ht="31.8" x14ac:dyDescent="0.3">
      <c r="A372" s="25"/>
      <c r="B372" s="26" t="s">
        <v>2750</v>
      </c>
      <c r="C372" s="600" t="s">
        <v>2751</v>
      </c>
      <c r="D372" s="600"/>
      <c r="E372" s="600"/>
      <c r="F372" s="27" t="s">
        <v>72</v>
      </c>
      <c r="G372" s="22" t="s">
        <v>2818</v>
      </c>
      <c r="H372" s="55"/>
      <c r="I372" s="55"/>
      <c r="J372" s="19"/>
      <c r="K372" s="19"/>
      <c r="L372" s="19"/>
      <c r="M372" s="19"/>
      <c r="BE372" s="14"/>
      <c r="BF372" s="15"/>
      <c r="BG372" s="21"/>
      <c r="BH372" s="41"/>
      <c r="BI372" s="12" t="s">
        <v>2751</v>
      </c>
      <c r="BJ372" s="12"/>
    </row>
    <row r="373" spans="1:62" s="3" customFormat="1" ht="42" x14ac:dyDescent="0.3">
      <c r="A373" s="25"/>
      <c r="B373" s="26" t="s">
        <v>2753</v>
      </c>
      <c r="C373" s="600" t="s">
        <v>2754</v>
      </c>
      <c r="D373" s="600"/>
      <c r="E373" s="600"/>
      <c r="F373" s="27" t="s">
        <v>72</v>
      </c>
      <c r="G373" s="22" t="s">
        <v>2818</v>
      </c>
      <c r="H373" s="55"/>
      <c r="I373" s="55"/>
      <c r="J373" s="19"/>
      <c r="K373" s="19"/>
      <c r="L373" s="19"/>
      <c r="M373" s="19"/>
      <c r="BE373" s="14"/>
      <c r="BF373" s="15"/>
      <c r="BG373" s="21"/>
      <c r="BH373" s="41"/>
      <c r="BI373" s="12" t="s">
        <v>2754</v>
      </c>
      <c r="BJ373" s="12"/>
    </row>
    <row r="374" spans="1:62" s="3" customFormat="1" ht="42" x14ac:dyDescent="0.3">
      <c r="A374" s="25"/>
      <c r="B374" s="26" t="s">
        <v>2755</v>
      </c>
      <c r="C374" s="600" t="s">
        <v>2756</v>
      </c>
      <c r="D374" s="600"/>
      <c r="E374" s="600"/>
      <c r="F374" s="27" t="s">
        <v>72</v>
      </c>
      <c r="G374" s="22" t="s">
        <v>2819</v>
      </c>
      <c r="H374" s="55"/>
      <c r="I374" s="55"/>
      <c r="J374" s="19"/>
      <c r="K374" s="19"/>
      <c r="L374" s="19"/>
      <c r="M374" s="19"/>
      <c r="BE374" s="14"/>
      <c r="BF374" s="15"/>
      <c r="BG374" s="21"/>
      <c r="BH374" s="41"/>
      <c r="BI374" s="12" t="s">
        <v>2756</v>
      </c>
      <c r="BJ374" s="12"/>
    </row>
    <row r="375" spans="1:62" s="3" customFormat="1" ht="21.6" x14ac:dyDescent="0.3">
      <c r="A375" s="16" t="s">
        <v>2179</v>
      </c>
      <c r="B375" s="17" t="s">
        <v>2800</v>
      </c>
      <c r="C375" s="568" t="s">
        <v>2801</v>
      </c>
      <c r="D375" s="568"/>
      <c r="E375" s="568"/>
      <c r="F375" s="16" t="s">
        <v>154</v>
      </c>
      <c r="G375" s="42">
        <v>50.624749999999999</v>
      </c>
      <c r="H375" s="55">
        <f t="shared" si="20"/>
        <v>0</v>
      </c>
      <c r="I375" s="55">
        <f t="shared" si="21"/>
        <v>0</v>
      </c>
      <c r="J375" s="19">
        <v>0</v>
      </c>
      <c r="K375" s="19">
        <f t="shared" si="22"/>
        <v>209.83</v>
      </c>
      <c r="L375" s="19">
        <f t="shared" si="23"/>
        <v>10622.5</v>
      </c>
      <c r="M375" s="19">
        <v>12747</v>
      </c>
      <c r="BE375" s="14"/>
      <c r="BF375" s="15"/>
      <c r="BG375" s="21" t="s">
        <v>2801</v>
      </c>
      <c r="BH375" s="41"/>
      <c r="BI375" s="12"/>
      <c r="BJ375" s="12"/>
    </row>
    <row r="376" spans="1:62" s="3" customFormat="1" ht="21.6" x14ac:dyDescent="0.3">
      <c r="A376" s="16" t="s">
        <v>2206</v>
      </c>
      <c r="B376" s="17" t="s">
        <v>2758</v>
      </c>
      <c r="C376" s="568" t="s">
        <v>2759</v>
      </c>
      <c r="D376" s="568"/>
      <c r="E376" s="568"/>
      <c r="F376" s="16" t="s">
        <v>154</v>
      </c>
      <c r="G376" s="42">
        <v>50.624749999999999</v>
      </c>
      <c r="H376" s="55">
        <f t="shared" si="20"/>
        <v>0</v>
      </c>
      <c r="I376" s="55">
        <f t="shared" si="21"/>
        <v>0</v>
      </c>
      <c r="J376" s="19">
        <v>0</v>
      </c>
      <c r="K376" s="19">
        <f t="shared" si="22"/>
        <v>153.76</v>
      </c>
      <c r="L376" s="19">
        <f t="shared" si="23"/>
        <v>7783.97</v>
      </c>
      <c r="M376" s="19">
        <v>9340.76</v>
      </c>
      <c r="BE376" s="14"/>
      <c r="BF376" s="15"/>
      <c r="BG376" s="21" t="s">
        <v>2759</v>
      </c>
      <c r="BH376" s="41"/>
      <c r="BI376" s="12"/>
      <c r="BJ376" s="12"/>
    </row>
    <row r="377" spans="1:62" s="3" customFormat="1" ht="31.8" x14ac:dyDescent="0.3">
      <c r="A377" s="16" t="s">
        <v>2210</v>
      </c>
      <c r="B377" s="17" t="s">
        <v>2760</v>
      </c>
      <c r="C377" s="568" t="s">
        <v>2761</v>
      </c>
      <c r="D377" s="568"/>
      <c r="E377" s="568"/>
      <c r="F377" s="16" t="s">
        <v>46</v>
      </c>
      <c r="G377" s="43">
        <v>1.7419875</v>
      </c>
      <c r="H377" s="55">
        <f t="shared" si="20"/>
        <v>0</v>
      </c>
      <c r="I377" s="55">
        <f t="shared" si="21"/>
        <v>0</v>
      </c>
      <c r="J377" s="19">
        <v>0</v>
      </c>
      <c r="K377" s="19">
        <f t="shared" si="22"/>
        <v>7195.77</v>
      </c>
      <c r="L377" s="19">
        <f t="shared" si="23"/>
        <v>12534.94</v>
      </c>
      <c r="M377" s="19">
        <v>15041.93</v>
      </c>
      <c r="BE377" s="14"/>
      <c r="BF377" s="15"/>
      <c r="BG377" s="21" t="s">
        <v>2761</v>
      </c>
      <c r="BH377" s="41"/>
      <c r="BI377" s="12"/>
      <c r="BJ377" s="12"/>
    </row>
    <row r="378" spans="1:62" s="3" customFormat="1" ht="24.75" customHeight="1" x14ac:dyDescent="0.3">
      <c r="A378" s="593" t="s">
        <v>2820</v>
      </c>
      <c r="B378" s="570"/>
      <c r="C378" s="570"/>
      <c r="D378" s="570"/>
      <c r="E378" s="570"/>
      <c r="F378" s="570"/>
      <c r="G378" s="570"/>
      <c r="H378" s="354"/>
      <c r="I378" s="354"/>
      <c r="J378" s="267"/>
      <c r="K378" s="267"/>
      <c r="L378" s="267"/>
      <c r="M378" s="267"/>
      <c r="BE378" s="14"/>
      <c r="BF378" s="15" t="s">
        <v>2820</v>
      </c>
      <c r="BG378" s="21"/>
      <c r="BH378" s="41"/>
      <c r="BI378" s="12"/>
      <c r="BJ378" s="12"/>
    </row>
    <row r="379" spans="1:62" s="3" customFormat="1" ht="42" x14ac:dyDescent="0.3">
      <c r="A379" s="16" t="s">
        <v>2218</v>
      </c>
      <c r="B379" s="17" t="s">
        <v>2821</v>
      </c>
      <c r="C379" s="568" t="s">
        <v>2822</v>
      </c>
      <c r="D379" s="568"/>
      <c r="E379" s="568"/>
      <c r="F379" s="16" t="s">
        <v>325</v>
      </c>
      <c r="G379" s="29">
        <v>8.4599999999999995E-2</v>
      </c>
      <c r="H379" s="55">
        <f t="shared" si="20"/>
        <v>106636.52</v>
      </c>
      <c r="I379" s="55">
        <f t="shared" si="21"/>
        <v>9021.4500000000007</v>
      </c>
      <c r="J379" s="19">
        <v>10825.74</v>
      </c>
      <c r="K379" s="19">
        <f t="shared" si="22"/>
        <v>81365.25</v>
      </c>
      <c r="L379" s="19">
        <f t="shared" si="23"/>
        <v>6883.5</v>
      </c>
      <c r="M379" s="19">
        <v>8260.2000000000007</v>
      </c>
      <c r="BE379" s="14"/>
      <c r="BF379" s="15"/>
      <c r="BG379" s="21" t="s">
        <v>2822</v>
      </c>
      <c r="BH379" s="41"/>
      <c r="BI379" s="12"/>
      <c r="BJ379" s="12"/>
    </row>
    <row r="380" spans="1:62" s="3" customFormat="1" ht="20.399999999999999" x14ac:dyDescent="0.3">
      <c r="A380" s="36" t="s">
        <v>139</v>
      </c>
      <c r="B380" s="37" t="s">
        <v>2710</v>
      </c>
      <c r="C380" s="599" t="s">
        <v>2711</v>
      </c>
      <c r="D380" s="599"/>
      <c r="E380" s="599"/>
      <c r="F380" s="38" t="s">
        <v>154</v>
      </c>
      <c r="G380" s="39" t="s">
        <v>2823</v>
      </c>
      <c r="H380" s="55"/>
      <c r="I380" s="55"/>
      <c r="J380" s="19"/>
      <c r="K380" s="19"/>
      <c r="L380" s="19"/>
      <c r="M380" s="19"/>
      <c r="BE380" s="14"/>
      <c r="BF380" s="15"/>
      <c r="BG380" s="21"/>
      <c r="BH380" s="41" t="s">
        <v>2711</v>
      </c>
      <c r="BI380" s="12"/>
      <c r="BJ380" s="12"/>
    </row>
    <row r="381" spans="1:62" s="3" customFormat="1" ht="20.399999999999999" x14ac:dyDescent="0.3">
      <c r="A381" s="25"/>
      <c r="B381" s="26" t="s">
        <v>150</v>
      </c>
      <c r="C381" s="600" t="s">
        <v>151</v>
      </c>
      <c r="D381" s="600"/>
      <c r="E381" s="600"/>
      <c r="F381" s="27" t="s">
        <v>46</v>
      </c>
      <c r="G381" s="22" t="s">
        <v>2824</v>
      </c>
      <c r="H381" s="55"/>
      <c r="I381" s="55"/>
      <c r="J381" s="19"/>
      <c r="K381" s="19"/>
      <c r="L381" s="19"/>
      <c r="M381" s="19"/>
      <c r="BE381" s="14"/>
      <c r="BF381" s="15"/>
      <c r="BG381" s="21"/>
      <c r="BH381" s="41"/>
      <c r="BI381" s="12" t="s">
        <v>151</v>
      </c>
      <c r="BJ381" s="12"/>
    </row>
    <row r="382" spans="1:62" s="3" customFormat="1" ht="21.6" x14ac:dyDescent="0.3">
      <c r="A382" s="25"/>
      <c r="B382" s="26" t="s">
        <v>2825</v>
      </c>
      <c r="C382" s="600" t="s">
        <v>2826</v>
      </c>
      <c r="D382" s="600"/>
      <c r="E382" s="600"/>
      <c r="F382" s="27" t="s">
        <v>112</v>
      </c>
      <c r="G382" s="22" t="s">
        <v>2827</v>
      </c>
      <c r="H382" s="55"/>
      <c r="I382" s="55"/>
      <c r="J382" s="19"/>
      <c r="K382" s="19"/>
      <c r="L382" s="19"/>
      <c r="M382" s="19"/>
      <c r="BE382" s="14"/>
      <c r="BF382" s="15"/>
      <c r="BG382" s="21"/>
      <c r="BH382" s="41"/>
      <c r="BI382" s="12" t="s">
        <v>2826</v>
      </c>
      <c r="BJ382" s="12"/>
    </row>
    <row r="383" spans="1:62" s="3" customFormat="1" ht="21.6" x14ac:dyDescent="0.3">
      <c r="A383" s="25"/>
      <c r="B383" s="26" t="s">
        <v>2717</v>
      </c>
      <c r="C383" s="600" t="s">
        <v>2718</v>
      </c>
      <c r="D383" s="600"/>
      <c r="E383" s="600"/>
      <c r="F383" s="27" t="s">
        <v>112</v>
      </c>
      <c r="G383" s="22" t="s">
        <v>2828</v>
      </c>
      <c r="H383" s="55"/>
      <c r="I383" s="55"/>
      <c r="J383" s="19"/>
      <c r="K383" s="19"/>
      <c r="L383" s="19"/>
      <c r="M383" s="19"/>
      <c r="BE383" s="14"/>
      <c r="BF383" s="15"/>
      <c r="BG383" s="21"/>
      <c r="BH383" s="41"/>
      <c r="BI383" s="12" t="s">
        <v>2718</v>
      </c>
      <c r="BJ383" s="12"/>
    </row>
    <row r="384" spans="1:62" s="3" customFormat="1" ht="21.6" x14ac:dyDescent="0.3">
      <c r="A384" s="25"/>
      <c r="B384" s="26" t="s">
        <v>2720</v>
      </c>
      <c r="C384" s="600" t="s">
        <v>2721</v>
      </c>
      <c r="D384" s="600"/>
      <c r="E384" s="600"/>
      <c r="F384" s="27" t="s">
        <v>64</v>
      </c>
      <c r="G384" s="22" t="s">
        <v>2829</v>
      </c>
      <c r="H384" s="55"/>
      <c r="I384" s="55"/>
      <c r="J384" s="19"/>
      <c r="K384" s="19"/>
      <c r="L384" s="19"/>
      <c r="M384" s="19"/>
      <c r="BE384" s="14"/>
      <c r="BF384" s="15"/>
      <c r="BG384" s="21"/>
      <c r="BH384" s="41"/>
      <c r="BI384" s="12" t="s">
        <v>2721</v>
      </c>
      <c r="BJ384" s="12"/>
    </row>
    <row r="385" spans="1:62" s="3" customFormat="1" ht="20.399999999999999" x14ac:dyDescent="0.3">
      <c r="A385" s="25"/>
      <c r="B385" s="26" t="s">
        <v>1609</v>
      </c>
      <c r="C385" s="600" t="s">
        <v>1610</v>
      </c>
      <c r="D385" s="600"/>
      <c r="E385" s="600"/>
      <c r="F385" s="27" t="s">
        <v>138</v>
      </c>
      <c r="G385" s="22" t="s">
        <v>2830</v>
      </c>
      <c r="H385" s="55"/>
      <c r="I385" s="55"/>
      <c r="J385" s="19"/>
      <c r="K385" s="19"/>
      <c r="L385" s="19"/>
      <c r="M385" s="19"/>
      <c r="BE385" s="14"/>
      <c r="BF385" s="15"/>
      <c r="BG385" s="21"/>
      <c r="BH385" s="41"/>
      <c r="BI385" s="12" t="s">
        <v>1610</v>
      </c>
      <c r="BJ385" s="12"/>
    </row>
    <row r="386" spans="1:62" s="3" customFormat="1" ht="42" x14ac:dyDescent="0.3">
      <c r="A386" s="25"/>
      <c r="B386" s="26" t="s">
        <v>2727</v>
      </c>
      <c r="C386" s="600" t="s">
        <v>2728</v>
      </c>
      <c r="D386" s="600"/>
      <c r="E386" s="600"/>
      <c r="F386" s="27" t="s">
        <v>138</v>
      </c>
      <c r="G386" s="22" t="s">
        <v>2831</v>
      </c>
      <c r="H386" s="55"/>
      <c r="I386" s="55"/>
      <c r="J386" s="19"/>
      <c r="K386" s="19"/>
      <c r="L386" s="19"/>
      <c r="M386" s="19"/>
      <c r="BE386" s="14"/>
      <c r="BF386" s="15"/>
      <c r="BG386" s="21"/>
      <c r="BH386" s="41"/>
      <c r="BI386" s="12" t="s">
        <v>2728</v>
      </c>
      <c r="BJ386" s="12"/>
    </row>
    <row r="387" spans="1:62" s="3" customFormat="1" ht="42" x14ac:dyDescent="0.3">
      <c r="A387" s="25"/>
      <c r="B387" s="26" t="s">
        <v>2730</v>
      </c>
      <c r="C387" s="600" t="s">
        <v>2731</v>
      </c>
      <c r="D387" s="600"/>
      <c r="E387" s="600"/>
      <c r="F387" s="27" t="s">
        <v>138</v>
      </c>
      <c r="G387" s="22" t="s">
        <v>2832</v>
      </c>
      <c r="H387" s="55"/>
      <c r="I387" s="55"/>
      <c r="J387" s="19"/>
      <c r="K387" s="19"/>
      <c r="L387" s="19"/>
      <c r="M387" s="19"/>
      <c r="BE387" s="14"/>
      <c r="BF387" s="15"/>
      <c r="BG387" s="21"/>
      <c r="BH387" s="41"/>
      <c r="BI387" s="12" t="s">
        <v>2731</v>
      </c>
      <c r="BJ387" s="12"/>
    </row>
    <row r="388" spans="1:62" s="3" customFormat="1" ht="42" x14ac:dyDescent="0.3">
      <c r="A388" s="25"/>
      <c r="B388" s="26" t="s">
        <v>2833</v>
      </c>
      <c r="C388" s="600" t="s">
        <v>2834</v>
      </c>
      <c r="D388" s="600"/>
      <c r="E388" s="600"/>
      <c r="F388" s="27" t="s">
        <v>112</v>
      </c>
      <c r="G388" s="22" t="s">
        <v>2835</v>
      </c>
      <c r="H388" s="55"/>
      <c r="I388" s="55"/>
      <c r="J388" s="19"/>
      <c r="K388" s="19"/>
      <c r="L388" s="19"/>
      <c r="M388" s="19"/>
      <c r="BE388" s="14"/>
      <c r="BF388" s="15"/>
      <c r="BG388" s="21"/>
      <c r="BH388" s="41"/>
      <c r="BI388" s="12" t="s">
        <v>2834</v>
      </c>
      <c r="BJ388" s="12"/>
    </row>
    <row r="389" spans="1:62" s="3" customFormat="1" ht="31.8" x14ac:dyDescent="0.3">
      <c r="A389" s="25"/>
      <c r="B389" s="26" t="s">
        <v>2836</v>
      </c>
      <c r="C389" s="600" t="s">
        <v>2837</v>
      </c>
      <c r="D389" s="600"/>
      <c r="E389" s="600"/>
      <c r="F389" s="27" t="s">
        <v>112</v>
      </c>
      <c r="G389" s="22" t="s">
        <v>2838</v>
      </c>
      <c r="H389" s="55"/>
      <c r="I389" s="55"/>
      <c r="J389" s="19"/>
      <c r="K389" s="19"/>
      <c r="L389" s="19"/>
      <c r="M389" s="19"/>
      <c r="BE389" s="14"/>
      <c r="BF389" s="15"/>
      <c r="BG389" s="21"/>
      <c r="BH389" s="41"/>
      <c r="BI389" s="12" t="s">
        <v>2837</v>
      </c>
      <c r="BJ389" s="12"/>
    </row>
    <row r="390" spans="1:62" s="3" customFormat="1" ht="31.8" x14ac:dyDescent="0.3">
      <c r="A390" s="25"/>
      <c r="B390" s="26" t="s">
        <v>2839</v>
      </c>
      <c r="C390" s="600" t="s">
        <v>2840</v>
      </c>
      <c r="D390" s="600"/>
      <c r="E390" s="600"/>
      <c r="F390" s="27" t="s">
        <v>112</v>
      </c>
      <c r="G390" s="22" t="s">
        <v>2841</v>
      </c>
      <c r="H390" s="55"/>
      <c r="I390" s="55"/>
      <c r="J390" s="19"/>
      <c r="K390" s="19"/>
      <c r="L390" s="19"/>
      <c r="M390" s="19"/>
      <c r="BE390" s="14"/>
      <c r="BF390" s="15"/>
      <c r="BG390" s="21"/>
      <c r="BH390" s="41"/>
      <c r="BI390" s="12" t="s">
        <v>2840</v>
      </c>
      <c r="BJ390" s="12"/>
    </row>
    <row r="391" spans="1:62" s="3" customFormat="1" ht="62.4" x14ac:dyDescent="0.3">
      <c r="A391" s="25"/>
      <c r="B391" s="26" t="s">
        <v>2842</v>
      </c>
      <c r="C391" s="600" t="s">
        <v>2843</v>
      </c>
      <c r="D391" s="600"/>
      <c r="E391" s="600"/>
      <c r="F391" s="27" t="s">
        <v>72</v>
      </c>
      <c r="G391" s="22" t="s">
        <v>2844</v>
      </c>
      <c r="H391" s="55"/>
      <c r="I391" s="55"/>
      <c r="J391" s="19"/>
      <c r="K391" s="19"/>
      <c r="L391" s="19"/>
      <c r="M391" s="19"/>
      <c r="BE391" s="14"/>
      <c r="BF391" s="15"/>
      <c r="BG391" s="21"/>
      <c r="BH391" s="41"/>
      <c r="BI391" s="12" t="s">
        <v>2843</v>
      </c>
      <c r="BJ391" s="12"/>
    </row>
    <row r="392" spans="1:62" s="3" customFormat="1" ht="31.8" x14ac:dyDescent="0.3">
      <c r="A392" s="25"/>
      <c r="B392" s="26" t="s">
        <v>2750</v>
      </c>
      <c r="C392" s="600" t="s">
        <v>2751</v>
      </c>
      <c r="D392" s="600"/>
      <c r="E392" s="600"/>
      <c r="F392" s="27" t="s">
        <v>72</v>
      </c>
      <c r="G392" s="22" t="s">
        <v>2845</v>
      </c>
      <c r="H392" s="55"/>
      <c r="I392" s="55"/>
      <c r="J392" s="19"/>
      <c r="K392" s="19"/>
      <c r="L392" s="19"/>
      <c r="M392" s="19"/>
      <c r="BE392" s="14"/>
      <c r="BF392" s="15"/>
      <c r="BG392" s="21"/>
      <c r="BH392" s="41"/>
      <c r="BI392" s="12" t="s">
        <v>2751</v>
      </c>
      <c r="BJ392" s="12"/>
    </row>
    <row r="393" spans="1:62" s="3" customFormat="1" ht="20.399999999999999" x14ac:dyDescent="0.3">
      <c r="A393" s="36" t="s">
        <v>139</v>
      </c>
      <c r="B393" s="37" t="s">
        <v>2846</v>
      </c>
      <c r="C393" s="599" t="s">
        <v>2847</v>
      </c>
      <c r="D393" s="599"/>
      <c r="E393" s="599"/>
      <c r="F393" s="38" t="s">
        <v>38</v>
      </c>
      <c r="G393" s="39" t="s">
        <v>2848</v>
      </c>
      <c r="H393" s="55"/>
      <c r="I393" s="55"/>
      <c r="J393" s="19"/>
      <c r="K393" s="19"/>
      <c r="L393" s="19"/>
      <c r="M393" s="19"/>
      <c r="BE393" s="14"/>
      <c r="BF393" s="15"/>
      <c r="BG393" s="21"/>
      <c r="BH393" s="41" t="s">
        <v>2847</v>
      </c>
      <c r="BI393" s="12"/>
      <c r="BJ393" s="12"/>
    </row>
    <row r="394" spans="1:62" s="3" customFormat="1" ht="42" x14ac:dyDescent="0.3">
      <c r="A394" s="25"/>
      <c r="B394" s="26" t="s">
        <v>2753</v>
      </c>
      <c r="C394" s="600" t="s">
        <v>2754</v>
      </c>
      <c r="D394" s="600"/>
      <c r="E394" s="600"/>
      <c r="F394" s="27" t="s">
        <v>72</v>
      </c>
      <c r="G394" s="22" t="s">
        <v>2849</v>
      </c>
      <c r="H394" s="55"/>
      <c r="I394" s="55"/>
      <c r="J394" s="19"/>
      <c r="K394" s="19"/>
      <c r="L394" s="19"/>
      <c r="M394" s="19"/>
      <c r="BE394" s="14"/>
      <c r="BF394" s="15"/>
      <c r="BG394" s="21"/>
      <c r="BH394" s="41"/>
      <c r="BI394" s="12" t="s">
        <v>2754</v>
      </c>
      <c r="BJ394" s="12"/>
    </row>
    <row r="395" spans="1:62" s="3" customFormat="1" ht="42" x14ac:dyDescent="0.3">
      <c r="A395" s="25"/>
      <c r="B395" s="26" t="s">
        <v>2755</v>
      </c>
      <c r="C395" s="600" t="s">
        <v>2756</v>
      </c>
      <c r="D395" s="600"/>
      <c r="E395" s="600"/>
      <c r="F395" s="27" t="s">
        <v>72</v>
      </c>
      <c r="G395" s="22" t="s">
        <v>2850</v>
      </c>
      <c r="H395" s="55"/>
      <c r="I395" s="55"/>
      <c r="J395" s="19"/>
      <c r="K395" s="19"/>
      <c r="L395" s="19"/>
      <c r="M395" s="19"/>
      <c r="BE395" s="14"/>
      <c r="BF395" s="15"/>
      <c r="BG395" s="21"/>
      <c r="BH395" s="41"/>
      <c r="BI395" s="12" t="s">
        <v>2756</v>
      </c>
      <c r="BJ395" s="12"/>
    </row>
    <row r="396" spans="1:62" s="3" customFormat="1" ht="20.399999999999999" x14ac:dyDescent="0.3">
      <c r="A396" s="25" t="s">
        <v>126</v>
      </c>
      <c r="B396" s="26" t="s">
        <v>2800</v>
      </c>
      <c r="C396" s="600" t="s">
        <v>2801</v>
      </c>
      <c r="D396" s="600"/>
      <c r="E396" s="600"/>
      <c r="F396" s="27" t="s">
        <v>154</v>
      </c>
      <c r="G396" s="22" t="s">
        <v>2823</v>
      </c>
      <c r="H396" s="55"/>
      <c r="I396" s="55"/>
      <c r="J396" s="19"/>
      <c r="K396" s="19"/>
      <c r="L396" s="19"/>
      <c r="M396" s="19"/>
      <c r="BE396" s="14"/>
      <c r="BF396" s="15"/>
      <c r="BG396" s="21"/>
      <c r="BH396" s="41"/>
      <c r="BI396" s="12"/>
      <c r="BJ396" s="12" t="s">
        <v>2801</v>
      </c>
    </row>
    <row r="397" spans="1:62" s="3" customFormat="1" ht="21.6" x14ac:dyDescent="0.3">
      <c r="A397" s="25" t="s">
        <v>126</v>
      </c>
      <c r="B397" s="26" t="s">
        <v>2851</v>
      </c>
      <c r="C397" s="600" t="s">
        <v>2852</v>
      </c>
      <c r="D397" s="600"/>
      <c r="E397" s="600"/>
      <c r="F397" s="27" t="s">
        <v>426</v>
      </c>
      <c r="G397" s="22" t="s">
        <v>2853</v>
      </c>
      <c r="H397" s="55"/>
      <c r="I397" s="55"/>
      <c r="J397" s="19"/>
      <c r="K397" s="19"/>
      <c r="L397" s="19"/>
      <c r="M397" s="19"/>
      <c r="BE397" s="14"/>
      <c r="BF397" s="15"/>
      <c r="BG397" s="21"/>
      <c r="BH397" s="41"/>
      <c r="BI397" s="12"/>
      <c r="BJ397" s="12" t="s">
        <v>2852</v>
      </c>
    </row>
    <row r="398" spans="1:62" s="3" customFormat="1" ht="21.6" x14ac:dyDescent="0.3">
      <c r="A398" s="16" t="s">
        <v>2222</v>
      </c>
      <c r="B398" s="17" t="s">
        <v>2800</v>
      </c>
      <c r="C398" s="568" t="s">
        <v>2801</v>
      </c>
      <c r="D398" s="568"/>
      <c r="E398" s="568"/>
      <c r="F398" s="16" t="s">
        <v>154</v>
      </c>
      <c r="G398" s="29">
        <v>17.935199999999998</v>
      </c>
      <c r="H398" s="55">
        <f t="shared" ref="H398:H458" si="24">I398/G398</f>
        <v>0</v>
      </c>
      <c r="I398" s="55">
        <f t="shared" ref="I398:I458" si="25">J398/1.2</f>
        <v>0</v>
      </c>
      <c r="J398" s="19">
        <v>0</v>
      </c>
      <c r="K398" s="19">
        <f t="shared" ref="K398:K458" si="26">L398/G398</f>
        <v>209.83</v>
      </c>
      <c r="L398" s="19">
        <f t="shared" ref="L398:L458" si="27">M398/1.2</f>
        <v>3763.31</v>
      </c>
      <c r="M398" s="19">
        <v>4515.97</v>
      </c>
      <c r="BE398" s="14"/>
      <c r="BF398" s="15"/>
      <c r="BG398" s="21" t="s">
        <v>2801</v>
      </c>
      <c r="BH398" s="41"/>
      <c r="BI398" s="12"/>
      <c r="BJ398" s="12"/>
    </row>
    <row r="399" spans="1:62" s="3" customFormat="1" ht="31.8" x14ac:dyDescent="0.3">
      <c r="A399" s="16" t="s">
        <v>2225</v>
      </c>
      <c r="B399" s="17" t="s">
        <v>2851</v>
      </c>
      <c r="C399" s="568" t="s">
        <v>2852</v>
      </c>
      <c r="D399" s="568"/>
      <c r="E399" s="568"/>
      <c r="F399" s="16" t="s">
        <v>426</v>
      </c>
      <c r="G399" s="42">
        <v>0.17766000000000001</v>
      </c>
      <c r="H399" s="55">
        <f t="shared" si="24"/>
        <v>0</v>
      </c>
      <c r="I399" s="55">
        <f t="shared" si="25"/>
        <v>0</v>
      </c>
      <c r="J399" s="19">
        <v>0</v>
      </c>
      <c r="K399" s="19">
        <f t="shared" si="26"/>
        <v>352.64</v>
      </c>
      <c r="L399" s="19">
        <f t="shared" si="27"/>
        <v>62.65</v>
      </c>
      <c r="M399" s="19">
        <v>75.180000000000007</v>
      </c>
      <c r="BE399" s="14"/>
      <c r="BF399" s="15"/>
      <c r="BG399" s="21" t="s">
        <v>2852</v>
      </c>
      <c r="BH399" s="41"/>
      <c r="BI399" s="12"/>
      <c r="BJ399" s="12"/>
    </row>
    <row r="400" spans="1:62" s="3" customFormat="1" ht="15" customHeight="1" x14ac:dyDescent="0.3">
      <c r="A400" s="601" t="s">
        <v>2854</v>
      </c>
      <c r="B400" s="602"/>
      <c r="C400" s="602"/>
      <c r="D400" s="602"/>
      <c r="E400" s="602"/>
      <c r="F400" s="602"/>
      <c r="G400" s="602"/>
      <c r="H400" s="101"/>
      <c r="I400" s="101"/>
      <c r="J400" s="102"/>
      <c r="K400" s="102"/>
      <c r="L400" s="102"/>
      <c r="M400" s="102"/>
      <c r="BE400" s="14" t="s">
        <v>2854</v>
      </c>
      <c r="BF400" s="15"/>
      <c r="BG400" s="21"/>
      <c r="BH400" s="41"/>
      <c r="BI400" s="12"/>
      <c r="BJ400" s="12"/>
    </row>
    <row r="401" spans="1:62" s="3" customFormat="1" ht="15" customHeight="1" x14ac:dyDescent="0.3">
      <c r="A401" s="593" t="s">
        <v>2855</v>
      </c>
      <c r="B401" s="570"/>
      <c r="C401" s="570"/>
      <c r="D401" s="570"/>
      <c r="E401" s="570"/>
      <c r="F401" s="570"/>
      <c r="G401" s="570"/>
      <c r="H401" s="354"/>
      <c r="I401" s="354"/>
      <c r="J401" s="267"/>
      <c r="K401" s="267"/>
      <c r="L401" s="267"/>
      <c r="M401" s="267"/>
      <c r="BE401" s="14"/>
      <c r="BF401" s="15" t="s">
        <v>2855</v>
      </c>
      <c r="BG401" s="21"/>
      <c r="BH401" s="41"/>
      <c r="BI401" s="12"/>
      <c r="BJ401" s="12"/>
    </row>
    <row r="402" spans="1:62" s="3" customFormat="1" ht="21.6" x14ac:dyDescent="0.3">
      <c r="A402" s="16" t="s">
        <v>2226</v>
      </c>
      <c r="B402" s="17" t="s">
        <v>2856</v>
      </c>
      <c r="C402" s="568" t="s">
        <v>2857</v>
      </c>
      <c r="D402" s="568"/>
      <c r="E402" s="568"/>
      <c r="F402" s="16" t="s">
        <v>325</v>
      </c>
      <c r="G402" s="29">
        <v>0.3911</v>
      </c>
      <c r="H402" s="55">
        <f t="shared" si="24"/>
        <v>32417.82</v>
      </c>
      <c r="I402" s="55">
        <f t="shared" si="25"/>
        <v>12678.61</v>
      </c>
      <c r="J402" s="19">
        <v>15214.33</v>
      </c>
      <c r="K402" s="19">
        <f t="shared" si="26"/>
        <v>8975.0400000000009</v>
      </c>
      <c r="L402" s="19">
        <f t="shared" si="27"/>
        <v>3510.14</v>
      </c>
      <c r="M402" s="19">
        <v>4212.17</v>
      </c>
      <c r="BE402" s="14"/>
      <c r="BF402" s="15"/>
      <c r="BG402" s="21" t="s">
        <v>2857</v>
      </c>
      <c r="BH402" s="41"/>
      <c r="BI402" s="12"/>
      <c r="BJ402" s="12"/>
    </row>
    <row r="403" spans="1:62" s="3" customFormat="1" ht="20.399999999999999" x14ac:dyDescent="0.3">
      <c r="A403" s="25"/>
      <c r="B403" s="26" t="s">
        <v>150</v>
      </c>
      <c r="C403" s="600" t="s">
        <v>151</v>
      </c>
      <c r="D403" s="600"/>
      <c r="E403" s="600"/>
      <c r="F403" s="27" t="s">
        <v>46</v>
      </c>
      <c r="G403" s="22" t="s">
        <v>2858</v>
      </c>
      <c r="H403" s="55"/>
      <c r="I403" s="55"/>
      <c r="J403" s="19"/>
      <c r="K403" s="19"/>
      <c r="L403" s="19"/>
      <c r="M403" s="19"/>
      <c r="BE403" s="14"/>
      <c r="BF403" s="15"/>
      <c r="BG403" s="21"/>
      <c r="BH403" s="41"/>
      <c r="BI403" s="12" t="s">
        <v>151</v>
      </c>
      <c r="BJ403" s="12"/>
    </row>
    <row r="404" spans="1:62" s="3" customFormat="1" ht="21.6" x14ac:dyDescent="0.3">
      <c r="A404" s="36" t="s">
        <v>139</v>
      </c>
      <c r="B404" s="37" t="s">
        <v>2537</v>
      </c>
      <c r="C404" s="599" t="s">
        <v>2538</v>
      </c>
      <c r="D404" s="599"/>
      <c r="E404" s="599"/>
      <c r="F404" s="38" t="s">
        <v>46</v>
      </c>
      <c r="G404" s="39" t="s">
        <v>2859</v>
      </c>
      <c r="H404" s="55"/>
      <c r="I404" s="55"/>
      <c r="J404" s="19"/>
      <c r="K404" s="19"/>
      <c r="L404" s="19"/>
      <c r="M404" s="19"/>
      <c r="BE404" s="14"/>
      <c r="BF404" s="15"/>
      <c r="BG404" s="21"/>
      <c r="BH404" s="41" t="s">
        <v>2538</v>
      </c>
      <c r="BI404" s="12"/>
      <c r="BJ404" s="12"/>
    </row>
    <row r="405" spans="1:62" s="3" customFormat="1" ht="20.399999999999999" x14ac:dyDescent="0.3">
      <c r="A405" s="25"/>
      <c r="B405" s="26" t="s">
        <v>2860</v>
      </c>
      <c r="C405" s="600" t="s">
        <v>2861</v>
      </c>
      <c r="D405" s="600"/>
      <c r="E405" s="600"/>
      <c r="F405" s="27" t="s">
        <v>154</v>
      </c>
      <c r="G405" s="22" t="s">
        <v>2862</v>
      </c>
      <c r="H405" s="55"/>
      <c r="I405" s="55"/>
      <c r="J405" s="19"/>
      <c r="K405" s="19"/>
      <c r="L405" s="19"/>
      <c r="M405" s="19"/>
      <c r="BE405" s="14"/>
      <c r="BF405" s="15"/>
      <c r="BG405" s="21"/>
      <c r="BH405" s="41"/>
      <c r="BI405" s="12" t="s">
        <v>2861</v>
      </c>
      <c r="BJ405" s="12"/>
    </row>
    <row r="406" spans="1:62" s="3" customFormat="1" ht="20.399999999999999" x14ac:dyDescent="0.3">
      <c r="A406" s="25" t="s">
        <v>126</v>
      </c>
      <c r="B406" s="26" t="s">
        <v>2540</v>
      </c>
      <c r="C406" s="600" t="s">
        <v>81</v>
      </c>
      <c r="D406" s="600"/>
      <c r="E406" s="600"/>
      <c r="F406" s="27" t="s">
        <v>46</v>
      </c>
      <c r="G406" s="22" t="s">
        <v>2859</v>
      </c>
      <c r="H406" s="55"/>
      <c r="I406" s="55"/>
      <c r="J406" s="19"/>
      <c r="K406" s="19"/>
      <c r="L406" s="19"/>
      <c r="M406" s="19"/>
      <c r="BE406" s="14"/>
      <c r="BF406" s="15"/>
      <c r="BG406" s="21"/>
      <c r="BH406" s="41"/>
      <c r="BI406" s="12"/>
      <c r="BJ406" s="12" t="s">
        <v>81</v>
      </c>
    </row>
    <row r="407" spans="1:62" s="3" customFormat="1" ht="42" x14ac:dyDescent="0.3">
      <c r="A407" s="16" t="s">
        <v>2228</v>
      </c>
      <c r="B407" s="17" t="s">
        <v>2863</v>
      </c>
      <c r="C407" s="568" t="s">
        <v>2864</v>
      </c>
      <c r="D407" s="568"/>
      <c r="E407" s="568"/>
      <c r="F407" s="16" t="s">
        <v>325</v>
      </c>
      <c r="G407" s="29">
        <v>0.3911</v>
      </c>
      <c r="H407" s="55">
        <f t="shared" si="24"/>
        <v>54297.8</v>
      </c>
      <c r="I407" s="55">
        <f t="shared" si="25"/>
        <v>21235.87</v>
      </c>
      <c r="J407" s="19">
        <v>25483.040000000001</v>
      </c>
      <c r="K407" s="19">
        <f t="shared" si="26"/>
        <v>25799.05</v>
      </c>
      <c r="L407" s="19">
        <f t="shared" si="27"/>
        <v>10090.01</v>
      </c>
      <c r="M407" s="19">
        <v>12108.01</v>
      </c>
      <c r="BE407" s="14"/>
      <c r="BF407" s="15"/>
      <c r="BG407" s="21" t="s">
        <v>2864</v>
      </c>
      <c r="BH407" s="41"/>
      <c r="BI407" s="12"/>
      <c r="BJ407" s="12"/>
    </row>
    <row r="408" spans="1:62" s="3" customFormat="1" ht="21.6" x14ac:dyDescent="0.3">
      <c r="A408" s="36" t="s">
        <v>139</v>
      </c>
      <c r="B408" s="37" t="s">
        <v>2537</v>
      </c>
      <c r="C408" s="599" t="s">
        <v>2538</v>
      </c>
      <c r="D408" s="599"/>
      <c r="E408" s="599"/>
      <c r="F408" s="38" t="s">
        <v>46</v>
      </c>
      <c r="G408" s="39" t="s">
        <v>2865</v>
      </c>
      <c r="H408" s="55"/>
      <c r="I408" s="55"/>
      <c r="J408" s="19"/>
      <c r="K408" s="19"/>
      <c r="L408" s="19"/>
      <c r="M408" s="19"/>
      <c r="BE408" s="14"/>
      <c r="BF408" s="15"/>
      <c r="BG408" s="21"/>
      <c r="BH408" s="41" t="s">
        <v>2538</v>
      </c>
      <c r="BI408" s="12"/>
      <c r="BJ408" s="12"/>
    </row>
    <row r="409" spans="1:62" s="3" customFormat="1" ht="20.399999999999999" x14ac:dyDescent="0.3">
      <c r="A409" s="25" t="s">
        <v>126</v>
      </c>
      <c r="B409" s="26" t="s">
        <v>2540</v>
      </c>
      <c r="C409" s="600" t="s">
        <v>81</v>
      </c>
      <c r="D409" s="600"/>
      <c r="E409" s="600"/>
      <c r="F409" s="27" t="s">
        <v>46</v>
      </c>
      <c r="G409" s="22" t="s">
        <v>2865</v>
      </c>
      <c r="H409" s="55"/>
      <c r="I409" s="55"/>
      <c r="J409" s="19"/>
      <c r="K409" s="19"/>
      <c r="L409" s="19"/>
      <c r="M409" s="19"/>
      <c r="BE409" s="14"/>
      <c r="BF409" s="15"/>
      <c r="BG409" s="21"/>
      <c r="BH409" s="41"/>
      <c r="BI409" s="12"/>
      <c r="BJ409" s="12" t="s">
        <v>81</v>
      </c>
    </row>
    <row r="410" spans="1:62" s="3" customFormat="1" ht="15" customHeight="1" x14ac:dyDescent="0.3">
      <c r="A410" s="593" t="s">
        <v>2866</v>
      </c>
      <c r="B410" s="570"/>
      <c r="C410" s="570"/>
      <c r="D410" s="570"/>
      <c r="E410" s="570"/>
      <c r="F410" s="570"/>
      <c r="G410" s="570"/>
      <c r="H410" s="354"/>
      <c r="I410" s="354"/>
      <c r="J410" s="267"/>
      <c r="K410" s="267"/>
      <c r="L410" s="267"/>
      <c r="M410" s="267"/>
      <c r="BE410" s="14"/>
      <c r="BF410" s="15" t="s">
        <v>2866</v>
      </c>
      <c r="BG410" s="21"/>
      <c r="BH410" s="41"/>
      <c r="BI410" s="12"/>
      <c r="BJ410" s="12"/>
    </row>
    <row r="411" spans="1:62" s="3" customFormat="1" ht="21.6" x14ac:dyDescent="0.3">
      <c r="A411" s="16" t="s">
        <v>2867</v>
      </c>
      <c r="B411" s="17" t="s">
        <v>2868</v>
      </c>
      <c r="C411" s="568" t="s">
        <v>2869</v>
      </c>
      <c r="D411" s="568"/>
      <c r="E411" s="568"/>
      <c r="F411" s="16" t="s">
        <v>325</v>
      </c>
      <c r="G411" s="29">
        <v>0.3911</v>
      </c>
      <c r="H411" s="55">
        <f t="shared" si="24"/>
        <v>8679.16</v>
      </c>
      <c r="I411" s="55">
        <f t="shared" si="25"/>
        <v>3394.42</v>
      </c>
      <c r="J411" s="19">
        <v>4073.3</v>
      </c>
      <c r="K411" s="19">
        <f t="shared" si="26"/>
        <v>8728.33</v>
      </c>
      <c r="L411" s="19">
        <f t="shared" si="27"/>
        <v>3413.65</v>
      </c>
      <c r="M411" s="19">
        <v>4096.38</v>
      </c>
      <c r="BE411" s="14"/>
      <c r="BF411" s="15"/>
      <c r="BG411" s="21" t="s">
        <v>2869</v>
      </c>
      <c r="BH411" s="41"/>
      <c r="BI411" s="12"/>
      <c r="BJ411" s="12"/>
    </row>
    <row r="412" spans="1:62" s="3" customFormat="1" ht="20.399999999999999" x14ac:dyDescent="0.3">
      <c r="A412" s="25"/>
      <c r="B412" s="26" t="s">
        <v>2870</v>
      </c>
      <c r="C412" s="600" t="s">
        <v>2871</v>
      </c>
      <c r="D412" s="600"/>
      <c r="E412" s="600"/>
      <c r="F412" s="27" t="s">
        <v>67</v>
      </c>
      <c r="G412" s="22" t="s">
        <v>2872</v>
      </c>
      <c r="H412" s="55"/>
      <c r="I412" s="55"/>
      <c r="J412" s="19"/>
      <c r="K412" s="19"/>
      <c r="L412" s="19"/>
      <c r="M412" s="19"/>
      <c r="BE412" s="14"/>
      <c r="BF412" s="15"/>
      <c r="BG412" s="21"/>
      <c r="BH412" s="41"/>
      <c r="BI412" s="12" t="s">
        <v>2871</v>
      </c>
      <c r="BJ412" s="12"/>
    </row>
    <row r="413" spans="1:62" s="3" customFormat="1" ht="20.399999999999999" x14ac:dyDescent="0.3">
      <c r="A413" s="25"/>
      <c r="B413" s="26" t="s">
        <v>2860</v>
      </c>
      <c r="C413" s="600" t="s">
        <v>2861</v>
      </c>
      <c r="D413" s="600"/>
      <c r="E413" s="600"/>
      <c r="F413" s="27" t="s">
        <v>154</v>
      </c>
      <c r="G413" s="22" t="s">
        <v>2873</v>
      </c>
      <c r="H413" s="55"/>
      <c r="I413" s="55"/>
      <c r="J413" s="19"/>
      <c r="K413" s="19"/>
      <c r="L413" s="19"/>
      <c r="M413" s="19"/>
      <c r="BE413" s="14"/>
      <c r="BF413" s="15"/>
      <c r="BG413" s="21"/>
      <c r="BH413" s="41"/>
      <c r="BI413" s="12" t="s">
        <v>2861</v>
      </c>
      <c r="BJ413" s="12"/>
    </row>
    <row r="414" spans="1:62" s="3" customFormat="1" ht="15" customHeight="1" x14ac:dyDescent="0.3">
      <c r="A414" s="593" t="s">
        <v>2874</v>
      </c>
      <c r="B414" s="570"/>
      <c r="C414" s="570"/>
      <c r="D414" s="570"/>
      <c r="E414" s="570"/>
      <c r="F414" s="570"/>
      <c r="G414" s="570"/>
      <c r="H414" s="354"/>
      <c r="I414" s="354"/>
      <c r="J414" s="267"/>
      <c r="K414" s="267"/>
      <c r="L414" s="267"/>
      <c r="M414" s="267"/>
      <c r="BE414" s="14"/>
      <c r="BF414" s="15" t="s">
        <v>2874</v>
      </c>
      <c r="BG414" s="21"/>
      <c r="BH414" s="41"/>
      <c r="BI414" s="12"/>
      <c r="BJ414" s="12"/>
    </row>
    <row r="415" spans="1:62" s="3" customFormat="1" ht="31.8" x14ac:dyDescent="0.3">
      <c r="A415" s="16" t="s">
        <v>2875</v>
      </c>
      <c r="B415" s="17" t="s">
        <v>2876</v>
      </c>
      <c r="C415" s="568" t="s">
        <v>2877</v>
      </c>
      <c r="D415" s="568"/>
      <c r="E415" s="568"/>
      <c r="F415" s="16" t="s">
        <v>325</v>
      </c>
      <c r="G415" s="29">
        <v>0.3911</v>
      </c>
      <c r="H415" s="55">
        <f t="shared" si="24"/>
        <v>53302.48</v>
      </c>
      <c r="I415" s="55">
        <f t="shared" si="25"/>
        <v>20846.599999999999</v>
      </c>
      <c r="J415" s="19">
        <v>25015.919999999998</v>
      </c>
      <c r="K415" s="19">
        <f t="shared" si="26"/>
        <v>196781.69</v>
      </c>
      <c r="L415" s="19">
        <f t="shared" si="27"/>
        <v>76961.320000000007</v>
      </c>
      <c r="M415" s="19">
        <v>92353.58</v>
      </c>
      <c r="BE415" s="14"/>
      <c r="BF415" s="15"/>
      <c r="BG415" s="21" t="s">
        <v>2877</v>
      </c>
      <c r="BH415" s="41"/>
      <c r="BI415" s="12"/>
      <c r="BJ415" s="12"/>
    </row>
    <row r="416" spans="1:62" s="3" customFormat="1" ht="21.6" x14ac:dyDescent="0.3">
      <c r="A416" s="25"/>
      <c r="B416" s="26" t="s">
        <v>2878</v>
      </c>
      <c r="C416" s="600" t="s">
        <v>2879</v>
      </c>
      <c r="D416" s="600"/>
      <c r="E416" s="600"/>
      <c r="F416" s="27" t="s">
        <v>67</v>
      </c>
      <c r="G416" s="22" t="s">
        <v>2880</v>
      </c>
      <c r="H416" s="55"/>
      <c r="I416" s="55"/>
      <c r="J416" s="19"/>
      <c r="K416" s="19"/>
      <c r="L416" s="19"/>
      <c r="M416" s="19"/>
      <c r="BE416" s="14"/>
      <c r="BF416" s="15"/>
      <c r="BG416" s="21"/>
      <c r="BH416" s="41"/>
      <c r="BI416" s="12" t="s">
        <v>2879</v>
      </c>
      <c r="BJ416" s="12"/>
    </row>
    <row r="417" spans="1:62" s="3" customFormat="1" ht="20.399999999999999" x14ac:dyDescent="0.3">
      <c r="A417" s="25"/>
      <c r="B417" s="26" t="s">
        <v>2870</v>
      </c>
      <c r="C417" s="600" t="s">
        <v>2871</v>
      </c>
      <c r="D417" s="600"/>
      <c r="E417" s="600"/>
      <c r="F417" s="27" t="s">
        <v>67</v>
      </c>
      <c r="G417" s="22" t="s">
        <v>2881</v>
      </c>
      <c r="H417" s="55"/>
      <c r="I417" s="55"/>
      <c r="J417" s="19"/>
      <c r="K417" s="19"/>
      <c r="L417" s="19"/>
      <c r="M417" s="19"/>
      <c r="BE417" s="14"/>
      <c r="BF417" s="15"/>
      <c r="BG417" s="21"/>
      <c r="BH417" s="41"/>
      <c r="BI417" s="12" t="s">
        <v>2871</v>
      </c>
      <c r="BJ417" s="12"/>
    </row>
    <row r="418" spans="1:62" s="3" customFormat="1" ht="20.399999999999999" x14ac:dyDescent="0.3">
      <c r="A418" s="25"/>
      <c r="B418" s="26" t="s">
        <v>332</v>
      </c>
      <c r="C418" s="600" t="s">
        <v>333</v>
      </c>
      <c r="D418" s="600"/>
      <c r="E418" s="600"/>
      <c r="F418" s="27" t="s">
        <v>67</v>
      </c>
      <c r="G418" s="22" t="s">
        <v>2882</v>
      </c>
      <c r="H418" s="55"/>
      <c r="I418" s="55"/>
      <c r="J418" s="19"/>
      <c r="K418" s="19"/>
      <c r="L418" s="19"/>
      <c r="M418" s="19"/>
      <c r="BE418" s="14"/>
      <c r="BF418" s="15"/>
      <c r="BG418" s="21"/>
      <c r="BH418" s="41"/>
      <c r="BI418" s="12" t="s">
        <v>333</v>
      </c>
      <c r="BJ418" s="12"/>
    </row>
    <row r="419" spans="1:62" s="3" customFormat="1" ht="20.399999999999999" x14ac:dyDescent="0.3">
      <c r="A419" s="36" t="s">
        <v>139</v>
      </c>
      <c r="B419" s="37" t="s">
        <v>2883</v>
      </c>
      <c r="C419" s="599" t="s">
        <v>2884</v>
      </c>
      <c r="D419" s="599"/>
      <c r="E419" s="599"/>
      <c r="F419" s="38" t="s">
        <v>154</v>
      </c>
      <c r="G419" s="39" t="s">
        <v>2885</v>
      </c>
      <c r="H419" s="55"/>
      <c r="I419" s="55"/>
      <c r="J419" s="19"/>
      <c r="K419" s="19"/>
      <c r="L419" s="19"/>
      <c r="M419" s="19"/>
      <c r="BE419" s="14"/>
      <c r="BF419" s="15"/>
      <c r="BG419" s="21"/>
      <c r="BH419" s="41" t="s">
        <v>2884</v>
      </c>
      <c r="BI419" s="12"/>
      <c r="BJ419" s="12"/>
    </row>
    <row r="420" spans="1:62" s="3" customFormat="1" ht="21.6" x14ac:dyDescent="0.3">
      <c r="A420" s="25" t="s">
        <v>126</v>
      </c>
      <c r="B420" s="26" t="s">
        <v>2886</v>
      </c>
      <c r="C420" s="600" t="s">
        <v>2887</v>
      </c>
      <c r="D420" s="600"/>
      <c r="E420" s="600"/>
      <c r="F420" s="27" t="s">
        <v>46</v>
      </c>
      <c r="G420" s="22" t="s">
        <v>2888</v>
      </c>
      <c r="H420" s="55"/>
      <c r="I420" s="55"/>
      <c r="J420" s="19"/>
      <c r="K420" s="19"/>
      <c r="L420" s="19"/>
      <c r="M420" s="19"/>
      <c r="BE420" s="14"/>
      <c r="BF420" s="15"/>
      <c r="BG420" s="21"/>
      <c r="BH420" s="41"/>
      <c r="BI420" s="12"/>
      <c r="BJ420" s="12" t="s">
        <v>2887</v>
      </c>
    </row>
    <row r="421" spans="1:62" s="3" customFormat="1" ht="15" customHeight="1" x14ac:dyDescent="0.3">
      <c r="A421" s="593" t="s">
        <v>2889</v>
      </c>
      <c r="B421" s="570"/>
      <c r="C421" s="570"/>
      <c r="D421" s="570"/>
      <c r="E421" s="570"/>
      <c r="F421" s="570"/>
      <c r="G421" s="570"/>
      <c r="H421" s="354"/>
      <c r="I421" s="354"/>
      <c r="J421" s="267"/>
      <c r="K421" s="267"/>
      <c r="L421" s="267"/>
      <c r="M421" s="267"/>
      <c r="BE421" s="14"/>
      <c r="BF421" s="15" t="s">
        <v>2889</v>
      </c>
      <c r="BG421" s="21"/>
      <c r="BH421" s="41"/>
      <c r="BI421" s="12"/>
      <c r="BJ421" s="12"/>
    </row>
    <row r="422" spans="1:62" s="3" customFormat="1" ht="31.8" x14ac:dyDescent="0.3">
      <c r="A422" s="16" t="s">
        <v>2890</v>
      </c>
      <c r="B422" s="17" t="s">
        <v>2891</v>
      </c>
      <c r="C422" s="568" t="s">
        <v>2892</v>
      </c>
      <c r="D422" s="568"/>
      <c r="E422" s="568"/>
      <c r="F422" s="16" t="s">
        <v>325</v>
      </c>
      <c r="G422" s="29">
        <v>0.3911</v>
      </c>
      <c r="H422" s="55">
        <f t="shared" si="24"/>
        <v>41827.49</v>
      </c>
      <c r="I422" s="55">
        <f t="shared" si="25"/>
        <v>16358.73</v>
      </c>
      <c r="J422" s="19">
        <v>19630.48</v>
      </c>
      <c r="K422" s="19">
        <f t="shared" si="26"/>
        <v>6984.61</v>
      </c>
      <c r="L422" s="19">
        <f t="shared" si="27"/>
        <v>2731.68</v>
      </c>
      <c r="M422" s="19">
        <v>3278.02</v>
      </c>
      <c r="BE422" s="14"/>
      <c r="BF422" s="15"/>
      <c r="BG422" s="21" t="s">
        <v>2892</v>
      </c>
      <c r="BH422" s="41"/>
      <c r="BI422" s="12"/>
      <c r="BJ422" s="12"/>
    </row>
    <row r="423" spans="1:62" s="3" customFormat="1" ht="20.399999999999999" x14ac:dyDescent="0.3">
      <c r="A423" s="25"/>
      <c r="B423" s="26" t="s">
        <v>2870</v>
      </c>
      <c r="C423" s="600" t="s">
        <v>2871</v>
      </c>
      <c r="D423" s="600"/>
      <c r="E423" s="600"/>
      <c r="F423" s="27" t="s">
        <v>67</v>
      </c>
      <c r="G423" s="22" t="s">
        <v>2881</v>
      </c>
      <c r="H423" s="55"/>
      <c r="I423" s="55"/>
      <c r="J423" s="19"/>
      <c r="K423" s="19"/>
      <c r="L423" s="19"/>
      <c r="M423" s="19"/>
      <c r="BE423" s="14"/>
      <c r="BF423" s="15"/>
      <c r="BG423" s="21"/>
      <c r="BH423" s="41"/>
      <c r="BI423" s="12" t="s">
        <v>2871</v>
      </c>
      <c r="BJ423" s="12"/>
    </row>
    <row r="424" spans="1:62" s="3" customFormat="1" ht="20.399999999999999" x14ac:dyDescent="0.3">
      <c r="A424" s="36" t="s">
        <v>139</v>
      </c>
      <c r="B424" s="37" t="s">
        <v>2883</v>
      </c>
      <c r="C424" s="599" t="s">
        <v>2884</v>
      </c>
      <c r="D424" s="599"/>
      <c r="E424" s="599"/>
      <c r="F424" s="38" t="s">
        <v>154</v>
      </c>
      <c r="G424" s="39" t="s">
        <v>2885</v>
      </c>
      <c r="H424" s="55"/>
      <c r="I424" s="55"/>
      <c r="J424" s="19"/>
      <c r="K424" s="19"/>
      <c r="L424" s="19"/>
      <c r="M424" s="19"/>
      <c r="BE424" s="14"/>
      <c r="BF424" s="15"/>
      <c r="BG424" s="21"/>
      <c r="BH424" s="41" t="s">
        <v>2884</v>
      </c>
      <c r="BI424" s="12"/>
      <c r="BJ424" s="12"/>
    </row>
    <row r="425" spans="1:62" s="3" customFormat="1" ht="21.6" x14ac:dyDescent="0.3">
      <c r="A425" s="25" t="s">
        <v>126</v>
      </c>
      <c r="B425" s="26" t="s">
        <v>2886</v>
      </c>
      <c r="C425" s="600" t="s">
        <v>2887</v>
      </c>
      <c r="D425" s="600"/>
      <c r="E425" s="600"/>
      <c r="F425" s="27" t="s">
        <v>46</v>
      </c>
      <c r="G425" s="22" t="s">
        <v>33</v>
      </c>
      <c r="H425" s="55"/>
      <c r="I425" s="55"/>
      <c r="J425" s="19"/>
      <c r="K425" s="19"/>
      <c r="L425" s="19"/>
      <c r="M425" s="19"/>
      <c r="BE425" s="14"/>
      <c r="BF425" s="15"/>
      <c r="BG425" s="21"/>
      <c r="BH425" s="41"/>
      <c r="BI425" s="12"/>
      <c r="BJ425" s="12" t="s">
        <v>2887</v>
      </c>
    </row>
    <row r="426" spans="1:62" s="3" customFormat="1" ht="15" customHeight="1" x14ac:dyDescent="0.3">
      <c r="A426" s="593" t="s">
        <v>2893</v>
      </c>
      <c r="B426" s="570"/>
      <c r="C426" s="570"/>
      <c r="D426" s="570"/>
      <c r="E426" s="570"/>
      <c r="F426" s="570"/>
      <c r="G426" s="570"/>
      <c r="H426" s="354"/>
      <c r="I426" s="354"/>
      <c r="J426" s="267"/>
      <c r="K426" s="267"/>
      <c r="L426" s="267"/>
      <c r="M426" s="267"/>
      <c r="BE426" s="14"/>
      <c r="BF426" s="15" t="s">
        <v>2893</v>
      </c>
      <c r="BG426" s="21"/>
      <c r="BH426" s="41"/>
      <c r="BI426" s="12"/>
      <c r="BJ426" s="12"/>
    </row>
    <row r="427" spans="1:62" s="3" customFormat="1" ht="31.8" x14ac:dyDescent="0.3">
      <c r="A427" s="16" t="s">
        <v>2894</v>
      </c>
      <c r="B427" s="17" t="s">
        <v>2895</v>
      </c>
      <c r="C427" s="568" t="s">
        <v>2896</v>
      </c>
      <c r="D427" s="568"/>
      <c r="E427" s="568"/>
      <c r="F427" s="16" t="s">
        <v>325</v>
      </c>
      <c r="G427" s="29">
        <v>0.3911</v>
      </c>
      <c r="H427" s="55">
        <f t="shared" si="24"/>
        <v>59638.74</v>
      </c>
      <c r="I427" s="55">
        <f t="shared" si="25"/>
        <v>23324.71</v>
      </c>
      <c r="J427" s="19">
        <v>27989.65</v>
      </c>
      <c r="K427" s="19">
        <f t="shared" si="26"/>
        <v>80867.25</v>
      </c>
      <c r="L427" s="19">
        <f t="shared" si="27"/>
        <v>31627.18</v>
      </c>
      <c r="M427" s="19">
        <v>37952.620000000003</v>
      </c>
      <c r="BE427" s="14"/>
      <c r="BF427" s="15"/>
      <c r="BG427" s="21" t="s">
        <v>2896</v>
      </c>
      <c r="BH427" s="41"/>
      <c r="BI427" s="12"/>
      <c r="BJ427" s="12"/>
    </row>
    <row r="428" spans="1:62" s="3" customFormat="1" ht="21.6" x14ac:dyDescent="0.3">
      <c r="A428" s="25"/>
      <c r="B428" s="26" t="s">
        <v>2897</v>
      </c>
      <c r="C428" s="600" t="s">
        <v>2898</v>
      </c>
      <c r="D428" s="600"/>
      <c r="E428" s="600"/>
      <c r="F428" s="27" t="s">
        <v>154</v>
      </c>
      <c r="G428" s="22" t="s">
        <v>2899</v>
      </c>
      <c r="H428" s="55"/>
      <c r="I428" s="55"/>
      <c r="J428" s="19"/>
      <c r="K428" s="19"/>
      <c r="L428" s="19"/>
      <c r="M428" s="19"/>
      <c r="BE428" s="14"/>
      <c r="BF428" s="15"/>
      <c r="BG428" s="21"/>
      <c r="BH428" s="41"/>
      <c r="BI428" s="12" t="s">
        <v>2898</v>
      </c>
      <c r="BJ428" s="12"/>
    </row>
    <row r="429" spans="1:62" s="3" customFormat="1" ht="20.399999999999999" x14ac:dyDescent="0.3">
      <c r="A429" s="25"/>
      <c r="B429" s="26" t="s">
        <v>2870</v>
      </c>
      <c r="C429" s="600" t="s">
        <v>2871</v>
      </c>
      <c r="D429" s="600"/>
      <c r="E429" s="600"/>
      <c r="F429" s="27" t="s">
        <v>67</v>
      </c>
      <c r="G429" s="22" t="s">
        <v>2900</v>
      </c>
      <c r="H429" s="55"/>
      <c r="I429" s="55"/>
      <c r="J429" s="19"/>
      <c r="K429" s="19"/>
      <c r="L429" s="19"/>
      <c r="M429" s="19"/>
      <c r="BE429" s="14"/>
      <c r="BF429" s="15"/>
      <c r="BG429" s="21"/>
      <c r="BH429" s="41"/>
      <c r="BI429" s="12" t="s">
        <v>2871</v>
      </c>
      <c r="BJ429" s="12"/>
    </row>
    <row r="430" spans="1:62" s="3" customFormat="1" ht="20.399999999999999" x14ac:dyDescent="0.3">
      <c r="A430" s="25"/>
      <c r="B430" s="26" t="s">
        <v>2901</v>
      </c>
      <c r="C430" s="600" t="s">
        <v>2902</v>
      </c>
      <c r="D430" s="600"/>
      <c r="E430" s="600"/>
      <c r="F430" s="27" t="s">
        <v>67</v>
      </c>
      <c r="G430" s="22" t="s">
        <v>2903</v>
      </c>
      <c r="H430" s="55"/>
      <c r="I430" s="55"/>
      <c r="J430" s="19"/>
      <c r="K430" s="19"/>
      <c r="L430" s="19"/>
      <c r="M430" s="19"/>
      <c r="BE430" s="14"/>
      <c r="BF430" s="15"/>
      <c r="BG430" s="21"/>
      <c r="BH430" s="41"/>
      <c r="BI430" s="12" t="s">
        <v>2902</v>
      </c>
      <c r="BJ430" s="12"/>
    </row>
    <row r="431" spans="1:62" s="3" customFormat="1" ht="20.399999999999999" x14ac:dyDescent="0.3">
      <c r="A431" s="25"/>
      <c r="B431" s="26" t="s">
        <v>2904</v>
      </c>
      <c r="C431" s="600" t="s">
        <v>2905</v>
      </c>
      <c r="D431" s="600"/>
      <c r="E431" s="600"/>
      <c r="F431" s="27" t="s">
        <v>67</v>
      </c>
      <c r="G431" s="22" t="s">
        <v>2906</v>
      </c>
      <c r="H431" s="55"/>
      <c r="I431" s="55"/>
      <c r="J431" s="19"/>
      <c r="K431" s="19"/>
      <c r="L431" s="19"/>
      <c r="M431" s="19"/>
      <c r="BE431" s="14"/>
      <c r="BF431" s="15"/>
      <c r="BG431" s="21"/>
      <c r="BH431" s="41"/>
      <c r="BI431" s="12" t="s">
        <v>2905</v>
      </c>
      <c r="BJ431" s="12"/>
    </row>
    <row r="432" spans="1:62" s="3" customFormat="1" ht="21.6" x14ac:dyDescent="0.3">
      <c r="A432" s="25"/>
      <c r="B432" s="26" t="s">
        <v>2907</v>
      </c>
      <c r="C432" s="600" t="s">
        <v>2908</v>
      </c>
      <c r="D432" s="600"/>
      <c r="E432" s="600"/>
      <c r="F432" s="27" t="s">
        <v>154</v>
      </c>
      <c r="G432" s="22" t="s">
        <v>2909</v>
      </c>
      <c r="H432" s="55"/>
      <c r="I432" s="55"/>
      <c r="J432" s="19"/>
      <c r="K432" s="19"/>
      <c r="L432" s="19"/>
      <c r="M432" s="19"/>
      <c r="BE432" s="14"/>
      <c r="BF432" s="15"/>
      <c r="BG432" s="21"/>
      <c r="BH432" s="41"/>
      <c r="BI432" s="12" t="s">
        <v>2908</v>
      </c>
      <c r="BJ432" s="12"/>
    </row>
    <row r="433" spans="1:62" s="3" customFormat="1" ht="15" customHeight="1" x14ac:dyDescent="0.3">
      <c r="A433" s="593" t="s">
        <v>2910</v>
      </c>
      <c r="B433" s="570"/>
      <c r="C433" s="570"/>
      <c r="D433" s="570"/>
      <c r="E433" s="570"/>
      <c r="F433" s="570"/>
      <c r="G433" s="570"/>
      <c r="H433" s="354"/>
      <c r="I433" s="354"/>
      <c r="J433" s="267"/>
      <c r="K433" s="267"/>
      <c r="L433" s="267"/>
      <c r="M433" s="267"/>
      <c r="BE433" s="14"/>
      <c r="BF433" s="15" t="s">
        <v>2910</v>
      </c>
      <c r="BG433" s="21"/>
      <c r="BH433" s="41"/>
      <c r="BI433" s="12"/>
      <c r="BJ433" s="12"/>
    </row>
    <row r="434" spans="1:62" s="3" customFormat="1" ht="31.8" x14ac:dyDescent="0.3">
      <c r="A434" s="16" t="s">
        <v>2911</v>
      </c>
      <c r="B434" s="17" t="s">
        <v>2483</v>
      </c>
      <c r="C434" s="568" t="s">
        <v>2484</v>
      </c>
      <c r="D434" s="568"/>
      <c r="E434" s="568"/>
      <c r="F434" s="16" t="s">
        <v>64</v>
      </c>
      <c r="G434" s="29">
        <v>0.1764</v>
      </c>
      <c r="H434" s="55">
        <f t="shared" si="24"/>
        <v>6610.37</v>
      </c>
      <c r="I434" s="55">
        <f t="shared" si="25"/>
        <v>1166.07</v>
      </c>
      <c r="J434" s="19">
        <v>1399.28</v>
      </c>
      <c r="K434" s="19">
        <f t="shared" si="26"/>
        <v>15508.11</v>
      </c>
      <c r="L434" s="19">
        <f t="shared" si="27"/>
        <v>2735.63</v>
      </c>
      <c r="M434" s="19">
        <v>3282.75</v>
      </c>
      <c r="BE434" s="14"/>
      <c r="BF434" s="15"/>
      <c r="BG434" s="21" t="s">
        <v>2484</v>
      </c>
      <c r="BH434" s="41"/>
      <c r="BI434" s="12"/>
      <c r="BJ434" s="12"/>
    </row>
    <row r="435" spans="1:62" s="3" customFormat="1" ht="42" x14ac:dyDescent="0.3">
      <c r="A435" s="25"/>
      <c r="B435" s="26" t="s">
        <v>2485</v>
      </c>
      <c r="C435" s="600" t="s">
        <v>2486</v>
      </c>
      <c r="D435" s="600"/>
      <c r="E435" s="600"/>
      <c r="F435" s="27" t="s">
        <v>46</v>
      </c>
      <c r="G435" s="22" t="s">
        <v>2912</v>
      </c>
      <c r="H435" s="55"/>
      <c r="I435" s="55"/>
      <c r="J435" s="19"/>
      <c r="K435" s="19"/>
      <c r="L435" s="19"/>
      <c r="M435" s="19"/>
      <c r="BE435" s="14"/>
      <c r="BF435" s="15"/>
      <c r="BG435" s="21"/>
      <c r="BH435" s="41"/>
      <c r="BI435" s="12" t="s">
        <v>2486</v>
      </c>
      <c r="BJ435" s="12"/>
    </row>
    <row r="436" spans="1:62" s="3" customFormat="1" ht="20.399999999999999" x14ac:dyDescent="0.3">
      <c r="A436" s="25"/>
      <c r="B436" s="26" t="s">
        <v>2488</v>
      </c>
      <c r="C436" s="600" t="s">
        <v>2489</v>
      </c>
      <c r="D436" s="600"/>
      <c r="E436" s="600"/>
      <c r="F436" s="27" t="s">
        <v>67</v>
      </c>
      <c r="G436" s="22" t="s">
        <v>2913</v>
      </c>
      <c r="H436" s="55"/>
      <c r="I436" s="55"/>
      <c r="J436" s="19"/>
      <c r="K436" s="19"/>
      <c r="L436" s="19"/>
      <c r="M436" s="19"/>
      <c r="BE436" s="14"/>
      <c r="BF436" s="15"/>
      <c r="BG436" s="21"/>
      <c r="BH436" s="41"/>
      <c r="BI436" s="12" t="s">
        <v>2489</v>
      </c>
      <c r="BJ436" s="12"/>
    </row>
    <row r="437" spans="1:62" s="3" customFormat="1" ht="15" customHeight="1" x14ac:dyDescent="0.3">
      <c r="A437" s="593" t="s">
        <v>2914</v>
      </c>
      <c r="B437" s="570"/>
      <c r="C437" s="570"/>
      <c r="D437" s="570"/>
      <c r="E437" s="570"/>
      <c r="F437" s="570"/>
      <c r="G437" s="570"/>
      <c r="H437" s="354"/>
      <c r="I437" s="354"/>
      <c r="J437" s="267"/>
      <c r="K437" s="267"/>
      <c r="L437" s="267"/>
      <c r="M437" s="267"/>
      <c r="BE437" s="14"/>
      <c r="BF437" s="15" t="s">
        <v>2914</v>
      </c>
      <c r="BG437" s="21"/>
      <c r="BH437" s="41"/>
      <c r="BI437" s="12"/>
      <c r="BJ437" s="12"/>
    </row>
    <row r="438" spans="1:62" s="3" customFormat="1" ht="15" customHeight="1" x14ac:dyDescent="0.3">
      <c r="A438" s="593" t="s">
        <v>2915</v>
      </c>
      <c r="B438" s="570"/>
      <c r="C438" s="570"/>
      <c r="D438" s="570"/>
      <c r="E438" s="570"/>
      <c r="F438" s="570"/>
      <c r="G438" s="570"/>
      <c r="H438" s="354"/>
      <c r="I438" s="354"/>
      <c r="J438" s="267"/>
      <c r="K438" s="267"/>
      <c r="L438" s="267"/>
      <c r="M438" s="267"/>
      <c r="BE438" s="14"/>
      <c r="BF438" s="15" t="s">
        <v>2915</v>
      </c>
      <c r="BG438" s="21"/>
      <c r="BH438" s="41"/>
      <c r="BI438" s="12"/>
      <c r="BJ438" s="12"/>
    </row>
    <row r="439" spans="1:62" s="3" customFormat="1" ht="30.6" x14ac:dyDescent="0.3">
      <c r="A439" s="16" t="s">
        <v>2916</v>
      </c>
      <c r="B439" s="17" t="s">
        <v>2917</v>
      </c>
      <c r="C439" s="568" t="s">
        <v>2918</v>
      </c>
      <c r="D439" s="568"/>
      <c r="E439" s="568"/>
      <c r="F439" s="16" t="s">
        <v>325</v>
      </c>
      <c r="G439" s="29">
        <v>0.43230000000000002</v>
      </c>
      <c r="H439" s="55">
        <f t="shared" si="24"/>
        <v>10823.57</v>
      </c>
      <c r="I439" s="55">
        <f t="shared" si="25"/>
        <v>4679.03</v>
      </c>
      <c r="J439" s="19">
        <v>5614.84</v>
      </c>
      <c r="K439" s="19">
        <f t="shared" si="26"/>
        <v>35860.35</v>
      </c>
      <c r="L439" s="19">
        <f t="shared" si="27"/>
        <v>15502.43</v>
      </c>
      <c r="M439" s="19">
        <v>18602.91</v>
      </c>
      <c r="BE439" s="14"/>
      <c r="BF439" s="15"/>
      <c r="BG439" s="21" t="s">
        <v>2918</v>
      </c>
      <c r="BH439" s="41"/>
      <c r="BI439" s="12"/>
      <c r="BJ439" s="12"/>
    </row>
    <row r="440" spans="1:62" s="3" customFormat="1" ht="20.399999999999999" x14ac:dyDescent="0.3">
      <c r="A440" s="25"/>
      <c r="B440" s="26" t="s">
        <v>383</v>
      </c>
      <c r="C440" s="600" t="s">
        <v>384</v>
      </c>
      <c r="D440" s="600"/>
      <c r="E440" s="600"/>
      <c r="F440" s="27" t="s">
        <v>72</v>
      </c>
      <c r="G440" s="22" t="s">
        <v>2919</v>
      </c>
      <c r="H440" s="55"/>
      <c r="I440" s="55"/>
      <c r="J440" s="19"/>
      <c r="K440" s="19"/>
      <c r="L440" s="19"/>
      <c r="M440" s="19"/>
      <c r="BE440" s="14"/>
      <c r="BF440" s="15"/>
      <c r="BG440" s="21"/>
      <c r="BH440" s="41"/>
      <c r="BI440" s="12" t="s">
        <v>384</v>
      </c>
      <c r="BJ440" s="12"/>
    </row>
    <row r="441" spans="1:62" s="3" customFormat="1" ht="21.6" x14ac:dyDescent="0.3">
      <c r="A441" s="36" t="s">
        <v>139</v>
      </c>
      <c r="B441" s="37" t="s">
        <v>1999</v>
      </c>
      <c r="C441" s="599" t="s">
        <v>2920</v>
      </c>
      <c r="D441" s="599"/>
      <c r="E441" s="599"/>
      <c r="F441" s="38" t="s">
        <v>154</v>
      </c>
      <c r="G441" s="39" t="s">
        <v>2921</v>
      </c>
      <c r="H441" s="55"/>
      <c r="I441" s="55"/>
      <c r="J441" s="19"/>
      <c r="K441" s="19"/>
      <c r="L441" s="19"/>
      <c r="M441" s="19"/>
      <c r="BE441" s="14"/>
      <c r="BF441" s="15"/>
      <c r="BG441" s="21"/>
      <c r="BH441" s="41" t="s">
        <v>2920</v>
      </c>
      <c r="BI441" s="12"/>
      <c r="BJ441" s="12"/>
    </row>
    <row r="442" spans="1:62" s="3" customFormat="1" ht="20.399999999999999" x14ac:dyDescent="0.3">
      <c r="A442" s="25" t="s">
        <v>126</v>
      </c>
      <c r="B442" s="26" t="s">
        <v>2922</v>
      </c>
      <c r="C442" s="600" t="s">
        <v>2923</v>
      </c>
      <c r="D442" s="600"/>
      <c r="E442" s="600"/>
      <c r="F442" s="27" t="s">
        <v>154</v>
      </c>
      <c r="G442" s="22" t="s">
        <v>2921</v>
      </c>
      <c r="H442" s="55"/>
      <c r="I442" s="55"/>
      <c r="J442" s="19"/>
      <c r="K442" s="19"/>
      <c r="L442" s="19"/>
      <c r="M442" s="19"/>
      <c r="BE442" s="14"/>
      <c r="BF442" s="15"/>
      <c r="BG442" s="21"/>
      <c r="BH442" s="41"/>
      <c r="BI442" s="12"/>
      <c r="BJ442" s="12" t="s">
        <v>2923</v>
      </c>
    </row>
    <row r="443" spans="1:62" s="3" customFormat="1" ht="15" customHeight="1" x14ac:dyDescent="0.3">
      <c r="A443" s="593" t="s">
        <v>2924</v>
      </c>
      <c r="B443" s="570"/>
      <c r="C443" s="570"/>
      <c r="D443" s="570"/>
      <c r="E443" s="570"/>
      <c r="F443" s="570"/>
      <c r="G443" s="570"/>
      <c r="H443" s="354"/>
      <c r="I443" s="354"/>
      <c r="J443" s="267"/>
      <c r="K443" s="267"/>
      <c r="L443" s="267"/>
      <c r="M443" s="267"/>
      <c r="BE443" s="14"/>
      <c r="BF443" s="15" t="s">
        <v>2924</v>
      </c>
      <c r="BG443" s="21"/>
      <c r="BH443" s="41"/>
      <c r="BI443" s="12"/>
      <c r="BJ443" s="12"/>
    </row>
    <row r="444" spans="1:62" s="3" customFormat="1" ht="21.6" x14ac:dyDescent="0.3">
      <c r="A444" s="16" t="s">
        <v>2925</v>
      </c>
      <c r="B444" s="17" t="s">
        <v>2926</v>
      </c>
      <c r="C444" s="568" t="s">
        <v>2927</v>
      </c>
      <c r="D444" s="568"/>
      <c r="E444" s="568"/>
      <c r="F444" s="16" t="s">
        <v>325</v>
      </c>
      <c r="G444" s="29">
        <v>0.43230000000000002</v>
      </c>
      <c r="H444" s="55">
        <f t="shared" si="24"/>
        <v>18454.939999999999</v>
      </c>
      <c r="I444" s="55">
        <f t="shared" si="25"/>
        <v>7978.07</v>
      </c>
      <c r="J444" s="19">
        <v>9573.68</v>
      </c>
      <c r="K444" s="19">
        <f t="shared" si="26"/>
        <v>65935.62</v>
      </c>
      <c r="L444" s="19">
        <f t="shared" si="27"/>
        <v>28503.97</v>
      </c>
      <c r="M444" s="19">
        <v>34204.76</v>
      </c>
      <c r="BE444" s="14"/>
      <c r="BF444" s="15"/>
      <c r="BG444" s="21" t="s">
        <v>2927</v>
      </c>
      <c r="BH444" s="41"/>
      <c r="BI444" s="12"/>
      <c r="BJ444" s="12"/>
    </row>
    <row r="445" spans="1:62" s="3" customFormat="1" ht="20.399999999999999" x14ac:dyDescent="0.3">
      <c r="A445" s="25"/>
      <c r="B445" s="26" t="s">
        <v>383</v>
      </c>
      <c r="C445" s="600" t="s">
        <v>384</v>
      </c>
      <c r="D445" s="600"/>
      <c r="E445" s="600"/>
      <c r="F445" s="27" t="s">
        <v>72</v>
      </c>
      <c r="G445" s="22" t="s">
        <v>2928</v>
      </c>
      <c r="H445" s="55"/>
      <c r="I445" s="55"/>
      <c r="J445" s="19"/>
      <c r="K445" s="19"/>
      <c r="L445" s="19"/>
      <c r="M445" s="19"/>
      <c r="BE445" s="14"/>
      <c r="BF445" s="15"/>
      <c r="BG445" s="21"/>
      <c r="BH445" s="41"/>
      <c r="BI445" s="12" t="s">
        <v>384</v>
      </c>
      <c r="BJ445" s="12"/>
    </row>
    <row r="446" spans="1:62" s="3" customFormat="1" ht="21.6" x14ac:dyDescent="0.3">
      <c r="A446" s="36" t="s">
        <v>139</v>
      </c>
      <c r="B446" s="37" t="s">
        <v>1999</v>
      </c>
      <c r="C446" s="599" t="s">
        <v>2920</v>
      </c>
      <c r="D446" s="599"/>
      <c r="E446" s="599"/>
      <c r="F446" s="38" t="s">
        <v>154</v>
      </c>
      <c r="G446" s="39" t="s">
        <v>2929</v>
      </c>
      <c r="H446" s="55"/>
      <c r="I446" s="55"/>
      <c r="J446" s="19"/>
      <c r="K446" s="19"/>
      <c r="L446" s="19"/>
      <c r="M446" s="19"/>
      <c r="BE446" s="14"/>
      <c r="BF446" s="15"/>
      <c r="BG446" s="21"/>
      <c r="BH446" s="41" t="s">
        <v>2920</v>
      </c>
      <c r="BI446" s="12"/>
      <c r="BJ446" s="12"/>
    </row>
    <row r="447" spans="1:62" s="3" customFormat="1" ht="21.6" x14ac:dyDescent="0.3">
      <c r="A447" s="36" t="s">
        <v>139</v>
      </c>
      <c r="B447" s="37" t="s">
        <v>1999</v>
      </c>
      <c r="C447" s="599" t="s">
        <v>2930</v>
      </c>
      <c r="D447" s="599"/>
      <c r="E447" s="599"/>
      <c r="F447" s="38" t="s">
        <v>154</v>
      </c>
      <c r="G447" s="39" t="s">
        <v>2921</v>
      </c>
      <c r="H447" s="55"/>
      <c r="I447" s="55"/>
      <c r="J447" s="19"/>
      <c r="K447" s="19"/>
      <c r="L447" s="19"/>
      <c r="M447" s="19"/>
      <c r="BE447" s="14"/>
      <c r="BF447" s="15"/>
      <c r="BG447" s="21"/>
      <c r="BH447" s="41" t="s">
        <v>2930</v>
      </c>
      <c r="BI447" s="12"/>
      <c r="BJ447" s="12"/>
    </row>
    <row r="448" spans="1:62" s="3" customFormat="1" ht="72.599999999999994" x14ac:dyDescent="0.3">
      <c r="A448" s="25" t="s">
        <v>126</v>
      </c>
      <c r="B448" s="26" t="s">
        <v>2931</v>
      </c>
      <c r="C448" s="600" t="s">
        <v>2932</v>
      </c>
      <c r="D448" s="600"/>
      <c r="E448" s="600"/>
      <c r="F448" s="27" t="s">
        <v>154</v>
      </c>
      <c r="G448" s="22" t="s">
        <v>2929</v>
      </c>
      <c r="H448" s="55"/>
      <c r="I448" s="55"/>
      <c r="J448" s="19"/>
      <c r="K448" s="19"/>
      <c r="L448" s="19"/>
      <c r="M448" s="19"/>
      <c r="BE448" s="14"/>
      <c r="BF448" s="15"/>
      <c r="BG448" s="21"/>
      <c r="BH448" s="41"/>
      <c r="BI448" s="12"/>
      <c r="BJ448" s="12" t="s">
        <v>2932</v>
      </c>
    </row>
    <row r="449" spans="1:62" s="3" customFormat="1" ht="20.399999999999999" x14ac:dyDescent="0.3">
      <c r="A449" s="25" t="s">
        <v>126</v>
      </c>
      <c r="B449" s="26" t="s">
        <v>2922</v>
      </c>
      <c r="C449" s="600" t="s">
        <v>2923</v>
      </c>
      <c r="D449" s="600"/>
      <c r="E449" s="600"/>
      <c r="F449" s="27" t="s">
        <v>154</v>
      </c>
      <c r="G449" s="22" t="s">
        <v>2921</v>
      </c>
      <c r="H449" s="55"/>
      <c r="I449" s="55"/>
      <c r="J449" s="19"/>
      <c r="K449" s="19"/>
      <c r="L449" s="19"/>
      <c r="M449" s="19"/>
      <c r="BE449" s="14"/>
      <c r="BF449" s="15"/>
      <c r="BG449" s="21"/>
      <c r="BH449" s="41"/>
      <c r="BI449" s="12"/>
      <c r="BJ449" s="12" t="s">
        <v>2923</v>
      </c>
    </row>
    <row r="450" spans="1:62" s="3" customFormat="1" ht="15" customHeight="1" x14ac:dyDescent="0.3">
      <c r="A450" s="593" t="s">
        <v>2933</v>
      </c>
      <c r="B450" s="570"/>
      <c r="C450" s="570"/>
      <c r="D450" s="570"/>
      <c r="E450" s="570"/>
      <c r="F450" s="570"/>
      <c r="G450" s="570"/>
      <c r="H450" s="354"/>
      <c r="I450" s="354"/>
      <c r="J450" s="267"/>
      <c r="K450" s="267"/>
      <c r="L450" s="267"/>
      <c r="M450" s="267"/>
      <c r="BE450" s="14"/>
      <c r="BF450" s="15" t="s">
        <v>2933</v>
      </c>
      <c r="BG450" s="21"/>
      <c r="BH450" s="41"/>
      <c r="BI450" s="12"/>
      <c r="BJ450" s="12"/>
    </row>
    <row r="451" spans="1:62" s="3" customFormat="1" ht="31.8" x14ac:dyDescent="0.3">
      <c r="A451" s="16" t="s">
        <v>2934</v>
      </c>
      <c r="B451" s="17" t="s">
        <v>2876</v>
      </c>
      <c r="C451" s="568" t="s">
        <v>2877</v>
      </c>
      <c r="D451" s="568"/>
      <c r="E451" s="568"/>
      <c r="F451" s="16" t="s">
        <v>325</v>
      </c>
      <c r="G451" s="29">
        <v>5.2699999999999997E-2</v>
      </c>
      <c r="H451" s="55">
        <f t="shared" si="24"/>
        <v>53302.28</v>
      </c>
      <c r="I451" s="55">
        <f t="shared" si="25"/>
        <v>2809.03</v>
      </c>
      <c r="J451" s="19">
        <v>3370.83</v>
      </c>
      <c r="K451" s="19">
        <f t="shared" si="26"/>
        <v>76012.33</v>
      </c>
      <c r="L451" s="19">
        <f t="shared" si="27"/>
        <v>4005.85</v>
      </c>
      <c r="M451" s="19">
        <v>4807.0200000000004</v>
      </c>
      <c r="BE451" s="14"/>
      <c r="BF451" s="15"/>
      <c r="BG451" s="21" t="s">
        <v>2877</v>
      </c>
      <c r="BH451" s="41"/>
      <c r="BI451" s="12"/>
      <c r="BJ451" s="12"/>
    </row>
    <row r="452" spans="1:62" s="3" customFormat="1" ht="21.6" x14ac:dyDescent="0.3">
      <c r="A452" s="25"/>
      <c r="B452" s="26" t="s">
        <v>2878</v>
      </c>
      <c r="C452" s="600" t="s">
        <v>2879</v>
      </c>
      <c r="D452" s="600"/>
      <c r="E452" s="600"/>
      <c r="F452" s="27" t="s">
        <v>67</v>
      </c>
      <c r="G452" s="22" t="s">
        <v>2935</v>
      </c>
      <c r="H452" s="55"/>
      <c r="I452" s="55"/>
      <c r="J452" s="19"/>
      <c r="K452" s="19"/>
      <c r="L452" s="19"/>
      <c r="M452" s="19"/>
      <c r="BE452" s="14"/>
      <c r="BF452" s="15"/>
      <c r="BG452" s="21"/>
      <c r="BH452" s="41"/>
      <c r="BI452" s="12" t="s">
        <v>2879</v>
      </c>
      <c r="BJ452" s="12"/>
    </row>
    <row r="453" spans="1:62" s="3" customFormat="1" ht="20.399999999999999" x14ac:dyDescent="0.3">
      <c r="A453" s="25"/>
      <c r="B453" s="26" t="s">
        <v>2870</v>
      </c>
      <c r="C453" s="600" t="s">
        <v>2871</v>
      </c>
      <c r="D453" s="600"/>
      <c r="E453" s="600"/>
      <c r="F453" s="27" t="s">
        <v>67</v>
      </c>
      <c r="G453" s="22" t="s">
        <v>2936</v>
      </c>
      <c r="H453" s="55"/>
      <c r="I453" s="55"/>
      <c r="J453" s="19"/>
      <c r="K453" s="19"/>
      <c r="L453" s="19"/>
      <c r="M453" s="19"/>
      <c r="BE453" s="14"/>
      <c r="BF453" s="15"/>
      <c r="BG453" s="21"/>
      <c r="BH453" s="41"/>
      <c r="BI453" s="12" t="s">
        <v>2871</v>
      </c>
      <c r="BJ453" s="12"/>
    </row>
    <row r="454" spans="1:62" s="3" customFormat="1" ht="20.399999999999999" x14ac:dyDescent="0.3">
      <c r="A454" s="25"/>
      <c r="B454" s="26" t="s">
        <v>332</v>
      </c>
      <c r="C454" s="600" t="s">
        <v>333</v>
      </c>
      <c r="D454" s="600"/>
      <c r="E454" s="600"/>
      <c r="F454" s="27" t="s">
        <v>67</v>
      </c>
      <c r="G454" s="22" t="s">
        <v>2937</v>
      </c>
      <c r="H454" s="55"/>
      <c r="I454" s="55"/>
      <c r="J454" s="19"/>
      <c r="K454" s="19"/>
      <c r="L454" s="19"/>
      <c r="M454" s="19"/>
      <c r="BE454" s="14"/>
      <c r="BF454" s="15"/>
      <c r="BG454" s="21"/>
      <c r="BH454" s="41"/>
      <c r="BI454" s="12" t="s">
        <v>333</v>
      </c>
      <c r="BJ454" s="12"/>
    </row>
    <row r="455" spans="1:62" s="3" customFormat="1" ht="20.399999999999999" x14ac:dyDescent="0.3">
      <c r="A455" s="36" t="s">
        <v>139</v>
      </c>
      <c r="B455" s="37" t="s">
        <v>2883</v>
      </c>
      <c r="C455" s="599" t="s">
        <v>2884</v>
      </c>
      <c r="D455" s="599"/>
      <c r="E455" s="599"/>
      <c r="F455" s="38" t="s">
        <v>154</v>
      </c>
      <c r="G455" s="39" t="s">
        <v>2938</v>
      </c>
      <c r="H455" s="55"/>
      <c r="I455" s="55"/>
      <c r="J455" s="19"/>
      <c r="K455" s="19"/>
      <c r="L455" s="19"/>
      <c r="M455" s="19"/>
      <c r="BE455" s="14"/>
      <c r="BF455" s="15"/>
      <c r="BG455" s="21"/>
      <c r="BH455" s="41" t="s">
        <v>2884</v>
      </c>
      <c r="BI455" s="12"/>
      <c r="BJ455" s="12"/>
    </row>
    <row r="456" spans="1:62" s="3" customFormat="1" ht="31.8" x14ac:dyDescent="0.3">
      <c r="A456" s="25" t="s">
        <v>126</v>
      </c>
      <c r="B456" s="26" t="s">
        <v>2377</v>
      </c>
      <c r="C456" s="600" t="s">
        <v>2378</v>
      </c>
      <c r="D456" s="600"/>
      <c r="E456" s="600"/>
      <c r="F456" s="27" t="s">
        <v>46</v>
      </c>
      <c r="G456" s="22" t="s">
        <v>2939</v>
      </c>
      <c r="H456" s="55"/>
      <c r="I456" s="55"/>
      <c r="J456" s="19"/>
      <c r="K456" s="19"/>
      <c r="L456" s="19"/>
      <c r="M456" s="19"/>
      <c r="BE456" s="14"/>
      <c r="BF456" s="15"/>
      <c r="BG456" s="21"/>
      <c r="BH456" s="41"/>
      <c r="BI456" s="12"/>
      <c r="BJ456" s="12" t="s">
        <v>2378</v>
      </c>
    </row>
    <row r="457" spans="1:62" s="3" customFormat="1" ht="15" customHeight="1" x14ac:dyDescent="0.3">
      <c r="A457" s="593" t="s">
        <v>2940</v>
      </c>
      <c r="B457" s="570"/>
      <c r="C457" s="570"/>
      <c r="D457" s="570"/>
      <c r="E457" s="570"/>
      <c r="F457" s="570"/>
      <c r="G457" s="570"/>
      <c r="H457" s="354"/>
      <c r="I457" s="354"/>
      <c r="J457" s="267"/>
      <c r="K457" s="267"/>
      <c r="L457" s="267"/>
      <c r="M457" s="267"/>
      <c r="BE457" s="14"/>
      <c r="BF457" s="15" t="s">
        <v>2940</v>
      </c>
      <c r="BG457" s="21"/>
      <c r="BH457" s="41"/>
      <c r="BI457" s="12"/>
      <c r="BJ457" s="12"/>
    </row>
    <row r="458" spans="1:62" s="3" customFormat="1" ht="31.8" x14ac:dyDescent="0.3">
      <c r="A458" s="16" t="s">
        <v>2941</v>
      </c>
      <c r="B458" s="17" t="s">
        <v>2895</v>
      </c>
      <c r="C458" s="568" t="s">
        <v>2896</v>
      </c>
      <c r="D458" s="568"/>
      <c r="E458" s="568"/>
      <c r="F458" s="16" t="s">
        <v>325</v>
      </c>
      <c r="G458" s="29">
        <v>5.5199999999999999E-2</v>
      </c>
      <c r="H458" s="55">
        <f t="shared" si="24"/>
        <v>29819.38</v>
      </c>
      <c r="I458" s="55">
        <f t="shared" si="25"/>
        <v>1646.03</v>
      </c>
      <c r="J458" s="19">
        <v>1975.23</v>
      </c>
      <c r="K458" s="19">
        <f t="shared" si="26"/>
        <v>40433.699999999997</v>
      </c>
      <c r="L458" s="19">
        <f t="shared" si="27"/>
        <v>2231.94</v>
      </c>
      <c r="M458" s="19">
        <v>2678.33</v>
      </c>
      <c r="BE458" s="14"/>
      <c r="BF458" s="15"/>
      <c r="BG458" s="21" t="s">
        <v>2896</v>
      </c>
      <c r="BH458" s="41"/>
      <c r="BI458" s="12"/>
      <c r="BJ458" s="12"/>
    </row>
    <row r="459" spans="1:62" s="3" customFormat="1" ht="21.6" x14ac:dyDescent="0.3">
      <c r="A459" s="25"/>
      <c r="B459" s="26" t="s">
        <v>2897</v>
      </c>
      <c r="C459" s="600" t="s">
        <v>2898</v>
      </c>
      <c r="D459" s="600"/>
      <c r="E459" s="600"/>
      <c r="F459" s="27" t="s">
        <v>154</v>
      </c>
      <c r="G459" s="22" t="s">
        <v>2942</v>
      </c>
      <c r="H459" s="55"/>
      <c r="I459" s="55"/>
      <c r="J459" s="19"/>
      <c r="K459" s="19"/>
      <c r="L459" s="19"/>
      <c r="M459" s="19"/>
      <c r="BE459" s="14"/>
      <c r="BF459" s="15"/>
      <c r="BG459" s="21"/>
      <c r="BH459" s="41"/>
      <c r="BI459" s="12" t="s">
        <v>2898</v>
      </c>
      <c r="BJ459" s="12"/>
    </row>
    <row r="460" spans="1:62" s="3" customFormat="1" ht="20.399999999999999" x14ac:dyDescent="0.3">
      <c r="A460" s="25"/>
      <c r="B460" s="26" t="s">
        <v>2870</v>
      </c>
      <c r="C460" s="600" t="s">
        <v>2871</v>
      </c>
      <c r="D460" s="600"/>
      <c r="E460" s="600"/>
      <c r="F460" s="27" t="s">
        <v>67</v>
      </c>
      <c r="G460" s="22" t="s">
        <v>2943</v>
      </c>
      <c r="H460" s="55"/>
      <c r="I460" s="55"/>
      <c r="J460" s="19"/>
      <c r="K460" s="19"/>
      <c r="L460" s="19"/>
      <c r="M460" s="19"/>
      <c r="BE460" s="14"/>
      <c r="BF460" s="15"/>
      <c r="BG460" s="21"/>
      <c r="BH460" s="41"/>
      <c r="BI460" s="12" t="s">
        <v>2871</v>
      </c>
      <c r="BJ460" s="12"/>
    </row>
    <row r="461" spans="1:62" s="3" customFormat="1" ht="20.399999999999999" x14ac:dyDescent="0.3">
      <c r="A461" s="25"/>
      <c r="B461" s="26" t="s">
        <v>2901</v>
      </c>
      <c r="C461" s="600" t="s">
        <v>2902</v>
      </c>
      <c r="D461" s="600"/>
      <c r="E461" s="600"/>
      <c r="F461" s="27" t="s">
        <v>67</v>
      </c>
      <c r="G461" s="22" t="s">
        <v>2944</v>
      </c>
      <c r="H461" s="55"/>
      <c r="I461" s="55"/>
      <c r="J461" s="19"/>
      <c r="K461" s="19"/>
      <c r="L461" s="19"/>
      <c r="M461" s="19"/>
      <c r="BE461" s="14"/>
      <c r="BF461" s="15"/>
      <c r="BG461" s="21"/>
      <c r="BH461" s="41"/>
      <c r="BI461" s="12" t="s">
        <v>2902</v>
      </c>
      <c r="BJ461" s="12"/>
    </row>
    <row r="462" spans="1:62" s="3" customFormat="1" ht="20.399999999999999" x14ac:dyDescent="0.3">
      <c r="A462" s="25"/>
      <c r="B462" s="26" t="s">
        <v>2904</v>
      </c>
      <c r="C462" s="600" t="s">
        <v>2905</v>
      </c>
      <c r="D462" s="600"/>
      <c r="E462" s="600"/>
      <c r="F462" s="27" t="s">
        <v>67</v>
      </c>
      <c r="G462" s="22" t="s">
        <v>2945</v>
      </c>
      <c r="H462" s="55"/>
      <c r="I462" s="55"/>
      <c r="J462" s="19"/>
      <c r="K462" s="19"/>
      <c r="L462" s="19"/>
      <c r="M462" s="19"/>
      <c r="BE462" s="14"/>
      <c r="BF462" s="15"/>
      <c r="BG462" s="21"/>
      <c r="BH462" s="41"/>
      <c r="BI462" s="12" t="s">
        <v>2905</v>
      </c>
      <c r="BJ462" s="12"/>
    </row>
    <row r="463" spans="1:62" s="3" customFormat="1" ht="21.6" x14ac:dyDescent="0.3">
      <c r="A463" s="25"/>
      <c r="B463" s="26" t="s">
        <v>2907</v>
      </c>
      <c r="C463" s="600" t="s">
        <v>2908</v>
      </c>
      <c r="D463" s="600"/>
      <c r="E463" s="600"/>
      <c r="F463" s="27" t="s">
        <v>154</v>
      </c>
      <c r="G463" s="22" t="s">
        <v>2946</v>
      </c>
      <c r="H463" s="55"/>
      <c r="I463" s="55"/>
      <c r="J463" s="19"/>
      <c r="K463" s="19"/>
      <c r="L463" s="19"/>
      <c r="M463" s="19"/>
      <c r="BE463" s="14"/>
      <c r="BF463" s="15"/>
      <c r="BG463" s="21"/>
      <c r="BH463" s="41"/>
      <c r="BI463" s="12" t="s">
        <v>2908</v>
      </c>
      <c r="BJ463" s="12"/>
    </row>
    <row r="464" spans="1:62" s="3" customFormat="1" ht="15" customHeight="1" x14ac:dyDescent="0.3">
      <c r="A464" s="593" t="s">
        <v>2947</v>
      </c>
      <c r="B464" s="570"/>
      <c r="C464" s="570"/>
      <c r="D464" s="570"/>
      <c r="E464" s="570"/>
      <c r="F464" s="570"/>
      <c r="G464" s="570"/>
      <c r="H464" s="354"/>
      <c r="I464" s="354"/>
      <c r="J464" s="267"/>
      <c r="K464" s="267"/>
      <c r="L464" s="267"/>
      <c r="M464" s="267"/>
      <c r="BE464" s="14"/>
      <c r="BF464" s="15" t="s">
        <v>2947</v>
      </c>
      <c r="BG464" s="21"/>
      <c r="BH464" s="41"/>
      <c r="BI464" s="12"/>
      <c r="BJ464" s="12"/>
    </row>
    <row r="465" spans="1:62" s="3" customFormat="1" ht="21.6" x14ac:dyDescent="0.3">
      <c r="A465" s="16" t="s">
        <v>2948</v>
      </c>
      <c r="B465" s="17" t="s">
        <v>2949</v>
      </c>
      <c r="C465" s="568" t="s">
        <v>2950</v>
      </c>
      <c r="D465" s="568"/>
      <c r="E465" s="568"/>
      <c r="F465" s="16" t="s">
        <v>138</v>
      </c>
      <c r="G465" s="30">
        <v>0.45</v>
      </c>
      <c r="H465" s="55">
        <f t="shared" ref="H465:H515" si="28">I465/G465</f>
        <v>13665.31</v>
      </c>
      <c r="I465" s="55">
        <f t="shared" ref="I465:I515" si="29">J465/1.2</f>
        <v>6149.39</v>
      </c>
      <c r="J465" s="19">
        <v>7379.27</v>
      </c>
      <c r="K465" s="19">
        <f t="shared" ref="K465:K515" si="30">L465/G465</f>
        <v>726.47</v>
      </c>
      <c r="L465" s="19">
        <f t="shared" ref="L465:L515" si="31">M465/1.2</f>
        <v>326.91000000000003</v>
      </c>
      <c r="M465" s="19">
        <v>392.29</v>
      </c>
      <c r="BE465" s="14"/>
      <c r="BF465" s="15"/>
      <c r="BG465" s="21" t="s">
        <v>2950</v>
      </c>
      <c r="BH465" s="41"/>
      <c r="BI465" s="12"/>
      <c r="BJ465" s="12"/>
    </row>
    <row r="466" spans="1:62" s="3" customFormat="1" ht="20.399999999999999" x14ac:dyDescent="0.3">
      <c r="A466" s="36" t="s">
        <v>75</v>
      </c>
      <c r="B466" s="37" t="s">
        <v>387</v>
      </c>
      <c r="C466" s="599" t="s">
        <v>388</v>
      </c>
      <c r="D466" s="599"/>
      <c r="E466" s="599"/>
      <c r="F466" s="38" t="s">
        <v>72</v>
      </c>
      <c r="G466" s="39" t="s">
        <v>33</v>
      </c>
      <c r="H466" s="55"/>
      <c r="I466" s="55"/>
      <c r="J466" s="19"/>
      <c r="K466" s="19"/>
      <c r="L466" s="19"/>
      <c r="M466" s="19"/>
      <c r="BE466" s="14"/>
      <c r="BF466" s="15"/>
      <c r="BG466" s="21"/>
      <c r="BH466" s="41" t="s">
        <v>388</v>
      </c>
      <c r="BI466" s="12"/>
      <c r="BJ466" s="12"/>
    </row>
    <row r="467" spans="1:62" s="3" customFormat="1" ht="21.6" x14ac:dyDescent="0.3">
      <c r="A467" s="25" t="s">
        <v>126</v>
      </c>
      <c r="B467" s="26" t="s">
        <v>2379</v>
      </c>
      <c r="C467" s="600" t="s">
        <v>2380</v>
      </c>
      <c r="D467" s="600"/>
      <c r="E467" s="600"/>
      <c r="F467" s="27" t="s">
        <v>138</v>
      </c>
      <c r="G467" s="22" t="s">
        <v>2951</v>
      </c>
      <c r="H467" s="55"/>
      <c r="I467" s="55"/>
      <c r="J467" s="19"/>
      <c r="K467" s="19"/>
      <c r="L467" s="19"/>
      <c r="M467" s="19"/>
      <c r="BE467" s="14"/>
      <c r="BF467" s="15"/>
      <c r="BG467" s="21"/>
      <c r="BH467" s="41"/>
      <c r="BI467" s="12"/>
      <c r="BJ467" s="12" t="s">
        <v>2380</v>
      </c>
    </row>
    <row r="468" spans="1:62" s="3" customFormat="1" ht="15" customHeight="1" x14ac:dyDescent="0.3">
      <c r="A468" s="593" t="s">
        <v>2952</v>
      </c>
      <c r="B468" s="570"/>
      <c r="C468" s="570"/>
      <c r="D468" s="570"/>
      <c r="E468" s="570"/>
      <c r="F468" s="570"/>
      <c r="G468" s="570"/>
      <c r="H468" s="354"/>
      <c r="I468" s="354"/>
      <c r="J468" s="267"/>
      <c r="K468" s="267"/>
      <c r="L468" s="267"/>
      <c r="M468" s="267"/>
      <c r="BE468" s="14"/>
      <c r="BF468" s="15" t="s">
        <v>2952</v>
      </c>
      <c r="BG468" s="21"/>
      <c r="BH468" s="41"/>
      <c r="BI468" s="12"/>
      <c r="BJ468" s="12"/>
    </row>
    <row r="469" spans="1:62" s="3" customFormat="1" ht="31.8" x14ac:dyDescent="0.3">
      <c r="A469" s="16" t="s">
        <v>2953</v>
      </c>
      <c r="B469" s="17" t="s">
        <v>2954</v>
      </c>
      <c r="C469" s="568" t="s">
        <v>2955</v>
      </c>
      <c r="D469" s="568"/>
      <c r="E469" s="568"/>
      <c r="F469" s="16" t="s">
        <v>325</v>
      </c>
      <c r="G469" s="18">
        <v>3.0000000000000001E-3</v>
      </c>
      <c r="H469" s="55">
        <f t="shared" si="28"/>
        <v>73336.67</v>
      </c>
      <c r="I469" s="55">
        <f t="shared" si="29"/>
        <v>220.01</v>
      </c>
      <c r="J469" s="19">
        <v>264.01</v>
      </c>
      <c r="K469" s="19">
        <f t="shared" si="30"/>
        <v>42223.33</v>
      </c>
      <c r="L469" s="19">
        <f t="shared" si="31"/>
        <v>126.67</v>
      </c>
      <c r="M469" s="19">
        <v>152</v>
      </c>
      <c r="BE469" s="14"/>
      <c r="BF469" s="15"/>
      <c r="BG469" s="21" t="s">
        <v>2955</v>
      </c>
      <c r="BH469" s="41"/>
      <c r="BI469" s="12"/>
      <c r="BJ469" s="12"/>
    </row>
    <row r="470" spans="1:62" s="3" customFormat="1" ht="20.399999999999999" x14ac:dyDescent="0.3">
      <c r="A470" s="25"/>
      <c r="B470" s="26" t="s">
        <v>2599</v>
      </c>
      <c r="C470" s="600" t="s">
        <v>2600</v>
      </c>
      <c r="D470" s="600"/>
      <c r="E470" s="600"/>
      <c r="F470" s="27" t="s">
        <v>72</v>
      </c>
      <c r="G470" s="22" t="s">
        <v>2956</v>
      </c>
      <c r="H470" s="55"/>
      <c r="I470" s="55"/>
      <c r="J470" s="19"/>
      <c r="K470" s="19"/>
      <c r="L470" s="19"/>
      <c r="M470" s="19"/>
      <c r="BE470" s="14"/>
      <c r="BF470" s="15"/>
      <c r="BG470" s="21"/>
      <c r="BH470" s="41"/>
      <c r="BI470" s="12" t="s">
        <v>2600</v>
      </c>
      <c r="BJ470" s="12"/>
    </row>
    <row r="471" spans="1:62" s="3" customFormat="1" ht="20.399999999999999" x14ac:dyDescent="0.3">
      <c r="A471" s="25"/>
      <c r="B471" s="26" t="s">
        <v>383</v>
      </c>
      <c r="C471" s="600" t="s">
        <v>384</v>
      </c>
      <c r="D471" s="600"/>
      <c r="E471" s="600"/>
      <c r="F471" s="27" t="s">
        <v>72</v>
      </c>
      <c r="G471" s="22" t="s">
        <v>2957</v>
      </c>
      <c r="H471" s="55"/>
      <c r="I471" s="55"/>
      <c r="J471" s="19"/>
      <c r="K471" s="19"/>
      <c r="L471" s="19"/>
      <c r="M471" s="19"/>
      <c r="BE471" s="14"/>
      <c r="BF471" s="15"/>
      <c r="BG471" s="21"/>
      <c r="BH471" s="41"/>
      <c r="BI471" s="12" t="s">
        <v>384</v>
      </c>
      <c r="BJ471" s="12"/>
    </row>
    <row r="472" spans="1:62" s="3" customFormat="1" ht="31.8" x14ac:dyDescent="0.3">
      <c r="A472" s="25"/>
      <c r="B472" s="26" t="s">
        <v>2958</v>
      </c>
      <c r="C472" s="600" t="s">
        <v>2959</v>
      </c>
      <c r="D472" s="600"/>
      <c r="E472" s="600"/>
      <c r="F472" s="27" t="s">
        <v>67</v>
      </c>
      <c r="G472" s="22" t="s">
        <v>2960</v>
      </c>
      <c r="H472" s="55"/>
      <c r="I472" s="55"/>
      <c r="J472" s="19"/>
      <c r="K472" s="19"/>
      <c r="L472" s="19"/>
      <c r="M472" s="19"/>
      <c r="BE472" s="14"/>
      <c r="BF472" s="15"/>
      <c r="BG472" s="21"/>
      <c r="BH472" s="41"/>
      <c r="BI472" s="12" t="s">
        <v>2959</v>
      </c>
      <c r="BJ472" s="12"/>
    </row>
    <row r="473" spans="1:62" s="3" customFormat="1" ht="20.399999999999999" x14ac:dyDescent="0.3">
      <c r="A473" s="25"/>
      <c r="B473" s="26" t="s">
        <v>335</v>
      </c>
      <c r="C473" s="600" t="s">
        <v>336</v>
      </c>
      <c r="D473" s="600"/>
      <c r="E473" s="600"/>
      <c r="F473" s="27" t="s">
        <v>72</v>
      </c>
      <c r="G473" s="22" t="s">
        <v>2961</v>
      </c>
      <c r="H473" s="55"/>
      <c r="I473" s="55"/>
      <c r="J473" s="19"/>
      <c r="K473" s="19"/>
      <c r="L473" s="19"/>
      <c r="M473" s="19"/>
      <c r="BE473" s="14"/>
      <c r="BF473" s="15"/>
      <c r="BG473" s="21"/>
      <c r="BH473" s="41"/>
      <c r="BI473" s="12" t="s">
        <v>336</v>
      </c>
      <c r="BJ473" s="12"/>
    </row>
    <row r="474" spans="1:62" s="3" customFormat="1" ht="20.399999999999999" x14ac:dyDescent="0.3">
      <c r="A474" s="25"/>
      <c r="B474" s="26" t="s">
        <v>2904</v>
      </c>
      <c r="C474" s="600" t="s">
        <v>2905</v>
      </c>
      <c r="D474" s="600"/>
      <c r="E474" s="600"/>
      <c r="F474" s="27" t="s">
        <v>67</v>
      </c>
      <c r="G474" s="22" t="s">
        <v>2962</v>
      </c>
      <c r="H474" s="55"/>
      <c r="I474" s="55"/>
      <c r="J474" s="19"/>
      <c r="K474" s="19"/>
      <c r="L474" s="19"/>
      <c r="M474" s="19"/>
      <c r="BE474" s="14"/>
      <c r="BF474" s="15"/>
      <c r="BG474" s="21"/>
      <c r="BH474" s="41"/>
      <c r="BI474" s="12" t="s">
        <v>2905</v>
      </c>
      <c r="BJ474" s="12"/>
    </row>
    <row r="475" spans="1:62" s="3" customFormat="1" ht="20.399999999999999" x14ac:dyDescent="0.3">
      <c r="A475" s="36" t="s">
        <v>139</v>
      </c>
      <c r="B475" s="37" t="s">
        <v>1999</v>
      </c>
      <c r="C475" s="599" t="s">
        <v>2963</v>
      </c>
      <c r="D475" s="599"/>
      <c r="E475" s="599"/>
      <c r="F475" s="38" t="s">
        <v>154</v>
      </c>
      <c r="G475" s="39" t="s">
        <v>2964</v>
      </c>
      <c r="H475" s="55"/>
      <c r="I475" s="55"/>
      <c r="J475" s="19"/>
      <c r="K475" s="19"/>
      <c r="L475" s="19"/>
      <c r="M475" s="19"/>
      <c r="BE475" s="14"/>
      <c r="BF475" s="15"/>
      <c r="BG475" s="21"/>
      <c r="BH475" s="41" t="s">
        <v>2963</v>
      </c>
      <c r="BI475" s="12"/>
      <c r="BJ475" s="12"/>
    </row>
    <row r="476" spans="1:62" s="3" customFormat="1" ht="20.399999999999999" x14ac:dyDescent="0.3">
      <c r="A476" s="36" t="s">
        <v>139</v>
      </c>
      <c r="B476" s="37" t="s">
        <v>2965</v>
      </c>
      <c r="C476" s="599" t="s">
        <v>2966</v>
      </c>
      <c r="D476" s="599"/>
      <c r="E476" s="599"/>
      <c r="F476" s="38" t="s">
        <v>72</v>
      </c>
      <c r="G476" s="39" t="s">
        <v>2967</v>
      </c>
      <c r="H476" s="55"/>
      <c r="I476" s="55"/>
      <c r="J476" s="19"/>
      <c r="K476" s="19"/>
      <c r="L476" s="19"/>
      <c r="M476" s="19"/>
      <c r="BE476" s="14"/>
      <c r="BF476" s="15"/>
      <c r="BG476" s="21"/>
      <c r="BH476" s="41" t="s">
        <v>2966</v>
      </c>
      <c r="BI476" s="12"/>
      <c r="BJ476" s="12"/>
    </row>
    <row r="477" spans="1:62" s="3" customFormat="1" ht="20.399999999999999" x14ac:dyDescent="0.3">
      <c r="A477" s="25" t="s">
        <v>126</v>
      </c>
      <c r="B477" s="26" t="s">
        <v>2968</v>
      </c>
      <c r="C477" s="600" t="s">
        <v>2969</v>
      </c>
      <c r="D477" s="600"/>
      <c r="E477" s="600"/>
      <c r="F477" s="27" t="s">
        <v>67</v>
      </c>
      <c r="G477" s="22" t="s">
        <v>2970</v>
      </c>
      <c r="H477" s="55"/>
      <c r="I477" s="55"/>
      <c r="J477" s="19"/>
      <c r="K477" s="19"/>
      <c r="L477" s="19"/>
      <c r="M477" s="19"/>
      <c r="BE477" s="14"/>
      <c r="BF477" s="15"/>
      <c r="BG477" s="21"/>
      <c r="BH477" s="41"/>
      <c r="BI477" s="12"/>
      <c r="BJ477" s="12" t="s">
        <v>2969</v>
      </c>
    </row>
    <row r="478" spans="1:62" s="3" customFormat="1" ht="72.599999999999994" x14ac:dyDescent="0.3">
      <c r="A478" s="25" t="s">
        <v>126</v>
      </c>
      <c r="B478" s="26" t="s">
        <v>2931</v>
      </c>
      <c r="C478" s="600" t="s">
        <v>2932</v>
      </c>
      <c r="D478" s="600"/>
      <c r="E478" s="600"/>
      <c r="F478" s="27" t="s">
        <v>154</v>
      </c>
      <c r="G478" s="22" t="s">
        <v>2964</v>
      </c>
      <c r="H478" s="55"/>
      <c r="I478" s="55"/>
      <c r="J478" s="19"/>
      <c r="K478" s="19"/>
      <c r="L478" s="19"/>
      <c r="M478" s="19"/>
      <c r="BE478" s="14"/>
      <c r="BF478" s="15"/>
      <c r="BG478" s="21"/>
      <c r="BH478" s="41"/>
      <c r="BI478" s="12"/>
      <c r="BJ478" s="12" t="s">
        <v>2932</v>
      </c>
    </row>
    <row r="479" spans="1:62" s="3" customFormat="1" ht="15" customHeight="1" x14ac:dyDescent="0.3">
      <c r="A479" s="593" t="s">
        <v>2971</v>
      </c>
      <c r="B479" s="570"/>
      <c r="C479" s="570"/>
      <c r="D479" s="570"/>
      <c r="E479" s="570"/>
      <c r="F479" s="570"/>
      <c r="G479" s="570"/>
      <c r="H479" s="354"/>
      <c r="I479" s="354"/>
      <c r="J479" s="267"/>
      <c r="K479" s="267"/>
      <c r="L479" s="267"/>
      <c r="M479" s="267"/>
      <c r="BE479" s="14"/>
      <c r="BF479" s="15" t="s">
        <v>2971</v>
      </c>
      <c r="BG479" s="21"/>
      <c r="BH479" s="41"/>
      <c r="BI479" s="12"/>
      <c r="BJ479" s="12"/>
    </row>
    <row r="480" spans="1:62" s="3" customFormat="1" ht="15" customHeight="1" x14ac:dyDescent="0.3">
      <c r="A480" s="593" t="s">
        <v>2972</v>
      </c>
      <c r="B480" s="570"/>
      <c r="C480" s="570"/>
      <c r="D480" s="570"/>
      <c r="E480" s="570"/>
      <c r="F480" s="570"/>
      <c r="G480" s="570"/>
      <c r="H480" s="354"/>
      <c r="I480" s="354"/>
      <c r="J480" s="267"/>
      <c r="K480" s="267"/>
      <c r="L480" s="267"/>
      <c r="M480" s="267"/>
      <c r="BE480" s="14"/>
      <c r="BF480" s="15" t="s">
        <v>2972</v>
      </c>
      <c r="BG480" s="21"/>
      <c r="BH480" s="41"/>
      <c r="BI480" s="12"/>
      <c r="BJ480" s="12"/>
    </row>
    <row r="481" spans="1:62" s="3" customFormat="1" ht="21.6" x14ac:dyDescent="0.3">
      <c r="A481" s="16" t="s">
        <v>2973</v>
      </c>
      <c r="B481" s="17" t="s">
        <v>2974</v>
      </c>
      <c r="C481" s="568" t="s">
        <v>2975</v>
      </c>
      <c r="D481" s="568"/>
      <c r="E481" s="568"/>
      <c r="F481" s="16" t="s">
        <v>112</v>
      </c>
      <c r="G481" s="24">
        <v>7.9</v>
      </c>
      <c r="H481" s="55">
        <f t="shared" si="28"/>
        <v>151.29</v>
      </c>
      <c r="I481" s="55">
        <f t="shared" si="29"/>
        <v>1195.19</v>
      </c>
      <c r="J481" s="19">
        <v>1434.23</v>
      </c>
      <c r="K481" s="19">
        <f t="shared" si="30"/>
        <v>2030.84</v>
      </c>
      <c r="L481" s="19">
        <f t="shared" si="31"/>
        <v>16043.6</v>
      </c>
      <c r="M481" s="19">
        <v>19252.32</v>
      </c>
      <c r="BE481" s="14"/>
      <c r="BF481" s="15"/>
      <c r="BG481" s="21" t="s">
        <v>2975</v>
      </c>
      <c r="BH481" s="41"/>
      <c r="BI481" s="12"/>
      <c r="BJ481" s="12"/>
    </row>
    <row r="482" spans="1:62" s="3" customFormat="1" ht="21.6" x14ac:dyDescent="0.3">
      <c r="A482" s="25"/>
      <c r="B482" s="26" t="s">
        <v>2976</v>
      </c>
      <c r="C482" s="600" t="s">
        <v>2977</v>
      </c>
      <c r="D482" s="600"/>
      <c r="E482" s="600"/>
      <c r="F482" s="27" t="s">
        <v>138</v>
      </c>
      <c r="G482" s="22" t="s">
        <v>2978</v>
      </c>
      <c r="H482" s="55"/>
      <c r="I482" s="55"/>
      <c r="J482" s="19"/>
      <c r="K482" s="19"/>
      <c r="L482" s="19"/>
      <c r="M482" s="19"/>
      <c r="BE482" s="14"/>
      <c r="BF482" s="15"/>
      <c r="BG482" s="21"/>
      <c r="BH482" s="41"/>
      <c r="BI482" s="12" t="s">
        <v>2977</v>
      </c>
      <c r="BJ482" s="12"/>
    </row>
    <row r="483" spans="1:62" s="3" customFormat="1" ht="20.399999999999999" x14ac:dyDescent="0.3">
      <c r="A483" s="36" t="s">
        <v>139</v>
      </c>
      <c r="B483" s="37" t="s">
        <v>2979</v>
      </c>
      <c r="C483" s="599" t="s">
        <v>2980</v>
      </c>
      <c r="D483" s="599"/>
      <c r="E483" s="599"/>
      <c r="F483" s="38" t="s">
        <v>112</v>
      </c>
      <c r="G483" s="39" t="s">
        <v>2981</v>
      </c>
      <c r="H483" s="55"/>
      <c r="I483" s="55"/>
      <c r="J483" s="19"/>
      <c r="K483" s="19"/>
      <c r="L483" s="19"/>
      <c r="M483" s="19"/>
      <c r="BE483" s="14"/>
      <c r="BF483" s="15"/>
      <c r="BG483" s="21"/>
      <c r="BH483" s="41" t="s">
        <v>2980</v>
      </c>
      <c r="BI483" s="12"/>
      <c r="BJ483" s="12"/>
    </row>
    <row r="484" spans="1:62" s="3" customFormat="1" ht="20.399999999999999" x14ac:dyDescent="0.3">
      <c r="A484" s="36" t="s">
        <v>139</v>
      </c>
      <c r="B484" s="37" t="s">
        <v>2982</v>
      </c>
      <c r="C484" s="599" t="s">
        <v>2983</v>
      </c>
      <c r="D484" s="599"/>
      <c r="E484" s="599"/>
      <c r="F484" s="38" t="s">
        <v>38</v>
      </c>
      <c r="G484" s="39" t="s">
        <v>2984</v>
      </c>
      <c r="H484" s="55"/>
      <c r="I484" s="55"/>
      <c r="J484" s="19"/>
      <c r="K484" s="19"/>
      <c r="L484" s="19"/>
      <c r="M484" s="19"/>
      <c r="BE484" s="14"/>
      <c r="BF484" s="15"/>
      <c r="BG484" s="21"/>
      <c r="BH484" s="41" t="s">
        <v>2983</v>
      </c>
      <c r="BI484" s="12"/>
      <c r="BJ484" s="12"/>
    </row>
    <row r="485" spans="1:62" s="3" customFormat="1" ht="21.6" x14ac:dyDescent="0.3">
      <c r="A485" s="25" t="s">
        <v>126</v>
      </c>
      <c r="B485" s="26" t="s">
        <v>2985</v>
      </c>
      <c r="C485" s="600" t="s">
        <v>2986</v>
      </c>
      <c r="D485" s="600"/>
      <c r="E485" s="600"/>
      <c r="F485" s="27" t="s">
        <v>38</v>
      </c>
      <c r="G485" s="22" t="s">
        <v>2987</v>
      </c>
      <c r="H485" s="55"/>
      <c r="I485" s="55"/>
      <c r="J485" s="19"/>
      <c r="K485" s="19"/>
      <c r="L485" s="19"/>
      <c r="M485" s="19"/>
      <c r="BE485" s="14"/>
      <c r="BF485" s="15"/>
      <c r="BG485" s="21"/>
      <c r="BH485" s="41"/>
      <c r="BI485" s="12"/>
      <c r="BJ485" s="12" t="s">
        <v>2986</v>
      </c>
    </row>
    <row r="486" spans="1:62" s="3" customFormat="1" ht="31.8" x14ac:dyDescent="0.3">
      <c r="A486" s="25" t="s">
        <v>126</v>
      </c>
      <c r="B486" s="26" t="s">
        <v>2988</v>
      </c>
      <c r="C486" s="600" t="s">
        <v>2989</v>
      </c>
      <c r="D486" s="600"/>
      <c r="E486" s="600"/>
      <c r="F486" s="27" t="s">
        <v>38</v>
      </c>
      <c r="G486" s="22" t="s">
        <v>2990</v>
      </c>
      <c r="H486" s="55"/>
      <c r="I486" s="55"/>
      <c r="J486" s="19"/>
      <c r="K486" s="19"/>
      <c r="L486" s="19"/>
      <c r="M486" s="19"/>
      <c r="BE486" s="14"/>
      <c r="BF486" s="15"/>
      <c r="BG486" s="21"/>
      <c r="BH486" s="41"/>
      <c r="BI486" s="12"/>
      <c r="BJ486" s="12" t="s">
        <v>2989</v>
      </c>
    </row>
    <row r="487" spans="1:62" s="3" customFormat="1" ht="31.8" x14ac:dyDescent="0.3">
      <c r="A487" s="25" t="s">
        <v>126</v>
      </c>
      <c r="B487" s="26" t="s">
        <v>2991</v>
      </c>
      <c r="C487" s="600" t="s">
        <v>2992</v>
      </c>
      <c r="D487" s="600"/>
      <c r="E487" s="600"/>
      <c r="F487" s="27" t="s">
        <v>38</v>
      </c>
      <c r="G487" s="22" t="s">
        <v>2993</v>
      </c>
      <c r="H487" s="55"/>
      <c r="I487" s="55"/>
      <c r="J487" s="19"/>
      <c r="K487" s="19"/>
      <c r="L487" s="19"/>
      <c r="M487" s="19"/>
      <c r="BE487" s="14"/>
      <c r="BF487" s="15"/>
      <c r="BG487" s="21"/>
      <c r="BH487" s="41"/>
      <c r="BI487" s="12"/>
      <c r="BJ487" s="12" t="s">
        <v>2992</v>
      </c>
    </row>
    <row r="488" spans="1:62" s="3" customFormat="1" ht="31.8" x14ac:dyDescent="0.3">
      <c r="A488" s="25" t="s">
        <v>126</v>
      </c>
      <c r="B488" s="26" t="s">
        <v>2994</v>
      </c>
      <c r="C488" s="600" t="s">
        <v>2995</v>
      </c>
      <c r="D488" s="600"/>
      <c r="E488" s="600"/>
      <c r="F488" s="27" t="s">
        <v>38</v>
      </c>
      <c r="G488" s="22" t="s">
        <v>2993</v>
      </c>
      <c r="H488" s="55"/>
      <c r="I488" s="55"/>
      <c r="J488" s="19"/>
      <c r="K488" s="19"/>
      <c r="L488" s="19"/>
      <c r="M488" s="19"/>
      <c r="BE488" s="14"/>
      <c r="BF488" s="15"/>
      <c r="BG488" s="21"/>
      <c r="BH488" s="41"/>
      <c r="BI488" s="12"/>
      <c r="BJ488" s="12" t="s">
        <v>2995</v>
      </c>
    </row>
    <row r="489" spans="1:62" s="3" customFormat="1" ht="15" customHeight="1" x14ac:dyDescent="0.3">
      <c r="A489" s="593" t="s">
        <v>2996</v>
      </c>
      <c r="B489" s="570"/>
      <c r="C489" s="570"/>
      <c r="D489" s="570"/>
      <c r="E489" s="570"/>
      <c r="F489" s="570"/>
      <c r="G489" s="570"/>
      <c r="H489" s="354"/>
      <c r="I489" s="354"/>
      <c r="J489" s="267"/>
      <c r="K489" s="267"/>
      <c r="L489" s="267"/>
      <c r="M489" s="267"/>
      <c r="BE489" s="14"/>
      <c r="BF489" s="15" t="s">
        <v>2996</v>
      </c>
      <c r="BG489" s="21"/>
      <c r="BH489" s="41"/>
      <c r="BI489" s="12"/>
      <c r="BJ489" s="12"/>
    </row>
    <row r="490" spans="1:62" s="3" customFormat="1" ht="21.6" x14ac:dyDescent="0.3">
      <c r="A490" s="16" t="s">
        <v>2997</v>
      </c>
      <c r="B490" s="17" t="s">
        <v>2998</v>
      </c>
      <c r="C490" s="568" t="s">
        <v>2999</v>
      </c>
      <c r="D490" s="568"/>
      <c r="E490" s="568"/>
      <c r="F490" s="16" t="s">
        <v>38</v>
      </c>
      <c r="G490" s="23">
        <v>1</v>
      </c>
      <c r="H490" s="55">
        <f t="shared" si="28"/>
        <v>227.6</v>
      </c>
      <c r="I490" s="55">
        <f t="shared" si="29"/>
        <v>227.6</v>
      </c>
      <c r="J490" s="19">
        <v>273.12</v>
      </c>
      <c r="K490" s="19">
        <f t="shared" si="30"/>
        <v>3667.64</v>
      </c>
      <c r="L490" s="19">
        <f t="shared" si="31"/>
        <v>3667.64</v>
      </c>
      <c r="M490" s="19">
        <v>4401.17</v>
      </c>
      <c r="BE490" s="14"/>
      <c r="BF490" s="15"/>
      <c r="BG490" s="21" t="s">
        <v>2999</v>
      </c>
      <c r="BH490" s="41"/>
      <c r="BI490" s="12"/>
      <c r="BJ490" s="12"/>
    </row>
    <row r="491" spans="1:62" s="3" customFormat="1" ht="20.399999999999999" x14ac:dyDescent="0.3">
      <c r="A491" s="36" t="s">
        <v>139</v>
      </c>
      <c r="B491" s="37" t="s">
        <v>2982</v>
      </c>
      <c r="C491" s="599" t="s">
        <v>2983</v>
      </c>
      <c r="D491" s="599"/>
      <c r="E491" s="599"/>
      <c r="F491" s="38" t="s">
        <v>38</v>
      </c>
      <c r="G491" s="39" t="s">
        <v>1175</v>
      </c>
      <c r="H491" s="55"/>
      <c r="I491" s="55"/>
      <c r="J491" s="19"/>
      <c r="K491" s="19"/>
      <c r="L491" s="19"/>
      <c r="M491" s="19"/>
      <c r="BE491" s="14"/>
      <c r="BF491" s="15"/>
      <c r="BG491" s="21"/>
      <c r="BH491" s="41" t="s">
        <v>2983</v>
      </c>
      <c r="BI491" s="12"/>
      <c r="BJ491" s="12"/>
    </row>
    <row r="492" spans="1:62" s="3" customFormat="1" ht="31.8" x14ac:dyDescent="0.3">
      <c r="A492" s="25" t="s">
        <v>126</v>
      </c>
      <c r="B492" s="26" t="s">
        <v>3000</v>
      </c>
      <c r="C492" s="600" t="s">
        <v>3001</v>
      </c>
      <c r="D492" s="600"/>
      <c r="E492" s="600"/>
      <c r="F492" s="27" t="s">
        <v>38</v>
      </c>
      <c r="G492" s="22" t="s">
        <v>1175</v>
      </c>
      <c r="H492" s="55"/>
      <c r="I492" s="55"/>
      <c r="J492" s="19"/>
      <c r="K492" s="19"/>
      <c r="L492" s="19"/>
      <c r="M492" s="19"/>
      <c r="BE492" s="14"/>
      <c r="BF492" s="15"/>
      <c r="BG492" s="21"/>
      <c r="BH492" s="41"/>
      <c r="BI492" s="12"/>
      <c r="BJ492" s="12" t="s">
        <v>3001</v>
      </c>
    </row>
    <row r="493" spans="1:62" s="3" customFormat="1" ht="15" customHeight="1" x14ac:dyDescent="0.3">
      <c r="A493" s="593" t="s">
        <v>3002</v>
      </c>
      <c r="B493" s="570"/>
      <c r="C493" s="570"/>
      <c r="D493" s="570"/>
      <c r="E493" s="570"/>
      <c r="F493" s="570"/>
      <c r="G493" s="570"/>
      <c r="H493" s="354"/>
      <c r="I493" s="354"/>
      <c r="J493" s="267"/>
      <c r="K493" s="267"/>
      <c r="L493" s="267"/>
      <c r="M493" s="267"/>
      <c r="BE493" s="14"/>
      <c r="BF493" s="15" t="s">
        <v>3002</v>
      </c>
      <c r="BG493" s="21"/>
      <c r="BH493" s="41"/>
      <c r="BI493" s="12"/>
      <c r="BJ493" s="12"/>
    </row>
    <row r="494" spans="1:62" s="3" customFormat="1" ht="21.6" x14ac:dyDescent="0.3">
      <c r="A494" s="16" t="s">
        <v>3003</v>
      </c>
      <c r="B494" s="17" t="s">
        <v>2974</v>
      </c>
      <c r="C494" s="568" t="s">
        <v>2975</v>
      </c>
      <c r="D494" s="568"/>
      <c r="E494" s="568"/>
      <c r="F494" s="16" t="s">
        <v>112</v>
      </c>
      <c r="G494" s="23">
        <v>4</v>
      </c>
      <c r="H494" s="55">
        <f t="shared" si="28"/>
        <v>151.29</v>
      </c>
      <c r="I494" s="55">
        <f t="shared" si="29"/>
        <v>605.16999999999996</v>
      </c>
      <c r="J494" s="19">
        <v>726.2</v>
      </c>
      <c r="K494" s="19">
        <f t="shared" si="30"/>
        <v>79.959999999999994</v>
      </c>
      <c r="L494" s="19">
        <f t="shared" si="31"/>
        <v>319.82</v>
      </c>
      <c r="M494" s="19">
        <v>383.78</v>
      </c>
      <c r="BE494" s="14"/>
      <c r="BF494" s="15"/>
      <c r="BG494" s="21" t="s">
        <v>2975</v>
      </c>
      <c r="BH494" s="41"/>
      <c r="BI494" s="12"/>
      <c r="BJ494" s="12"/>
    </row>
    <row r="495" spans="1:62" s="3" customFormat="1" ht="21.6" x14ac:dyDescent="0.3">
      <c r="A495" s="25"/>
      <c r="B495" s="26" t="s">
        <v>2976</v>
      </c>
      <c r="C495" s="600" t="s">
        <v>2977</v>
      </c>
      <c r="D495" s="600"/>
      <c r="E495" s="600"/>
      <c r="F495" s="27" t="s">
        <v>138</v>
      </c>
      <c r="G495" s="22" t="s">
        <v>3004</v>
      </c>
      <c r="H495" s="55"/>
      <c r="I495" s="55"/>
      <c r="J495" s="19"/>
      <c r="K495" s="19"/>
      <c r="L495" s="19"/>
      <c r="M495" s="19"/>
      <c r="BE495" s="14"/>
      <c r="BF495" s="15"/>
      <c r="BG495" s="21"/>
      <c r="BH495" s="41"/>
      <c r="BI495" s="12" t="s">
        <v>2977</v>
      </c>
      <c r="BJ495" s="12"/>
    </row>
    <row r="496" spans="1:62" s="3" customFormat="1" ht="20.399999999999999" x14ac:dyDescent="0.3">
      <c r="A496" s="36" t="s">
        <v>139</v>
      </c>
      <c r="B496" s="37" t="s">
        <v>2979</v>
      </c>
      <c r="C496" s="599" t="s">
        <v>2980</v>
      </c>
      <c r="D496" s="599"/>
      <c r="E496" s="599"/>
      <c r="F496" s="38" t="s">
        <v>112</v>
      </c>
      <c r="G496" s="39" t="s">
        <v>3005</v>
      </c>
      <c r="H496" s="55"/>
      <c r="I496" s="55"/>
      <c r="J496" s="19"/>
      <c r="K496" s="19"/>
      <c r="L496" s="19"/>
      <c r="M496" s="19"/>
      <c r="BE496" s="14"/>
      <c r="BF496" s="15"/>
      <c r="BG496" s="21"/>
      <c r="BH496" s="41" t="s">
        <v>2980</v>
      </c>
      <c r="BI496" s="12"/>
      <c r="BJ496" s="12"/>
    </row>
    <row r="497" spans="1:62" s="3" customFormat="1" ht="20.399999999999999" x14ac:dyDescent="0.3">
      <c r="A497" s="36" t="s">
        <v>139</v>
      </c>
      <c r="B497" s="37" t="s">
        <v>2982</v>
      </c>
      <c r="C497" s="599" t="s">
        <v>2983</v>
      </c>
      <c r="D497" s="599"/>
      <c r="E497" s="599"/>
      <c r="F497" s="38" t="s">
        <v>38</v>
      </c>
      <c r="G497" s="39" t="s">
        <v>3006</v>
      </c>
      <c r="H497" s="55"/>
      <c r="I497" s="55"/>
      <c r="J497" s="19"/>
      <c r="K497" s="19"/>
      <c r="L497" s="19"/>
      <c r="M497" s="19"/>
      <c r="BE497" s="14"/>
      <c r="BF497" s="15"/>
      <c r="BG497" s="21"/>
      <c r="BH497" s="41" t="s">
        <v>2983</v>
      </c>
      <c r="BI497" s="12"/>
      <c r="BJ497" s="12"/>
    </row>
    <row r="498" spans="1:62" s="3" customFormat="1" ht="31.8" x14ac:dyDescent="0.3">
      <c r="A498" s="16" t="s">
        <v>3007</v>
      </c>
      <c r="B498" s="17" t="s">
        <v>3008</v>
      </c>
      <c r="C498" s="568" t="s">
        <v>3009</v>
      </c>
      <c r="D498" s="568"/>
      <c r="E498" s="568"/>
      <c r="F498" s="16" t="s">
        <v>38</v>
      </c>
      <c r="G498" s="23">
        <v>2</v>
      </c>
      <c r="H498" s="55">
        <f t="shared" si="28"/>
        <v>0</v>
      </c>
      <c r="I498" s="55">
        <f t="shared" si="29"/>
        <v>0</v>
      </c>
      <c r="J498" s="19">
        <v>0</v>
      </c>
      <c r="K498" s="19">
        <f t="shared" si="30"/>
        <v>2111.61</v>
      </c>
      <c r="L498" s="19">
        <f t="shared" si="31"/>
        <v>4223.22</v>
      </c>
      <c r="M498" s="19">
        <v>5067.8599999999997</v>
      </c>
      <c r="BE498" s="14"/>
      <c r="BF498" s="15"/>
      <c r="BG498" s="21" t="s">
        <v>3009</v>
      </c>
      <c r="BH498" s="41"/>
      <c r="BI498" s="12"/>
      <c r="BJ498" s="12"/>
    </row>
    <row r="499" spans="1:62" s="3" customFormat="1" ht="31.8" x14ac:dyDescent="0.3">
      <c r="A499" s="16" t="s">
        <v>3010</v>
      </c>
      <c r="B499" s="17" t="s">
        <v>2994</v>
      </c>
      <c r="C499" s="568" t="s">
        <v>2995</v>
      </c>
      <c r="D499" s="568"/>
      <c r="E499" s="568"/>
      <c r="F499" s="16" t="s">
        <v>38</v>
      </c>
      <c r="G499" s="23">
        <v>2</v>
      </c>
      <c r="H499" s="55">
        <f t="shared" si="28"/>
        <v>0</v>
      </c>
      <c r="I499" s="55">
        <f t="shared" si="29"/>
        <v>0</v>
      </c>
      <c r="J499" s="19">
        <v>0</v>
      </c>
      <c r="K499" s="19">
        <f t="shared" si="30"/>
        <v>481.57</v>
      </c>
      <c r="L499" s="19">
        <f t="shared" si="31"/>
        <v>963.14</v>
      </c>
      <c r="M499" s="19">
        <v>1155.77</v>
      </c>
      <c r="BE499" s="14"/>
      <c r="BF499" s="15"/>
      <c r="BG499" s="21" t="s">
        <v>2995</v>
      </c>
      <c r="BH499" s="41"/>
      <c r="BI499" s="12"/>
      <c r="BJ499" s="12"/>
    </row>
    <row r="500" spans="1:62" s="3" customFormat="1" ht="21.6" x14ac:dyDescent="0.3">
      <c r="A500" s="16" t="s">
        <v>3011</v>
      </c>
      <c r="B500" s="17" t="s">
        <v>3012</v>
      </c>
      <c r="C500" s="568" t="s">
        <v>3013</v>
      </c>
      <c r="D500" s="568"/>
      <c r="E500" s="568"/>
      <c r="F500" s="16" t="s">
        <v>38</v>
      </c>
      <c r="G500" s="23">
        <v>6</v>
      </c>
      <c r="H500" s="55">
        <f t="shared" si="28"/>
        <v>0</v>
      </c>
      <c r="I500" s="55">
        <f t="shared" si="29"/>
        <v>0</v>
      </c>
      <c r="J500" s="19">
        <v>0</v>
      </c>
      <c r="K500" s="19">
        <f t="shared" si="30"/>
        <v>1185.48</v>
      </c>
      <c r="L500" s="19">
        <f t="shared" si="31"/>
        <v>7112.85</v>
      </c>
      <c r="M500" s="19">
        <v>8535.42</v>
      </c>
      <c r="BE500" s="14"/>
      <c r="BF500" s="15"/>
      <c r="BG500" s="21" t="s">
        <v>3013</v>
      </c>
      <c r="BH500" s="41"/>
      <c r="BI500" s="12"/>
      <c r="BJ500" s="12"/>
    </row>
    <row r="501" spans="1:62" s="3" customFormat="1" ht="31.8" x14ac:dyDescent="0.3">
      <c r="A501" s="16" t="s">
        <v>3014</v>
      </c>
      <c r="B501" s="17" t="s">
        <v>3015</v>
      </c>
      <c r="C501" s="568" t="s">
        <v>3016</v>
      </c>
      <c r="D501" s="568"/>
      <c r="E501" s="568"/>
      <c r="F501" s="16" t="s">
        <v>38</v>
      </c>
      <c r="G501" s="23">
        <v>2</v>
      </c>
      <c r="H501" s="55">
        <f t="shared" si="28"/>
        <v>0</v>
      </c>
      <c r="I501" s="55">
        <f t="shared" si="29"/>
        <v>0</v>
      </c>
      <c r="J501" s="19">
        <v>0</v>
      </c>
      <c r="K501" s="19">
        <f t="shared" si="30"/>
        <v>944.79</v>
      </c>
      <c r="L501" s="19">
        <f t="shared" si="31"/>
        <v>1889.58</v>
      </c>
      <c r="M501" s="19">
        <v>2267.5</v>
      </c>
      <c r="BE501" s="14"/>
      <c r="BF501" s="15"/>
      <c r="BG501" s="21" t="s">
        <v>3016</v>
      </c>
      <c r="BH501" s="41"/>
      <c r="BI501" s="12"/>
      <c r="BJ501" s="12"/>
    </row>
    <row r="502" spans="1:62" s="3" customFormat="1" ht="31.8" x14ac:dyDescent="0.3">
      <c r="A502" s="16" t="s">
        <v>3017</v>
      </c>
      <c r="B502" s="17" t="s">
        <v>3018</v>
      </c>
      <c r="C502" s="568" t="s">
        <v>3019</v>
      </c>
      <c r="D502" s="568"/>
      <c r="E502" s="568"/>
      <c r="F502" s="16" t="s">
        <v>38</v>
      </c>
      <c r="G502" s="23">
        <v>1</v>
      </c>
      <c r="H502" s="55">
        <f t="shared" si="28"/>
        <v>0</v>
      </c>
      <c r="I502" s="55">
        <f t="shared" si="29"/>
        <v>0</v>
      </c>
      <c r="J502" s="19">
        <v>0</v>
      </c>
      <c r="K502" s="19">
        <f t="shared" si="30"/>
        <v>852.03</v>
      </c>
      <c r="L502" s="19">
        <f t="shared" si="31"/>
        <v>852.03</v>
      </c>
      <c r="M502" s="19">
        <v>1022.43</v>
      </c>
      <c r="BE502" s="14"/>
      <c r="BF502" s="15"/>
      <c r="BG502" s="21" t="s">
        <v>3019</v>
      </c>
      <c r="BH502" s="41"/>
      <c r="BI502" s="12"/>
      <c r="BJ502" s="12"/>
    </row>
    <row r="503" spans="1:62" s="3" customFormat="1" ht="15" customHeight="1" x14ac:dyDescent="0.3">
      <c r="A503" s="601" t="s">
        <v>3020</v>
      </c>
      <c r="B503" s="602"/>
      <c r="C503" s="602"/>
      <c r="D503" s="602"/>
      <c r="E503" s="602"/>
      <c r="F503" s="602"/>
      <c r="G503" s="602"/>
      <c r="H503" s="101"/>
      <c r="I503" s="101"/>
      <c r="J503" s="102"/>
      <c r="K503" s="102"/>
      <c r="L503" s="102"/>
      <c r="M503" s="102"/>
      <c r="BE503" s="14" t="s">
        <v>3020</v>
      </c>
      <c r="BF503" s="15"/>
      <c r="BG503" s="21"/>
      <c r="BH503" s="41"/>
      <c r="BI503" s="12"/>
      <c r="BJ503" s="12"/>
    </row>
    <row r="504" spans="1:62" s="3" customFormat="1" ht="14.4" x14ac:dyDescent="0.3">
      <c r="A504" s="593" t="s">
        <v>3021</v>
      </c>
      <c r="B504" s="570"/>
      <c r="C504" s="570"/>
      <c r="D504" s="570"/>
      <c r="E504" s="570"/>
      <c r="F504" s="570"/>
      <c r="G504" s="570"/>
      <c r="H504" s="354"/>
      <c r="I504" s="354"/>
      <c r="J504" s="267"/>
      <c r="K504" s="267"/>
      <c r="L504" s="267"/>
      <c r="M504" s="267"/>
      <c r="BE504" s="14"/>
      <c r="BF504" s="15" t="s">
        <v>3021</v>
      </c>
      <c r="BG504" s="21"/>
      <c r="BH504" s="41"/>
      <c r="BI504" s="12"/>
      <c r="BJ504" s="12"/>
    </row>
    <row r="505" spans="1:62" s="3" customFormat="1" ht="62.4" x14ac:dyDescent="0.3">
      <c r="A505" s="16" t="s">
        <v>3022</v>
      </c>
      <c r="B505" s="17" t="s">
        <v>3023</v>
      </c>
      <c r="C505" s="568" t="s">
        <v>3024</v>
      </c>
      <c r="D505" s="568"/>
      <c r="E505" s="568"/>
      <c r="F505" s="16" t="s">
        <v>325</v>
      </c>
      <c r="G505" s="18">
        <v>8.1000000000000003E-2</v>
      </c>
      <c r="H505" s="55">
        <f t="shared" si="28"/>
        <v>172576.54</v>
      </c>
      <c r="I505" s="55">
        <f t="shared" si="29"/>
        <v>13978.7</v>
      </c>
      <c r="J505" s="19">
        <v>16774.439999999999</v>
      </c>
      <c r="K505" s="19">
        <f t="shared" si="30"/>
        <v>2828258.02</v>
      </c>
      <c r="L505" s="19">
        <f t="shared" si="31"/>
        <v>229088.9</v>
      </c>
      <c r="M505" s="19">
        <v>274906.68</v>
      </c>
      <c r="BE505" s="14"/>
      <c r="BF505" s="15"/>
      <c r="BG505" s="21" t="s">
        <v>3024</v>
      </c>
      <c r="BH505" s="41"/>
      <c r="BI505" s="12"/>
      <c r="BJ505" s="12"/>
    </row>
    <row r="506" spans="1:62" s="3" customFormat="1" ht="20.399999999999999" x14ac:dyDescent="0.3">
      <c r="A506" s="25"/>
      <c r="B506" s="26" t="s">
        <v>3025</v>
      </c>
      <c r="C506" s="600" t="s">
        <v>3026</v>
      </c>
      <c r="D506" s="600"/>
      <c r="E506" s="600"/>
      <c r="F506" s="27" t="s">
        <v>112</v>
      </c>
      <c r="G506" s="22" t="s">
        <v>3027</v>
      </c>
      <c r="H506" s="55"/>
      <c r="I506" s="55"/>
      <c r="J506" s="19"/>
      <c r="K506" s="19"/>
      <c r="L506" s="19"/>
      <c r="M506" s="19"/>
      <c r="BE506" s="14"/>
      <c r="BF506" s="15"/>
      <c r="BG506" s="21"/>
      <c r="BH506" s="41"/>
      <c r="BI506" s="12" t="s">
        <v>3026</v>
      </c>
      <c r="BJ506" s="12"/>
    </row>
    <row r="507" spans="1:62" s="3" customFormat="1" ht="20.399999999999999" x14ac:dyDescent="0.3">
      <c r="A507" s="25"/>
      <c r="B507" s="26" t="s">
        <v>3028</v>
      </c>
      <c r="C507" s="600" t="s">
        <v>3029</v>
      </c>
      <c r="D507" s="600"/>
      <c r="E507" s="600"/>
      <c r="F507" s="27" t="s">
        <v>112</v>
      </c>
      <c r="G507" s="22" t="s">
        <v>3030</v>
      </c>
      <c r="H507" s="55"/>
      <c r="I507" s="55"/>
      <c r="J507" s="19"/>
      <c r="K507" s="19"/>
      <c r="L507" s="19"/>
      <c r="M507" s="19"/>
      <c r="BE507" s="14"/>
      <c r="BF507" s="15"/>
      <c r="BG507" s="21"/>
      <c r="BH507" s="41"/>
      <c r="BI507" s="12" t="s">
        <v>3029</v>
      </c>
      <c r="BJ507" s="12"/>
    </row>
    <row r="508" spans="1:62" s="3" customFormat="1" ht="20.399999999999999" x14ac:dyDescent="0.3">
      <c r="A508" s="25"/>
      <c r="B508" s="26" t="s">
        <v>3031</v>
      </c>
      <c r="C508" s="600" t="s">
        <v>3032</v>
      </c>
      <c r="D508" s="600"/>
      <c r="E508" s="600"/>
      <c r="F508" s="27" t="s">
        <v>402</v>
      </c>
      <c r="G508" s="22" t="s">
        <v>3033</v>
      </c>
      <c r="H508" s="55"/>
      <c r="I508" s="55"/>
      <c r="J508" s="19"/>
      <c r="K508" s="19"/>
      <c r="L508" s="19"/>
      <c r="M508" s="19"/>
      <c r="BE508" s="14"/>
      <c r="BF508" s="15"/>
      <c r="BG508" s="21"/>
      <c r="BH508" s="41"/>
      <c r="BI508" s="12" t="s">
        <v>3032</v>
      </c>
      <c r="BJ508" s="12"/>
    </row>
    <row r="509" spans="1:62" s="3" customFormat="1" ht="21.6" x14ac:dyDescent="0.3">
      <c r="A509" s="25"/>
      <c r="B509" s="26" t="s">
        <v>3034</v>
      </c>
      <c r="C509" s="600" t="s">
        <v>3035</v>
      </c>
      <c r="D509" s="600"/>
      <c r="E509" s="600"/>
      <c r="F509" s="27" t="s">
        <v>1257</v>
      </c>
      <c r="G509" s="22" t="s">
        <v>3036</v>
      </c>
      <c r="H509" s="55"/>
      <c r="I509" s="55"/>
      <c r="J509" s="19"/>
      <c r="K509" s="19"/>
      <c r="L509" s="19"/>
      <c r="M509" s="19"/>
      <c r="BE509" s="14"/>
      <c r="BF509" s="15"/>
      <c r="BG509" s="21"/>
      <c r="BH509" s="41"/>
      <c r="BI509" s="12" t="s">
        <v>3035</v>
      </c>
      <c r="BJ509" s="12"/>
    </row>
    <row r="510" spans="1:62" s="3" customFormat="1" ht="20.399999999999999" x14ac:dyDescent="0.3">
      <c r="A510" s="36" t="s">
        <v>139</v>
      </c>
      <c r="B510" s="37" t="s">
        <v>3037</v>
      </c>
      <c r="C510" s="599" t="s">
        <v>3038</v>
      </c>
      <c r="D510" s="599"/>
      <c r="E510" s="599"/>
      <c r="F510" s="38" t="s">
        <v>154</v>
      </c>
      <c r="G510" s="39" t="s">
        <v>3039</v>
      </c>
      <c r="H510" s="55"/>
      <c r="I510" s="55"/>
      <c r="J510" s="19"/>
      <c r="K510" s="19"/>
      <c r="L510" s="19"/>
      <c r="M510" s="19"/>
      <c r="BE510" s="14"/>
      <c r="BF510" s="15"/>
      <c r="BG510" s="21"/>
      <c r="BH510" s="41" t="s">
        <v>3038</v>
      </c>
      <c r="BI510" s="12"/>
      <c r="BJ510" s="12"/>
    </row>
    <row r="511" spans="1:62" s="3" customFormat="1" ht="20.399999999999999" x14ac:dyDescent="0.3">
      <c r="A511" s="25"/>
      <c r="B511" s="26" t="s">
        <v>438</v>
      </c>
      <c r="C511" s="600" t="s">
        <v>439</v>
      </c>
      <c r="D511" s="600"/>
      <c r="E511" s="600"/>
      <c r="F511" s="27" t="s">
        <v>138</v>
      </c>
      <c r="G511" s="22" t="s">
        <v>3040</v>
      </c>
      <c r="H511" s="55"/>
      <c r="I511" s="55"/>
      <c r="J511" s="19"/>
      <c r="K511" s="19"/>
      <c r="L511" s="19"/>
      <c r="M511" s="19"/>
      <c r="BE511" s="14"/>
      <c r="BF511" s="15"/>
      <c r="BG511" s="21"/>
      <c r="BH511" s="41"/>
      <c r="BI511" s="12" t="s">
        <v>439</v>
      </c>
      <c r="BJ511" s="12"/>
    </row>
    <row r="512" spans="1:62" s="3" customFormat="1" ht="20.399999999999999" x14ac:dyDescent="0.3">
      <c r="A512" s="25"/>
      <c r="B512" s="26" t="s">
        <v>1419</v>
      </c>
      <c r="C512" s="600" t="s">
        <v>1420</v>
      </c>
      <c r="D512" s="600"/>
      <c r="E512" s="600"/>
      <c r="F512" s="27" t="s">
        <v>426</v>
      </c>
      <c r="G512" s="22" t="s">
        <v>3041</v>
      </c>
      <c r="H512" s="55"/>
      <c r="I512" s="55"/>
      <c r="J512" s="19"/>
      <c r="K512" s="19"/>
      <c r="L512" s="19"/>
      <c r="M512" s="19"/>
      <c r="BE512" s="14"/>
      <c r="BF512" s="15"/>
      <c r="BG512" s="21"/>
      <c r="BH512" s="41"/>
      <c r="BI512" s="12" t="s">
        <v>1420</v>
      </c>
      <c r="BJ512" s="12"/>
    </row>
    <row r="513" spans="1:62" s="3" customFormat="1" ht="42" x14ac:dyDescent="0.3">
      <c r="A513" s="25" t="s">
        <v>126</v>
      </c>
      <c r="B513" s="26" t="s">
        <v>3042</v>
      </c>
      <c r="C513" s="600" t="s">
        <v>3043</v>
      </c>
      <c r="D513" s="600"/>
      <c r="E513" s="600"/>
      <c r="F513" s="27" t="s">
        <v>154</v>
      </c>
      <c r="G513" s="22" t="s">
        <v>3039</v>
      </c>
      <c r="H513" s="55"/>
      <c r="I513" s="55"/>
      <c r="J513" s="19"/>
      <c r="K513" s="19"/>
      <c r="L513" s="19"/>
      <c r="M513" s="19"/>
      <c r="BE513" s="14"/>
      <c r="BF513" s="15"/>
      <c r="BG513" s="21"/>
      <c r="BH513" s="41"/>
      <c r="BI513" s="12"/>
      <c r="BJ513" s="12" t="s">
        <v>3043</v>
      </c>
    </row>
    <row r="514" spans="1:62" s="3" customFormat="1" ht="14.4" x14ac:dyDescent="0.3">
      <c r="A514" s="593" t="s">
        <v>3044</v>
      </c>
      <c r="B514" s="570"/>
      <c r="C514" s="570"/>
      <c r="D514" s="570"/>
      <c r="E514" s="570"/>
      <c r="F514" s="570"/>
      <c r="G514" s="570"/>
      <c r="H514" s="354"/>
      <c r="I514" s="354"/>
      <c r="J514" s="267"/>
      <c r="K514" s="267"/>
      <c r="L514" s="267"/>
      <c r="M514" s="267"/>
      <c r="BE514" s="14"/>
      <c r="BF514" s="15" t="s">
        <v>3044</v>
      </c>
      <c r="BG514" s="21"/>
      <c r="BH514" s="41"/>
      <c r="BI514" s="12"/>
      <c r="BJ514" s="12"/>
    </row>
    <row r="515" spans="1:62" s="3" customFormat="1" ht="62.4" x14ac:dyDescent="0.3">
      <c r="A515" s="16" t="s">
        <v>3045</v>
      </c>
      <c r="B515" s="17" t="s">
        <v>3023</v>
      </c>
      <c r="C515" s="568" t="s">
        <v>3024</v>
      </c>
      <c r="D515" s="568"/>
      <c r="E515" s="568"/>
      <c r="F515" s="16" t="s">
        <v>325</v>
      </c>
      <c r="G515" s="29">
        <v>2.1600000000000001E-2</v>
      </c>
      <c r="H515" s="55">
        <f t="shared" si="28"/>
        <v>172577.78</v>
      </c>
      <c r="I515" s="55">
        <f t="shared" si="29"/>
        <v>3727.68</v>
      </c>
      <c r="J515" s="19">
        <v>4473.21</v>
      </c>
      <c r="K515" s="19">
        <f t="shared" si="30"/>
        <v>3087719.44</v>
      </c>
      <c r="L515" s="19">
        <f t="shared" si="31"/>
        <v>66694.740000000005</v>
      </c>
      <c r="M515" s="19">
        <v>80033.69</v>
      </c>
      <c r="BE515" s="14"/>
      <c r="BF515" s="15"/>
      <c r="BG515" s="21" t="s">
        <v>3024</v>
      </c>
      <c r="BH515" s="41"/>
      <c r="BI515" s="12"/>
      <c r="BJ515" s="12"/>
    </row>
    <row r="516" spans="1:62" s="3" customFormat="1" ht="20.399999999999999" x14ac:dyDescent="0.3">
      <c r="A516" s="25"/>
      <c r="B516" s="26" t="s">
        <v>3025</v>
      </c>
      <c r="C516" s="600" t="s">
        <v>3026</v>
      </c>
      <c r="D516" s="600"/>
      <c r="E516" s="600"/>
      <c r="F516" s="27" t="s">
        <v>112</v>
      </c>
      <c r="G516" s="22" t="s">
        <v>3046</v>
      </c>
      <c r="H516" s="55"/>
      <c r="I516" s="55"/>
      <c r="J516" s="19"/>
      <c r="K516" s="19"/>
      <c r="L516" s="19"/>
      <c r="M516" s="19"/>
      <c r="BE516" s="14"/>
      <c r="BF516" s="15"/>
      <c r="BG516" s="21"/>
      <c r="BH516" s="41"/>
      <c r="BI516" s="12" t="s">
        <v>3026</v>
      </c>
      <c r="BJ516" s="12"/>
    </row>
    <row r="517" spans="1:62" s="3" customFormat="1" ht="20.399999999999999" x14ac:dyDescent="0.3">
      <c r="A517" s="25"/>
      <c r="B517" s="26" t="s">
        <v>3028</v>
      </c>
      <c r="C517" s="600" t="s">
        <v>3029</v>
      </c>
      <c r="D517" s="600"/>
      <c r="E517" s="600"/>
      <c r="F517" s="27" t="s">
        <v>112</v>
      </c>
      <c r="G517" s="22" t="s">
        <v>3047</v>
      </c>
      <c r="H517" s="55"/>
      <c r="I517" s="55"/>
      <c r="J517" s="19"/>
      <c r="K517" s="19"/>
      <c r="L517" s="19"/>
      <c r="M517" s="19"/>
      <c r="BE517" s="14"/>
      <c r="BF517" s="15"/>
      <c r="BG517" s="21"/>
      <c r="BH517" s="41"/>
      <c r="BI517" s="12" t="s">
        <v>3029</v>
      </c>
      <c r="BJ517" s="12"/>
    </row>
    <row r="518" spans="1:62" s="3" customFormat="1" ht="20.399999999999999" x14ac:dyDescent="0.3">
      <c r="A518" s="25"/>
      <c r="B518" s="26" t="s">
        <v>3031</v>
      </c>
      <c r="C518" s="600" t="s">
        <v>3032</v>
      </c>
      <c r="D518" s="600"/>
      <c r="E518" s="600"/>
      <c r="F518" s="27" t="s">
        <v>402</v>
      </c>
      <c r="G518" s="22" t="s">
        <v>3048</v>
      </c>
      <c r="H518" s="55"/>
      <c r="I518" s="55"/>
      <c r="J518" s="19"/>
      <c r="K518" s="19"/>
      <c r="L518" s="19"/>
      <c r="M518" s="19"/>
      <c r="BE518" s="14"/>
      <c r="BF518" s="15"/>
      <c r="BG518" s="21"/>
      <c r="BH518" s="41"/>
      <c r="BI518" s="12" t="s">
        <v>3032</v>
      </c>
      <c r="BJ518" s="12"/>
    </row>
    <row r="519" spans="1:62" s="3" customFormat="1" ht="21.6" x14ac:dyDescent="0.3">
      <c r="A519" s="25"/>
      <c r="B519" s="26" t="s">
        <v>3034</v>
      </c>
      <c r="C519" s="600" t="s">
        <v>3035</v>
      </c>
      <c r="D519" s="600"/>
      <c r="E519" s="600"/>
      <c r="F519" s="27" t="s">
        <v>1257</v>
      </c>
      <c r="G519" s="22" t="s">
        <v>3049</v>
      </c>
      <c r="H519" s="55"/>
      <c r="I519" s="55"/>
      <c r="J519" s="19"/>
      <c r="K519" s="19"/>
      <c r="L519" s="19"/>
      <c r="M519" s="19"/>
      <c r="BE519" s="14"/>
      <c r="BF519" s="15"/>
      <c r="BG519" s="21"/>
      <c r="BH519" s="41"/>
      <c r="BI519" s="12" t="s">
        <v>3035</v>
      </c>
      <c r="BJ519" s="12"/>
    </row>
    <row r="520" spans="1:62" s="3" customFormat="1" ht="20.399999999999999" x14ac:dyDescent="0.3">
      <c r="A520" s="36" t="s">
        <v>139</v>
      </c>
      <c r="B520" s="37" t="s">
        <v>3037</v>
      </c>
      <c r="C520" s="599" t="s">
        <v>3038</v>
      </c>
      <c r="D520" s="599"/>
      <c r="E520" s="599"/>
      <c r="F520" s="38" t="s">
        <v>154</v>
      </c>
      <c r="G520" s="39" t="s">
        <v>3050</v>
      </c>
      <c r="H520" s="55"/>
      <c r="I520" s="55"/>
      <c r="J520" s="19"/>
      <c r="K520" s="19"/>
      <c r="L520" s="19"/>
      <c r="M520" s="19"/>
      <c r="BE520" s="14"/>
      <c r="BF520" s="15"/>
      <c r="BG520" s="21"/>
      <c r="BH520" s="41" t="s">
        <v>3038</v>
      </c>
      <c r="BI520" s="12"/>
      <c r="BJ520" s="12"/>
    </row>
    <row r="521" spans="1:62" s="3" customFormat="1" ht="20.399999999999999" x14ac:dyDescent="0.3">
      <c r="A521" s="25"/>
      <c r="B521" s="26" t="s">
        <v>438</v>
      </c>
      <c r="C521" s="600" t="s">
        <v>439</v>
      </c>
      <c r="D521" s="600"/>
      <c r="E521" s="600"/>
      <c r="F521" s="27" t="s">
        <v>138</v>
      </c>
      <c r="G521" s="22" t="s">
        <v>3051</v>
      </c>
      <c r="H521" s="55"/>
      <c r="I521" s="55"/>
      <c r="J521" s="19"/>
      <c r="K521" s="19"/>
      <c r="L521" s="19"/>
      <c r="M521" s="19"/>
      <c r="BE521" s="14"/>
      <c r="BF521" s="15"/>
      <c r="BG521" s="21"/>
      <c r="BH521" s="41"/>
      <c r="BI521" s="12" t="s">
        <v>439</v>
      </c>
      <c r="BJ521" s="12"/>
    </row>
    <row r="522" spans="1:62" s="3" customFormat="1" ht="20.399999999999999" x14ac:dyDescent="0.3">
      <c r="A522" s="25"/>
      <c r="B522" s="26" t="s">
        <v>1419</v>
      </c>
      <c r="C522" s="600" t="s">
        <v>1420</v>
      </c>
      <c r="D522" s="600"/>
      <c r="E522" s="600"/>
      <c r="F522" s="27" t="s">
        <v>426</v>
      </c>
      <c r="G522" s="22" t="s">
        <v>3052</v>
      </c>
      <c r="H522" s="55"/>
      <c r="I522" s="55"/>
      <c r="J522" s="19"/>
      <c r="K522" s="19"/>
      <c r="L522" s="19"/>
      <c r="M522" s="19"/>
      <c r="BE522" s="14"/>
      <c r="BF522" s="15"/>
      <c r="BG522" s="21"/>
      <c r="BH522" s="41"/>
      <c r="BI522" s="12" t="s">
        <v>1420</v>
      </c>
      <c r="BJ522" s="12"/>
    </row>
    <row r="523" spans="1:62" s="3" customFormat="1" ht="42" x14ac:dyDescent="0.3">
      <c r="A523" s="25" t="s">
        <v>126</v>
      </c>
      <c r="B523" s="26" t="s">
        <v>3053</v>
      </c>
      <c r="C523" s="600" t="s">
        <v>3054</v>
      </c>
      <c r="D523" s="600"/>
      <c r="E523" s="600"/>
      <c r="F523" s="27" t="s">
        <v>154</v>
      </c>
      <c r="G523" s="22" t="s">
        <v>3050</v>
      </c>
      <c r="H523" s="55"/>
      <c r="I523" s="55"/>
      <c r="J523" s="19"/>
      <c r="K523" s="19"/>
      <c r="L523" s="19"/>
      <c r="M523" s="19"/>
      <c r="BE523" s="14"/>
      <c r="BF523" s="15"/>
      <c r="BG523" s="21"/>
      <c r="BH523" s="41"/>
      <c r="BI523" s="12"/>
      <c r="BJ523" s="12" t="s">
        <v>3054</v>
      </c>
    </row>
    <row r="524" spans="1:62" s="3" customFormat="1" ht="15" customHeight="1" x14ac:dyDescent="0.3">
      <c r="A524" s="601" t="s">
        <v>3055</v>
      </c>
      <c r="B524" s="602"/>
      <c r="C524" s="602"/>
      <c r="D524" s="602"/>
      <c r="E524" s="602"/>
      <c r="F524" s="602"/>
      <c r="G524" s="602"/>
      <c r="H524" s="101"/>
      <c r="I524" s="101"/>
      <c r="J524" s="102"/>
      <c r="K524" s="102"/>
      <c r="L524" s="102"/>
      <c r="M524" s="102"/>
      <c r="BE524" s="14" t="s">
        <v>3055</v>
      </c>
      <c r="BF524" s="15"/>
      <c r="BG524" s="21"/>
      <c r="BH524" s="41"/>
      <c r="BI524" s="12"/>
      <c r="BJ524" s="12"/>
    </row>
    <row r="525" spans="1:62" s="3" customFormat="1" ht="15" customHeight="1" x14ac:dyDescent="0.3">
      <c r="A525" s="593" t="s">
        <v>3056</v>
      </c>
      <c r="B525" s="570"/>
      <c r="C525" s="570"/>
      <c r="D525" s="570"/>
      <c r="E525" s="570"/>
      <c r="F525" s="570"/>
      <c r="G525" s="570"/>
      <c r="H525" s="354"/>
      <c r="I525" s="354"/>
      <c r="J525" s="267"/>
      <c r="K525" s="267"/>
      <c r="L525" s="267"/>
      <c r="M525" s="267"/>
      <c r="BE525" s="14"/>
      <c r="BF525" s="15" t="s">
        <v>3056</v>
      </c>
      <c r="BG525" s="21"/>
      <c r="BH525" s="41"/>
      <c r="BI525" s="12"/>
      <c r="BJ525" s="12"/>
    </row>
    <row r="526" spans="1:62" s="3" customFormat="1" ht="24.75" customHeight="1" x14ac:dyDescent="0.3">
      <c r="A526" s="593" t="s">
        <v>3057</v>
      </c>
      <c r="B526" s="570"/>
      <c r="C526" s="570"/>
      <c r="D526" s="570"/>
      <c r="E526" s="570"/>
      <c r="F526" s="570"/>
      <c r="G526" s="570"/>
      <c r="H526" s="354"/>
      <c r="I526" s="354"/>
      <c r="J526" s="267"/>
      <c r="K526" s="267"/>
      <c r="L526" s="267"/>
      <c r="M526" s="267"/>
      <c r="BE526" s="14"/>
      <c r="BF526" s="15" t="s">
        <v>3057</v>
      </c>
      <c r="BG526" s="21"/>
      <c r="BH526" s="41"/>
      <c r="BI526" s="12"/>
      <c r="BJ526" s="12"/>
    </row>
    <row r="527" spans="1:62" s="3" customFormat="1" ht="21.6" x14ac:dyDescent="0.3">
      <c r="A527" s="16" t="s">
        <v>3058</v>
      </c>
      <c r="B527" s="17" t="s">
        <v>3059</v>
      </c>
      <c r="C527" s="568" t="s">
        <v>3060</v>
      </c>
      <c r="D527" s="568"/>
      <c r="E527" s="568"/>
      <c r="F527" s="16" t="s">
        <v>154</v>
      </c>
      <c r="G527" s="30">
        <v>1.85</v>
      </c>
      <c r="H527" s="55">
        <f t="shared" ref="H527:H588" si="32">I527/G527</f>
        <v>3381.67</v>
      </c>
      <c r="I527" s="55">
        <f t="shared" ref="I527:I588" si="33">J527/1.2</f>
        <v>6256.09</v>
      </c>
      <c r="J527" s="19">
        <v>7507.31</v>
      </c>
      <c r="K527" s="19">
        <f t="shared" ref="K527:K588" si="34">L527/G527</f>
        <v>18705.78</v>
      </c>
      <c r="L527" s="19">
        <f t="shared" ref="L527:L588" si="35">M527/1.2</f>
        <v>34605.699999999997</v>
      </c>
      <c r="M527" s="19">
        <v>41526.839999999997</v>
      </c>
      <c r="BE527" s="14"/>
      <c r="BF527" s="15"/>
      <c r="BG527" s="21" t="s">
        <v>3060</v>
      </c>
      <c r="BH527" s="41"/>
      <c r="BI527" s="12"/>
      <c r="BJ527" s="12"/>
    </row>
    <row r="528" spans="1:62" s="3" customFormat="1" ht="20.399999999999999" x14ac:dyDescent="0.3">
      <c r="A528" s="36" t="s">
        <v>75</v>
      </c>
      <c r="B528" s="37" t="s">
        <v>3061</v>
      </c>
      <c r="C528" s="599" t="s">
        <v>3062</v>
      </c>
      <c r="D528" s="599"/>
      <c r="E528" s="599"/>
      <c r="F528" s="38" t="s">
        <v>25</v>
      </c>
      <c r="G528" s="39" t="s">
        <v>33</v>
      </c>
      <c r="H528" s="55"/>
      <c r="I528" s="55"/>
      <c r="J528" s="19"/>
      <c r="K528" s="19"/>
      <c r="L528" s="19"/>
      <c r="M528" s="19"/>
      <c r="BE528" s="14"/>
      <c r="BF528" s="15"/>
      <c r="BG528" s="21"/>
      <c r="BH528" s="41" t="s">
        <v>3062</v>
      </c>
      <c r="BI528" s="12"/>
      <c r="BJ528" s="12"/>
    </row>
    <row r="529" spans="1:62" s="3" customFormat="1" ht="20.399999999999999" x14ac:dyDescent="0.3">
      <c r="A529" s="25"/>
      <c r="B529" s="26" t="s">
        <v>273</v>
      </c>
      <c r="C529" s="600" t="s">
        <v>274</v>
      </c>
      <c r="D529" s="600"/>
      <c r="E529" s="600"/>
      <c r="F529" s="27" t="s">
        <v>67</v>
      </c>
      <c r="G529" s="22" t="s">
        <v>3063</v>
      </c>
      <c r="H529" s="55"/>
      <c r="I529" s="55"/>
      <c r="J529" s="19"/>
      <c r="K529" s="19"/>
      <c r="L529" s="19"/>
      <c r="M529" s="19"/>
      <c r="BE529" s="14"/>
      <c r="BF529" s="15"/>
      <c r="BG529" s="21"/>
      <c r="BH529" s="41"/>
      <c r="BI529" s="12" t="s">
        <v>274</v>
      </c>
      <c r="BJ529" s="12"/>
    </row>
    <row r="530" spans="1:62" s="3" customFormat="1" ht="20.399999999999999" x14ac:dyDescent="0.3">
      <c r="A530" s="36" t="s">
        <v>139</v>
      </c>
      <c r="B530" s="37" t="s">
        <v>3064</v>
      </c>
      <c r="C530" s="599" t="s">
        <v>3065</v>
      </c>
      <c r="D530" s="599"/>
      <c r="E530" s="599"/>
      <c r="F530" s="38" t="s">
        <v>154</v>
      </c>
      <c r="G530" s="39" t="s">
        <v>3066</v>
      </c>
      <c r="H530" s="55"/>
      <c r="I530" s="55"/>
      <c r="J530" s="19"/>
      <c r="K530" s="19"/>
      <c r="L530" s="19"/>
      <c r="M530" s="19"/>
      <c r="BE530" s="14"/>
      <c r="BF530" s="15"/>
      <c r="BG530" s="21"/>
      <c r="BH530" s="41" t="s">
        <v>3065</v>
      </c>
      <c r="BI530" s="12"/>
      <c r="BJ530" s="12"/>
    </row>
    <row r="531" spans="1:62" s="3" customFormat="1" ht="31.8" x14ac:dyDescent="0.3">
      <c r="A531" s="25"/>
      <c r="B531" s="26" t="s">
        <v>3067</v>
      </c>
      <c r="C531" s="600" t="s">
        <v>3068</v>
      </c>
      <c r="D531" s="600"/>
      <c r="E531" s="600"/>
      <c r="F531" s="27" t="s">
        <v>67</v>
      </c>
      <c r="G531" s="22" t="s">
        <v>3069</v>
      </c>
      <c r="H531" s="55"/>
      <c r="I531" s="55"/>
      <c r="J531" s="19"/>
      <c r="K531" s="19"/>
      <c r="L531" s="19"/>
      <c r="M531" s="19"/>
      <c r="BE531" s="14"/>
      <c r="BF531" s="15"/>
      <c r="BG531" s="21"/>
      <c r="BH531" s="41"/>
      <c r="BI531" s="12" t="s">
        <v>3068</v>
      </c>
      <c r="BJ531" s="12"/>
    </row>
    <row r="532" spans="1:62" s="3" customFormat="1" ht="21.6" x14ac:dyDescent="0.3">
      <c r="A532" s="25"/>
      <c r="B532" s="26" t="s">
        <v>3070</v>
      </c>
      <c r="C532" s="600" t="s">
        <v>3071</v>
      </c>
      <c r="D532" s="600"/>
      <c r="E532" s="600"/>
      <c r="F532" s="27" t="s">
        <v>38</v>
      </c>
      <c r="G532" s="22" t="s">
        <v>3072</v>
      </c>
      <c r="H532" s="55"/>
      <c r="I532" s="55"/>
      <c r="J532" s="19"/>
      <c r="K532" s="19"/>
      <c r="L532" s="19"/>
      <c r="M532" s="19"/>
      <c r="BE532" s="14"/>
      <c r="BF532" s="15"/>
      <c r="BG532" s="21"/>
      <c r="BH532" s="41"/>
      <c r="BI532" s="12" t="s">
        <v>3071</v>
      </c>
      <c r="BJ532" s="12"/>
    </row>
    <row r="533" spans="1:62" s="3" customFormat="1" ht="21.6" x14ac:dyDescent="0.3">
      <c r="A533" s="25" t="s">
        <v>126</v>
      </c>
      <c r="B533" s="26" t="s">
        <v>3073</v>
      </c>
      <c r="C533" s="600" t="s">
        <v>3074</v>
      </c>
      <c r="D533" s="600"/>
      <c r="E533" s="600"/>
      <c r="F533" s="27" t="s">
        <v>154</v>
      </c>
      <c r="G533" s="22" t="s">
        <v>3066</v>
      </c>
      <c r="H533" s="55"/>
      <c r="I533" s="55"/>
      <c r="J533" s="19"/>
      <c r="K533" s="19"/>
      <c r="L533" s="19"/>
      <c r="M533" s="19"/>
      <c r="BE533" s="14"/>
      <c r="BF533" s="15"/>
      <c r="BG533" s="21"/>
      <c r="BH533" s="41"/>
      <c r="BI533" s="12"/>
      <c r="BJ533" s="12" t="s">
        <v>3074</v>
      </c>
    </row>
    <row r="534" spans="1:62" s="3" customFormat="1" ht="21.6" x14ac:dyDescent="0.3">
      <c r="A534" s="16" t="s">
        <v>3075</v>
      </c>
      <c r="B534" s="17" t="s">
        <v>3076</v>
      </c>
      <c r="C534" s="568" t="s">
        <v>3077</v>
      </c>
      <c r="D534" s="568"/>
      <c r="E534" s="568"/>
      <c r="F534" s="16" t="s">
        <v>38</v>
      </c>
      <c r="G534" s="23">
        <v>1</v>
      </c>
      <c r="H534" s="55">
        <f t="shared" si="32"/>
        <v>1421.91</v>
      </c>
      <c r="I534" s="55">
        <f t="shared" si="33"/>
        <v>1421.91</v>
      </c>
      <c r="J534" s="19">
        <v>1706.29</v>
      </c>
      <c r="K534" s="19">
        <f t="shared" si="34"/>
        <v>2814.18</v>
      </c>
      <c r="L534" s="19">
        <f t="shared" si="35"/>
        <v>2814.18</v>
      </c>
      <c r="M534" s="19">
        <v>3377.02</v>
      </c>
      <c r="BE534" s="14"/>
      <c r="BF534" s="15"/>
      <c r="BG534" s="21" t="s">
        <v>3077</v>
      </c>
      <c r="BH534" s="41"/>
      <c r="BI534" s="12"/>
      <c r="BJ534" s="12"/>
    </row>
    <row r="535" spans="1:62" s="3" customFormat="1" ht="20.399999999999999" x14ac:dyDescent="0.3">
      <c r="A535" s="36" t="s">
        <v>139</v>
      </c>
      <c r="B535" s="37" t="s">
        <v>3078</v>
      </c>
      <c r="C535" s="599" t="s">
        <v>3079</v>
      </c>
      <c r="D535" s="599"/>
      <c r="E535" s="599"/>
      <c r="F535" s="38" t="s">
        <v>38</v>
      </c>
      <c r="G535" s="39" t="s">
        <v>1175</v>
      </c>
      <c r="H535" s="55"/>
      <c r="I535" s="55"/>
      <c r="J535" s="19"/>
      <c r="K535" s="19"/>
      <c r="L535" s="19"/>
      <c r="M535" s="19"/>
      <c r="BE535" s="14"/>
      <c r="BF535" s="15"/>
      <c r="BG535" s="21"/>
      <c r="BH535" s="41" t="s">
        <v>3079</v>
      </c>
      <c r="BI535" s="12"/>
      <c r="BJ535" s="12"/>
    </row>
    <row r="536" spans="1:62" s="3" customFormat="1" ht="20.399999999999999" x14ac:dyDescent="0.3">
      <c r="A536" s="25"/>
      <c r="B536" s="26" t="s">
        <v>273</v>
      </c>
      <c r="C536" s="600" t="s">
        <v>274</v>
      </c>
      <c r="D536" s="600"/>
      <c r="E536" s="600"/>
      <c r="F536" s="27" t="s">
        <v>67</v>
      </c>
      <c r="G536" s="22" t="s">
        <v>3080</v>
      </c>
      <c r="H536" s="55"/>
      <c r="I536" s="55"/>
      <c r="J536" s="19"/>
      <c r="K536" s="19"/>
      <c r="L536" s="19"/>
      <c r="M536" s="19"/>
      <c r="BE536" s="14"/>
      <c r="BF536" s="15"/>
      <c r="BG536" s="21"/>
      <c r="BH536" s="41"/>
      <c r="BI536" s="12" t="s">
        <v>274</v>
      </c>
      <c r="BJ536" s="12"/>
    </row>
    <row r="537" spans="1:62" s="3" customFormat="1" ht="21.6" x14ac:dyDescent="0.3">
      <c r="A537" s="25"/>
      <c r="B537" s="26" t="s">
        <v>3081</v>
      </c>
      <c r="C537" s="600" t="s">
        <v>3082</v>
      </c>
      <c r="D537" s="600"/>
      <c r="E537" s="600"/>
      <c r="F537" s="27" t="s">
        <v>138</v>
      </c>
      <c r="G537" s="22" t="s">
        <v>1492</v>
      </c>
      <c r="H537" s="55"/>
      <c r="I537" s="55"/>
      <c r="J537" s="19"/>
      <c r="K537" s="19"/>
      <c r="L537" s="19"/>
      <c r="M537" s="19"/>
      <c r="BE537" s="14"/>
      <c r="BF537" s="15"/>
      <c r="BG537" s="21"/>
      <c r="BH537" s="41"/>
      <c r="BI537" s="12" t="s">
        <v>3082</v>
      </c>
      <c r="BJ537" s="12"/>
    </row>
    <row r="538" spans="1:62" s="3" customFormat="1" ht="21.6" x14ac:dyDescent="0.3">
      <c r="A538" s="25" t="s">
        <v>126</v>
      </c>
      <c r="B538" s="26" t="s">
        <v>3083</v>
      </c>
      <c r="C538" s="600" t="s">
        <v>3084</v>
      </c>
      <c r="D538" s="600"/>
      <c r="E538" s="600"/>
      <c r="F538" s="27" t="s">
        <v>38</v>
      </c>
      <c r="G538" s="22" t="s">
        <v>1175</v>
      </c>
      <c r="H538" s="55"/>
      <c r="I538" s="55"/>
      <c r="J538" s="19"/>
      <c r="K538" s="19"/>
      <c r="L538" s="19"/>
      <c r="M538" s="19"/>
      <c r="BE538" s="14"/>
      <c r="BF538" s="15"/>
      <c r="BG538" s="21"/>
      <c r="BH538" s="41"/>
      <c r="BI538" s="12"/>
      <c r="BJ538" s="12" t="s">
        <v>3084</v>
      </c>
    </row>
    <row r="539" spans="1:62" s="3" customFormat="1" ht="15" customHeight="1" x14ac:dyDescent="0.3">
      <c r="A539" s="593" t="s">
        <v>3085</v>
      </c>
      <c r="B539" s="570"/>
      <c r="C539" s="570"/>
      <c r="D539" s="570"/>
      <c r="E539" s="570"/>
      <c r="F539" s="570"/>
      <c r="G539" s="570"/>
      <c r="H539" s="354"/>
      <c r="I539" s="354"/>
      <c r="J539" s="267"/>
      <c r="K539" s="267"/>
      <c r="L539" s="267"/>
      <c r="M539" s="267"/>
      <c r="BE539" s="14"/>
      <c r="BF539" s="15" t="s">
        <v>3085</v>
      </c>
      <c r="BG539" s="21"/>
      <c r="BH539" s="41"/>
      <c r="BI539" s="12"/>
      <c r="BJ539" s="12"/>
    </row>
    <row r="540" spans="1:62" s="3" customFormat="1" ht="24.75" customHeight="1" x14ac:dyDescent="0.3">
      <c r="A540" s="593" t="s">
        <v>3086</v>
      </c>
      <c r="B540" s="570"/>
      <c r="C540" s="570"/>
      <c r="D540" s="570"/>
      <c r="E540" s="570"/>
      <c r="F540" s="570"/>
      <c r="G540" s="570"/>
      <c r="H540" s="354"/>
      <c r="I540" s="354"/>
      <c r="J540" s="267"/>
      <c r="K540" s="267"/>
      <c r="L540" s="267"/>
      <c r="M540" s="267"/>
      <c r="BE540" s="14"/>
      <c r="BF540" s="15" t="s">
        <v>3086</v>
      </c>
      <c r="BG540" s="21"/>
      <c r="BH540" s="41"/>
      <c r="BI540" s="12"/>
      <c r="BJ540" s="12"/>
    </row>
    <row r="541" spans="1:62" s="3" customFormat="1" ht="21.6" x14ac:dyDescent="0.3">
      <c r="A541" s="16" t="s">
        <v>3087</v>
      </c>
      <c r="B541" s="17" t="s">
        <v>3059</v>
      </c>
      <c r="C541" s="568" t="s">
        <v>3060</v>
      </c>
      <c r="D541" s="568"/>
      <c r="E541" s="568"/>
      <c r="F541" s="16" t="s">
        <v>154</v>
      </c>
      <c r="G541" s="30">
        <v>1.85</v>
      </c>
      <c r="H541" s="55">
        <f t="shared" si="32"/>
        <v>3381.67</v>
      </c>
      <c r="I541" s="55">
        <f t="shared" si="33"/>
        <v>6256.09</v>
      </c>
      <c r="J541" s="19">
        <v>7507.31</v>
      </c>
      <c r="K541" s="19">
        <f t="shared" si="34"/>
        <v>18705.78</v>
      </c>
      <c r="L541" s="19">
        <f t="shared" si="35"/>
        <v>34605.699999999997</v>
      </c>
      <c r="M541" s="19">
        <v>41526.839999999997</v>
      </c>
      <c r="BE541" s="14"/>
      <c r="BF541" s="15"/>
      <c r="BG541" s="21" t="s">
        <v>3060</v>
      </c>
      <c r="BH541" s="41"/>
      <c r="BI541" s="12"/>
      <c r="BJ541" s="12"/>
    </row>
    <row r="542" spans="1:62" s="3" customFormat="1" ht="20.399999999999999" x14ac:dyDescent="0.3">
      <c r="A542" s="36" t="s">
        <v>75</v>
      </c>
      <c r="B542" s="37" t="s">
        <v>3061</v>
      </c>
      <c r="C542" s="599" t="s">
        <v>3062</v>
      </c>
      <c r="D542" s="599"/>
      <c r="E542" s="599"/>
      <c r="F542" s="38" t="s">
        <v>25</v>
      </c>
      <c r="G542" s="39" t="s">
        <v>33</v>
      </c>
      <c r="H542" s="55"/>
      <c r="I542" s="55"/>
      <c r="J542" s="19"/>
      <c r="K542" s="19"/>
      <c r="L542" s="19"/>
      <c r="M542" s="19"/>
      <c r="BE542" s="14"/>
      <c r="BF542" s="15"/>
      <c r="BG542" s="21"/>
      <c r="BH542" s="41" t="s">
        <v>3062</v>
      </c>
      <c r="BI542" s="12"/>
      <c r="BJ542" s="12"/>
    </row>
    <row r="543" spans="1:62" s="3" customFormat="1" ht="20.399999999999999" x14ac:dyDescent="0.3">
      <c r="A543" s="25"/>
      <c r="B543" s="26" t="s">
        <v>273</v>
      </c>
      <c r="C543" s="600" t="s">
        <v>274</v>
      </c>
      <c r="D543" s="600"/>
      <c r="E543" s="600"/>
      <c r="F543" s="27" t="s">
        <v>67</v>
      </c>
      <c r="G543" s="22" t="s">
        <v>3063</v>
      </c>
      <c r="H543" s="55"/>
      <c r="I543" s="55"/>
      <c r="J543" s="19"/>
      <c r="K543" s="19"/>
      <c r="L543" s="19"/>
      <c r="M543" s="19"/>
      <c r="BE543" s="14"/>
      <c r="BF543" s="15"/>
      <c r="BG543" s="21"/>
      <c r="BH543" s="41"/>
      <c r="BI543" s="12" t="s">
        <v>274</v>
      </c>
      <c r="BJ543" s="12"/>
    </row>
    <row r="544" spans="1:62" s="3" customFormat="1" ht="20.399999999999999" x14ac:dyDescent="0.3">
      <c r="A544" s="36" t="s">
        <v>139</v>
      </c>
      <c r="B544" s="37" t="s">
        <v>3064</v>
      </c>
      <c r="C544" s="599" t="s">
        <v>3065</v>
      </c>
      <c r="D544" s="599"/>
      <c r="E544" s="599"/>
      <c r="F544" s="38" t="s">
        <v>154</v>
      </c>
      <c r="G544" s="39" t="s">
        <v>3066</v>
      </c>
      <c r="H544" s="55"/>
      <c r="I544" s="55"/>
      <c r="J544" s="19"/>
      <c r="K544" s="19"/>
      <c r="L544" s="19"/>
      <c r="M544" s="19"/>
      <c r="BE544" s="14"/>
      <c r="BF544" s="15"/>
      <c r="BG544" s="21"/>
      <c r="BH544" s="41" t="s">
        <v>3065</v>
      </c>
      <c r="BI544" s="12"/>
      <c r="BJ544" s="12"/>
    </row>
    <row r="545" spans="1:62" s="3" customFormat="1" ht="31.8" x14ac:dyDescent="0.3">
      <c r="A545" s="25"/>
      <c r="B545" s="26" t="s">
        <v>3067</v>
      </c>
      <c r="C545" s="600" t="s">
        <v>3068</v>
      </c>
      <c r="D545" s="600"/>
      <c r="E545" s="600"/>
      <c r="F545" s="27" t="s">
        <v>67</v>
      </c>
      <c r="G545" s="22" t="s">
        <v>3069</v>
      </c>
      <c r="H545" s="55"/>
      <c r="I545" s="55"/>
      <c r="J545" s="19"/>
      <c r="K545" s="19"/>
      <c r="L545" s="19"/>
      <c r="M545" s="19"/>
      <c r="BE545" s="14"/>
      <c r="BF545" s="15"/>
      <c r="BG545" s="21"/>
      <c r="BH545" s="41"/>
      <c r="BI545" s="12" t="s">
        <v>3068</v>
      </c>
      <c r="BJ545" s="12"/>
    </row>
    <row r="546" spans="1:62" s="3" customFormat="1" ht="21.6" x14ac:dyDescent="0.3">
      <c r="A546" s="25"/>
      <c r="B546" s="26" t="s">
        <v>3070</v>
      </c>
      <c r="C546" s="600" t="s">
        <v>3071</v>
      </c>
      <c r="D546" s="600"/>
      <c r="E546" s="600"/>
      <c r="F546" s="27" t="s">
        <v>38</v>
      </c>
      <c r="G546" s="22" t="s">
        <v>3072</v>
      </c>
      <c r="H546" s="55"/>
      <c r="I546" s="55"/>
      <c r="J546" s="19"/>
      <c r="K546" s="19"/>
      <c r="L546" s="19"/>
      <c r="M546" s="19"/>
      <c r="BE546" s="14"/>
      <c r="BF546" s="15"/>
      <c r="BG546" s="21"/>
      <c r="BH546" s="41"/>
      <c r="BI546" s="12" t="s">
        <v>3071</v>
      </c>
      <c r="BJ546" s="12"/>
    </row>
    <row r="547" spans="1:62" s="3" customFormat="1" ht="21.6" x14ac:dyDescent="0.3">
      <c r="A547" s="25" t="s">
        <v>126</v>
      </c>
      <c r="B547" s="26" t="s">
        <v>3073</v>
      </c>
      <c r="C547" s="600" t="s">
        <v>3074</v>
      </c>
      <c r="D547" s="600"/>
      <c r="E547" s="600"/>
      <c r="F547" s="27" t="s">
        <v>154</v>
      </c>
      <c r="G547" s="22" t="s">
        <v>3066</v>
      </c>
      <c r="H547" s="55"/>
      <c r="I547" s="55"/>
      <c r="J547" s="19"/>
      <c r="K547" s="19"/>
      <c r="L547" s="19"/>
      <c r="M547" s="19"/>
      <c r="BE547" s="14"/>
      <c r="BF547" s="15"/>
      <c r="BG547" s="21"/>
      <c r="BH547" s="41"/>
      <c r="BI547" s="12"/>
      <c r="BJ547" s="12" t="s">
        <v>3074</v>
      </c>
    </row>
    <row r="548" spans="1:62" s="3" customFormat="1" ht="15" customHeight="1" x14ac:dyDescent="0.3">
      <c r="A548" s="593" t="s">
        <v>3088</v>
      </c>
      <c r="B548" s="570"/>
      <c r="C548" s="570"/>
      <c r="D548" s="570"/>
      <c r="E548" s="570"/>
      <c r="F548" s="570"/>
      <c r="G548" s="570"/>
      <c r="H548" s="354"/>
      <c r="I548" s="354"/>
      <c r="J548" s="267"/>
      <c r="K548" s="267"/>
      <c r="L548" s="267"/>
      <c r="M548" s="267"/>
      <c r="BE548" s="14"/>
      <c r="BF548" s="15" t="s">
        <v>3088</v>
      </c>
      <c r="BG548" s="21"/>
      <c r="BH548" s="41"/>
      <c r="BI548" s="12"/>
      <c r="BJ548" s="12"/>
    </row>
    <row r="549" spans="1:62" s="3" customFormat="1" ht="24.75" customHeight="1" x14ac:dyDescent="0.3">
      <c r="A549" s="593" t="s">
        <v>3089</v>
      </c>
      <c r="B549" s="570"/>
      <c r="C549" s="570"/>
      <c r="D549" s="570"/>
      <c r="E549" s="570"/>
      <c r="F549" s="570"/>
      <c r="G549" s="570"/>
      <c r="H549" s="354"/>
      <c r="I549" s="354"/>
      <c r="J549" s="267"/>
      <c r="K549" s="267"/>
      <c r="L549" s="267"/>
      <c r="M549" s="267"/>
      <c r="BE549" s="14"/>
      <c r="BF549" s="15" t="s">
        <v>3089</v>
      </c>
      <c r="BG549" s="21"/>
      <c r="BH549" s="41"/>
      <c r="BI549" s="12"/>
      <c r="BJ549" s="12"/>
    </row>
    <row r="550" spans="1:62" s="3" customFormat="1" ht="21.6" x14ac:dyDescent="0.3">
      <c r="A550" s="16" t="s">
        <v>3090</v>
      </c>
      <c r="B550" s="17" t="s">
        <v>3091</v>
      </c>
      <c r="C550" s="568" t="s">
        <v>3092</v>
      </c>
      <c r="D550" s="568"/>
      <c r="E550" s="568"/>
      <c r="F550" s="16" t="s">
        <v>154</v>
      </c>
      <c r="G550" s="30">
        <v>1.64</v>
      </c>
      <c r="H550" s="55">
        <f t="shared" si="32"/>
        <v>2794.09</v>
      </c>
      <c r="I550" s="55">
        <f t="shared" si="33"/>
        <v>4582.3100000000004</v>
      </c>
      <c r="J550" s="19">
        <v>5498.77</v>
      </c>
      <c r="K550" s="19">
        <f t="shared" si="34"/>
        <v>18826.939999999999</v>
      </c>
      <c r="L550" s="19">
        <f t="shared" si="35"/>
        <v>30876.18</v>
      </c>
      <c r="M550" s="19">
        <v>37051.42</v>
      </c>
      <c r="BE550" s="14"/>
      <c r="BF550" s="15"/>
      <c r="BG550" s="21" t="s">
        <v>3092</v>
      </c>
      <c r="BH550" s="41"/>
      <c r="BI550" s="12"/>
      <c r="BJ550" s="12"/>
    </row>
    <row r="551" spans="1:62" s="3" customFormat="1" ht="20.399999999999999" x14ac:dyDescent="0.3">
      <c r="A551" s="25"/>
      <c r="B551" s="26" t="s">
        <v>273</v>
      </c>
      <c r="C551" s="600" t="s">
        <v>274</v>
      </c>
      <c r="D551" s="600"/>
      <c r="E551" s="600"/>
      <c r="F551" s="27" t="s">
        <v>67</v>
      </c>
      <c r="G551" s="22" t="s">
        <v>3093</v>
      </c>
      <c r="H551" s="55"/>
      <c r="I551" s="55"/>
      <c r="J551" s="19"/>
      <c r="K551" s="19"/>
      <c r="L551" s="19"/>
      <c r="M551" s="19"/>
      <c r="BE551" s="14"/>
      <c r="BF551" s="15"/>
      <c r="BG551" s="21"/>
      <c r="BH551" s="41"/>
      <c r="BI551" s="12" t="s">
        <v>274</v>
      </c>
      <c r="BJ551" s="12"/>
    </row>
    <row r="552" spans="1:62" s="3" customFormat="1" ht="20.399999999999999" x14ac:dyDescent="0.3">
      <c r="A552" s="25"/>
      <c r="B552" s="26" t="s">
        <v>636</v>
      </c>
      <c r="C552" s="600" t="s">
        <v>637</v>
      </c>
      <c r="D552" s="600"/>
      <c r="E552" s="600"/>
      <c r="F552" s="27" t="s">
        <v>67</v>
      </c>
      <c r="G552" s="22" t="s">
        <v>3094</v>
      </c>
      <c r="H552" s="55"/>
      <c r="I552" s="55"/>
      <c r="J552" s="19"/>
      <c r="K552" s="19"/>
      <c r="L552" s="19"/>
      <c r="M552" s="19"/>
      <c r="BE552" s="14"/>
      <c r="BF552" s="15"/>
      <c r="BG552" s="21"/>
      <c r="BH552" s="41"/>
      <c r="BI552" s="12" t="s">
        <v>637</v>
      </c>
      <c r="BJ552" s="12"/>
    </row>
    <row r="553" spans="1:62" s="3" customFormat="1" ht="20.399999999999999" x14ac:dyDescent="0.3">
      <c r="A553" s="36" t="s">
        <v>75</v>
      </c>
      <c r="B553" s="37" t="s">
        <v>3095</v>
      </c>
      <c r="C553" s="599" t="s">
        <v>3096</v>
      </c>
      <c r="D553" s="599"/>
      <c r="E553" s="599"/>
      <c r="F553" s="38" t="s">
        <v>38</v>
      </c>
      <c r="G553" s="39" t="s">
        <v>33</v>
      </c>
      <c r="H553" s="55"/>
      <c r="I553" s="55"/>
      <c r="J553" s="19"/>
      <c r="K553" s="19"/>
      <c r="L553" s="19"/>
      <c r="M553" s="19"/>
      <c r="BE553" s="14"/>
      <c r="BF553" s="15"/>
      <c r="BG553" s="21"/>
      <c r="BH553" s="41" t="s">
        <v>3096</v>
      </c>
      <c r="BI553" s="12"/>
      <c r="BJ553" s="12"/>
    </row>
    <row r="554" spans="1:62" s="3" customFormat="1" ht="62.4" x14ac:dyDescent="0.3">
      <c r="A554" s="25"/>
      <c r="B554" s="26" t="s">
        <v>3097</v>
      </c>
      <c r="C554" s="600" t="s">
        <v>3098</v>
      </c>
      <c r="D554" s="600"/>
      <c r="E554" s="600"/>
      <c r="F554" s="27" t="s">
        <v>38</v>
      </c>
      <c r="G554" s="22" t="s">
        <v>3099</v>
      </c>
      <c r="H554" s="55"/>
      <c r="I554" s="55"/>
      <c r="J554" s="19"/>
      <c r="K554" s="19"/>
      <c r="L554" s="19"/>
      <c r="M554" s="19"/>
      <c r="BE554" s="14"/>
      <c r="BF554" s="15"/>
      <c r="BG554" s="21"/>
      <c r="BH554" s="41"/>
      <c r="BI554" s="12" t="s">
        <v>3098</v>
      </c>
      <c r="BJ554" s="12"/>
    </row>
    <row r="555" spans="1:62" s="3" customFormat="1" ht="31.8" x14ac:dyDescent="0.3">
      <c r="A555" s="25" t="s">
        <v>126</v>
      </c>
      <c r="B555" s="26" t="s">
        <v>3100</v>
      </c>
      <c r="C555" s="600" t="s">
        <v>3101</v>
      </c>
      <c r="D555" s="600"/>
      <c r="E555" s="600"/>
      <c r="F555" s="27" t="s">
        <v>38</v>
      </c>
      <c r="G555" s="22" t="s">
        <v>3102</v>
      </c>
      <c r="H555" s="55"/>
      <c r="I555" s="55"/>
      <c r="J555" s="19"/>
      <c r="K555" s="19"/>
      <c r="L555" s="19"/>
      <c r="M555" s="19"/>
      <c r="BE555" s="14"/>
      <c r="BF555" s="15"/>
      <c r="BG555" s="21"/>
      <c r="BH555" s="41"/>
      <c r="BI555" s="12"/>
      <c r="BJ555" s="12" t="s">
        <v>3101</v>
      </c>
    </row>
    <row r="556" spans="1:62" s="3" customFormat="1" ht="21.6" x14ac:dyDescent="0.3">
      <c r="A556" s="25" t="s">
        <v>126</v>
      </c>
      <c r="B556" s="26" t="s">
        <v>3083</v>
      </c>
      <c r="C556" s="600" t="s">
        <v>3084</v>
      </c>
      <c r="D556" s="600"/>
      <c r="E556" s="600"/>
      <c r="F556" s="27" t="s">
        <v>38</v>
      </c>
      <c r="G556" s="22" t="s">
        <v>3102</v>
      </c>
      <c r="H556" s="55"/>
      <c r="I556" s="55"/>
      <c r="J556" s="19"/>
      <c r="K556" s="19"/>
      <c r="L556" s="19"/>
      <c r="M556" s="19"/>
      <c r="BE556" s="14"/>
      <c r="BF556" s="15"/>
      <c r="BG556" s="21"/>
      <c r="BH556" s="41"/>
      <c r="BI556" s="12"/>
      <c r="BJ556" s="12" t="s">
        <v>3084</v>
      </c>
    </row>
    <row r="557" spans="1:62" s="3" customFormat="1" ht="15" customHeight="1" x14ac:dyDescent="0.3">
      <c r="A557" s="593" t="s">
        <v>3103</v>
      </c>
      <c r="B557" s="570"/>
      <c r="C557" s="570"/>
      <c r="D557" s="570"/>
      <c r="E557" s="570"/>
      <c r="F557" s="570"/>
      <c r="G557" s="570"/>
      <c r="H557" s="354"/>
      <c r="I557" s="354"/>
      <c r="J557" s="267"/>
      <c r="K557" s="267"/>
      <c r="L557" s="267"/>
      <c r="M557" s="267"/>
      <c r="BE557" s="14"/>
      <c r="BF557" s="15" t="s">
        <v>3103</v>
      </c>
      <c r="BG557" s="21"/>
      <c r="BH557" s="41"/>
      <c r="BI557" s="12"/>
      <c r="BJ557" s="12"/>
    </row>
    <row r="558" spans="1:62" s="3" customFormat="1" ht="24.75" customHeight="1" x14ac:dyDescent="0.3">
      <c r="A558" s="593" t="s">
        <v>3104</v>
      </c>
      <c r="B558" s="570"/>
      <c r="C558" s="570"/>
      <c r="D558" s="570"/>
      <c r="E558" s="570"/>
      <c r="F558" s="570"/>
      <c r="G558" s="570"/>
      <c r="H558" s="354"/>
      <c r="I558" s="354"/>
      <c r="J558" s="267"/>
      <c r="K558" s="267"/>
      <c r="L558" s="267"/>
      <c r="M558" s="267"/>
      <c r="BE558" s="14"/>
      <c r="BF558" s="15" t="s">
        <v>3104</v>
      </c>
      <c r="BG558" s="21"/>
      <c r="BH558" s="41"/>
      <c r="BI558" s="12"/>
      <c r="BJ558" s="12"/>
    </row>
    <row r="559" spans="1:62" s="3" customFormat="1" ht="42" x14ac:dyDescent="0.3">
      <c r="A559" s="16" t="s">
        <v>3105</v>
      </c>
      <c r="B559" s="17" t="s">
        <v>3106</v>
      </c>
      <c r="C559" s="568" t="s">
        <v>3107</v>
      </c>
      <c r="D559" s="568"/>
      <c r="E559" s="568"/>
      <c r="F559" s="16" t="s">
        <v>325</v>
      </c>
      <c r="G559" s="29">
        <v>1.8499999999999999E-2</v>
      </c>
      <c r="H559" s="55">
        <f t="shared" si="32"/>
        <v>187207.03</v>
      </c>
      <c r="I559" s="55">
        <f t="shared" si="33"/>
        <v>3463.33</v>
      </c>
      <c r="J559" s="19">
        <v>4156</v>
      </c>
      <c r="K559" s="19">
        <f t="shared" si="34"/>
        <v>32124.86</v>
      </c>
      <c r="L559" s="19">
        <f t="shared" si="35"/>
        <v>594.30999999999995</v>
      </c>
      <c r="M559" s="19">
        <v>713.17</v>
      </c>
      <c r="BE559" s="14"/>
      <c r="BF559" s="15"/>
      <c r="BG559" s="21" t="s">
        <v>3107</v>
      </c>
      <c r="BH559" s="41"/>
      <c r="BI559" s="12"/>
      <c r="BJ559" s="12"/>
    </row>
    <row r="560" spans="1:62" s="3" customFormat="1" ht="21.6" x14ac:dyDescent="0.3">
      <c r="A560" s="25"/>
      <c r="B560" s="26" t="s">
        <v>3108</v>
      </c>
      <c r="C560" s="600" t="s">
        <v>3109</v>
      </c>
      <c r="D560" s="600"/>
      <c r="E560" s="600"/>
      <c r="F560" s="27" t="s">
        <v>67</v>
      </c>
      <c r="G560" s="22" t="s">
        <v>3110</v>
      </c>
      <c r="H560" s="55"/>
      <c r="I560" s="55"/>
      <c r="J560" s="19"/>
      <c r="K560" s="19"/>
      <c r="L560" s="19"/>
      <c r="M560" s="19"/>
      <c r="BE560" s="14"/>
      <c r="BF560" s="15"/>
      <c r="BG560" s="21"/>
      <c r="BH560" s="41"/>
      <c r="BI560" s="12" t="s">
        <v>3109</v>
      </c>
      <c r="BJ560" s="12"/>
    </row>
    <row r="561" spans="1:62" s="3" customFormat="1" ht="21.6" x14ac:dyDescent="0.3">
      <c r="A561" s="36" t="s">
        <v>139</v>
      </c>
      <c r="B561" s="37" t="s">
        <v>3111</v>
      </c>
      <c r="C561" s="599" t="s">
        <v>3112</v>
      </c>
      <c r="D561" s="599"/>
      <c r="E561" s="599"/>
      <c r="F561" s="38" t="s">
        <v>154</v>
      </c>
      <c r="G561" s="39" t="s">
        <v>3113</v>
      </c>
      <c r="H561" s="55"/>
      <c r="I561" s="55"/>
      <c r="J561" s="19"/>
      <c r="K561" s="19"/>
      <c r="L561" s="19"/>
      <c r="M561" s="19"/>
      <c r="BE561" s="14"/>
      <c r="BF561" s="15"/>
      <c r="BG561" s="21"/>
      <c r="BH561" s="41" t="s">
        <v>3112</v>
      </c>
      <c r="BI561" s="12"/>
      <c r="BJ561" s="12"/>
    </row>
    <row r="562" spans="1:62" s="3" customFormat="1" ht="20.399999999999999" x14ac:dyDescent="0.3">
      <c r="A562" s="25"/>
      <c r="B562" s="26" t="s">
        <v>438</v>
      </c>
      <c r="C562" s="600" t="s">
        <v>439</v>
      </c>
      <c r="D562" s="600"/>
      <c r="E562" s="600"/>
      <c r="F562" s="27" t="s">
        <v>138</v>
      </c>
      <c r="G562" s="22" t="s">
        <v>3114</v>
      </c>
      <c r="H562" s="55"/>
      <c r="I562" s="55"/>
      <c r="J562" s="19"/>
      <c r="K562" s="19"/>
      <c r="L562" s="19"/>
      <c r="M562" s="19"/>
      <c r="BE562" s="14"/>
      <c r="BF562" s="15"/>
      <c r="BG562" s="21"/>
      <c r="BH562" s="41"/>
      <c r="BI562" s="12" t="s">
        <v>439</v>
      </c>
      <c r="BJ562" s="12"/>
    </row>
    <row r="563" spans="1:62" s="3" customFormat="1" ht="20.399999999999999" x14ac:dyDescent="0.3">
      <c r="A563" s="25"/>
      <c r="B563" s="26" t="s">
        <v>1419</v>
      </c>
      <c r="C563" s="600" t="s">
        <v>1420</v>
      </c>
      <c r="D563" s="600"/>
      <c r="E563" s="600"/>
      <c r="F563" s="27" t="s">
        <v>426</v>
      </c>
      <c r="G563" s="22" t="s">
        <v>3115</v>
      </c>
      <c r="H563" s="55"/>
      <c r="I563" s="55"/>
      <c r="J563" s="19"/>
      <c r="K563" s="19"/>
      <c r="L563" s="19"/>
      <c r="M563" s="19"/>
      <c r="BE563" s="14"/>
      <c r="BF563" s="15"/>
      <c r="BG563" s="21"/>
      <c r="BH563" s="41"/>
      <c r="BI563" s="12" t="s">
        <v>1420</v>
      </c>
      <c r="BJ563" s="12"/>
    </row>
    <row r="564" spans="1:62" s="3" customFormat="1" ht="42" x14ac:dyDescent="0.3">
      <c r="A564" s="25" t="s">
        <v>126</v>
      </c>
      <c r="B564" s="26" t="s">
        <v>3116</v>
      </c>
      <c r="C564" s="600" t="s">
        <v>3117</v>
      </c>
      <c r="D564" s="600"/>
      <c r="E564" s="600"/>
      <c r="F564" s="27" t="s">
        <v>154</v>
      </c>
      <c r="G564" s="22" t="s">
        <v>33</v>
      </c>
      <c r="H564" s="55"/>
      <c r="I564" s="55"/>
      <c r="J564" s="19"/>
      <c r="K564" s="19"/>
      <c r="L564" s="19"/>
      <c r="M564" s="19"/>
      <c r="BE564" s="14"/>
      <c r="BF564" s="15"/>
      <c r="BG564" s="21"/>
      <c r="BH564" s="41"/>
      <c r="BI564" s="12"/>
      <c r="BJ564" s="12" t="s">
        <v>3117</v>
      </c>
    </row>
    <row r="565" spans="1:62" s="3" customFormat="1" ht="24.75" customHeight="1" x14ac:dyDescent="0.3">
      <c r="A565" s="593" t="s">
        <v>3118</v>
      </c>
      <c r="B565" s="570"/>
      <c r="C565" s="570"/>
      <c r="D565" s="570"/>
      <c r="E565" s="570"/>
      <c r="F565" s="570"/>
      <c r="G565" s="570"/>
      <c r="H565" s="354"/>
      <c r="I565" s="354"/>
      <c r="J565" s="267"/>
      <c r="K565" s="267"/>
      <c r="L565" s="267"/>
      <c r="M565" s="267"/>
      <c r="BE565" s="14"/>
      <c r="BF565" s="15" t="s">
        <v>3118</v>
      </c>
      <c r="BG565" s="21"/>
      <c r="BH565" s="41"/>
      <c r="BI565" s="12"/>
      <c r="BJ565" s="12"/>
    </row>
    <row r="566" spans="1:62" s="3" customFormat="1" ht="42" x14ac:dyDescent="0.3">
      <c r="A566" s="16" t="s">
        <v>3119</v>
      </c>
      <c r="B566" s="17" t="s">
        <v>3106</v>
      </c>
      <c r="C566" s="568" t="s">
        <v>3107</v>
      </c>
      <c r="D566" s="568"/>
      <c r="E566" s="568"/>
      <c r="F566" s="16" t="s">
        <v>325</v>
      </c>
      <c r="G566" s="29">
        <v>1.8499999999999999E-2</v>
      </c>
      <c r="H566" s="55">
        <f t="shared" si="32"/>
        <v>187207.03</v>
      </c>
      <c r="I566" s="55">
        <f t="shared" si="33"/>
        <v>3463.33</v>
      </c>
      <c r="J566" s="19">
        <v>4156</v>
      </c>
      <c r="K566" s="19">
        <f t="shared" si="34"/>
        <v>32124.86</v>
      </c>
      <c r="L566" s="19">
        <f t="shared" si="35"/>
        <v>594.30999999999995</v>
      </c>
      <c r="M566" s="19">
        <v>713.17</v>
      </c>
      <c r="BE566" s="14"/>
      <c r="BF566" s="15"/>
      <c r="BG566" s="21" t="s">
        <v>3107</v>
      </c>
      <c r="BH566" s="41"/>
      <c r="BI566" s="12"/>
      <c r="BJ566" s="12"/>
    </row>
    <row r="567" spans="1:62" s="3" customFormat="1" ht="21.6" x14ac:dyDescent="0.3">
      <c r="A567" s="25"/>
      <c r="B567" s="26" t="s">
        <v>3108</v>
      </c>
      <c r="C567" s="600" t="s">
        <v>3109</v>
      </c>
      <c r="D567" s="600"/>
      <c r="E567" s="600"/>
      <c r="F567" s="27" t="s">
        <v>67</v>
      </c>
      <c r="G567" s="22" t="s">
        <v>3110</v>
      </c>
      <c r="H567" s="55"/>
      <c r="I567" s="55"/>
      <c r="J567" s="19"/>
      <c r="K567" s="19"/>
      <c r="L567" s="19"/>
      <c r="M567" s="19"/>
      <c r="BE567" s="14"/>
      <c r="BF567" s="15"/>
      <c r="BG567" s="21"/>
      <c r="BH567" s="41"/>
      <c r="BI567" s="12" t="s">
        <v>3109</v>
      </c>
      <c r="BJ567" s="12"/>
    </row>
    <row r="568" spans="1:62" s="3" customFormat="1" ht="21.6" x14ac:dyDescent="0.3">
      <c r="A568" s="36" t="s">
        <v>139</v>
      </c>
      <c r="B568" s="37" t="s">
        <v>3111</v>
      </c>
      <c r="C568" s="599" t="s">
        <v>3112</v>
      </c>
      <c r="D568" s="599"/>
      <c r="E568" s="599"/>
      <c r="F568" s="38" t="s">
        <v>154</v>
      </c>
      <c r="G568" s="39" t="s">
        <v>3113</v>
      </c>
      <c r="H568" s="55"/>
      <c r="I568" s="55"/>
      <c r="J568" s="19"/>
      <c r="K568" s="19"/>
      <c r="L568" s="19"/>
      <c r="M568" s="19"/>
      <c r="BE568" s="14"/>
      <c r="BF568" s="15"/>
      <c r="BG568" s="21"/>
      <c r="BH568" s="41" t="s">
        <v>3112</v>
      </c>
      <c r="BI568" s="12"/>
      <c r="BJ568" s="12"/>
    </row>
    <row r="569" spans="1:62" s="3" customFormat="1" ht="20.399999999999999" x14ac:dyDescent="0.3">
      <c r="A569" s="25"/>
      <c r="B569" s="26" t="s">
        <v>438</v>
      </c>
      <c r="C569" s="600" t="s">
        <v>439</v>
      </c>
      <c r="D569" s="600"/>
      <c r="E569" s="600"/>
      <c r="F569" s="27" t="s">
        <v>138</v>
      </c>
      <c r="G569" s="22" t="s">
        <v>3114</v>
      </c>
      <c r="H569" s="55"/>
      <c r="I569" s="55"/>
      <c r="J569" s="19"/>
      <c r="K569" s="19"/>
      <c r="L569" s="19"/>
      <c r="M569" s="19"/>
      <c r="BE569" s="14"/>
      <c r="BF569" s="15"/>
      <c r="BG569" s="21"/>
      <c r="BH569" s="41"/>
      <c r="BI569" s="12" t="s">
        <v>439</v>
      </c>
      <c r="BJ569" s="12"/>
    </row>
    <row r="570" spans="1:62" s="3" customFormat="1" ht="20.399999999999999" x14ac:dyDescent="0.3">
      <c r="A570" s="25"/>
      <c r="B570" s="26" t="s">
        <v>1419</v>
      </c>
      <c r="C570" s="600" t="s">
        <v>1420</v>
      </c>
      <c r="D570" s="600"/>
      <c r="E570" s="600"/>
      <c r="F570" s="27" t="s">
        <v>426</v>
      </c>
      <c r="G570" s="22" t="s">
        <v>3115</v>
      </c>
      <c r="H570" s="55"/>
      <c r="I570" s="55"/>
      <c r="J570" s="19"/>
      <c r="K570" s="19"/>
      <c r="L570" s="19"/>
      <c r="M570" s="19"/>
      <c r="BE570" s="14"/>
      <c r="BF570" s="15"/>
      <c r="BG570" s="21"/>
      <c r="BH570" s="41"/>
      <c r="BI570" s="12" t="s">
        <v>1420</v>
      </c>
      <c r="BJ570" s="12"/>
    </row>
    <row r="571" spans="1:62" s="3" customFormat="1" ht="42" x14ac:dyDescent="0.3">
      <c r="A571" s="25" t="s">
        <v>126</v>
      </c>
      <c r="B571" s="26" t="s">
        <v>3116</v>
      </c>
      <c r="C571" s="600" t="s">
        <v>3117</v>
      </c>
      <c r="D571" s="600"/>
      <c r="E571" s="600"/>
      <c r="F571" s="27" t="s">
        <v>154</v>
      </c>
      <c r="G571" s="22" t="s">
        <v>33</v>
      </c>
      <c r="H571" s="55"/>
      <c r="I571" s="55"/>
      <c r="J571" s="19"/>
      <c r="K571" s="19"/>
      <c r="L571" s="19"/>
      <c r="M571" s="19"/>
      <c r="BE571" s="14"/>
      <c r="BF571" s="15"/>
      <c r="BG571" s="21"/>
      <c r="BH571" s="41"/>
      <c r="BI571" s="12"/>
      <c r="BJ571" s="12" t="s">
        <v>3117</v>
      </c>
    </row>
    <row r="572" spans="1:62" s="3" customFormat="1" ht="24.75" customHeight="1" x14ac:dyDescent="0.3">
      <c r="A572" s="593" t="s">
        <v>3120</v>
      </c>
      <c r="B572" s="570"/>
      <c r="C572" s="570"/>
      <c r="D572" s="570"/>
      <c r="E572" s="570"/>
      <c r="F572" s="570"/>
      <c r="G572" s="570"/>
      <c r="H572" s="354"/>
      <c r="I572" s="354"/>
      <c r="J572" s="267"/>
      <c r="K572" s="267"/>
      <c r="L572" s="267"/>
      <c r="M572" s="267"/>
      <c r="BE572" s="14"/>
      <c r="BF572" s="15" t="s">
        <v>3120</v>
      </c>
      <c r="BG572" s="21"/>
      <c r="BH572" s="41"/>
      <c r="BI572" s="12"/>
      <c r="BJ572" s="12"/>
    </row>
    <row r="573" spans="1:62" s="3" customFormat="1" ht="42" x14ac:dyDescent="0.3">
      <c r="A573" s="16" t="s">
        <v>3121</v>
      </c>
      <c r="B573" s="17" t="s">
        <v>3106</v>
      </c>
      <c r="C573" s="568" t="s">
        <v>3107</v>
      </c>
      <c r="D573" s="568"/>
      <c r="E573" s="568"/>
      <c r="F573" s="16" t="s">
        <v>325</v>
      </c>
      <c r="G573" s="29">
        <v>1.6400000000000001E-2</v>
      </c>
      <c r="H573" s="55">
        <f t="shared" si="32"/>
        <v>187209.15</v>
      </c>
      <c r="I573" s="55">
        <f t="shared" si="33"/>
        <v>3070.23</v>
      </c>
      <c r="J573" s="19">
        <v>3684.28</v>
      </c>
      <c r="K573" s="19">
        <f t="shared" si="34"/>
        <v>32124.39</v>
      </c>
      <c r="L573" s="19">
        <f t="shared" si="35"/>
        <v>526.84</v>
      </c>
      <c r="M573" s="19">
        <v>632.21</v>
      </c>
      <c r="BE573" s="14"/>
      <c r="BF573" s="15"/>
      <c r="BG573" s="21" t="s">
        <v>3107</v>
      </c>
      <c r="BH573" s="41"/>
      <c r="BI573" s="12"/>
      <c r="BJ573" s="12"/>
    </row>
    <row r="574" spans="1:62" s="3" customFormat="1" ht="21.6" x14ac:dyDescent="0.3">
      <c r="A574" s="25"/>
      <c r="B574" s="26" t="s">
        <v>3108</v>
      </c>
      <c r="C574" s="600" t="s">
        <v>3109</v>
      </c>
      <c r="D574" s="600"/>
      <c r="E574" s="600"/>
      <c r="F574" s="27" t="s">
        <v>67</v>
      </c>
      <c r="G574" s="22" t="s">
        <v>3122</v>
      </c>
      <c r="H574" s="55"/>
      <c r="I574" s="55"/>
      <c r="J574" s="19"/>
      <c r="K574" s="19"/>
      <c r="L574" s="19"/>
      <c r="M574" s="19"/>
      <c r="BE574" s="14"/>
      <c r="BF574" s="15"/>
      <c r="BG574" s="21"/>
      <c r="BH574" s="41"/>
      <c r="BI574" s="12" t="s">
        <v>3109</v>
      </c>
      <c r="BJ574" s="12"/>
    </row>
    <row r="575" spans="1:62" s="3" customFormat="1" ht="21.6" x14ac:dyDescent="0.3">
      <c r="A575" s="36" t="s">
        <v>139</v>
      </c>
      <c r="B575" s="37" t="s">
        <v>3111</v>
      </c>
      <c r="C575" s="599" t="s">
        <v>3112</v>
      </c>
      <c r="D575" s="599"/>
      <c r="E575" s="599"/>
      <c r="F575" s="38" t="s">
        <v>154</v>
      </c>
      <c r="G575" s="39" t="s">
        <v>3123</v>
      </c>
      <c r="H575" s="55"/>
      <c r="I575" s="55"/>
      <c r="J575" s="19"/>
      <c r="K575" s="19"/>
      <c r="L575" s="19"/>
      <c r="M575" s="19"/>
      <c r="BE575" s="14"/>
      <c r="BF575" s="15"/>
      <c r="BG575" s="21"/>
      <c r="BH575" s="41" t="s">
        <v>3112</v>
      </c>
      <c r="BI575" s="12"/>
      <c r="BJ575" s="12"/>
    </row>
    <row r="576" spans="1:62" s="3" customFormat="1" ht="20.399999999999999" x14ac:dyDescent="0.3">
      <c r="A576" s="25"/>
      <c r="B576" s="26" t="s">
        <v>438</v>
      </c>
      <c r="C576" s="600" t="s">
        <v>439</v>
      </c>
      <c r="D576" s="600"/>
      <c r="E576" s="600"/>
      <c r="F576" s="27" t="s">
        <v>138</v>
      </c>
      <c r="G576" s="22" t="s">
        <v>3124</v>
      </c>
      <c r="H576" s="55"/>
      <c r="I576" s="55"/>
      <c r="J576" s="19"/>
      <c r="K576" s="19"/>
      <c r="L576" s="19"/>
      <c r="M576" s="19"/>
      <c r="BE576" s="14"/>
      <c r="BF576" s="15"/>
      <c r="BG576" s="21"/>
      <c r="BH576" s="41"/>
      <c r="BI576" s="12" t="s">
        <v>439</v>
      </c>
      <c r="BJ576" s="12"/>
    </row>
    <row r="577" spans="1:62" s="3" customFormat="1" ht="20.399999999999999" x14ac:dyDescent="0.3">
      <c r="A577" s="25"/>
      <c r="B577" s="26" t="s">
        <v>1419</v>
      </c>
      <c r="C577" s="600" t="s">
        <v>1420</v>
      </c>
      <c r="D577" s="600"/>
      <c r="E577" s="600"/>
      <c r="F577" s="27" t="s">
        <v>426</v>
      </c>
      <c r="G577" s="22" t="s">
        <v>3125</v>
      </c>
      <c r="H577" s="55"/>
      <c r="I577" s="55"/>
      <c r="J577" s="19"/>
      <c r="K577" s="19"/>
      <c r="L577" s="19"/>
      <c r="M577" s="19"/>
      <c r="BE577" s="14"/>
      <c r="BF577" s="15"/>
      <c r="BG577" s="21"/>
      <c r="BH577" s="41"/>
      <c r="BI577" s="12" t="s">
        <v>1420</v>
      </c>
      <c r="BJ577" s="12"/>
    </row>
    <row r="578" spans="1:62" s="3" customFormat="1" ht="42" x14ac:dyDescent="0.3">
      <c r="A578" s="25" t="s">
        <v>126</v>
      </c>
      <c r="B578" s="26" t="s">
        <v>3116</v>
      </c>
      <c r="C578" s="600" t="s">
        <v>3117</v>
      </c>
      <c r="D578" s="600"/>
      <c r="E578" s="600"/>
      <c r="F578" s="27" t="s">
        <v>154</v>
      </c>
      <c r="G578" s="22" t="s">
        <v>33</v>
      </c>
      <c r="H578" s="55"/>
      <c r="I578" s="55"/>
      <c r="J578" s="19"/>
      <c r="K578" s="19"/>
      <c r="L578" s="19"/>
      <c r="M578" s="19"/>
      <c r="BE578" s="14"/>
      <c r="BF578" s="15"/>
      <c r="BG578" s="21"/>
      <c r="BH578" s="41"/>
      <c r="BI578" s="12"/>
      <c r="BJ578" s="12" t="s">
        <v>3117</v>
      </c>
    </row>
    <row r="579" spans="1:62" s="3" customFormat="1" ht="24.75" customHeight="1" x14ac:dyDescent="0.3">
      <c r="A579" s="593" t="s">
        <v>3126</v>
      </c>
      <c r="B579" s="570"/>
      <c r="C579" s="570"/>
      <c r="D579" s="570"/>
      <c r="E579" s="570"/>
      <c r="F579" s="570"/>
      <c r="G579" s="570"/>
      <c r="H579" s="354"/>
      <c r="I579" s="354"/>
      <c r="J579" s="267"/>
      <c r="K579" s="267"/>
      <c r="L579" s="267"/>
      <c r="M579" s="267"/>
      <c r="BE579" s="14"/>
      <c r="BF579" s="15" t="s">
        <v>3126</v>
      </c>
      <c r="BG579" s="21"/>
      <c r="BH579" s="41"/>
      <c r="BI579" s="12"/>
      <c r="BJ579" s="12"/>
    </row>
    <row r="580" spans="1:62" s="3" customFormat="1" ht="42" x14ac:dyDescent="0.3">
      <c r="A580" s="16" t="s">
        <v>3127</v>
      </c>
      <c r="B580" s="17" t="s">
        <v>3106</v>
      </c>
      <c r="C580" s="568" t="s">
        <v>3107</v>
      </c>
      <c r="D580" s="568"/>
      <c r="E580" s="568"/>
      <c r="F580" s="16" t="s">
        <v>325</v>
      </c>
      <c r="G580" s="29">
        <v>1.6400000000000001E-2</v>
      </c>
      <c r="H580" s="55">
        <f t="shared" si="32"/>
        <v>187209.15</v>
      </c>
      <c r="I580" s="55">
        <f t="shared" si="33"/>
        <v>3070.23</v>
      </c>
      <c r="J580" s="19">
        <v>3684.28</v>
      </c>
      <c r="K580" s="19">
        <f t="shared" si="34"/>
        <v>32124.39</v>
      </c>
      <c r="L580" s="19">
        <f t="shared" si="35"/>
        <v>526.84</v>
      </c>
      <c r="M580" s="19">
        <v>632.21</v>
      </c>
      <c r="BE580" s="14"/>
      <c r="BF580" s="15"/>
      <c r="BG580" s="21" t="s">
        <v>3107</v>
      </c>
      <c r="BH580" s="41"/>
      <c r="BI580" s="12"/>
      <c r="BJ580" s="12"/>
    </row>
    <row r="581" spans="1:62" s="3" customFormat="1" ht="21.6" x14ac:dyDescent="0.3">
      <c r="A581" s="25"/>
      <c r="B581" s="26" t="s">
        <v>3108</v>
      </c>
      <c r="C581" s="600" t="s">
        <v>3109</v>
      </c>
      <c r="D581" s="600"/>
      <c r="E581" s="600"/>
      <c r="F581" s="27" t="s">
        <v>67</v>
      </c>
      <c r="G581" s="22" t="s">
        <v>3122</v>
      </c>
      <c r="H581" s="55"/>
      <c r="I581" s="55"/>
      <c r="J581" s="19"/>
      <c r="K581" s="19"/>
      <c r="L581" s="19"/>
      <c r="M581" s="19"/>
      <c r="BE581" s="14"/>
      <c r="BF581" s="15"/>
      <c r="BG581" s="21"/>
      <c r="BH581" s="41"/>
      <c r="BI581" s="12" t="s">
        <v>3109</v>
      </c>
      <c r="BJ581" s="12"/>
    </row>
    <row r="582" spans="1:62" s="3" customFormat="1" ht="21.6" x14ac:dyDescent="0.3">
      <c r="A582" s="36" t="s">
        <v>139</v>
      </c>
      <c r="B582" s="37" t="s">
        <v>3111</v>
      </c>
      <c r="C582" s="599" t="s">
        <v>3112</v>
      </c>
      <c r="D582" s="599"/>
      <c r="E582" s="599"/>
      <c r="F582" s="38" t="s">
        <v>154</v>
      </c>
      <c r="G582" s="39" t="s">
        <v>3123</v>
      </c>
      <c r="H582" s="55"/>
      <c r="I582" s="55"/>
      <c r="J582" s="19"/>
      <c r="K582" s="19"/>
      <c r="L582" s="19"/>
      <c r="M582" s="19"/>
      <c r="BE582" s="14"/>
      <c r="BF582" s="15"/>
      <c r="BG582" s="21"/>
      <c r="BH582" s="41" t="s">
        <v>3112</v>
      </c>
      <c r="BI582" s="12"/>
      <c r="BJ582" s="12"/>
    </row>
    <row r="583" spans="1:62" s="3" customFormat="1" ht="20.399999999999999" x14ac:dyDescent="0.3">
      <c r="A583" s="25"/>
      <c r="B583" s="26" t="s">
        <v>438</v>
      </c>
      <c r="C583" s="600" t="s">
        <v>439</v>
      </c>
      <c r="D583" s="600"/>
      <c r="E583" s="600"/>
      <c r="F583" s="27" t="s">
        <v>138</v>
      </c>
      <c r="G583" s="22" t="s">
        <v>3124</v>
      </c>
      <c r="H583" s="55"/>
      <c r="I583" s="55"/>
      <c r="J583" s="19"/>
      <c r="K583" s="19"/>
      <c r="L583" s="19"/>
      <c r="M583" s="19"/>
      <c r="BE583" s="14"/>
      <c r="BF583" s="15"/>
      <c r="BG583" s="21"/>
      <c r="BH583" s="41"/>
      <c r="BI583" s="12" t="s">
        <v>439</v>
      </c>
      <c r="BJ583" s="12"/>
    </row>
    <row r="584" spans="1:62" s="3" customFormat="1" ht="20.399999999999999" x14ac:dyDescent="0.3">
      <c r="A584" s="25"/>
      <c r="B584" s="26" t="s">
        <v>1419</v>
      </c>
      <c r="C584" s="600" t="s">
        <v>1420</v>
      </c>
      <c r="D584" s="600"/>
      <c r="E584" s="600"/>
      <c r="F584" s="27" t="s">
        <v>426</v>
      </c>
      <c r="G584" s="22" t="s">
        <v>3125</v>
      </c>
      <c r="H584" s="55"/>
      <c r="I584" s="55"/>
      <c r="J584" s="19"/>
      <c r="K584" s="19"/>
      <c r="L584" s="19"/>
      <c r="M584" s="19"/>
      <c r="BE584" s="14"/>
      <c r="BF584" s="15"/>
      <c r="BG584" s="21"/>
      <c r="BH584" s="41"/>
      <c r="BI584" s="12" t="s">
        <v>1420</v>
      </c>
      <c r="BJ584" s="12"/>
    </row>
    <row r="585" spans="1:62" s="3" customFormat="1" ht="42" x14ac:dyDescent="0.3">
      <c r="A585" s="25" t="s">
        <v>126</v>
      </c>
      <c r="B585" s="26" t="s">
        <v>3116</v>
      </c>
      <c r="C585" s="600" t="s">
        <v>3117</v>
      </c>
      <c r="D585" s="600"/>
      <c r="E585" s="600"/>
      <c r="F585" s="27" t="s">
        <v>154</v>
      </c>
      <c r="G585" s="22" t="s">
        <v>33</v>
      </c>
      <c r="H585" s="55"/>
      <c r="I585" s="55"/>
      <c r="J585" s="19"/>
      <c r="K585" s="19"/>
      <c r="L585" s="19"/>
      <c r="M585" s="19"/>
      <c r="BE585" s="14"/>
      <c r="BF585" s="15"/>
      <c r="BG585" s="21"/>
      <c r="BH585" s="41"/>
      <c r="BI585" s="12"/>
      <c r="BJ585" s="12" t="s">
        <v>3117</v>
      </c>
    </row>
    <row r="586" spans="1:62" s="3" customFormat="1" ht="15" customHeight="1" x14ac:dyDescent="0.3">
      <c r="A586" s="601" t="s">
        <v>3128</v>
      </c>
      <c r="B586" s="602"/>
      <c r="C586" s="602"/>
      <c r="D586" s="602"/>
      <c r="E586" s="602"/>
      <c r="F586" s="602"/>
      <c r="G586" s="602"/>
      <c r="H586" s="101"/>
      <c r="I586" s="101"/>
      <c r="J586" s="102"/>
      <c r="K586" s="102"/>
      <c r="L586" s="102"/>
      <c r="M586" s="102"/>
      <c r="BE586" s="14" t="s">
        <v>3128</v>
      </c>
      <c r="BF586" s="15"/>
      <c r="BG586" s="21"/>
      <c r="BH586" s="41"/>
      <c r="BI586" s="12"/>
      <c r="BJ586" s="12"/>
    </row>
    <row r="587" spans="1:62" s="3" customFormat="1" ht="15" customHeight="1" x14ac:dyDescent="0.3">
      <c r="A587" s="593" t="s">
        <v>3129</v>
      </c>
      <c r="B587" s="570"/>
      <c r="C587" s="570"/>
      <c r="D587" s="570"/>
      <c r="E587" s="570"/>
      <c r="F587" s="570"/>
      <c r="G587" s="570"/>
      <c r="H587" s="354"/>
      <c r="I587" s="354"/>
      <c r="J587" s="267"/>
      <c r="K587" s="267"/>
      <c r="L587" s="267"/>
      <c r="M587" s="267"/>
      <c r="BE587" s="14"/>
      <c r="BF587" s="15" t="s">
        <v>3129</v>
      </c>
      <c r="BG587" s="21"/>
      <c r="BH587" s="41"/>
      <c r="BI587" s="12"/>
      <c r="BJ587" s="12"/>
    </row>
    <row r="588" spans="1:62" s="3" customFormat="1" ht="21.6" x14ac:dyDescent="0.3">
      <c r="A588" s="16" t="s">
        <v>3130</v>
      </c>
      <c r="B588" s="17" t="s">
        <v>3131</v>
      </c>
      <c r="C588" s="568" t="s">
        <v>3132</v>
      </c>
      <c r="D588" s="568"/>
      <c r="E588" s="568"/>
      <c r="F588" s="16" t="s">
        <v>325</v>
      </c>
      <c r="G588" s="29">
        <v>4.9299999999999997E-2</v>
      </c>
      <c r="H588" s="55">
        <f t="shared" si="32"/>
        <v>283202.23</v>
      </c>
      <c r="I588" s="55">
        <f t="shared" si="33"/>
        <v>13961.87</v>
      </c>
      <c r="J588" s="19">
        <v>16754.240000000002</v>
      </c>
      <c r="K588" s="19">
        <f t="shared" si="34"/>
        <v>286211.15999999997</v>
      </c>
      <c r="L588" s="19">
        <f t="shared" si="35"/>
        <v>14110.21</v>
      </c>
      <c r="M588" s="19">
        <v>16932.25</v>
      </c>
      <c r="BE588" s="14"/>
      <c r="BF588" s="15"/>
      <c r="BG588" s="21" t="s">
        <v>3132</v>
      </c>
      <c r="BH588" s="41"/>
      <c r="BI588" s="12"/>
      <c r="BJ588" s="12"/>
    </row>
    <row r="589" spans="1:62" s="3" customFormat="1" ht="20.399999999999999" x14ac:dyDescent="0.3">
      <c r="A589" s="25"/>
      <c r="B589" s="26" t="s">
        <v>150</v>
      </c>
      <c r="C589" s="600" t="s">
        <v>151</v>
      </c>
      <c r="D589" s="600"/>
      <c r="E589" s="600"/>
      <c r="F589" s="27" t="s">
        <v>46</v>
      </c>
      <c r="G589" s="22" t="s">
        <v>3133</v>
      </c>
      <c r="H589" s="55"/>
      <c r="I589" s="55"/>
      <c r="J589" s="19"/>
      <c r="K589" s="19"/>
      <c r="L589" s="19"/>
      <c r="M589" s="19"/>
      <c r="BE589" s="14"/>
      <c r="BF589" s="15"/>
      <c r="BG589" s="21"/>
      <c r="BH589" s="41"/>
      <c r="BI589" s="12" t="s">
        <v>151</v>
      </c>
      <c r="BJ589" s="12"/>
    </row>
    <row r="590" spans="1:62" s="3" customFormat="1" ht="31.8" x14ac:dyDescent="0.3">
      <c r="A590" s="25"/>
      <c r="B590" s="26" t="s">
        <v>2510</v>
      </c>
      <c r="C590" s="600" t="s">
        <v>2511</v>
      </c>
      <c r="D590" s="600"/>
      <c r="E590" s="600"/>
      <c r="F590" s="27" t="s">
        <v>67</v>
      </c>
      <c r="G590" s="22" t="s">
        <v>3134</v>
      </c>
      <c r="H590" s="55"/>
      <c r="I590" s="55"/>
      <c r="J590" s="19"/>
      <c r="K590" s="19"/>
      <c r="L590" s="19"/>
      <c r="M590" s="19"/>
      <c r="BE590" s="14"/>
      <c r="BF590" s="15"/>
      <c r="BG590" s="21"/>
      <c r="BH590" s="41"/>
      <c r="BI590" s="12" t="s">
        <v>2511</v>
      </c>
      <c r="BJ590" s="12"/>
    </row>
    <row r="591" spans="1:62" s="3" customFormat="1" ht="20.399999999999999" x14ac:dyDescent="0.3">
      <c r="A591" s="36" t="s">
        <v>139</v>
      </c>
      <c r="B591" s="37" t="s">
        <v>2513</v>
      </c>
      <c r="C591" s="599" t="s">
        <v>3135</v>
      </c>
      <c r="D591" s="599"/>
      <c r="E591" s="599"/>
      <c r="F591" s="38" t="s">
        <v>154</v>
      </c>
      <c r="G591" s="39" t="s">
        <v>3136</v>
      </c>
      <c r="H591" s="55"/>
      <c r="I591" s="55"/>
      <c r="J591" s="19"/>
      <c r="K591" s="19"/>
      <c r="L591" s="19"/>
      <c r="M591" s="19"/>
      <c r="BE591" s="14"/>
      <c r="BF591" s="15"/>
      <c r="BG591" s="21"/>
      <c r="BH591" s="41" t="s">
        <v>3135</v>
      </c>
      <c r="BI591" s="12"/>
      <c r="BJ591" s="12"/>
    </row>
    <row r="592" spans="1:62" s="3" customFormat="1" ht="20.399999999999999" x14ac:dyDescent="0.3">
      <c r="A592" s="36" t="s">
        <v>139</v>
      </c>
      <c r="B592" s="37" t="s">
        <v>2516</v>
      </c>
      <c r="C592" s="599" t="s">
        <v>2517</v>
      </c>
      <c r="D592" s="599"/>
      <c r="E592" s="599"/>
      <c r="F592" s="38" t="s">
        <v>46</v>
      </c>
      <c r="G592" s="39" t="s">
        <v>3137</v>
      </c>
      <c r="H592" s="55"/>
      <c r="I592" s="55"/>
      <c r="J592" s="19"/>
      <c r="K592" s="19"/>
      <c r="L592" s="19"/>
      <c r="M592" s="19"/>
      <c r="BE592" s="14"/>
      <c r="BF592" s="15"/>
      <c r="BG592" s="21"/>
      <c r="BH592" s="41" t="s">
        <v>2517</v>
      </c>
      <c r="BI592" s="12"/>
      <c r="BJ592" s="12"/>
    </row>
    <row r="593" spans="1:62" s="3" customFormat="1" ht="20.399999999999999" x14ac:dyDescent="0.3">
      <c r="A593" s="36" t="s">
        <v>139</v>
      </c>
      <c r="B593" s="37" t="s">
        <v>2519</v>
      </c>
      <c r="C593" s="599" t="s">
        <v>2520</v>
      </c>
      <c r="D593" s="599"/>
      <c r="E593" s="599"/>
      <c r="F593" s="38" t="s">
        <v>67</v>
      </c>
      <c r="G593" s="39" t="s">
        <v>3138</v>
      </c>
      <c r="H593" s="55"/>
      <c r="I593" s="55"/>
      <c r="J593" s="19"/>
      <c r="K593" s="19"/>
      <c r="L593" s="19"/>
      <c r="M593" s="19"/>
      <c r="BE593" s="14"/>
      <c r="BF593" s="15"/>
      <c r="BG593" s="21"/>
      <c r="BH593" s="41" t="s">
        <v>2520</v>
      </c>
      <c r="BI593" s="12"/>
      <c r="BJ593" s="12"/>
    </row>
    <row r="594" spans="1:62" s="3" customFormat="1" ht="20.399999999999999" x14ac:dyDescent="0.3">
      <c r="A594" s="36" t="s">
        <v>75</v>
      </c>
      <c r="B594" s="37" t="s">
        <v>2522</v>
      </c>
      <c r="C594" s="599" t="s">
        <v>2523</v>
      </c>
      <c r="D594" s="599"/>
      <c r="E594" s="599"/>
      <c r="F594" s="38" t="s">
        <v>67</v>
      </c>
      <c r="G594" s="39" t="s">
        <v>33</v>
      </c>
      <c r="H594" s="55"/>
      <c r="I594" s="55"/>
      <c r="J594" s="19"/>
      <c r="K594" s="19"/>
      <c r="L594" s="19"/>
      <c r="M594" s="19"/>
      <c r="BE594" s="14"/>
      <c r="BF594" s="15"/>
      <c r="BG594" s="21"/>
      <c r="BH594" s="41" t="s">
        <v>2523</v>
      </c>
      <c r="BI594" s="12"/>
      <c r="BJ594" s="12"/>
    </row>
    <row r="595" spans="1:62" s="3" customFormat="1" ht="31.8" x14ac:dyDescent="0.3">
      <c r="A595" s="25" t="s">
        <v>126</v>
      </c>
      <c r="B595" s="26" t="s">
        <v>3139</v>
      </c>
      <c r="C595" s="600" t="s">
        <v>3140</v>
      </c>
      <c r="D595" s="600"/>
      <c r="E595" s="600"/>
      <c r="F595" s="27" t="s">
        <v>154</v>
      </c>
      <c r="G595" s="22" t="s">
        <v>3136</v>
      </c>
      <c r="H595" s="55"/>
      <c r="I595" s="55"/>
      <c r="J595" s="19"/>
      <c r="K595" s="19"/>
      <c r="L595" s="19"/>
      <c r="M595" s="19"/>
      <c r="BE595" s="14"/>
      <c r="BF595" s="15"/>
      <c r="BG595" s="21"/>
      <c r="BH595" s="41"/>
      <c r="BI595" s="12"/>
      <c r="BJ595" s="12" t="s">
        <v>3140</v>
      </c>
    </row>
    <row r="596" spans="1:62" s="3" customFormat="1" ht="20.399999999999999" x14ac:dyDescent="0.3">
      <c r="A596" s="25" t="s">
        <v>126</v>
      </c>
      <c r="B596" s="26" t="s">
        <v>2526</v>
      </c>
      <c r="C596" s="600" t="s">
        <v>2527</v>
      </c>
      <c r="D596" s="600"/>
      <c r="E596" s="600"/>
      <c r="F596" s="27" t="s">
        <v>67</v>
      </c>
      <c r="G596" s="22" t="s">
        <v>3138</v>
      </c>
      <c r="H596" s="55"/>
      <c r="I596" s="55"/>
      <c r="J596" s="19"/>
      <c r="K596" s="19"/>
      <c r="L596" s="19"/>
      <c r="M596" s="19"/>
      <c r="BE596" s="14"/>
      <c r="BF596" s="15"/>
      <c r="BG596" s="21"/>
      <c r="BH596" s="41"/>
      <c r="BI596" s="12"/>
      <c r="BJ596" s="12" t="s">
        <v>2527</v>
      </c>
    </row>
    <row r="597" spans="1:62" s="3" customFormat="1" ht="20.399999999999999" x14ac:dyDescent="0.3">
      <c r="A597" s="25" t="s">
        <v>126</v>
      </c>
      <c r="B597" s="26" t="s">
        <v>2528</v>
      </c>
      <c r="C597" s="600" t="s">
        <v>2529</v>
      </c>
      <c r="D597" s="600"/>
      <c r="E597" s="600"/>
      <c r="F597" s="27" t="s">
        <v>46</v>
      </c>
      <c r="G597" s="22" t="s">
        <v>3137</v>
      </c>
      <c r="H597" s="55"/>
      <c r="I597" s="55"/>
      <c r="J597" s="19"/>
      <c r="K597" s="19"/>
      <c r="L597" s="19"/>
      <c r="M597" s="19"/>
      <c r="BE597" s="14"/>
      <c r="BF597" s="15"/>
      <c r="BG597" s="21"/>
      <c r="BH597" s="41"/>
      <c r="BI597" s="12"/>
      <c r="BJ597" s="12" t="s">
        <v>2529</v>
      </c>
    </row>
    <row r="598" spans="1:62" s="3" customFormat="1" ht="20.399999999999999" x14ac:dyDescent="0.3">
      <c r="A598" s="25" t="s">
        <v>126</v>
      </c>
      <c r="B598" s="26" t="s">
        <v>2530</v>
      </c>
      <c r="C598" s="600" t="s">
        <v>2531</v>
      </c>
      <c r="D598" s="600"/>
      <c r="E598" s="600"/>
      <c r="F598" s="27" t="s">
        <v>72</v>
      </c>
      <c r="G598" s="22" t="s">
        <v>3141</v>
      </c>
      <c r="H598" s="55"/>
      <c r="I598" s="55"/>
      <c r="J598" s="19"/>
      <c r="K598" s="19"/>
      <c r="L598" s="19"/>
      <c r="M598" s="19"/>
      <c r="BE598" s="14"/>
      <c r="BF598" s="15"/>
      <c r="BG598" s="21"/>
      <c r="BH598" s="41"/>
      <c r="BI598" s="12"/>
      <c r="BJ598" s="12" t="s">
        <v>2531</v>
      </c>
    </row>
    <row r="599" spans="1:62" s="3" customFormat="1" ht="15" customHeight="1" x14ac:dyDescent="0.3">
      <c r="A599" s="593" t="s">
        <v>3142</v>
      </c>
      <c r="B599" s="570"/>
      <c r="C599" s="570"/>
      <c r="D599" s="570"/>
      <c r="E599" s="570"/>
      <c r="F599" s="570"/>
      <c r="G599" s="570"/>
      <c r="H599" s="354"/>
      <c r="I599" s="354"/>
      <c r="J599" s="267"/>
      <c r="K599" s="267"/>
      <c r="L599" s="267"/>
      <c r="M599" s="267"/>
      <c r="BE599" s="14"/>
      <c r="BF599" s="15" t="s">
        <v>3142</v>
      </c>
      <c r="BG599" s="21"/>
      <c r="BH599" s="41"/>
      <c r="BI599" s="12"/>
      <c r="BJ599" s="12"/>
    </row>
    <row r="600" spans="1:62" s="3" customFormat="1" ht="21.6" x14ac:dyDescent="0.3">
      <c r="A600" s="16" t="s">
        <v>3143</v>
      </c>
      <c r="B600" s="17" t="s">
        <v>2534</v>
      </c>
      <c r="C600" s="568" t="s">
        <v>2535</v>
      </c>
      <c r="D600" s="568"/>
      <c r="E600" s="568"/>
      <c r="F600" s="16" t="s">
        <v>325</v>
      </c>
      <c r="G600" s="29">
        <v>4.3499999999999997E-2</v>
      </c>
      <c r="H600" s="55">
        <f t="shared" ref="H600:H652" si="36">I600/G600</f>
        <v>40914.71</v>
      </c>
      <c r="I600" s="55">
        <f t="shared" ref="I600:I652" si="37">J600/1.2</f>
        <v>1779.79</v>
      </c>
      <c r="J600" s="19">
        <v>2135.75</v>
      </c>
      <c r="K600" s="19">
        <f t="shared" ref="K600:K652" si="38">L600/G600</f>
        <v>11552.87</v>
      </c>
      <c r="L600" s="19">
        <f t="shared" ref="L600:L652" si="39">M600/1.2</f>
        <v>502.55</v>
      </c>
      <c r="M600" s="19">
        <v>603.05999999999995</v>
      </c>
      <c r="BE600" s="14"/>
      <c r="BF600" s="15"/>
      <c r="BG600" s="21" t="s">
        <v>2535</v>
      </c>
      <c r="BH600" s="41"/>
      <c r="BI600" s="12"/>
      <c r="BJ600" s="12"/>
    </row>
    <row r="601" spans="1:62" s="3" customFormat="1" ht="20.399999999999999" x14ac:dyDescent="0.3">
      <c r="A601" s="25"/>
      <c r="B601" s="26" t="s">
        <v>150</v>
      </c>
      <c r="C601" s="600" t="s">
        <v>151</v>
      </c>
      <c r="D601" s="600"/>
      <c r="E601" s="600"/>
      <c r="F601" s="27" t="s">
        <v>46</v>
      </c>
      <c r="G601" s="22" t="s">
        <v>3144</v>
      </c>
      <c r="H601" s="55"/>
      <c r="I601" s="55"/>
      <c r="J601" s="19"/>
      <c r="K601" s="19"/>
      <c r="L601" s="19"/>
      <c r="M601" s="19"/>
      <c r="BE601" s="14"/>
      <c r="BF601" s="15"/>
      <c r="BG601" s="21"/>
      <c r="BH601" s="41"/>
      <c r="BI601" s="12" t="s">
        <v>151</v>
      </c>
      <c r="BJ601" s="12"/>
    </row>
    <row r="602" spans="1:62" s="3" customFormat="1" ht="21.6" x14ac:dyDescent="0.3">
      <c r="A602" s="36" t="s">
        <v>139</v>
      </c>
      <c r="B602" s="37" t="s">
        <v>2537</v>
      </c>
      <c r="C602" s="599" t="s">
        <v>2538</v>
      </c>
      <c r="D602" s="599"/>
      <c r="E602" s="599"/>
      <c r="F602" s="38" t="s">
        <v>46</v>
      </c>
      <c r="G602" s="39" t="s">
        <v>3145</v>
      </c>
      <c r="H602" s="55"/>
      <c r="I602" s="55"/>
      <c r="J602" s="19"/>
      <c r="K602" s="19"/>
      <c r="L602" s="19"/>
      <c r="M602" s="19"/>
      <c r="BE602" s="14"/>
      <c r="BF602" s="15"/>
      <c r="BG602" s="21"/>
      <c r="BH602" s="41" t="s">
        <v>2538</v>
      </c>
      <c r="BI602" s="12"/>
      <c r="BJ602" s="12"/>
    </row>
    <row r="603" spans="1:62" s="3" customFormat="1" ht="20.399999999999999" x14ac:dyDescent="0.3">
      <c r="A603" s="25" t="s">
        <v>126</v>
      </c>
      <c r="B603" s="26" t="s">
        <v>2540</v>
      </c>
      <c r="C603" s="600" t="s">
        <v>81</v>
      </c>
      <c r="D603" s="600"/>
      <c r="E603" s="600"/>
      <c r="F603" s="27" t="s">
        <v>46</v>
      </c>
      <c r="G603" s="22" t="s">
        <v>3145</v>
      </c>
      <c r="H603" s="55"/>
      <c r="I603" s="55"/>
      <c r="J603" s="19"/>
      <c r="K603" s="19"/>
      <c r="L603" s="19"/>
      <c r="M603" s="19"/>
      <c r="BE603" s="14"/>
      <c r="BF603" s="15"/>
      <c r="BG603" s="21"/>
      <c r="BH603" s="41"/>
      <c r="BI603" s="12"/>
      <c r="BJ603" s="12" t="s">
        <v>81</v>
      </c>
    </row>
    <row r="604" spans="1:62" s="3" customFormat="1" ht="31.8" x14ac:dyDescent="0.3">
      <c r="A604" s="16" t="s">
        <v>3146</v>
      </c>
      <c r="B604" s="17" t="s">
        <v>2541</v>
      </c>
      <c r="C604" s="568" t="s">
        <v>2542</v>
      </c>
      <c r="D604" s="568"/>
      <c r="E604" s="568"/>
      <c r="F604" s="16" t="s">
        <v>325</v>
      </c>
      <c r="G604" s="29">
        <v>4.3499999999999997E-2</v>
      </c>
      <c r="H604" s="55">
        <f t="shared" si="36"/>
        <v>3131.72</v>
      </c>
      <c r="I604" s="55">
        <f t="shared" si="37"/>
        <v>136.22999999999999</v>
      </c>
      <c r="J604" s="19">
        <v>163.47</v>
      </c>
      <c r="K604" s="19">
        <f t="shared" si="38"/>
        <v>42422.53</v>
      </c>
      <c r="L604" s="19">
        <f t="shared" si="39"/>
        <v>1845.38</v>
      </c>
      <c r="M604" s="19">
        <v>2214.4499999999998</v>
      </c>
      <c r="BE604" s="14"/>
      <c r="BF604" s="15"/>
      <c r="BG604" s="21" t="s">
        <v>2542</v>
      </c>
      <c r="BH604" s="41"/>
      <c r="BI604" s="12"/>
      <c r="BJ604" s="12"/>
    </row>
    <row r="605" spans="1:62" s="3" customFormat="1" ht="21.6" x14ac:dyDescent="0.3">
      <c r="A605" s="36" t="s">
        <v>139</v>
      </c>
      <c r="B605" s="37" t="s">
        <v>2537</v>
      </c>
      <c r="C605" s="599" t="s">
        <v>2538</v>
      </c>
      <c r="D605" s="599"/>
      <c r="E605" s="599"/>
      <c r="F605" s="38" t="s">
        <v>46</v>
      </c>
      <c r="G605" s="39" t="s">
        <v>3147</v>
      </c>
      <c r="H605" s="55"/>
      <c r="I605" s="55"/>
      <c r="J605" s="19"/>
      <c r="K605" s="19"/>
      <c r="L605" s="19"/>
      <c r="M605" s="19"/>
      <c r="BE605" s="14"/>
      <c r="BF605" s="15"/>
      <c r="BG605" s="21"/>
      <c r="BH605" s="41" t="s">
        <v>2538</v>
      </c>
      <c r="BI605" s="12"/>
      <c r="BJ605" s="12"/>
    </row>
    <row r="606" spans="1:62" s="3" customFormat="1" ht="20.399999999999999" x14ac:dyDescent="0.3">
      <c r="A606" s="25" t="s">
        <v>126</v>
      </c>
      <c r="B606" s="26" t="s">
        <v>2540</v>
      </c>
      <c r="C606" s="600" t="s">
        <v>81</v>
      </c>
      <c r="D606" s="600"/>
      <c r="E606" s="600"/>
      <c r="F606" s="27" t="s">
        <v>46</v>
      </c>
      <c r="G606" s="22" t="s">
        <v>3148</v>
      </c>
      <c r="H606" s="55"/>
      <c r="I606" s="55"/>
      <c r="J606" s="19"/>
      <c r="K606" s="19"/>
      <c r="L606" s="19"/>
      <c r="M606" s="19"/>
      <c r="BE606" s="14"/>
      <c r="BF606" s="15"/>
      <c r="BG606" s="21"/>
      <c r="BH606" s="41"/>
      <c r="BI606" s="12"/>
      <c r="BJ606" s="12" t="s">
        <v>81</v>
      </c>
    </row>
    <row r="607" spans="1:62" s="3" customFormat="1" ht="21.6" x14ac:dyDescent="0.3">
      <c r="A607" s="16" t="s">
        <v>3149</v>
      </c>
      <c r="B607" s="17" t="s">
        <v>2545</v>
      </c>
      <c r="C607" s="568" t="s">
        <v>2546</v>
      </c>
      <c r="D607" s="568"/>
      <c r="E607" s="568"/>
      <c r="F607" s="16" t="s">
        <v>67</v>
      </c>
      <c r="G607" s="44">
        <v>1.3485E-2</v>
      </c>
      <c r="H607" s="55">
        <f t="shared" si="36"/>
        <v>14040.04</v>
      </c>
      <c r="I607" s="55">
        <f t="shared" si="37"/>
        <v>189.33</v>
      </c>
      <c r="J607" s="19">
        <v>227.19</v>
      </c>
      <c r="K607" s="19">
        <f t="shared" si="38"/>
        <v>81493.509999999995</v>
      </c>
      <c r="L607" s="19">
        <f t="shared" si="39"/>
        <v>1098.94</v>
      </c>
      <c r="M607" s="19">
        <v>1318.73</v>
      </c>
      <c r="BE607" s="14"/>
      <c r="BF607" s="15"/>
      <c r="BG607" s="21" t="s">
        <v>2546</v>
      </c>
      <c r="BH607" s="41"/>
      <c r="BI607" s="12"/>
      <c r="BJ607" s="12"/>
    </row>
    <row r="608" spans="1:62" s="3" customFormat="1" ht="20.399999999999999" x14ac:dyDescent="0.3">
      <c r="A608" s="25"/>
      <c r="B608" s="26" t="s">
        <v>2547</v>
      </c>
      <c r="C608" s="600" t="s">
        <v>2548</v>
      </c>
      <c r="D608" s="600"/>
      <c r="E608" s="600"/>
      <c r="F608" s="27" t="s">
        <v>67</v>
      </c>
      <c r="G608" s="22" t="s">
        <v>3150</v>
      </c>
      <c r="H608" s="55"/>
      <c r="I608" s="55"/>
      <c r="J608" s="19"/>
      <c r="K608" s="19"/>
      <c r="L608" s="19"/>
      <c r="M608" s="19"/>
      <c r="BE608" s="14"/>
      <c r="BF608" s="15"/>
      <c r="BG608" s="21"/>
      <c r="BH608" s="41"/>
      <c r="BI608" s="12" t="s">
        <v>2548</v>
      </c>
      <c r="BJ608" s="12"/>
    </row>
    <row r="609" spans="1:62" s="3" customFormat="1" ht="20.399999999999999" x14ac:dyDescent="0.3">
      <c r="A609" s="36" t="s">
        <v>139</v>
      </c>
      <c r="B609" s="37" t="s">
        <v>284</v>
      </c>
      <c r="C609" s="599" t="s">
        <v>285</v>
      </c>
      <c r="D609" s="599"/>
      <c r="E609" s="599"/>
      <c r="F609" s="38" t="s">
        <v>67</v>
      </c>
      <c r="G609" s="39" t="s">
        <v>3151</v>
      </c>
      <c r="H609" s="55"/>
      <c r="I609" s="55"/>
      <c r="J609" s="19"/>
      <c r="K609" s="19"/>
      <c r="L609" s="19"/>
      <c r="M609" s="19"/>
      <c r="BE609" s="14"/>
      <c r="BF609" s="15"/>
      <c r="BG609" s="21"/>
      <c r="BH609" s="41" t="s">
        <v>285</v>
      </c>
      <c r="BI609" s="12"/>
      <c r="BJ609" s="12"/>
    </row>
    <row r="610" spans="1:62" s="3" customFormat="1" ht="31.8" x14ac:dyDescent="0.3">
      <c r="A610" s="25" t="s">
        <v>126</v>
      </c>
      <c r="B610" s="26" t="s">
        <v>2551</v>
      </c>
      <c r="C610" s="600" t="s">
        <v>2552</v>
      </c>
      <c r="D610" s="600"/>
      <c r="E610" s="600"/>
      <c r="F610" s="27" t="s">
        <v>154</v>
      </c>
      <c r="G610" s="22" t="s">
        <v>3152</v>
      </c>
      <c r="H610" s="55"/>
      <c r="I610" s="55"/>
      <c r="J610" s="19"/>
      <c r="K610" s="19"/>
      <c r="L610" s="19"/>
      <c r="M610" s="19"/>
      <c r="BE610" s="14"/>
      <c r="BF610" s="15"/>
      <c r="BG610" s="21"/>
      <c r="BH610" s="41"/>
      <c r="BI610" s="12"/>
      <c r="BJ610" s="12" t="s">
        <v>2552</v>
      </c>
    </row>
    <row r="611" spans="1:62" s="3" customFormat="1" ht="15" customHeight="1" x14ac:dyDescent="0.3">
      <c r="A611" s="593" t="s">
        <v>3153</v>
      </c>
      <c r="B611" s="570"/>
      <c r="C611" s="570"/>
      <c r="D611" s="570"/>
      <c r="E611" s="570"/>
      <c r="F611" s="570"/>
      <c r="G611" s="570"/>
      <c r="H611" s="354"/>
      <c r="I611" s="354"/>
      <c r="J611" s="267"/>
      <c r="K611" s="267"/>
      <c r="L611" s="267"/>
      <c r="M611" s="267"/>
      <c r="BE611" s="14"/>
      <c r="BF611" s="15" t="s">
        <v>3153</v>
      </c>
      <c r="BG611" s="21"/>
      <c r="BH611" s="41"/>
      <c r="BI611" s="12"/>
      <c r="BJ611" s="12"/>
    </row>
    <row r="612" spans="1:62" s="3" customFormat="1" ht="31.8" x14ac:dyDescent="0.3">
      <c r="A612" s="16" t="s">
        <v>3154</v>
      </c>
      <c r="B612" s="17" t="s">
        <v>2559</v>
      </c>
      <c r="C612" s="568" t="s">
        <v>2560</v>
      </c>
      <c r="D612" s="568"/>
      <c r="E612" s="568"/>
      <c r="F612" s="16" t="s">
        <v>325</v>
      </c>
      <c r="G612" s="29">
        <v>4.1300000000000003E-2</v>
      </c>
      <c r="H612" s="55">
        <f t="shared" si="36"/>
        <v>33855.93</v>
      </c>
      <c r="I612" s="55">
        <f t="shared" si="37"/>
        <v>1398.25</v>
      </c>
      <c r="J612" s="19">
        <v>1677.9</v>
      </c>
      <c r="K612" s="19">
        <f t="shared" si="38"/>
        <v>0</v>
      </c>
      <c r="L612" s="19">
        <f t="shared" si="39"/>
        <v>0</v>
      </c>
      <c r="M612" s="19">
        <v>0</v>
      </c>
      <c r="BE612" s="14"/>
      <c r="BF612" s="15"/>
      <c r="BG612" s="21" t="s">
        <v>2560</v>
      </c>
      <c r="BH612" s="41"/>
      <c r="BI612" s="12"/>
      <c r="BJ612" s="12"/>
    </row>
    <row r="613" spans="1:62" s="3" customFormat="1" ht="21.6" x14ac:dyDescent="0.3">
      <c r="A613" s="36" t="s">
        <v>139</v>
      </c>
      <c r="B613" s="37" t="s">
        <v>2561</v>
      </c>
      <c r="C613" s="599" t="s">
        <v>2562</v>
      </c>
      <c r="D613" s="599"/>
      <c r="E613" s="599"/>
      <c r="F613" s="38" t="s">
        <v>154</v>
      </c>
      <c r="G613" s="39" t="s">
        <v>3155</v>
      </c>
      <c r="H613" s="55"/>
      <c r="I613" s="55"/>
      <c r="J613" s="19"/>
      <c r="K613" s="19"/>
      <c r="L613" s="19"/>
      <c r="M613" s="19"/>
      <c r="BE613" s="14"/>
      <c r="BF613" s="15"/>
      <c r="BG613" s="21"/>
      <c r="BH613" s="41" t="s">
        <v>2562</v>
      </c>
      <c r="BI613" s="12"/>
      <c r="BJ613" s="12"/>
    </row>
    <row r="614" spans="1:62" s="3" customFormat="1" ht="21.6" x14ac:dyDescent="0.3">
      <c r="A614" s="16" t="s">
        <v>3156</v>
      </c>
      <c r="B614" s="17" t="s">
        <v>2564</v>
      </c>
      <c r="C614" s="568" t="s">
        <v>2565</v>
      </c>
      <c r="D614" s="568"/>
      <c r="E614" s="568"/>
      <c r="F614" s="16" t="s">
        <v>46</v>
      </c>
      <c r="G614" s="44">
        <v>0.63808500000000001</v>
      </c>
      <c r="H614" s="55">
        <f t="shared" si="36"/>
        <v>0</v>
      </c>
      <c r="I614" s="55">
        <f t="shared" si="37"/>
        <v>0</v>
      </c>
      <c r="J614" s="19">
        <v>0</v>
      </c>
      <c r="K614" s="19">
        <f t="shared" si="38"/>
        <v>16756.64</v>
      </c>
      <c r="L614" s="19">
        <f t="shared" si="39"/>
        <v>10692.16</v>
      </c>
      <c r="M614" s="19">
        <v>12830.59</v>
      </c>
      <c r="BE614" s="14"/>
      <c r="BF614" s="15"/>
      <c r="BG614" s="21" t="s">
        <v>2565</v>
      </c>
      <c r="BH614" s="41"/>
      <c r="BI614" s="12"/>
      <c r="BJ614" s="12"/>
    </row>
    <row r="615" spans="1:62" s="3" customFormat="1" ht="15" customHeight="1" x14ac:dyDescent="0.3">
      <c r="A615" s="593" t="s">
        <v>3157</v>
      </c>
      <c r="B615" s="570"/>
      <c r="C615" s="570"/>
      <c r="D615" s="570"/>
      <c r="E615" s="570"/>
      <c r="F615" s="570"/>
      <c r="G615" s="570"/>
      <c r="H615" s="354"/>
      <c r="I615" s="354"/>
      <c r="J615" s="267"/>
      <c r="K615" s="267"/>
      <c r="L615" s="267"/>
      <c r="M615" s="267"/>
      <c r="BE615" s="14"/>
      <c r="BF615" s="15" t="s">
        <v>3157</v>
      </c>
      <c r="BG615" s="21"/>
      <c r="BH615" s="41"/>
      <c r="BI615" s="12"/>
      <c r="BJ615" s="12"/>
    </row>
    <row r="616" spans="1:62" s="3" customFormat="1" ht="21.6" x14ac:dyDescent="0.3">
      <c r="A616" s="16" t="s">
        <v>3158</v>
      </c>
      <c r="B616" s="17" t="s">
        <v>3159</v>
      </c>
      <c r="C616" s="568" t="s">
        <v>3160</v>
      </c>
      <c r="D616" s="568"/>
      <c r="E616" s="568"/>
      <c r="F616" s="16" t="s">
        <v>325</v>
      </c>
      <c r="G616" s="29">
        <v>4.1300000000000003E-2</v>
      </c>
      <c r="H616" s="55">
        <f t="shared" si="36"/>
        <v>128174.82</v>
      </c>
      <c r="I616" s="55">
        <f t="shared" si="37"/>
        <v>5293.62</v>
      </c>
      <c r="J616" s="19">
        <v>6352.34</v>
      </c>
      <c r="K616" s="19">
        <f t="shared" si="38"/>
        <v>289564.15999999997</v>
      </c>
      <c r="L616" s="19">
        <f t="shared" si="39"/>
        <v>11959</v>
      </c>
      <c r="M616" s="19">
        <v>14350.8</v>
      </c>
      <c r="BE616" s="14"/>
      <c r="BF616" s="15"/>
      <c r="BG616" s="21" t="s">
        <v>3160</v>
      </c>
      <c r="BH616" s="41"/>
      <c r="BI616" s="12"/>
      <c r="BJ616" s="12"/>
    </row>
    <row r="617" spans="1:62" s="3" customFormat="1" ht="20.399999999999999" x14ac:dyDescent="0.3">
      <c r="A617" s="25"/>
      <c r="B617" s="26" t="s">
        <v>3161</v>
      </c>
      <c r="C617" s="600" t="s">
        <v>3162</v>
      </c>
      <c r="D617" s="600"/>
      <c r="E617" s="600"/>
      <c r="F617" s="27" t="s">
        <v>112</v>
      </c>
      <c r="G617" s="22" t="s">
        <v>3163</v>
      </c>
      <c r="H617" s="55"/>
      <c r="I617" s="55"/>
      <c r="J617" s="19"/>
      <c r="K617" s="19"/>
      <c r="L617" s="19"/>
      <c r="M617" s="19"/>
      <c r="BE617" s="14"/>
      <c r="BF617" s="15"/>
      <c r="BG617" s="21"/>
      <c r="BH617" s="41"/>
      <c r="BI617" s="12" t="s">
        <v>3162</v>
      </c>
      <c r="BJ617" s="12"/>
    </row>
    <row r="618" spans="1:62" s="3" customFormat="1" ht="20.399999999999999" x14ac:dyDescent="0.3">
      <c r="A618" s="25"/>
      <c r="B618" s="26" t="s">
        <v>3164</v>
      </c>
      <c r="C618" s="600" t="s">
        <v>3165</v>
      </c>
      <c r="D618" s="600"/>
      <c r="E618" s="600"/>
      <c r="F618" s="27" t="s">
        <v>138</v>
      </c>
      <c r="G618" s="22" t="s">
        <v>3166</v>
      </c>
      <c r="H618" s="55"/>
      <c r="I618" s="55"/>
      <c r="J618" s="19"/>
      <c r="K618" s="19"/>
      <c r="L618" s="19"/>
      <c r="M618" s="19"/>
      <c r="BE618" s="14"/>
      <c r="BF618" s="15"/>
      <c r="BG618" s="21"/>
      <c r="BH618" s="41"/>
      <c r="BI618" s="12" t="s">
        <v>3165</v>
      </c>
      <c r="BJ618" s="12"/>
    </row>
    <row r="619" spans="1:62" s="3" customFormat="1" ht="20.399999999999999" x14ac:dyDescent="0.3">
      <c r="A619" s="36" t="s">
        <v>75</v>
      </c>
      <c r="B619" s="37" t="s">
        <v>3167</v>
      </c>
      <c r="C619" s="599" t="s">
        <v>3168</v>
      </c>
      <c r="D619" s="599"/>
      <c r="E619" s="599"/>
      <c r="F619" s="38" t="s">
        <v>112</v>
      </c>
      <c r="G619" s="39" t="s">
        <v>33</v>
      </c>
      <c r="H619" s="55"/>
      <c r="I619" s="55"/>
      <c r="J619" s="19"/>
      <c r="K619" s="19"/>
      <c r="L619" s="19"/>
      <c r="M619" s="19"/>
      <c r="BE619" s="14"/>
      <c r="BF619" s="15"/>
      <c r="BG619" s="21"/>
      <c r="BH619" s="41" t="s">
        <v>3168</v>
      </c>
      <c r="BI619" s="12"/>
      <c r="BJ619" s="12"/>
    </row>
    <row r="620" spans="1:62" s="3" customFormat="1" ht="21.6" x14ac:dyDescent="0.3">
      <c r="A620" s="25"/>
      <c r="B620" s="26" t="s">
        <v>3169</v>
      </c>
      <c r="C620" s="600" t="s">
        <v>3170</v>
      </c>
      <c r="D620" s="600"/>
      <c r="E620" s="600"/>
      <c r="F620" s="27" t="s">
        <v>112</v>
      </c>
      <c r="G620" s="22" t="s">
        <v>3171</v>
      </c>
      <c r="H620" s="55"/>
      <c r="I620" s="55"/>
      <c r="J620" s="19"/>
      <c r="K620" s="19"/>
      <c r="L620" s="19"/>
      <c r="M620" s="19"/>
      <c r="BE620" s="14"/>
      <c r="BF620" s="15"/>
      <c r="BG620" s="21"/>
      <c r="BH620" s="41"/>
      <c r="BI620" s="12" t="s">
        <v>3170</v>
      </c>
      <c r="BJ620" s="12"/>
    </row>
    <row r="621" spans="1:62" s="3" customFormat="1" ht="15" customHeight="1" x14ac:dyDescent="0.3">
      <c r="A621" s="601" t="s">
        <v>3172</v>
      </c>
      <c r="B621" s="602"/>
      <c r="C621" s="602"/>
      <c r="D621" s="602"/>
      <c r="E621" s="602"/>
      <c r="F621" s="602"/>
      <c r="G621" s="602"/>
      <c r="H621" s="101"/>
      <c r="I621" s="101"/>
      <c r="J621" s="102"/>
      <c r="K621" s="102"/>
      <c r="L621" s="102"/>
      <c r="M621" s="102"/>
      <c r="BE621" s="14" t="s">
        <v>3172</v>
      </c>
      <c r="BF621" s="15"/>
      <c r="BG621" s="21"/>
      <c r="BH621" s="41"/>
      <c r="BI621" s="12"/>
      <c r="BJ621" s="12"/>
    </row>
    <row r="622" spans="1:62" s="3" customFormat="1" ht="15" customHeight="1" x14ac:dyDescent="0.3">
      <c r="A622" s="593" t="s">
        <v>3173</v>
      </c>
      <c r="B622" s="570"/>
      <c r="C622" s="570"/>
      <c r="D622" s="570"/>
      <c r="E622" s="570"/>
      <c r="F622" s="570"/>
      <c r="G622" s="570"/>
      <c r="H622" s="354"/>
      <c r="I622" s="354"/>
      <c r="J622" s="267"/>
      <c r="K622" s="267"/>
      <c r="L622" s="267"/>
      <c r="M622" s="267"/>
      <c r="BE622" s="14"/>
      <c r="BF622" s="15" t="s">
        <v>3173</v>
      </c>
      <c r="BG622" s="21"/>
      <c r="BH622" s="41"/>
      <c r="BI622" s="12"/>
      <c r="BJ622" s="12"/>
    </row>
    <row r="623" spans="1:62" s="3" customFormat="1" ht="21.6" x14ac:dyDescent="0.3">
      <c r="A623" s="16" t="s">
        <v>3174</v>
      </c>
      <c r="B623" s="17" t="s">
        <v>3175</v>
      </c>
      <c r="C623" s="568" t="s">
        <v>3176</v>
      </c>
      <c r="D623" s="568"/>
      <c r="E623" s="568"/>
      <c r="F623" s="16" t="s">
        <v>122</v>
      </c>
      <c r="G623" s="42">
        <v>2.2349999999999998E-2</v>
      </c>
      <c r="H623" s="55">
        <f t="shared" si="36"/>
        <v>210172.71</v>
      </c>
      <c r="I623" s="55">
        <f t="shared" si="37"/>
        <v>4697.3599999999997</v>
      </c>
      <c r="J623" s="19">
        <v>5636.83</v>
      </c>
      <c r="K623" s="19">
        <f t="shared" si="38"/>
        <v>1675664.88</v>
      </c>
      <c r="L623" s="19">
        <f t="shared" si="39"/>
        <v>37451.11</v>
      </c>
      <c r="M623" s="19">
        <v>44941.33</v>
      </c>
      <c r="BE623" s="14"/>
      <c r="BF623" s="15"/>
      <c r="BG623" s="21" t="s">
        <v>3176</v>
      </c>
      <c r="BH623" s="41"/>
      <c r="BI623" s="12"/>
      <c r="BJ623" s="12"/>
    </row>
    <row r="624" spans="1:62" s="3" customFormat="1" ht="21.6" x14ac:dyDescent="0.3">
      <c r="A624" s="36" t="s">
        <v>75</v>
      </c>
      <c r="B624" s="37" t="s">
        <v>644</v>
      </c>
      <c r="C624" s="599" t="s">
        <v>645</v>
      </c>
      <c r="D624" s="599"/>
      <c r="E624" s="599"/>
      <c r="F624" s="38" t="s">
        <v>67</v>
      </c>
      <c r="G624" s="39" t="s">
        <v>33</v>
      </c>
      <c r="H624" s="55"/>
      <c r="I624" s="55"/>
      <c r="J624" s="19"/>
      <c r="K624" s="19"/>
      <c r="L624" s="19"/>
      <c r="M624" s="19"/>
      <c r="BE624" s="14"/>
      <c r="BF624" s="15"/>
      <c r="BG624" s="21"/>
      <c r="BH624" s="41" t="s">
        <v>645</v>
      </c>
      <c r="BI624" s="12"/>
      <c r="BJ624" s="12"/>
    </row>
    <row r="625" spans="1:62" s="3" customFormat="1" ht="20.399999999999999" x14ac:dyDescent="0.3">
      <c r="A625" s="36" t="s">
        <v>139</v>
      </c>
      <c r="B625" s="37" t="s">
        <v>3177</v>
      </c>
      <c r="C625" s="599" t="s">
        <v>3178</v>
      </c>
      <c r="D625" s="599"/>
      <c r="E625" s="599"/>
      <c r="F625" s="38" t="s">
        <v>46</v>
      </c>
      <c r="G625" s="39" t="s">
        <v>3179</v>
      </c>
      <c r="H625" s="55"/>
      <c r="I625" s="55"/>
      <c r="J625" s="19"/>
      <c r="K625" s="19"/>
      <c r="L625" s="19"/>
      <c r="M625" s="19"/>
      <c r="BE625" s="14"/>
      <c r="BF625" s="15"/>
      <c r="BG625" s="21"/>
      <c r="BH625" s="41" t="s">
        <v>3178</v>
      </c>
      <c r="BI625" s="12"/>
      <c r="BJ625" s="12"/>
    </row>
    <row r="626" spans="1:62" s="3" customFormat="1" ht="21.6" x14ac:dyDescent="0.3">
      <c r="A626" s="25" t="s">
        <v>126</v>
      </c>
      <c r="B626" s="26" t="s">
        <v>2564</v>
      </c>
      <c r="C626" s="600" t="s">
        <v>2565</v>
      </c>
      <c r="D626" s="600"/>
      <c r="E626" s="600"/>
      <c r="F626" s="27" t="s">
        <v>46</v>
      </c>
      <c r="G626" s="22" t="s">
        <v>3179</v>
      </c>
      <c r="H626" s="55"/>
      <c r="I626" s="55"/>
      <c r="J626" s="19"/>
      <c r="K626" s="19"/>
      <c r="L626" s="19"/>
      <c r="M626" s="19"/>
      <c r="BE626" s="14"/>
      <c r="BF626" s="15"/>
      <c r="BG626" s="21"/>
      <c r="BH626" s="41"/>
      <c r="BI626" s="12"/>
      <c r="BJ626" s="12" t="s">
        <v>2565</v>
      </c>
    </row>
    <row r="627" spans="1:62" s="3" customFormat="1" ht="15" customHeight="1" x14ac:dyDescent="0.3">
      <c r="A627" s="593" t="s">
        <v>3180</v>
      </c>
      <c r="B627" s="570"/>
      <c r="C627" s="570"/>
      <c r="D627" s="570"/>
      <c r="E627" s="570"/>
      <c r="F627" s="570"/>
      <c r="G627" s="570"/>
      <c r="H627" s="354"/>
      <c r="I627" s="354"/>
      <c r="J627" s="267"/>
      <c r="K627" s="267"/>
      <c r="L627" s="267"/>
      <c r="M627" s="267"/>
      <c r="BE627" s="14"/>
      <c r="BF627" s="15" t="s">
        <v>3180</v>
      </c>
      <c r="BG627" s="21"/>
      <c r="BH627" s="41"/>
      <c r="BI627" s="12"/>
      <c r="BJ627" s="12"/>
    </row>
    <row r="628" spans="1:62" s="3" customFormat="1" ht="14.4" x14ac:dyDescent="0.3">
      <c r="A628" s="16" t="s">
        <v>3181</v>
      </c>
      <c r="B628" s="17" t="s">
        <v>148</v>
      </c>
      <c r="C628" s="568" t="s">
        <v>149</v>
      </c>
      <c r="D628" s="568"/>
      <c r="E628" s="568"/>
      <c r="F628" s="16" t="s">
        <v>122</v>
      </c>
      <c r="G628" s="29">
        <v>1.9800000000000002E-2</v>
      </c>
      <c r="H628" s="55">
        <f t="shared" si="36"/>
        <v>179503.54</v>
      </c>
      <c r="I628" s="55">
        <f t="shared" si="37"/>
        <v>3554.17</v>
      </c>
      <c r="J628" s="19">
        <v>4265</v>
      </c>
      <c r="K628" s="19">
        <f t="shared" si="38"/>
        <v>629082.82999999996</v>
      </c>
      <c r="L628" s="19">
        <f t="shared" si="39"/>
        <v>12455.84</v>
      </c>
      <c r="M628" s="19">
        <v>14947.01</v>
      </c>
      <c r="BE628" s="14"/>
      <c r="BF628" s="15"/>
      <c r="BG628" s="21" t="s">
        <v>149</v>
      </c>
      <c r="BH628" s="41"/>
      <c r="BI628" s="12"/>
      <c r="BJ628" s="12"/>
    </row>
    <row r="629" spans="1:62" s="3" customFormat="1" ht="20.399999999999999" x14ac:dyDescent="0.3">
      <c r="A629" s="25"/>
      <c r="B629" s="26" t="s">
        <v>150</v>
      </c>
      <c r="C629" s="600" t="s">
        <v>151</v>
      </c>
      <c r="D629" s="600"/>
      <c r="E629" s="600"/>
      <c r="F629" s="27" t="s">
        <v>46</v>
      </c>
      <c r="G629" s="22" t="s">
        <v>3182</v>
      </c>
      <c r="H629" s="55"/>
      <c r="I629" s="55"/>
      <c r="J629" s="19"/>
      <c r="K629" s="19"/>
      <c r="L629" s="19"/>
      <c r="M629" s="19"/>
      <c r="BE629" s="14"/>
      <c r="BF629" s="15"/>
      <c r="BG629" s="21"/>
      <c r="BH629" s="41"/>
      <c r="BI629" s="12" t="s">
        <v>151</v>
      </c>
      <c r="BJ629" s="12"/>
    </row>
    <row r="630" spans="1:62" s="3" customFormat="1" ht="20.399999999999999" x14ac:dyDescent="0.3">
      <c r="A630" s="25"/>
      <c r="B630" s="26" t="s">
        <v>152</v>
      </c>
      <c r="C630" s="600" t="s">
        <v>153</v>
      </c>
      <c r="D630" s="600"/>
      <c r="E630" s="600"/>
      <c r="F630" s="27" t="s">
        <v>154</v>
      </c>
      <c r="G630" s="22" t="s">
        <v>3183</v>
      </c>
      <c r="H630" s="55"/>
      <c r="I630" s="55"/>
      <c r="J630" s="19"/>
      <c r="K630" s="19"/>
      <c r="L630" s="19"/>
      <c r="M630" s="19"/>
      <c r="BE630" s="14"/>
      <c r="BF630" s="15"/>
      <c r="BG630" s="21"/>
      <c r="BH630" s="41"/>
      <c r="BI630" s="12" t="s">
        <v>153</v>
      </c>
      <c r="BJ630" s="12"/>
    </row>
    <row r="631" spans="1:62" s="3" customFormat="1" ht="20.399999999999999" x14ac:dyDescent="0.3">
      <c r="A631" s="36" t="s">
        <v>139</v>
      </c>
      <c r="B631" s="37" t="s">
        <v>155</v>
      </c>
      <c r="C631" s="599" t="s">
        <v>156</v>
      </c>
      <c r="D631" s="599"/>
      <c r="E631" s="599"/>
      <c r="F631" s="38" t="s">
        <v>46</v>
      </c>
      <c r="G631" s="39" t="s">
        <v>3184</v>
      </c>
      <c r="H631" s="55"/>
      <c r="I631" s="55"/>
      <c r="J631" s="19"/>
      <c r="K631" s="19"/>
      <c r="L631" s="19"/>
      <c r="M631" s="19"/>
      <c r="BE631" s="14"/>
      <c r="BF631" s="15"/>
      <c r="BG631" s="21"/>
      <c r="BH631" s="41" t="s">
        <v>156</v>
      </c>
      <c r="BI631" s="12"/>
      <c r="BJ631" s="12"/>
    </row>
    <row r="632" spans="1:62" s="3" customFormat="1" ht="21.6" x14ac:dyDescent="0.3">
      <c r="A632" s="25" t="s">
        <v>126</v>
      </c>
      <c r="B632" s="26" t="s">
        <v>157</v>
      </c>
      <c r="C632" s="600" t="s">
        <v>158</v>
      </c>
      <c r="D632" s="600"/>
      <c r="E632" s="600"/>
      <c r="F632" s="27" t="s">
        <v>46</v>
      </c>
      <c r="G632" s="22" t="s">
        <v>3184</v>
      </c>
      <c r="H632" s="55"/>
      <c r="I632" s="55"/>
      <c r="J632" s="19"/>
      <c r="K632" s="19"/>
      <c r="L632" s="19"/>
      <c r="M632" s="19"/>
      <c r="BE632" s="14"/>
      <c r="BF632" s="15"/>
      <c r="BG632" s="21"/>
      <c r="BH632" s="41"/>
      <c r="BI632" s="12"/>
      <c r="BJ632" s="12" t="s">
        <v>158</v>
      </c>
    </row>
    <row r="633" spans="1:62" s="3" customFormat="1" ht="21.6" x14ac:dyDescent="0.3">
      <c r="A633" s="16" t="s">
        <v>3185</v>
      </c>
      <c r="B633" s="17" t="s">
        <v>2545</v>
      </c>
      <c r="C633" s="568" t="s">
        <v>2546</v>
      </c>
      <c r="D633" s="568"/>
      <c r="E633" s="568"/>
      <c r="F633" s="16" t="s">
        <v>67</v>
      </c>
      <c r="G633" s="29">
        <v>6.1600000000000002E-2</v>
      </c>
      <c r="H633" s="55">
        <f t="shared" si="36"/>
        <v>14041.88</v>
      </c>
      <c r="I633" s="55">
        <f t="shared" si="37"/>
        <v>864.98</v>
      </c>
      <c r="J633" s="19">
        <v>1037.97</v>
      </c>
      <c r="K633" s="19">
        <f t="shared" si="38"/>
        <v>92928.25</v>
      </c>
      <c r="L633" s="19">
        <f t="shared" si="39"/>
        <v>5724.38</v>
      </c>
      <c r="M633" s="19">
        <v>6869.25</v>
      </c>
      <c r="BE633" s="14"/>
      <c r="BF633" s="15"/>
      <c r="BG633" s="21" t="s">
        <v>2546</v>
      </c>
      <c r="BH633" s="41"/>
      <c r="BI633" s="12"/>
      <c r="BJ633" s="12"/>
    </row>
    <row r="634" spans="1:62" s="3" customFormat="1" ht="20.399999999999999" x14ac:dyDescent="0.3">
      <c r="A634" s="25"/>
      <c r="B634" s="26" t="s">
        <v>2547</v>
      </c>
      <c r="C634" s="600" t="s">
        <v>2548</v>
      </c>
      <c r="D634" s="600"/>
      <c r="E634" s="600"/>
      <c r="F634" s="27" t="s">
        <v>67</v>
      </c>
      <c r="G634" s="22" t="s">
        <v>3186</v>
      </c>
      <c r="H634" s="55"/>
      <c r="I634" s="55"/>
      <c r="J634" s="19"/>
      <c r="K634" s="19"/>
      <c r="L634" s="19"/>
      <c r="M634" s="19"/>
      <c r="BE634" s="14"/>
      <c r="BF634" s="15"/>
      <c r="BG634" s="21"/>
      <c r="BH634" s="41"/>
      <c r="BI634" s="12" t="s">
        <v>2548</v>
      </c>
      <c r="BJ634" s="12"/>
    </row>
    <row r="635" spans="1:62" s="3" customFormat="1" ht="20.399999999999999" x14ac:dyDescent="0.3">
      <c r="A635" s="36" t="s">
        <v>139</v>
      </c>
      <c r="B635" s="37" t="s">
        <v>284</v>
      </c>
      <c r="C635" s="599" t="s">
        <v>285</v>
      </c>
      <c r="D635" s="599"/>
      <c r="E635" s="599"/>
      <c r="F635" s="38" t="s">
        <v>67</v>
      </c>
      <c r="G635" s="39" t="s">
        <v>3187</v>
      </c>
      <c r="H635" s="55"/>
      <c r="I635" s="55"/>
      <c r="J635" s="19"/>
      <c r="K635" s="19"/>
      <c r="L635" s="19"/>
      <c r="M635" s="19"/>
      <c r="BE635" s="14"/>
      <c r="BF635" s="15"/>
      <c r="BG635" s="21"/>
      <c r="BH635" s="41" t="s">
        <v>285</v>
      </c>
      <c r="BI635" s="12"/>
      <c r="BJ635" s="12"/>
    </row>
    <row r="636" spans="1:62" s="3" customFormat="1" ht="21.6" x14ac:dyDescent="0.3">
      <c r="A636" s="25" t="s">
        <v>126</v>
      </c>
      <c r="B636" s="26" t="s">
        <v>299</v>
      </c>
      <c r="C636" s="600" t="s">
        <v>300</v>
      </c>
      <c r="D636" s="600"/>
      <c r="E636" s="600"/>
      <c r="F636" s="27" t="s">
        <v>67</v>
      </c>
      <c r="G636" s="22" t="s">
        <v>3187</v>
      </c>
      <c r="H636" s="55"/>
      <c r="I636" s="55"/>
      <c r="J636" s="19"/>
      <c r="K636" s="19"/>
      <c r="L636" s="19"/>
      <c r="M636" s="19"/>
      <c r="BE636" s="14"/>
      <c r="BF636" s="15"/>
      <c r="BG636" s="21"/>
      <c r="BH636" s="41"/>
      <c r="BI636" s="12"/>
      <c r="BJ636" s="12" t="s">
        <v>300</v>
      </c>
    </row>
    <row r="637" spans="1:62" s="3" customFormat="1" ht="15" customHeight="1" x14ac:dyDescent="0.3">
      <c r="A637" s="601" t="s">
        <v>3188</v>
      </c>
      <c r="B637" s="602"/>
      <c r="C637" s="602"/>
      <c r="D637" s="602"/>
      <c r="E637" s="602"/>
      <c r="F637" s="602"/>
      <c r="G637" s="602"/>
      <c r="H637" s="101"/>
      <c r="I637" s="101"/>
      <c r="J637" s="102"/>
      <c r="K637" s="102"/>
      <c r="L637" s="102"/>
      <c r="M637" s="102"/>
      <c r="BE637" s="14" t="s">
        <v>3188</v>
      </c>
      <c r="BF637" s="15"/>
      <c r="BG637" s="21"/>
      <c r="BH637" s="41"/>
      <c r="BI637" s="12"/>
      <c r="BJ637" s="12"/>
    </row>
    <row r="638" spans="1:62" s="3" customFormat="1" ht="15" customHeight="1" x14ac:dyDescent="0.3">
      <c r="A638" s="593" t="s">
        <v>3189</v>
      </c>
      <c r="B638" s="570"/>
      <c r="C638" s="570"/>
      <c r="D638" s="570"/>
      <c r="E638" s="570"/>
      <c r="F638" s="570"/>
      <c r="G638" s="570"/>
      <c r="H638" s="354"/>
      <c r="I638" s="354"/>
      <c r="J638" s="267"/>
      <c r="K638" s="267"/>
      <c r="L638" s="267"/>
      <c r="M638" s="267"/>
      <c r="BE638" s="14"/>
      <c r="BF638" s="15" t="s">
        <v>3189</v>
      </c>
      <c r="BG638" s="21"/>
      <c r="BH638" s="41"/>
      <c r="BI638" s="12"/>
      <c r="BJ638" s="12"/>
    </row>
    <row r="639" spans="1:62" s="3" customFormat="1" ht="15" customHeight="1" x14ac:dyDescent="0.3">
      <c r="A639" s="593" t="s">
        <v>3190</v>
      </c>
      <c r="B639" s="570"/>
      <c r="C639" s="570"/>
      <c r="D639" s="570"/>
      <c r="E639" s="570"/>
      <c r="F639" s="570"/>
      <c r="G639" s="570"/>
      <c r="H639" s="354"/>
      <c r="I639" s="354"/>
      <c r="J639" s="267"/>
      <c r="K639" s="267"/>
      <c r="L639" s="267"/>
      <c r="M639" s="267"/>
      <c r="BE639" s="14"/>
      <c r="BF639" s="15" t="s">
        <v>3190</v>
      </c>
      <c r="BG639" s="21"/>
      <c r="BH639" s="41"/>
      <c r="BI639" s="12"/>
      <c r="BJ639" s="12"/>
    </row>
    <row r="640" spans="1:62" s="3" customFormat="1" ht="15" customHeight="1" x14ac:dyDescent="0.3">
      <c r="A640" s="593" t="s">
        <v>3191</v>
      </c>
      <c r="B640" s="570"/>
      <c r="C640" s="570"/>
      <c r="D640" s="570"/>
      <c r="E640" s="570"/>
      <c r="F640" s="570"/>
      <c r="G640" s="570"/>
      <c r="H640" s="354"/>
      <c r="I640" s="354"/>
      <c r="J640" s="267"/>
      <c r="K640" s="267"/>
      <c r="L640" s="267"/>
      <c r="M640" s="267"/>
      <c r="BE640" s="14"/>
      <c r="BF640" s="15" t="s">
        <v>3191</v>
      </c>
      <c r="BG640" s="21"/>
      <c r="BH640" s="41"/>
      <c r="BI640" s="12"/>
      <c r="BJ640" s="12"/>
    </row>
    <row r="641" spans="1:62" s="3" customFormat="1" ht="42" x14ac:dyDescent="0.3">
      <c r="A641" s="16" t="s">
        <v>3192</v>
      </c>
      <c r="B641" s="17" t="s">
        <v>3193</v>
      </c>
      <c r="C641" s="568" t="s">
        <v>3194</v>
      </c>
      <c r="D641" s="568"/>
      <c r="E641" s="568"/>
      <c r="F641" s="16" t="s">
        <v>325</v>
      </c>
      <c r="G641" s="29">
        <v>7.7799999999999994E-2</v>
      </c>
      <c r="H641" s="55">
        <f t="shared" si="36"/>
        <v>35141.769999999997</v>
      </c>
      <c r="I641" s="55">
        <f t="shared" si="37"/>
        <v>2734.03</v>
      </c>
      <c r="J641" s="19">
        <v>3280.84</v>
      </c>
      <c r="K641" s="19">
        <f t="shared" si="38"/>
        <v>23539.97</v>
      </c>
      <c r="L641" s="19">
        <f t="shared" si="39"/>
        <v>1831.41</v>
      </c>
      <c r="M641" s="19">
        <v>2197.69</v>
      </c>
      <c r="BE641" s="14"/>
      <c r="BF641" s="15"/>
      <c r="BG641" s="21" t="s">
        <v>3194</v>
      </c>
      <c r="BH641" s="41"/>
      <c r="BI641" s="12"/>
      <c r="BJ641" s="12"/>
    </row>
    <row r="642" spans="1:62" s="3" customFormat="1" ht="20.399999999999999" x14ac:dyDescent="0.3">
      <c r="A642" s="25"/>
      <c r="B642" s="26" t="s">
        <v>150</v>
      </c>
      <c r="C642" s="600" t="s">
        <v>151</v>
      </c>
      <c r="D642" s="600"/>
      <c r="E642" s="600"/>
      <c r="F642" s="27" t="s">
        <v>46</v>
      </c>
      <c r="G642" s="22" t="s">
        <v>3195</v>
      </c>
      <c r="H642" s="55"/>
      <c r="I642" s="55"/>
      <c r="J642" s="19"/>
      <c r="K642" s="19"/>
      <c r="L642" s="19"/>
      <c r="M642" s="19"/>
      <c r="BE642" s="14"/>
      <c r="BF642" s="15"/>
      <c r="BG642" s="21"/>
      <c r="BH642" s="41"/>
      <c r="BI642" s="12" t="s">
        <v>151</v>
      </c>
      <c r="BJ642" s="12"/>
    </row>
    <row r="643" spans="1:62" s="3" customFormat="1" ht="20.399999999999999" x14ac:dyDescent="0.3">
      <c r="A643" s="36" t="s">
        <v>139</v>
      </c>
      <c r="B643" s="37" t="s">
        <v>2575</v>
      </c>
      <c r="C643" s="599" t="s">
        <v>3196</v>
      </c>
      <c r="D643" s="599"/>
      <c r="E643" s="599"/>
      <c r="F643" s="38" t="s">
        <v>67</v>
      </c>
      <c r="G643" s="39" t="s">
        <v>3197</v>
      </c>
      <c r="H643" s="55"/>
      <c r="I643" s="55"/>
      <c r="J643" s="19"/>
      <c r="K643" s="19"/>
      <c r="L643" s="19"/>
      <c r="M643" s="19"/>
      <c r="BE643" s="14"/>
      <c r="BF643" s="15"/>
      <c r="BG643" s="21"/>
      <c r="BH643" s="41" t="s">
        <v>3196</v>
      </c>
      <c r="BI643" s="12"/>
      <c r="BJ643" s="12"/>
    </row>
    <row r="644" spans="1:62" s="3" customFormat="1" ht="20.399999999999999" x14ac:dyDescent="0.3">
      <c r="A644" s="36" t="s">
        <v>75</v>
      </c>
      <c r="B644" s="37" t="s">
        <v>2522</v>
      </c>
      <c r="C644" s="599" t="s">
        <v>2523</v>
      </c>
      <c r="D644" s="599"/>
      <c r="E644" s="599"/>
      <c r="F644" s="38" t="s">
        <v>67</v>
      </c>
      <c r="G644" s="39" t="s">
        <v>33</v>
      </c>
      <c r="H644" s="55"/>
      <c r="I644" s="55"/>
      <c r="J644" s="19"/>
      <c r="K644" s="19"/>
      <c r="L644" s="19"/>
      <c r="M644" s="19"/>
      <c r="BE644" s="14"/>
      <c r="BF644" s="15"/>
      <c r="BG644" s="21"/>
      <c r="BH644" s="41" t="s">
        <v>2523</v>
      </c>
      <c r="BI644" s="12"/>
      <c r="BJ644" s="12"/>
    </row>
    <row r="645" spans="1:62" s="3" customFormat="1" ht="42" x14ac:dyDescent="0.3">
      <c r="A645" s="25" t="s">
        <v>126</v>
      </c>
      <c r="B645" s="26" t="s">
        <v>3198</v>
      </c>
      <c r="C645" s="600" t="s">
        <v>2756</v>
      </c>
      <c r="D645" s="600"/>
      <c r="E645" s="600"/>
      <c r="F645" s="27" t="s">
        <v>72</v>
      </c>
      <c r="G645" s="22" t="s">
        <v>3199</v>
      </c>
      <c r="H645" s="55"/>
      <c r="I645" s="55"/>
      <c r="J645" s="19"/>
      <c r="K645" s="19"/>
      <c r="L645" s="19"/>
      <c r="M645" s="19"/>
      <c r="BE645" s="14"/>
      <c r="BF645" s="15"/>
      <c r="BG645" s="21"/>
      <c r="BH645" s="41"/>
      <c r="BI645" s="12"/>
      <c r="BJ645" s="12" t="s">
        <v>2756</v>
      </c>
    </row>
    <row r="646" spans="1:62" s="3" customFormat="1" ht="20.399999999999999" x14ac:dyDescent="0.3">
      <c r="A646" s="25" t="s">
        <v>126</v>
      </c>
      <c r="B646" s="26" t="s">
        <v>2530</v>
      </c>
      <c r="C646" s="600" t="s">
        <v>2531</v>
      </c>
      <c r="D646" s="600"/>
      <c r="E646" s="600"/>
      <c r="F646" s="27" t="s">
        <v>72</v>
      </c>
      <c r="G646" s="22" t="s">
        <v>3200</v>
      </c>
      <c r="H646" s="55"/>
      <c r="I646" s="55"/>
      <c r="J646" s="19"/>
      <c r="K646" s="19"/>
      <c r="L646" s="19"/>
      <c r="M646" s="19"/>
      <c r="BE646" s="14"/>
      <c r="BF646" s="15"/>
      <c r="BG646" s="21"/>
      <c r="BH646" s="41"/>
      <c r="BI646" s="12"/>
      <c r="BJ646" s="12" t="s">
        <v>2531</v>
      </c>
    </row>
    <row r="647" spans="1:62" s="3" customFormat="1" ht="62.4" x14ac:dyDescent="0.3">
      <c r="A647" s="16" t="s">
        <v>3201</v>
      </c>
      <c r="B647" s="17" t="s">
        <v>3202</v>
      </c>
      <c r="C647" s="568" t="s">
        <v>3203</v>
      </c>
      <c r="D647" s="568"/>
      <c r="E647" s="568"/>
      <c r="F647" s="16" t="s">
        <v>325</v>
      </c>
      <c r="G647" s="29">
        <v>-7.7799999999999994E-2</v>
      </c>
      <c r="H647" s="55">
        <f t="shared" si="36"/>
        <v>26844.47</v>
      </c>
      <c r="I647" s="55">
        <f t="shared" si="37"/>
        <v>-2088.5</v>
      </c>
      <c r="J647" s="19">
        <v>-2506.1999999999998</v>
      </c>
      <c r="K647" s="19">
        <f t="shared" si="38"/>
        <v>18829.82</v>
      </c>
      <c r="L647" s="19">
        <f t="shared" si="39"/>
        <v>-1464.96</v>
      </c>
      <c r="M647" s="19">
        <v>-1757.95</v>
      </c>
      <c r="BE647" s="14"/>
      <c r="BF647" s="15"/>
      <c r="BG647" s="21" t="s">
        <v>3203</v>
      </c>
      <c r="BH647" s="41"/>
      <c r="BI647" s="12"/>
      <c r="BJ647" s="12"/>
    </row>
    <row r="648" spans="1:62" s="3" customFormat="1" ht="20.399999999999999" x14ac:dyDescent="0.3">
      <c r="A648" s="25"/>
      <c r="B648" s="26" t="s">
        <v>150</v>
      </c>
      <c r="C648" s="600" t="s">
        <v>151</v>
      </c>
      <c r="D648" s="600"/>
      <c r="E648" s="600"/>
      <c r="F648" s="27" t="s">
        <v>46</v>
      </c>
      <c r="G648" s="22" t="s">
        <v>3204</v>
      </c>
      <c r="H648" s="55"/>
      <c r="I648" s="55"/>
      <c r="J648" s="19"/>
      <c r="K648" s="19"/>
      <c r="L648" s="19"/>
      <c r="M648" s="19"/>
      <c r="BE648" s="14"/>
      <c r="BF648" s="15"/>
      <c r="BG648" s="21"/>
      <c r="BH648" s="41"/>
      <c r="BI648" s="12" t="s">
        <v>151</v>
      </c>
      <c r="BJ648" s="12"/>
    </row>
    <row r="649" spans="1:62" s="3" customFormat="1" ht="20.399999999999999" x14ac:dyDescent="0.3">
      <c r="A649" s="36" t="s">
        <v>139</v>
      </c>
      <c r="B649" s="37" t="s">
        <v>2575</v>
      </c>
      <c r="C649" s="599" t="s">
        <v>3196</v>
      </c>
      <c r="D649" s="599"/>
      <c r="E649" s="599"/>
      <c r="F649" s="38" t="s">
        <v>67</v>
      </c>
      <c r="G649" s="39" t="s">
        <v>3205</v>
      </c>
      <c r="H649" s="55"/>
      <c r="I649" s="55"/>
      <c r="J649" s="19"/>
      <c r="K649" s="19"/>
      <c r="L649" s="19"/>
      <c r="M649" s="19"/>
      <c r="BE649" s="14"/>
      <c r="BF649" s="15"/>
      <c r="BG649" s="21"/>
      <c r="BH649" s="41" t="s">
        <v>3196</v>
      </c>
      <c r="BI649" s="12"/>
      <c r="BJ649" s="12"/>
    </row>
    <row r="650" spans="1:62" s="3" customFormat="1" ht="42" x14ac:dyDescent="0.3">
      <c r="A650" s="25" t="s">
        <v>126</v>
      </c>
      <c r="B650" s="26" t="s">
        <v>3198</v>
      </c>
      <c r="C650" s="600" t="s">
        <v>2756</v>
      </c>
      <c r="D650" s="600"/>
      <c r="E650" s="600"/>
      <c r="F650" s="27" t="s">
        <v>72</v>
      </c>
      <c r="G650" s="22" t="s">
        <v>3206</v>
      </c>
      <c r="H650" s="55"/>
      <c r="I650" s="55"/>
      <c r="J650" s="19"/>
      <c r="K650" s="19"/>
      <c r="L650" s="19"/>
      <c r="M650" s="19"/>
      <c r="BE650" s="14"/>
      <c r="BF650" s="15"/>
      <c r="BG650" s="21"/>
      <c r="BH650" s="41"/>
      <c r="BI650" s="12"/>
      <c r="BJ650" s="12" t="s">
        <v>2756</v>
      </c>
    </row>
    <row r="651" spans="1:62" s="3" customFormat="1" ht="15" customHeight="1" x14ac:dyDescent="0.3">
      <c r="A651" s="593" t="s">
        <v>3207</v>
      </c>
      <c r="B651" s="570"/>
      <c r="C651" s="570"/>
      <c r="D651" s="570"/>
      <c r="E651" s="570"/>
      <c r="F651" s="570"/>
      <c r="G651" s="570"/>
      <c r="H651" s="354"/>
      <c r="I651" s="354"/>
      <c r="J651" s="267"/>
      <c r="K651" s="267"/>
      <c r="L651" s="267"/>
      <c r="M651" s="267"/>
      <c r="BE651" s="14"/>
      <c r="BF651" s="15" t="s">
        <v>3207</v>
      </c>
      <c r="BG651" s="21"/>
      <c r="BH651" s="41"/>
      <c r="BI651" s="12"/>
      <c r="BJ651" s="12"/>
    </row>
    <row r="652" spans="1:62" s="3" customFormat="1" ht="42" x14ac:dyDescent="0.3">
      <c r="A652" s="16" t="s">
        <v>3208</v>
      </c>
      <c r="B652" s="17" t="s">
        <v>3209</v>
      </c>
      <c r="C652" s="568" t="s">
        <v>3210</v>
      </c>
      <c r="D652" s="568"/>
      <c r="E652" s="568"/>
      <c r="F652" s="16" t="s">
        <v>325</v>
      </c>
      <c r="G652" s="29">
        <v>7.7799999999999994E-2</v>
      </c>
      <c r="H652" s="55">
        <f t="shared" si="36"/>
        <v>91050.64</v>
      </c>
      <c r="I652" s="55">
        <f t="shared" si="37"/>
        <v>7083.74</v>
      </c>
      <c r="J652" s="19">
        <v>8500.49</v>
      </c>
      <c r="K652" s="19">
        <f t="shared" si="38"/>
        <v>11587.15</v>
      </c>
      <c r="L652" s="19">
        <f t="shared" si="39"/>
        <v>901.48</v>
      </c>
      <c r="M652" s="19">
        <v>1081.77</v>
      </c>
      <c r="BE652" s="14"/>
      <c r="BF652" s="15"/>
      <c r="BG652" s="21" t="s">
        <v>3210</v>
      </c>
      <c r="BH652" s="41"/>
      <c r="BI652" s="12"/>
      <c r="BJ652" s="12"/>
    </row>
    <row r="653" spans="1:62" s="3" customFormat="1" ht="21.6" x14ac:dyDescent="0.3">
      <c r="A653" s="25"/>
      <c r="B653" s="26" t="s">
        <v>2386</v>
      </c>
      <c r="C653" s="600" t="s">
        <v>2387</v>
      </c>
      <c r="D653" s="600"/>
      <c r="E653" s="600"/>
      <c r="F653" s="27" t="s">
        <v>67</v>
      </c>
      <c r="G653" s="22" t="s">
        <v>3211</v>
      </c>
      <c r="H653" s="55"/>
      <c r="I653" s="55"/>
      <c r="J653" s="19"/>
      <c r="K653" s="19"/>
      <c r="L653" s="19"/>
      <c r="M653" s="19"/>
      <c r="BE653" s="14"/>
      <c r="BF653" s="15"/>
      <c r="BG653" s="21"/>
      <c r="BH653" s="41"/>
      <c r="BI653" s="12" t="s">
        <v>2387</v>
      </c>
      <c r="BJ653" s="12"/>
    </row>
    <row r="654" spans="1:62" s="3" customFormat="1" ht="20.399999999999999" x14ac:dyDescent="0.3">
      <c r="A654" s="25"/>
      <c r="B654" s="26" t="s">
        <v>1912</v>
      </c>
      <c r="C654" s="600" t="s">
        <v>1913</v>
      </c>
      <c r="D654" s="600"/>
      <c r="E654" s="600"/>
      <c r="F654" s="27" t="s">
        <v>67</v>
      </c>
      <c r="G654" s="22" t="s">
        <v>3212</v>
      </c>
      <c r="H654" s="55"/>
      <c r="I654" s="55"/>
      <c r="J654" s="19"/>
      <c r="K654" s="19"/>
      <c r="L654" s="19"/>
      <c r="M654" s="19"/>
      <c r="BE654" s="14"/>
      <c r="BF654" s="15"/>
      <c r="BG654" s="21"/>
      <c r="BH654" s="41"/>
      <c r="BI654" s="12" t="s">
        <v>1913</v>
      </c>
      <c r="BJ654" s="12"/>
    </row>
    <row r="655" spans="1:62" s="3" customFormat="1" ht="21.6" x14ac:dyDescent="0.3">
      <c r="A655" s="25"/>
      <c r="B655" s="26" t="s">
        <v>2405</v>
      </c>
      <c r="C655" s="600" t="s">
        <v>2406</v>
      </c>
      <c r="D655" s="600"/>
      <c r="E655" s="600"/>
      <c r="F655" s="27" t="s">
        <v>46</v>
      </c>
      <c r="G655" s="22" t="s">
        <v>3213</v>
      </c>
      <c r="H655" s="55"/>
      <c r="I655" s="55"/>
      <c r="J655" s="19"/>
      <c r="K655" s="19"/>
      <c r="L655" s="19"/>
      <c r="M655" s="19"/>
      <c r="BE655" s="14"/>
      <c r="BF655" s="15"/>
      <c r="BG655" s="21"/>
      <c r="BH655" s="41"/>
      <c r="BI655" s="12" t="s">
        <v>2406</v>
      </c>
      <c r="BJ655" s="12"/>
    </row>
    <row r="656" spans="1:62" s="3" customFormat="1" ht="21.6" x14ac:dyDescent="0.3">
      <c r="A656" s="25"/>
      <c r="B656" s="26" t="s">
        <v>2393</v>
      </c>
      <c r="C656" s="600" t="s">
        <v>2394</v>
      </c>
      <c r="D656" s="600"/>
      <c r="E656" s="600"/>
      <c r="F656" s="27" t="s">
        <v>154</v>
      </c>
      <c r="G656" s="22" t="s">
        <v>3214</v>
      </c>
      <c r="H656" s="55"/>
      <c r="I656" s="55"/>
      <c r="J656" s="19"/>
      <c r="K656" s="19"/>
      <c r="L656" s="19"/>
      <c r="M656" s="19"/>
      <c r="BE656" s="14"/>
      <c r="BF656" s="15"/>
      <c r="BG656" s="21"/>
      <c r="BH656" s="41"/>
      <c r="BI656" s="12" t="s">
        <v>2394</v>
      </c>
      <c r="BJ656" s="12"/>
    </row>
    <row r="657" spans="1:62" s="3" customFormat="1" ht="15" customHeight="1" x14ac:dyDescent="0.3">
      <c r="A657" s="593" t="s">
        <v>3215</v>
      </c>
      <c r="B657" s="570"/>
      <c r="C657" s="570"/>
      <c r="D657" s="570"/>
      <c r="E657" s="570"/>
      <c r="F657" s="570"/>
      <c r="G657" s="570"/>
      <c r="H657" s="354"/>
      <c r="I657" s="354"/>
      <c r="J657" s="267"/>
      <c r="K657" s="267"/>
      <c r="L657" s="267"/>
      <c r="M657" s="267"/>
      <c r="BE657" s="14"/>
      <c r="BF657" s="15" t="s">
        <v>3215</v>
      </c>
      <c r="BG657" s="21"/>
      <c r="BH657" s="41"/>
      <c r="BI657" s="12"/>
      <c r="BJ657" s="12"/>
    </row>
    <row r="658" spans="1:62" s="3" customFormat="1" ht="42" x14ac:dyDescent="0.3">
      <c r="A658" s="16" t="s">
        <v>3216</v>
      </c>
      <c r="B658" s="17" t="s">
        <v>3217</v>
      </c>
      <c r="C658" s="568" t="s">
        <v>3218</v>
      </c>
      <c r="D658" s="568"/>
      <c r="E658" s="568"/>
      <c r="F658" s="16" t="s">
        <v>325</v>
      </c>
      <c r="G658" s="29">
        <v>7.7799999999999994E-2</v>
      </c>
      <c r="H658" s="55">
        <f t="shared" ref="H658:H704" si="40">I658/G658</f>
        <v>35914.269999999997</v>
      </c>
      <c r="I658" s="55">
        <f t="shared" ref="I658:I704" si="41">J658/1.2</f>
        <v>2794.13</v>
      </c>
      <c r="J658" s="19">
        <v>3352.96</v>
      </c>
      <c r="K658" s="19">
        <f t="shared" ref="K658:K704" si="42">L658/G658</f>
        <v>14029.31</v>
      </c>
      <c r="L658" s="19">
        <f t="shared" ref="L658:L704" si="43">M658/1.2</f>
        <v>1091.48</v>
      </c>
      <c r="M658" s="19">
        <v>1309.77</v>
      </c>
      <c r="BE658" s="14"/>
      <c r="BF658" s="15"/>
      <c r="BG658" s="21" t="s">
        <v>3218</v>
      </c>
      <c r="BH658" s="41"/>
      <c r="BI658" s="12"/>
      <c r="BJ658" s="12"/>
    </row>
    <row r="659" spans="1:62" s="3" customFormat="1" ht="21.6" x14ac:dyDescent="0.3">
      <c r="A659" s="25"/>
      <c r="B659" s="26" t="s">
        <v>3219</v>
      </c>
      <c r="C659" s="600" t="s">
        <v>3220</v>
      </c>
      <c r="D659" s="600"/>
      <c r="E659" s="600"/>
      <c r="F659" s="27" t="s">
        <v>154</v>
      </c>
      <c r="G659" s="22" t="s">
        <v>3221</v>
      </c>
      <c r="H659" s="55"/>
      <c r="I659" s="55"/>
      <c r="J659" s="19"/>
      <c r="K659" s="19"/>
      <c r="L659" s="19"/>
      <c r="M659" s="19"/>
      <c r="BE659" s="14"/>
      <c r="BF659" s="15"/>
      <c r="BG659" s="21"/>
      <c r="BH659" s="41"/>
      <c r="BI659" s="12" t="s">
        <v>3220</v>
      </c>
      <c r="BJ659" s="12"/>
    </row>
    <row r="660" spans="1:62" s="3" customFormat="1" ht="20.399999999999999" x14ac:dyDescent="0.3">
      <c r="A660" s="25"/>
      <c r="B660" s="26" t="s">
        <v>335</v>
      </c>
      <c r="C660" s="600" t="s">
        <v>336</v>
      </c>
      <c r="D660" s="600"/>
      <c r="E660" s="600"/>
      <c r="F660" s="27" t="s">
        <v>72</v>
      </c>
      <c r="G660" s="22" t="s">
        <v>3222</v>
      </c>
      <c r="H660" s="55"/>
      <c r="I660" s="55"/>
      <c r="J660" s="19"/>
      <c r="K660" s="19"/>
      <c r="L660" s="19"/>
      <c r="M660" s="19"/>
      <c r="BE660" s="14"/>
      <c r="BF660" s="15"/>
      <c r="BG660" s="21"/>
      <c r="BH660" s="41"/>
      <c r="BI660" s="12" t="s">
        <v>336</v>
      </c>
      <c r="BJ660" s="12"/>
    </row>
    <row r="661" spans="1:62" s="3" customFormat="1" ht="20.399999999999999" x14ac:dyDescent="0.3">
      <c r="A661" s="36" t="s">
        <v>139</v>
      </c>
      <c r="B661" s="37" t="s">
        <v>3223</v>
      </c>
      <c r="C661" s="599" t="s">
        <v>3224</v>
      </c>
      <c r="D661" s="599"/>
      <c r="E661" s="599"/>
      <c r="F661" s="38" t="s">
        <v>67</v>
      </c>
      <c r="G661" s="39" t="s">
        <v>3225</v>
      </c>
      <c r="H661" s="55"/>
      <c r="I661" s="55"/>
      <c r="J661" s="19"/>
      <c r="K661" s="19"/>
      <c r="L661" s="19"/>
      <c r="M661" s="19"/>
      <c r="BE661" s="14"/>
      <c r="BF661" s="15"/>
      <c r="BG661" s="21"/>
      <c r="BH661" s="41" t="s">
        <v>3224</v>
      </c>
      <c r="BI661" s="12"/>
      <c r="BJ661" s="12"/>
    </row>
    <row r="662" spans="1:62" s="3" customFormat="1" ht="20.399999999999999" x14ac:dyDescent="0.3">
      <c r="A662" s="36" t="s">
        <v>139</v>
      </c>
      <c r="B662" s="37" t="s">
        <v>3226</v>
      </c>
      <c r="C662" s="599" t="s">
        <v>2523</v>
      </c>
      <c r="D662" s="599"/>
      <c r="E662" s="599"/>
      <c r="F662" s="38" t="s">
        <v>67</v>
      </c>
      <c r="G662" s="39" t="s">
        <v>3227</v>
      </c>
      <c r="H662" s="55"/>
      <c r="I662" s="55"/>
      <c r="J662" s="19"/>
      <c r="K662" s="19"/>
      <c r="L662" s="19"/>
      <c r="M662" s="19"/>
      <c r="BE662" s="14"/>
      <c r="BF662" s="15"/>
      <c r="BG662" s="21"/>
      <c r="BH662" s="41" t="s">
        <v>2523</v>
      </c>
      <c r="BI662" s="12"/>
      <c r="BJ662" s="12"/>
    </row>
    <row r="663" spans="1:62" s="3" customFormat="1" ht="20.399999999999999" x14ac:dyDescent="0.3">
      <c r="A663" s="25"/>
      <c r="B663" s="26" t="s">
        <v>3228</v>
      </c>
      <c r="C663" s="600" t="s">
        <v>3229</v>
      </c>
      <c r="D663" s="600"/>
      <c r="E663" s="600"/>
      <c r="F663" s="27" t="s">
        <v>67</v>
      </c>
      <c r="G663" s="22" t="s">
        <v>3230</v>
      </c>
      <c r="H663" s="55"/>
      <c r="I663" s="55"/>
      <c r="J663" s="19"/>
      <c r="K663" s="19"/>
      <c r="L663" s="19"/>
      <c r="M663" s="19"/>
      <c r="BE663" s="14"/>
      <c r="BF663" s="15"/>
      <c r="BG663" s="21"/>
      <c r="BH663" s="41"/>
      <c r="BI663" s="12" t="s">
        <v>3229</v>
      </c>
      <c r="BJ663" s="12"/>
    </row>
    <row r="664" spans="1:62" s="3" customFormat="1" ht="20.399999999999999" x14ac:dyDescent="0.3">
      <c r="A664" s="25" t="s">
        <v>126</v>
      </c>
      <c r="B664" s="26" t="s">
        <v>2530</v>
      </c>
      <c r="C664" s="600" t="s">
        <v>2531</v>
      </c>
      <c r="D664" s="600"/>
      <c r="E664" s="600"/>
      <c r="F664" s="27" t="s">
        <v>72</v>
      </c>
      <c r="G664" s="22" t="s">
        <v>3231</v>
      </c>
      <c r="H664" s="55"/>
      <c r="I664" s="55"/>
      <c r="J664" s="19"/>
      <c r="K664" s="19"/>
      <c r="L664" s="19"/>
      <c r="M664" s="19"/>
      <c r="BE664" s="14"/>
      <c r="BF664" s="15"/>
      <c r="BG664" s="21"/>
      <c r="BH664" s="41"/>
      <c r="BI664" s="12"/>
      <c r="BJ664" s="12" t="s">
        <v>2531</v>
      </c>
    </row>
    <row r="665" spans="1:62" s="3" customFormat="1" ht="20.399999999999999" x14ac:dyDescent="0.3">
      <c r="A665" s="25" t="s">
        <v>126</v>
      </c>
      <c r="B665" s="26" t="s">
        <v>3232</v>
      </c>
      <c r="C665" s="600" t="s">
        <v>3233</v>
      </c>
      <c r="D665" s="600"/>
      <c r="E665" s="600"/>
      <c r="F665" s="27" t="s">
        <v>67</v>
      </c>
      <c r="G665" s="22" t="s">
        <v>3225</v>
      </c>
      <c r="H665" s="55"/>
      <c r="I665" s="55"/>
      <c r="J665" s="19"/>
      <c r="K665" s="19"/>
      <c r="L665" s="19"/>
      <c r="M665" s="19"/>
      <c r="BE665" s="14"/>
      <c r="BF665" s="15"/>
      <c r="BG665" s="21"/>
      <c r="BH665" s="41"/>
      <c r="BI665" s="12"/>
      <c r="BJ665" s="12" t="s">
        <v>3233</v>
      </c>
    </row>
    <row r="666" spans="1:62" s="3" customFormat="1" ht="14.4" x14ac:dyDescent="0.3">
      <c r="A666" s="593" t="s">
        <v>3234</v>
      </c>
      <c r="B666" s="570"/>
      <c r="C666" s="570"/>
      <c r="D666" s="570"/>
      <c r="E666" s="570"/>
      <c r="F666" s="570"/>
      <c r="G666" s="570"/>
      <c r="H666" s="354"/>
      <c r="I666" s="354"/>
      <c r="J666" s="267"/>
      <c r="K666" s="267"/>
      <c r="L666" s="267"/>
      <c r="M666" s="267"/>
      <c r="BE666" s="14"/>
      <c r="BF666" s="15" t="s">
        <v>3234</v>
      </c>
      <c r="BG666" s="21"/>
      <c r="BH666" s="41"/>
      <c r="BI666" s="12"/>
      <c r="BJ666" s="12"/>
    </row>
    <row r="667" spans="1:62" s="3" customFormat="1" ht="15" customHeight="1" x14ac:dyDescent="0.3">
      <c r="A667" s="603" t="s">
        <v>3235</v>
      </c>
      <c r="B667" s="604"/>
      <c r="C667" s="604"/>
      <c r="D667" s="604"/>
      <c r="E667" s="604"/>
      <c r="F667" s="604"/>
      <c r="G667" s="604"/>
      <c r="H667" s="354"/>
      <c r="I667" s="354"/>
      <c r="J667" s="267"/>
      <c r="K667" s="267"/>
      <c r="L667" s="267"/>
      <c r="M667" s="267"/>
      <c r="BE667" s="14"/>
      <c r="BF667" s="15" t="s">
        <v>3235</v>
      </c>
      <c r="BG667" s="21"/>
      <c r="BH667" s="41"/>
      <c r="BI667" s="12"/>
      <c r="BJ667" s="12"/>
    </row>
    <row r="668" spans="1:62" s="3" customFormat="1" ht="15" customHeight="1" x14ac:dyDescent="0.3">
      <c r="A668" s="593" t="s">
        <v>3236</v>
      </c>
      <c r="B668" s="570"/>
      <c r="C668" s="570"/>
      <c r="D668" s="570"/>
      <c r="E668" s="570"/>
      <c r="F668" s="570"/>
      <c r="G668" s="570"/>
      <c r="H668" s="354"/>
      <c r="I668" s="354"/>
      <c r="J668" s="267"/>
      <c r="K668" s="267"/>
      <c r="L668" s="267"/>
      <c r="M668" s="267"/>
      <c r="BE668" s="14"/>
      <c r="BF668" s="15" t="s">
        <v>3236</v>
      </c>
      <c r="BG668" s="21"/>
      <c r="BH668" s="41"/>
      <c r="BI668" s="12"/>
      <c r="BJ668" s="12"/>
    </row>
    <row r="669" spans="1:62" s="3" customFormat="1" ht="15" customHeight="1" x14ac:dyDescent="0.3">
      <c r="A669" s="593" t="s">
        <v>3215</v>
      </c>
      <c r="B669" s="570"/>
      <c r="C669" s="570"/>
      <c r="D669" s="570"/>
      <c r="E669" s="570"/>
      <c r="F669" s="570"/>
      <c r="G669" s="570"/>
      <c r="H669" s="354"/>
      <c r="I669" s="354"/>
      <c r="J669" s="267"/>
      <c r="K669" s="267"/>
      <c r="L669" s="267"/>
      <c r="M669" s="267"/>
      <c r="BE669" s="14"/>
      <c r="BF669" s="15" t="s">
        <v>3215</v>
      </c>
      <c r="BG669" s="21"/>
      <c r="BH669" s="41"/>
      <c r="BI669" s="12"/>
      <c r="BJ669" s="12"/>
    </row>
    <row r="670" spans="1:62" s="3" customFormat="1" ht="42" x14ac:dyDescent="0.3">
      <c r="A670" s="16" t="s">
        <v>3237</v>
      </c>
      <c r="B670" s="17" t="s">
        <v>3217</v>
      </c>
      <c r="C670" s="568" t="s">
        <v>3218</v>
      </c>
      <c r="D670" s="568"/>
      <c r="E670" s="568"/>
      <c r="F670" s="16" t="s">
        <v>325</v>
      </c>
      <c r="G670" s="29">
        <v>0.63570000000000004</v>
      </c>
      <c r="H670" s="55">
        <f t="shared" si="40"/>
        <v>35914.550000000003</v>
      </c>
      <c r="I670" s="55">
        <f t="shared" si="41"/>
        <v>22830.880000000001</v>
      </c>
      <c r="J670" s="19">
        <v>27397.05</v>
      </c>
      <c r="K670" s="19">
        <f t="shared" si="42"/>
        <v>14029.29</v>
      </c>
      <c r="L670" s="19">
        <f t="shared" si="43"/>
        <v>8918.42</v>
      </c>
      <c r="M670" s="19">
        <v>10702.1</v>
      </c>
      <c r="BE670" s="14"/>
      <c r="BF670" s="15"/>
      <c r="BG670" s="21" t="s">
        <v>3218</v>
      </c>
      <c r="BH670" s="41"/>
      <c r="BI670" s="12"/>
      <c r="BJ670" s="12"/>
    </row>
    <row r="671" spans="1:62" s="3" customFormat="1" ht="21.6" x14ac:dyDescent="0.3">
      <c r="A671" s="25"/>
      <c r="B671" s="26" t="s">
        <v>3219</v>
      </c>
      <c r="C671" s="600" t="s">
        <v>3220</v>
      </c>
      <c r="D671" s="600"/>
      <c r="E671" s="600"/>
      <c r="F671" s="27" t="s">
        <v>154</v>
      </c>
      <c r="G671" s="22" t="s">
        <v>3238</v>
      </c>
      <c r="H671" s="55"/>
      <c r="I671" s="55"/>
      <c r="J671" s="19"/>
      <c r="K671" s="19"/>
      <c r="L671" s="19"/>
      <c r="M671" s="19"/>
      <c r="BE671" s="14"/>
      <c r="BF671" s="15"/>
      <c r="BG671" s="21"/>
      <c r="BH671" s="41"/>
      <c r="BI671" s="12" t="s">
        <v>3220</v>
      </c>
      <c r="BJ671" s="12"/>
    </row>
    <row r="672" spans="1:62" s="3" customFormat="1" ht="20.399999999999999" x14ac:dyDescent="0.3">
      <c r="A672" s="25"/>
      <c r="B672" s="26" t="s">
        <v>335</v>
      </c>
      <c r="C672" s="600" t="s">
        <v>336</v>
      </c>
      <c r="D672" s="600"/>
      <c r="E672" s="600"/>
      <c r="F672" s="27" t="s">
        <v>72</v>
      </c>
      <c r="G672" s="22" t="s">
        <v>3239</v>
      </c>
      <c r="H672" s="55"/>
      <c r="I672" s="55"/>
      <c r="J672" s="19"/>
      <c r="K672" s="19"/>
      <c r="L672" s="19"/>
      <c r="M672" s="19"/>
      <c r="BE672" s="14"/>
      <c r="BF672" s="15"/>
      <c r="BG672" s="21"/>
      <c r="BH672" s="41"/>
      <c r="BI672" s="12" t="s">
        <v>336</v>
      </c>
      <c r="BJ672" s="12"/>
    </row>
    <row r="673" spans="1:62" s="3" customFormat="1" ht="20.399999999999999" x14ac:dyDescent="0.3">
      <c r="A673" s="36" t="s">
        <v>139</v>
      </c>
      <c r="B673" s="37" t="s">
        <v>3223</v>
      </c>
      <c r="C673" s="599" t="s">
        <v>3224</v>
      </c>
      <c r="D673" s="599"/>
      <c r="E673" s="599"/>
      <c r="F673" s="38" t="s">
        <v>67</v>
      </c>
      <c r="G673" s="39" t="s">
        <v>3240</v>
      </c>
      <c r="H673" s="55"/>
      <c r="I673" s="55"/>
      <c r="J673" s="19"/>
      <c r="K673" s="19"/>
      <c r="L673" s="19"/>
      <c r="M673" s="19"/>
      <c r="BE673" s="14"/>
      <c r="BF673" s="15"/>
      <c r="BG673" s="21"/>
      <c r="BH673" s="41" t="s">
        <v>3224</v>
      </c>
      <c r="BI673" s="12"/>
      <c r="BJ673" s="12"/>
    </row>
    <row r="674" spans="1:62" s="3" customFormat="1" ht="20.399999999999999" x14ac:dyDescent="0.3">
      <c r="A674" s="36" t="s">
        <v>139</v>
      </c>
      <c r="B674" s="37" t="s">
        <v>3226</v>
      </c>
      <c r="C674" s="599" t="s">
        <v>2523</v>
      </c>
      <c r="D674" s="599"/>
      <c r="E674" s="599"/>
      <c r="F674" s="38" t="s">
        <v>67</v>
      </c>
      <c r="G674" s="39" t="s">
        <v>3241</v>
      </c>
      <c r="H674" s="55"/>
      <c r="I674" s="55"/>
      <c r="J674" s="19"/>
      <c r="K674" s="19"/>
      <c r="L674" s="19"/>
      <c r="M674" s="19"/>
      <c r="BE674" s="14"/>
      <c r="BF674" s="15"/>
      <c r="BG674" s="21"/>
      <c r="BH674" s="41" t="s">
        <v>2523</v>
      </c>
      <c r="BI674" s="12"/>
      <c r="BJ674" s="12"/>
    </row>
    <row r="675" spans="1:62" s="3" customFormat="1" ht="20.399999999999999" x14ac:dyDescent="0.3">
      <c r="A675" s="25"/>
      <c r="B675" s="26" t="s">
        <v>3228</v>
      </c>
      <c r="C675" s="600" t="s">
        <v>3229</v>
      </c>
      <c r="D675" s="600"/>
      <c r="E675" s="600"/>
      <c r="F675" s="27" t="s">
        <v>67</v>
      </c>
      <c r="G675" s="22" t="s">
        <v>3242</v>
      </c>
      <c r="H675" s="55"/>
      <c r="I675" s="55"/>
      <c r="J675" s="19"/>
      <c r="K675" s="19"/>
      <c r="L675" s="19"/>
      <c r="M675" s="19"/>
      <c r="BE675" s="14"/>
      <c r="BF675" s="15"/>
      <c r="BG675" s="21"/>
      <c r="BH675" s="41"/>
      <c r="BI675" s="12" t="s">
        <v>3229</v>
      </c>
      <c r="BJ675" s="12"/>
    </row>
    <row r="676" spans="1:62" s="3" customFormat="1" ht="20.399999999999999" x14ac:dyDescent="0.3">
      <c r="A676" s="25" t="s">
        <v>126</v>
      </c>
      <c r="B676" s="26" t="s">
        <v>2530</v>
      </c>
      <c r="C676" s="600" t="s">
        <v>2531</v>
      </c>
      <c r="D676" s="600"/>
      <c r="E676" s="600"/>
      <c r="F676" s="27" t="s">
        <v>72</v>
      </c>
      <c r="G676" s="22" t="s">
        <v>3243</v>
      </c>
      <c r="H676" s="55"/>
      <c r="I676" s="55"/>
      <c r="J676" s="19"/>
      <c r="K676" s="19"/>
      <c r="L676" s="19"/>
      <c r="M676" s="19"/>
      <c r="BE676" s="14"/>
      <c r="BF676" s="15"/>
      <c r="BG676" s="21"/>
      <c r="BH676" s="41"/>
      <c r="BI676" s="12"/>
      <c r="BJ676" s="12" t="s">
        <v>2531</v>
      </c>
    </row>
    <row r="677" spans="1:62" s="3" customFormat="1" ht="20.399999999999999" x14ac:dyDescent="0.3">
      <c r="A677" s="25" t="s">
        <v>126</v>
      </c>
      <c r="B677" s="26" t="s">
        <v>3232</v>
      </c>
      <c r="C677" s="600" t="s">
        <v>3233</v>
      </c>
      <c r="D677" s="600"/>
      <c r="E677" s="600"/>
      <c r="F677" s="27" t="s">
        <v>67</v>
      </c>
      <c r="G677" s="22" t="s">
        <v>3240</v>
      </c>
      <c r="H677" s="55"/>
      <c r="I677" s="55"/>
      <c r="J677" s="19"/>
      <c r="K677" s="19"/>
      <c r="L677" s="19"/>
      <c r="M677" s="19"/>
      <c r="BE677" s="14"/>
      <c r="BF677" s="15"/>
      <c r="BG677" s="21"/>
      <c r="BH677" s="41"/>
      <c r="BI677" s="12"/>
      <c r="BJ677" s="12" t="s">
        <v>3233</v>
      </c>
    </row>
    <row r="678" spans="1:62" s="3" customFormat="1" ht="15" customHeight="1" x14ac:dyDescent="0.3">
      <c r="A678" s="593" t="s">
        <v>3244</v>
      </c>
      <c r="B678" s="570"/>
      <c r="C678" s="570"/>
      <c r="D678" s="570"/>
      <c r="E678" s="570"/>
      <c r="F678" s="570"/>
      <c r="G678" s="570"/>
      <c r="H678" s="354"/>
      <c r="I678" s="354"/>
      <c r="J678" s="267"/>
      <c r="K678" s="267"/>
      <c r="L678" s="267"/>
      <c r="M678" s="267"/>
      <c r="BE678" s="14"/>
      <c r="BF678" s="15" t="s">
        <v>3244</v>
      </c>
      <c r="BG678" s="21"/>
      <c r="BH678" s="41"/>
      <c r="BI678" s="12"/>
      <c r="BJ678" s="12"/>
    </row>
    <row r="679" spans="1:62" s="3" customFormat="1" ht="21.6" x14ac:dyDescent="0.3">
      <c r="A679" s="16" t="s">
        <v>3245</v>
      </c>
      <c r="B679" s="17" t="s">
        <v>3246</v>
      </c>
      <c r="C679" s="568" t="s">
        <v>3247</v>
      </c>
      <c r="D679" s="568"/>
      <c r="E679" s="568"/>
      <c r="F679" s="16" t="s">
        <v>325</v>
      </c>
      <c r="G679" s="29">
        <v>0.27460000000000001</v>
      </c>
      <c r="H679" s="55">
        <f t="shared" si="40"/>
        <v>5543.01</v>
      </c>
      <c r="I679" s="55">
        <f t="shared" si="41"/>
        <v>1522.11</v>
      </c>
      <c r="J679" s="19">
        <v>1826.53</v>
      </c>
      <c r="K679" s="19">
        <f t="shared" si="42"/>
        <v>2300.33</v>
      </c>
      <c r="L679" s="19">
        <f t="shared" si="43"/>
        <v>631.66999999999996</v>
      </c>
      <c r="M679" s="19">
        <v>758</v>
      </c>
      <c r="BE679" s="14"/>
      <c r="BF679" s="15"/>
      <c r="BG679" s="21" t="s">
        <v>3247</v>
      </c>
      <c r="BH679" s="41"/>
      <c r="BI679" s="12"/>
      <c r="BJ679" s="12"/>
    </row>
    <row r="680" spans="1:62" s="3" customFormat="1" ht="20.399999999999999" x14ac:dyDescent="0.3">
      <c r="A680" s="25"/>
      <c r="B680" s="26" t="s">
        <v>335</v>
      </c>
      <c r="C680" s="600" t="s">
        <v>336</v>
      </c>
      <c r="D680" s="600"/>
      <c r="E680" s="600"/>
      <c r="F680" s="27" t="s">
        <v>72</v>
      </c>
      <c r="G680" s="22" t="s">
        <v>3248</v>
      </c>
      <c r="H680" s="55"/>
      <c r="I680" s="55"/>
      <c r="J680" s="19"/>
      <c r="K680" s="19"/>
      <c r="L680" s="19"/>
      <c r="M680" s="19"/>
      <c r="BE680" s="14"/>
      <c r="BF680" s="15"/>
      <c r="BG680" s="21"/>
      <c r="BH680" s="41"/>
      <c r="BI680" s="12" t="s">
        <v>336</v>
      </c>
      <c r="BJ680" s="12"/>
    </row>
    <row r="681" spans="1:62" s="3" customFormat="1" ht="20.399999999999999" x14ac:dyDescent="0.3">
      <c r="A681" s="36" t="s">
        <v>139</v>
      </c>
      <c r="B681" s="37" t="s">
        <v>3249</v>
      </c>
      <c r="C681" s="599" t="s">
        <v>2523</v>
      </c>
      <c r="D681" s="599"/>
      <c r="E681" s="599"/>
      <c r="F681" s="38" t="s">
        <v>67</v>
      </c>
      <c r="G681" s="39" t="s">
        <v>3250</v>
      </c>
      <c r="H681" s="55"/>
      <c r="I681" s="55"/>
      <c r="J681" s="19"/>
      <c r="K681" s="19"/>
      <c r="L681" s="19"/>
      <c r="M681" s="19"/>
      <c r="BE681" s="14"/>
      <c r="BF681" s="15"/>
      <c r="BG681" s="21"/>
      <c r="BH681" s="41" t="s">
        <v>2523</v>
      </c>
      <c r="BI681" s="12"/>
      <c r="BJ681" s="12"/>
    </row>
    <row r="682" spans="1:62" s="3" customFormat="1" ht="20.399999999999999" x14ac:dyDescent="0.3">
      <c r="A682" s="25" t="s">
        <v>126</v>
      </c>
      <c r="B682" s="26" t="s">
        <v>2530</v>
      </c>
      <c r="C682" s="600" t="s">
        <v>2531</v>
      </c>
      <c r="D682" s="600"/>
      <c r="E682" s="600"/>
      <c r="F682" s="27" t="s">
        <v>72</v>
      </c>
      <c r="G682" s="22" t="s">
        <v>3251</v>
      </c>
      <c r="H682" s="55"/>
      <c r="I682" s="55"/>
      <c r="J682" s="19"/>
      <c r="K682" s="19"/>
      <c r="L682" s="19"/>
      <c r="M682" s="19"/>
      <c r="BE682" s="14"/>
      <c r="BF682" s="15"/>
      <c r="BG682" s="21"/>
      <c r="BH682" s="41"/>
      <c r="BI682" s="12"/>
      <c r="BJ682" s="12" t="s">
        <v>2531</v>
      </c>
    </row>
    <row r="683" spans="1:62" s="3" customFormat="1" ht="15" customHeight="1" x14ac:dyDescent="0.3">
      <c r="A683" s="593" t="s">
        <v>3252</v>
      </c>
      <c r="B683" s="570"/>
      <c r="C683" s="570"/>
      <c r="D683" s="570"/>
      <c r="E683" s="570"/>
      <c r="F683" s="570"/>
      <c r="G683" s="570"/>
      <c r="H683" s="354"/>
      <c r="I683" s="354"/>
      <c r="J683" s="267"/>
      <c r="K683" s="267"/>
      <c r="L683" s="267"/>
      <c r="M683" s="267"/>
      <c r="BE683" s="14"/>
      <c r="BF683" s="15" t="s">
        <v>3252</v>
      </c>
      <c r="BG683" s="21"/>
      <c r="BH683" s="41"/>
      <c r="BI683" s="12"/>
      <c r="BJ683" s="12"/>
    </row>
    <row r="684" spans="1:62" s="3" customFormat="1" ht="52.2" x14ac:dyDescent="0.3">
      <c r="A684" s="16" t="s">
        <v>3253</v>
      </c>
      <c r="B684" s="17" t="s">
        <v>3254</v>
      </c>
      <c r="C684" s="568" t="s">
        <v>3255</v>
      </c>
      <c r="D684" s="568"/>
      <c r="E684" s="568"/>
      <c r="F684" s="16" t="s">
        <v>325</v>
      </c>
      <c r="G684" s="29">
        <v>0.27460000000000001</v>
      </c>
      <c r="H684" s="55">
        <f t="shared" si="40"/>
        <v>227415.7</v>
      </c>
      <c r="I684" s="55">
        <f t="shared" si="41"/>
        <v>62448.35</v>
      </c>
      <c r="J684" s="19">
        <v>74938.02</v>
      </c>
      <c r="K684" s="19">
        <f t="shared" si="42"/>
        <v>125758.74</v>
      </c>
      <c r="L684" s="19">
        <f t="shared" si="43"/>
        <v>34533.35</v>
      </c>
      <c r="M684" s="19">
        <v>41440.019999999997</v>
      </c>
      <c r="BE684" s="14"/>
      <c r="BF684" s="15"/>
      <c r="BG684" s="21" t="s">
        <v>3255</v>
      </c>
      <c r="BH684" s="41"/>
      <c r="BI684" s="12"/>
      <c r="BJ684" s="12"/>
    </row>
    <row r="685" spans="1:62" s="3" customFormat="1" ht="20.399999999999999" x14ac:dyDescent="0.3">
      <c r="A685" s="25"/>
      <c r="B685" s="26" t="s">
        <v>150</v>
      </c>
      <c r="C685" s="600" t="s">
        <v>151</v>
      </c>
      <c r="D685" s="600"/>
      <c r="E685" s="600"/>
      <c r="F685" s="27" t="s">
        <v>46</v>
      </c>
      <c r="G685" s="22" t="s">
        <v>3256</v>
      </c>
      <c r="H685" s="55"/>
      <c r="I685" s="55"/>
      <c r="J685" s="19"/>
      <c r="K685" s="19"/>
      <c r="L685" s="19"/>
      <c r="M685" s="19"/>
      <c r="BE685" s="14"/>
      <c r="BF685" s="15"/>
      <c r="BG685" s="21"/>
      <c r="BH685" s="41"/>
      <c r="BI685" s="12" t="s">
        <v>151</v>
      </c>
      <c r="BJ685" s="12"/>
    </row>
    <row r="686" spans="1:62" s="3" customFormat="1" ht="20.399999999999999" x14ac:dyDescent="0.3">
      <c r="A686" s="25"/>
      <c r="B686" s="26" t="s">
        <v>3257</v>
      </c>
      <c r="C686" s="600" t="s">
        <v>3258</v>
      </c>
      <c r="D686" s="600"/>
      <c r="E686" s="600"/>
      <c r="F686" s="27" t="s">
        <v>46</v>
      </c>
      <c r="G686" s="22" t="s">
        <v>3248</v>
      </c>
      <c r="H686" s="55"/>
      <c r="I686" s="55"/>
      <c r="J686" s="19"/>
      <c r="K686" s="19"/>
      <c r="L686" s="19"/>
      <c r="M686" s="19"/>
      <c r="BE686" s="14"/>
      <c r="BF686" s="15"/>
      <c r="BG686" s="21"/>
      <c r="BH686" s="41"/>
      <c r="BI686" s="12" t="s">
        <v>3258</v>
      </c>
      <c r="BJ686" s="12"/>
    </row>
    <row r="687" spans="1:62" s="3" customFormat="1" ht="20.399999999999999" x14ac:dyDescent="0.3">
      <c r="A687" s="25"/>
      <c r="B687" s="26" t="s">
        <v>335</v>
      </c>
      <c r="C687" s="600" t="s">
        <v>336</v>
      </c>
      <c r="D687" s="600"/>
      <c r="E687" s="600"/>
      <c r="F687" s="27" t="s">
        <v>72</v>
      </c>
      <c r="G687" s="22" t="s">
        <v>3259</v>
      </c>
      <c r="H687" s="55"/>
      <c r="I687" s="55"/>
      <c r="J687" s="19"/>
      <c r="K687" s="19"/>
      <c r="L687" s="19"/>
      <c r="M687" s="19"/>
      <c r="BE687" s="14"/>
      <c r="BF687" s="15"/>
      <c r="BG687" s="21"/>
      <c r="BH687" s="41"/>
      <c r="BI687" s="12" t="s">
        <v>336</v>
      </c>
      <c r="BJ687" s="12"/>
    </row>
    <row r="688" spans="1:62" s="3" customFormat="1" ht="31.8" x14ac:dyDescent="0.3">
      <c r="A688" s="25"/>
      <c r="B688" s="26" t="s">
        <v>102</v>
      </c>
      <c r="C688" s="600" t="s">
        <v>103</v>
      </c>
      <c r="D688" s="600"/>
      <c r="E688" s="600"/>
      <c r="F688" s="27" t="s">
        <v>67</v>
      </c>
      <c r="G688" s="22" t="s">
        <v>3260</v>
      </c>
      <c r="H688" s="55"/>
      <c r="I688" s="55"/>
      <c r="J688" s="19"/>
      <c r="K688" s="19"/>
      <c r="L688" s="19"/>
      <c r="M688" s="19"/>
      <c r="BE688" s="14"/>
      <c r="BF688" s="15"/>
      <c r="BG688" s="21"/>
      <c r="BH688" s="41"/>
      <c r="BI688" s="12" t="s">
        <v>103</v>
      </c>
      <c r="BJ688" s="12"/>
    </row>
    <row r="689" spans="1:62" s="3" customFormat="1" ht="21.6" x14ac:dyDescent="0.3">
      <c r="A689" s="25"/>
      <c r="B689" s="26" t="s">
        <v>2052</v>
      </c>
      <c r="C689" s="600" t="s">
        <v>2053</v>
      </c>
      <c r="D689" s="600"/>
      <c r="E689" s="600"/>
      <c r="F689" s="27" t="s">
        <v>46</v>
      </c>
      <c r="G689" s="22" t="s">
        <v>3261</v>
      </c>
      <c r="H689" s="55"/>
      <c r="I689" s="55"/>
      <c r="J689" s="19"/>
      <c r="K689" s="19"/>
      <c r="L689" s="19"/>
      <c r="M689" s="19"/>
      <c r="BE689" s="14"/>
      <c r="BF689" s="15"/>
      <c r="BG689" s="21"/>
      <c r="BH689" s="41"/>
      <c r="BI689" s="12" t="s">
        <v>2053</v>
      </c>
      <c r="BJ689" s="12"/>
    </row>
    <row r="690" spans="1:62" s="3" customFormat="1" ht="20.399999999999999" x14ac:dyDescent="0.3">
      <c r="A690" s="36" t="s">
        <v>139</v>
      </c>
      <c r="B690" s="37" t="s">
        <v>3262</v>
      </c>
      <c r="C690" s="599" t="s">
        <v>3263</v>
      </c>
      <c r="D690" s="599"/>
      <c r="E690" s="599"/>
      <c r="F690" s="38" t="s">
        <v>154</v>
      </c>
      <c r="G690" s="39" t="s">
        <v>3264</v>
      </c>
      <c r="H690" s="55"/>
      <c r="I690" s="55"/>
      <c r="J690" s="19"/>
      <c r="K690" s="19"/>
      <c r="L690" s="19"/>
      <c r="M690" s="19"/>
      <c r="BE690" s="14"/>
      <c r="BF690" s="15"/>
      <c r="BG690" s="21"/>
      <c r="BH690" s="41" t="s">
        <v>3263</v>
      </c>
      <c r="BI690" s="12"/>
      <c r="BJ690" s="12"/>
    </row>
    <row r="691" spans="1:62" s="3" customFormat="1" ht="31.8" x14ac:dyDescent="0.3">
      <c r="A691" s="25" t="s">
        <v>126</v>
      </c>
      <c r="B691" s="26" t="s">
        <v>3265</v>
      </c>
      <c r="C691" s="600" t="s">
        <v>3266</v>
      </c>
      <c r="D691" s="600"/>
      <c r="E691" s="600"/>
      <c r="F691" s="27" t="s">
        <v>154</v>
      </c>
      <c r="G691" s="22" t="s">
        <v>3264</v>
      </c>
      <c r="H691" s="55"/>
      <c r="I691" s="55"/>
      <c r="J691" s="19"/>
      <c r="K691" s="19"/>
      <c r="L691" s="19"/>
      <c r="M691" s="19"/>
      <c r="BE691" s="14"/>
      <c r="BF691" s="15"/>
      <c r="BG691" s="21"/>
      <c r="BH691" s="41"/>
      <c r="BI691" s="12"/>
      <c r="BJ691" s="12" t="s">
        <v>3266</v>
      </c>
    </row>
    <row r="692" spans="1:62" s="3" customFormat="1" ht="15" customHeight="1" x14ac:dyDescent="0.3">
      <c r="A692" s="601" t="s">
        <v>3267</v>
      </c>
      <c r="B692" s="602"/>
      <c r="C692" s="602"/>
      <c r="D692" s="602"/>
      <c r="E692" s="602"/>
      <c r="F692" s="602"/>
      <c r="G692" s="602"/>
      <c r="H692" s="101"/>
      <c r="I692" s="101"/>
      <c r="J692" s="102"/>
      <c r="K692" s="102"/>
      <c r="L692" s="102"/>
      <c r="M692" s="102"/>
      <c r="BE692" s="14" t="s">
        <v>3267</v>
      </c>
      <c r="BF692" s="15"/>
      <c r="BG692" s="21"/>
      <c r="BH692" s="41"/>
      <c r="BI692" s="12"/>
      <c r="BJ692" s="12"/>
    </row>
    <row r="693" spans="1:62" s="3" customFormat="1" ht="15" customHeight="1" x14ac:dyDescent="0.3">
      <c r="A693" s="593" t="s">
        <v>3268</v>
      </c>
      <c r="B693" s="570"/>
      <c r="C693" s="570"/>
      <c r="D693" s="570"/>
      <c r="E693" s="570"/>
      <c r="F693" s="570"/>
      <c r="G693" s="570"/>
      <c r="H693" s="354"/>
      <c r="I693" s="354"/>
      <c r="J693" s="267"/>
      <c r="K693" s="267"/>
      <c r="L693" s="267"/>
      <c r="M693" s="267"/>
      <c r="BE693" s="14"/>
      <c r="BF693" s="15" t="s">
        <v>3268</v>
      </c>
      <c r="BG693" s="21"/>
      <c r="BH693" s="41"/>
      <c r="BI693" s="12"/>
      <c r="BJ693" s="12"/>
    </row>
    <row r="694" spans="1:62" s="3" customFormat="1" ht="21.6" x14ac:dyDescent="0.3">
      <c r="A694" s="16" t="s">
        <v>3269</v>
      </c>
      <c r="B694" s="17" t="s">
        <v>3270</v>
      </c>
      <c r="C694" s="568" t="s">
        <v>3271</v>
      </c>
      <c r="D694" s="568"/>
      <c r="E694" s="568"/>
      <c r="F694" s="16" t="s">
        <v>325</v>
      </c>
      <c r="G694" s="29">
        <v>0.23719999999999999</v>
      </c>
      <c r="H694" s="55">
        <f t="shared" si="40"/>
        <v>128412.06</v>
      </c>
      <c r="I694" s="55">
        <f t="shared" si="41"/>
        <v>30459.34</v>
      </c>
      <c r="J694" s="19">
        <v>36551.21</v>
      </c>
      <c r="K694" s="19">
        <f t="shared" si="42"/>
        <v>54690.68</v>
      </c>
      <c r="L694" s="19">
        <f t="shared" si="43"/>
        <v>12972.63</v>
      </c>
      <c r="M694" s="19">
        <v>15567.16</v>
      </c>
      <c r="BE694" s="14"/>
      <c r="BF694" s="15"/>
      <c r="BG694" s="21" t="s">
        <v>3271</v>
      </c>
      <c r="BH694" s="41"/>
      <c r="BI694" s="12"/>
      <c r="BJ694" s="12"/>
    </row>
    <row r="695" spans="1:62" s="3" customFormat="1" ht="20.399999999999999" x14ac:dyDescent="0.3">
      <c r="A695" s="25"/>
      <c r="B695" s="26" t="s">
        <v>3272</v>
      </c>
      <c r="C695" s="600" t="s">
        <v>3273</v>
      </c>
      <c r="D695" s="600"/>
      <c r="E695" s="600"/>
      <c r="F695" s="27" t="s">
        <v>154</v>
      </c>
      <c r="G695" s="22" t="s">
        <v>3274</v>
      </c>
      <c r="H695" s="55"/>
      <c r="I695" s="55"/>
      <c r="J695" s="19"/>
      <c r="K695" s="19"/>
      <c r="L695" s="19"/>
      <c r="M695" s="19"/>
      <c r="BE695" s="14"/>
      <c r="BF695" s="15"/>
      <c r="BG695" s="21"/>
      <c r="BH695" s="41"/>
      <c r="BI695" s="12" t="s">
        <v>3273</v>
      </c>
      <c r="BJ695" s="12"/>
    </row>
    <row r="696" spans="1:62" s="3" customFormat="1" ht="15" customHeight="1" x14ac:dyDescent="0.3">
      <c r="A696" s="593" t="s">
        <v>3275</v>
      </c>
      <c r="B696" s="570"/>
      <c r="C696" s="570"/>
      <c r="D696" s="570"/>
      <c r="E696" s="570"/>
      <c r="F696" s="570"/>
      <c r="G696" s="570"/>
      <c r="H696" s="354"/>
      <c r="I696" s="354"/>
      <c r="J696" s="267"/>
      <c r="K696" s="267"/>
      <c r="L696" s="267"/>
      <c r="M696" s="267"/>
      <c r="BE696" s="14"/>
      <c r="BF696" s="15" t="s">
        <v>3275</v>
      </c>
      <c r="BG696" s="21"/>
      <c r="BH696" s="41"/>
      <c r="BI696" s="12"/>
      <c r="BJ696" s="12"/>
    </row>
    <row r="697" spans="1:62" s="3" customFormat="1" ht="21.6" x14ac:dyDescent="0.3">
      <c r="A697" s="16" t="s">
        <v>3276</v>
      </c>
      <c r="B697" s="17" t="s">
        <v>3159</v>
      </c>
      <c r="C697" s="568" t="s">
        <v>3160</v>
      </c>
      <c r="D697" s="568"/>
      <c r="E697" s="568"/>
      <c r="F697" s="16" t="s">
        <v>325</v>
      </c>
      <c r="G697" s="29">
        <v>3.7600000000000001E-2</v>
      </c>
      <c r="H697" s="55">
        <f t="shared" si="40"/>
        <v>128174.47</v>
      </c>
      <c r="I697" s="55">
        <f t="shared" si="41"/>
        <v>4819.3599999999997</v>
      </c>
      <c r="J697" s="19">
        <v>5783.23</v>
      </c>
      <c r="K697" s="19">
        <f t="shared" si="42"/>
        <v>289564.36</v>
      </c>
      <c r="L697" s="19">
        <f t="shared" si="43"/>
        <v>10887.62</v>
      </c>
      <c r="M697" s="19">
        <v>13065.14</v>
      </c>
      <c r="BE697" s="14"/>
      <c r="BF697" s="15"/>
      <c r="BG697" s="21" t="s">
        <v>3160</v>
      </c>
      <c r="BH697" s="41"/>
      <c r="BI697" s="12"/>
      <c r="BJ697" s="12"/>
    </row>
    <row r="698" spans="1:62" s="3" customFormat="1" ht="20.399999999999999" x14ac:dyDescent="0.3">
      <c r="A698" s="25"/>
      <c r="B698" s="26" t="s">
        <v>3161</v>
      </c>
      <c r="C698" s="600" t="s">
        <v>3162</v>
      </c>
      <c r="D698" s="600"/>
      <c r="E698" s="600"/>
      <c r="F698" s="27" t="s">
        <v>112</v>
      </c>
      <c r="G698" s="22" t="s">
        <v>3277</v>
      </c>
      <c r="H698" s="55"/>
      <c r="I698" s="55"/>
      <c r="J698" s="19"/>
      <c r="K698" s="19"/>
      <c r="L698" s="19"/>
      <c r="M698" s="19"/>
      <c r="BE698" s="14"/>
      <c r="BF698" s="15"/>
      <c r="BG698" s="21"/>
      <c r="BH698" s="41"/>
      <c r="BI698" s="12" t="s">
        <v>3162</v>
      </c>
      <c r="BJ698" s="12"/>
    </row>
    <row r="699" spans="1:62" s="3" customFormat="1" ht="20.399999999999999" x14ac:dyDescent="0.3">
      <c r="A699" s="25"/>
      <c r="B699" s="26" t="s">
        <v>3164</v>
      </c>
      <c r="C699" s="600" t="s">
        <v>3165</v>
      </c>
      <c r="D699" s="600"/>
      <c r="E699" s="600"/>
      <c r="F699" s="27" t="s">
        <v>138</v>
      </c>
      <c r="G699" s="22" t="s">
        <v>3278</v>
      </c>
      <c r="H699" s="55"/>
      <c r="I699" s="55"/>
      <c r="J699" s="19"/>
      <c r="K699" s="19"/>
      <c r="L699" s="19"/>
      <c r="M699" s="19"/>
      <c r="BE699" s="14"/>
      <c r="BF699" s="15"/>
      <c r="BG699" s="21"/>
      <c r="BH699" s="41"/>
      <c r="BI699" s="12" t="s">
        <v>3165</v>
      </c>
      <c r="BJ699" s="12"/>
    </row>
    <row r="700" spans="1:62" s="3" customFormat="1" ht="20.399999999999999" x14ac:dyDescent="0.3">
      <c r="A700" s="36" t="s">
        <v>75</v>
      </c>
      <c r="B700" s="37" t="s">
        <v>3167</v>
      </c>
      <c r="C700" s="599" t="s">
        <v>3168</v>
      </c>
      <c r="D700" s="599"/>
      <c r="E700" s="599"/>
      <c r="F700" s="38" t="s">
        <v>112</v>
      </c>
      <c r="G700" s="39" t="s">
        <v>33</v>
      </c>
      <c r="H700" s="55"/>
      <c r="I700" s="55"/>
      <c r="J700" s="19"/>
      <c r="K700" s="19"/>
      <c r="L700" s="19"/>
      <c r="M700" s="19"/>
      <c r="BE700" s="14"/>
      <c r="BF700" s="15"/>
      <c r="BG700" s="21"/>
      <c r="BH700" s="41" t="s">
        <v>3168</v>
      </c>
      <c r="BI700" s="12"/>
      <c r="BJ700" s="12"/>
    </row>
    <row r="701" spans="1:62" s="3" customFormat="1" ht="21.6" x14ac:dyDescent="0.3">
      <c r="A701" s="25"/>
      <c r="B701" s="26" t="s">
        <v>3169</v>
      </c>
      <c r="C701" s="600" t="s">
        <v>3170</v>
      </c>
      <c r="D701" s="600"/>
      <c r="E701" s="600"/>
      <c r="F701" s="27" t="s">
        <v>112</v>
      </c>
      <c r="G701" s="22" t="s">
        <v>3279</v>
      </c>
      <c r="H701" s="55"/>
      <c r="I701" s="55"/>
      <c r="J701" s="19"/>
      <c r="K701" s="19"/>
      <c r="L701" s="19"/>
      <c r="M701" s="19"/>
      <c r="BE701" s="14"/>
      <c r="BF701" s="15"/>
      <c r="BG701" s="21"/>
      <c r="BH701" s="41"/>
      <c r="BI701" s="12" t="s">
        <v>3170</v>
      </c>
      <c r="BJ701" s="12"/>
    </row>
    <row r="702" spans="1:62" s="3" customFormat="1" ht="15" customHeight="1" x14ac:dyDescent="0.3">
      <c r="A702" s="593" t="s">
        <v>3280</v>
      </c>
      <c r="B702" s="570"/>
      <c r="C702" s="570"/>
      <c r="D702" s="570"/>
      <c r="E702" s="570"/>
      <c r="F702" s="570"/>
      <c r="G702" s="570"/>
      <c r="H702" s="354"/>
      <c r="I702" s="354"/>
      <c r="J702" s="267"/>
      <c r="K702" s="267"/>
      <c r="L702" s="267"/>
      <c r="M702" s="267"/>
      <c r="BE702" s="14"/>
      <c r="BF702" s="15" t="s">
        <v>3280</v>
      </c>
      <c r="BG702" s="21"/>
      <c r="BH702" s="41"/>
      <c r="BI702" s="12"/>
      <c r="BJ702" s="12"/>
    </row>
    <row r="703" spans="1:62" s="3" customFormat="1" ht="15" customHeight="1" x14ac:dyDescent="0.3">
      <c r="A703" s="593" t="s">
        <v>3281</v>
      </c>
      <c r="B703" s="570"/>
      <c r="C703" s="570"/>
      <c r="D703" s="570"/>
      <c r="E703" s="570"/>
      <c r="F703" s="570"/>
      <c r="G703" s="570"/>
      <c r="H703" s="354"/>
      <c r="I703" s="354"/>
      <c r="J703" s="267"/>
      <c r="K703" s="267"/>
      <c r="L703" s="267"/>
      <c r="M703" s="267"/>
      <c r="BE703" s="14"/>
      <c r="BF703" s="15" t="s">
        <v>3281</v>
      </c>
      <c r="BG703" s="21"/>
      <c r="BH703" s="41"/>
      <c r="BI703" s="12"/>
      <c r="BJ703" s="12"/>
    </row>
    <row r="704" spans="1:62" s="3" customFormat="1" ht="42" x14ac:dyDescent="0.3">
      <c r="A704" s="16" t="s">
        <v>3282</v>
      </c>
      <c r="B704" s="17" t="s">
        <v>3283</v>
      </c>
      <c r="C704" s="568" t="s">
        <v>3284</v>
      </c>
      <c r="D704" s="568"/>
      <c r="E704" s="568"/>
      <c r="F704" s="16" t="s">
        <v>325</v>
      </c>
      <c r="G704" s="29">
        <v>3.8899999999999997E-2</v>
      </c>
      <c r="H704" s="55">
        <f t="shared" si="40"/>
        <v>43824.68</v>
      </c>
      <c r="I704" s="55">
        <f t="shared" si="41"/>
        <v>1704.78</v>
      </c>
      <c r="J704" s="19">
        <v>2045.74</v>
      </c>
      <c r="K704" s="19">
        <f t="shared" si="42"/>
        <v>15369.41</v>
      </c>
      <c r="L704" s="19">
        <f t="shared" si="43"/>
        <v>597.87</v>
      </c>
      <c r="M704" s="19">
        <v>717.44</v>
      </c>
      <c r="BE704" s="14"/>
      <c r="BF704" s="15"/>
      <c r="BG704" s="21" t="s">
        <v>3284</v>
      </c>
      <c r="BH704" s="41"/>
      <c r="BI704" s="12"/>
      <c r="BJ704" s="12"/>
    </row>
    <row r="705" spans="1:62" s="3" customFormat="1" ht="21.6" x14ac:dyDescent="0.3">
      <c r="A705" s="25"/>
      <c r="B705" s="26" t="s">
        <v>3219</v>
      </c>
      <c r="C705" s="600" t="s">
        <v>3220</v>
      </c>
      <c r="D705" s="600"/>
      <c r="E705" s="600"/>
      <c r="F705" s="27" t="s">
        <v>154</v>
      </c>
      <c r="G705" s="22" t="s">
        <v>3285</v>
      </c>
      <c r="H705" s="55"/>
      <c r="I705" s="55"/>
      <c r="J705" s="19"/>
      <c r="K705" s="19"/>
      <c r="L705" s="19"/>
      <c r="M705" s="19"/>
      <c r="BE705" s="14"/>
      <c r="BF705" s="15"/>
      <c r="BG705" s="21"/>
      <c r="BH705" s="41"/>
      <c r="BI705" s="12" t="s">
        <v>3220</v>
      </c>
      <c r="BJ705" s="12"/>
    </row>
    <row r="706" spans="1:62" s="3" customFormat="1" ht="20.399999999999999" x14ac:dyDescent="0.3">
      <c r="A706" s="25"/>
      <c r="B706" s="26" t="s">
        <v>335</v>
      </c>
      <c r="C706" s="600" t="s">
        <v>336</v>
      </c>
      <c r="D706" s="600"/>
      <c r="E706" s="600"/>
      <c r="F706" s="27" t="s">
        <v>72</v>
      </c>
      <c r="G706" s="22" t="s">
        <v>3286</v>
      </c>
      <c r="H706" s="55"/>
      <c r="I706" s="55"/>
      <c r="J706" s="19"/>
      <c r="K706" s="19"/>
      <c r="L706" s="19"/>
      <c r="M706" s="19"/>
      <c r="BE706" s="14"/>
      <c r="BF706" s="15"/>
      <c r="BG706" s="21"/>
      <c r="BH706" s="41"/>
      <c r="BI706" s="12" t="s">
        <v>336</v>
      </c>
      <c r="BJ706" s="12"/>
    </row>
    <row r="707" spans="1:62" s="3" customFormat="1" ht="20.399999999999999" x14ac:dyDescent="0.3">
      <c r="A707" s="36" t="s">
        <v>139</v>
      </c>
      <c r="B707" s="37" t="s">
        <v>3223</v>
      </c>
      <c r="C707" s="599" t="s">
        <v>3224</v>
      </c>
      <c r="D707" s="599"/>
      <c r="E707" s="599"/>
      <c r="F707" s="38" t="s">
        <v>67</v>
      </c>
      <c r="G707" s="39" t="s">
        <v>3287</v>
      </c>
      <c r="H707" s="55"/>
      <c r="I707" s="55"/>
      <c r="J707" s="19"/>
      <c r="K707" s="19"/>
      <c r="L707" s="19"/>
      <c r="M707" s="19"/>
      <c r="BE707" s="14"/>
      <c r="BF707" s="15"/>
      <c r="BG707" s="21"/>
      <c r="BH707" s="41" t="s">
        <v>3224</v>
      </c>
      <c r="BI707" s="12"/>
      <c r="BJ707" s="12"/>
    </row>
    <row r="708" spans="1:62" s="3" customFormat="1" ht="20.399999999999999" x14ac:dyDescent="0.3">
      <c r="A708" s="36" t="s">
        <v>139</v>
      </c>
      <c r="B708" s="37" t="s">
        <v>3226</v>
      </c>
      <c r="C708" s="599" t="s">
        <v>2523</v>
      </c>
      <c r="D708" s="599"/>
      <c r="E708" s="599"/>
      <c r="F708" s="38" t="s">
        <v>67</v>
      </c>
      <c r="G708" s="39" t="s">
        <v>3288</v>
      </c>
      <c r="H708" s="55"/>
      <c r="I708" s="55"/>
      <c r="J708" s="19"/>
      <c r="K708" s="19"/>
      <c r="L708" s="19"/>
      <c r="M708" s="19"/>
      <c r="BE708" s="14"/>
      <c r="BF708" s="15"/>
      <c r="BG708" s="21"/>
      <c r="BH708" s="41" t="s">
        <v>2523</v>
      </c>
      <c r="BI708" s="12"/>
      <c r="BJ708" s="12"/>
    </row>
    <row r="709" spans="1:62" s="3" customFormat="1" ht="20.399999999999999" x14ac:dyDescent="0.3">
      <c r="A709" s="25"/>
      <c r="B709" s="26" t="s">
        <v>3228</v>
      </c>
      <c r="C709" s="600" t="s">
        <v>3229</v>
      </c>
      <c r="D709" s="600"/>
      <c r="E709" s="600"/>
      <c r="F709" s="27" t="s">
        <v>67</v>
      </c>
      <c r="G709" s="22" t="s">
        <v>3289</v>
      </c>
      <c r="H709" s="55"/>
      <c r="I709" s="55"/>
      <c r="J709" s="19"/>
      <c r="K709" s="19"/>
      <c r="L709" s="19"/>
      <c r="M709" s="19"/>
      <c r="BE709" s="14"/>
      <c r="BF709" s="15"/>
      <c r="BG709" s="21"/>
      <c r="BH709" s="41"/>
      <c r="BI709" s="12" t="s">
        <v>3229</v>
      </c>
      <c r="BJ709" s="12"/>
    </row>
    <row r="710" spans="1:62" s="3" customFormat="1" ht="20.399999999999999" x14ac:dyDescent="0.3">
      <c r="A710" s="25" t="s">
        <v>126</v>
      </c>
      <c r="B710" s="26" t="s">
        <v>2530</v>
      </c>
      <c r="C710" s="600" t="s">
        <v>2531</v>
      </c>
      <c r="D710" s="600"/>
      <c r="E710" s="600"/>
      <c r="F710" s="27" t="s">
        <v>72</v>
      </c>
      <c r="G710" s="22" t="s">
        <v>3290</v>
      </c>
      <c r="H710" s="55"/>
      <c r="I710" s="55"/>
      <c r="J710" s="19"/>
      <c r="K710" s="19"/>
      <c r="L710" s="19"/>
      <c r="M710" s="19"/>
      <c r="BE710" s="14"/>
      <c r="BF710" s="15"/>
      <c r="BG710" s="21"/>
      <c r="BH710" s="41"/>
      <c r="BI710" s="12"/>
      <c r="BJ710" s="12" t="s">
        <v>2531</v>
      </c>
    </row>
    <row r="711" spans="1:62" s="3" customFormat="1" ht="20.399999999999999" x14ac:dyDescent="0.3">
      <c r="A711" s="25" t="s">
        <v>126</v>
      </c>
      <c r="B711" s="26" t="s">
        <v>3232</v>
      </c>
      <c r="C711" s="600" t="s">
        <v>3233</v>
      </c>
      <c r="D711" s="600"/>
      <c r="E711" s="600"/>
      <c r="F711" s="27" t="s">
        <v>67</v>
      </c>
      <c r="G711" s="22" t="s">
        <v>3287</v>
      </c>
      <c r="H711" s="55"/>
      <c r="I711" s="55"/>
      <c r="J711" s="19"/>
      <c r="K711" s="19"/>
      <c r="L711" s="19"/>
      <c r="M711" s="19"/>
      <c r="BE711" s="14"/>
      <c r="BF711" s="15"/>
      <c r="BG711" s="21"/>
      <c r="BH711" s="41"/>
      <c r="BI711" s="12"/>
      <c r="BJ711" s="12" t="s">
        <v>3233</v>
      </c>
    </row>
    <row r="712" spans="1:62" s="287" customFormat="1" ht="20.25" customHeight="1" x14ac:dyDescent="0.3">
      <c r="A712" s="578" t="s">
        <v>57</v>
      </c>
      <c r="B712" s="579"/>
      <c r="C712" s="579"/>
      <c r="D712" s="579"/>
      <c r="E712" s="579"/>
      <c r="F712" s="579"/>
      <c r="G712" s="579"/>
      <c r="H712" s="312"/>
      <c r="I712" s="296">
        <f>SUM(I13:I711)</f>
        <v>943917.09</v>
      </c>
      <c r="J712" s="297">
        <f>SUM(J13:J711)</f>
        <v>1132700.43</v>
      </c>
      <c r="K712" s="296"/>
      <c r="L712" s="298">
        <f>SUM(L13:L711)</f>
        <v>1472813.42</v>
      </c>
      <c r="M712" s="299">
        <f>SUM(M13:M711)</f>
        <v>1767376</v>
      </c>
    </row>
    <row r="713" spans="1:62" s="289" customFormat="1" ht="20.25" customHeight="1" thickBot="1" x14ac:dyDescent="0.35">
      <c r="A713" s="571" t="s">
        <v>5737</v>
      </c>
      <c r="B713" s="572"/>
      <c r="C713" s="572"/>
      <c r="D713" s="572"/>
      <c r="E713" s="572"/>
      <c r="F713" s="572"/>
      <c r="G713" s="572"/>
      <c r="H713" s="288"/>
      <c r="I713" s="581">
        <f>I712+L712</f>
        <v>2416730.5099999998</v>
      </c>
      <c r="J713" s="582"/>
      <c r="K713" s="582"/>
      <c r="L713" s="582"/>
      <c r="M713" s="583"/>
    </row>
    <row r="714" spans="1:62" s="289" customFormat="1" ht="20.25" customHeight="1" thickBot="1" x14ac:dyDescent="0.35">
      <c r="A714" s="571" t="s">
        <v>5738</v>
      </c>
      <c r="B714" s="572"/>
      <c r="C714" s="572"/>
      <c r="D714" s="572"/>
      <c r="E714" s="572"/>
      <c r="F714" s="572"/>
      <c r="G714" s="572"/>
      <c r="H714" s="288"/>
      <c r="I714" s="573">
        <f>J712+M712</f>
        <v>2900076.43</v>
      </c>
      <c r="J714" s="574"/>
      <c r="K714" s="574"/>
      <c r="L714" s="574"/>
      <c r="M714" s="575"/>
    </row>
  </sheetData>
  <autoFilter ref="A10:M714" xr:uid="{00000000-0001-0000-1700-000000000000}">
    <filterColumn colId="2" showButton="0"/>
    <filterColumn colId="3" showButton="0"/>
  </autoFilter>
  <mergeCells count="700">
    <mergeCell ref="A20:G20"/>
    <mergeCell ref="C35:E35"/>
    <mergeCell ref="C36:E36"/>
    <mergeCell ref="C37:E37"/>
    <mergeCell ref="C38:E38"/>
    <mergeCell ref="C87:E87"/>
    <mergeCell ref="C88:E88"/>
    <mergeCell ref="C89:E89"/>
    <mergeCell ref="A712:G712"/>
    <mergeCell ref="C21:E21"/>
    <mergeCell ref="C22:E22"/>
    <mergeCell ref="C23:E23"/>
    <mergeCell ref="A24:G24"/>
    <mergeCell ref="C45:E45"/>
    <mergeCell ref="C46:E46"/>
    <mergeCell ref="C47:E47"/>
    <mergeCell ref="C48:E48"/>
    <mergeCell ref="C40:E40"/>
    <mergeCell ref="C41:E41"/>
    <mergeCell ref="C42:E42"/>
    <mergeCell ref="C43:E43"/>
    <mergeCell ref="C44:E44"/>
    <mergeCell ref="C39:E39"/>
    <mergeCell ref="C30:E30"/>
    <mergeCell ref="C15:E15"/>
    <mergeCell ref="C16:E16"/>
    <mergeCell ref="C17:E17"/>
    <mergeCell ref="C18:E18"/>
    <mergeCell ref="C19:E19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1:G11"/>
    <mergeCell ref="A12:G12"/>
    <mergeCell ref="C31:E31"/>
    <mergeCell ref="C33:E33"/>
    <mergeCell ref="C34:E34"/>
    <mergeCell ref="A32:G32"/>
    <mergeCell ref="C25:E25"/>
    <mergeCell ref="C26:E26"/>
    <mergeCell ref="C27:E27"/>
    <mergeCell ref="C28:E28"/>
    <mergeCell ref="C29:E29"/>
    <mergeCell ref="A49:G49"/>
    <mergeCell ref="C57:E57"/>
    <mergeCell ref="C58:E58"/>
    <mergeCell ref="C59:E59"/>
    <mergeCell ref="C50:E50"/>
    <mergeCell ref="C51:E51"/>
    <mergeCell ref="C52:E52"/>
    <mergeCell ref="C53:E53"/>
    <mergeCell ref="C54:E54"/>
    <mergeCell ref="A55:G55"/>
    <mergeCell ref="A56:G56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70:E70"/>
    <mergeCell ref="C71:E71"/>
    <mergeCell ref="C72:E72"/>
    <mergeCell ref="C73:E73"/>
    <mergeCell ref="C74:E74"/>
    <mergeCell ref="C95:E95"/>
    <mergeCell ref="C96:E96"/>
    <mergeCell ref="C97:E97"/>
    <mergeCell ref="C98:E98"/>
    <mergeCell ref="C80:E80"/>
    <mergeCell ref="C81:E81"/>
    <mergeCell ref="C82:E82"/>
    <mergeCell ref="C83:E83"/>
    <mergeCell ref="C84:E84"/>
    <mergeCell ref="C76:E76"/>
    <mergeCell ref="C77:E77"/>
    <mergeCell ref="C78:E78"/>
    <mergeCell ref="C79:E79"/>
    <mergeCell ref="C90:E90"/>
    <mergeCell ref="C91:E91"/>
    <mergeCell ref="C92:E92"/>
    <mergeCell ref="C93:E93"/>
    <mergeCell ref="C85:E85"/>
    <mergeCell ref="C86:E86"/>
    <mergeCell ref="C99:E99"/>
    <mergeCell ref="C106:E106"/>
    <mergeCell ref="C107:E107"/>
    <mergeCell ref="C108:E108"/>
    <mergeCell ref="C109:E109"/>
    <mergeCell ref="C101:E101"/>
    <mergeCell ref="C102:E102"/>
    <mergeCell ref="C103:E103"/>
    <mergeCell ref="A105:G105"/>
    <mergeCell ref="A104:G104"/>
    <mergeCell ref="A100:G100"/>
    <mergeCell ref="A110:G110"/>
    <mergeCell ref="A112:G112"/>
    <mergeCell ref="A111:G111"/>
    <mergeCell ref="C125:E125"/>
    <mergeCell ref="C126:E126"/>
    <mergeCell ref="C127:E127"/>
    <mergeCell ref="C128:E128"/>
    <mergeCell ref="C129:E129"/>
    <mergeCell ref="A124:G124"/>
    <mergeCell ref="C135:E135"/>
    <mergeCell ref="C137:E137"/>
    <mergeCell ref="C138:E138"/>
    <mergeCell ref="C130:E130"/>
    <mergeCell ref="C131:E131"/>
    <mergeCell ref="C132:E132"/>
    <mergeCell ref="C133:E133"/>
    <mergeCell ref="C134:E134"/>
    <mergeCell ref="A139:G139"/>
    <mergeCell ref="A136:G136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4:E144"/>
    <mergeCell ref="A143:G143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A153:G153"/>
    <mergeCell ref="A154:G154"/>
    <mergeCell ref="C165:E165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A166:G166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A174:G174"/>
    <mergeCell ref="C185:E185"/>
    <mergeCell ref="C187:E187"/>
    <mergeCell ref="C188:E188"/>
    <mergeCell ref="C180:E180"/>
    <mergeCell ref="C181:E181"/>
    <mergeCell ref="C182:E182"/>
    <mergeCell ref="C183:E183"/>
    <mergeCell ref="C184:E184"/>
    <mergeCell ref="A189:G189"/>
    <mergeCell ref="A186:G186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4:E194"/>
    <mergeCell ref="A193:G193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A205:G205"/>
    <mergeCell ref="A204:G204"/>
    <mergeCell ref="C215:E215"/>
    <mergeCell ref="C216:E216"/>
    <mergeCell ref="C217:E217"/>
    <mergeCell ref="C218:E218"/>
    <mergeCell ref="C219:E219"/>
    <mergeCell ref="C210:E210"/>
    <mergeCell ref="C211:E211"/>
    <mergeCell ref="C213:E213"/>
    <mergeCell ref="C214:E214"/>
    <mergeCell ref="A212:G212"/>
    <mergeCell ref="C225:E225"/>
    <mergeCell ref="C226:E226"/>
    <mergeCell ref="C228:E228"/>
    <mergeCell ref="C229:E229"/>
    <mergeCell ref="C220:E220"/>
    <mergeCell ref="C221:E221"/>
    <mergeCell ref="C222:E222"/>
    <mergeCell ref="C223:E223"/>
    <mergeCell ref="A227:G227"/>
    <mergeCell ref="A224:G224"/>
    <mergeCell ref="C235:E235"/>
    <mergeCell ref="C236:E236"/>
    <mergeCell ref="C237:E237"/>
    <mergeCell ref="C238:E238"/>
    <mergeCell ref="C239:E239"/>
    <mergeCell ref="C230:E230"/>
    <mergeCell ref="C232:E232"/>
    <mergeCell ref="C233:E233"/>
    <mergeCell ref="C234:E234"/>
    <mergeCell ref="A231:G231"/>
    <mergeCell ref="C245:E245"/>
    <mergeCell ref="C246:E246"/>
    <mergeCell ref="C248:E248"/>
    <mergeCell ref="C249:E249"/>
    <mergeCell ref="C240:E240"/>
    <mergeCell ref="C241:E241"/>
    <mergeCell ref="C244:E244"/>
    <mergeCell ref="A247:G247"/>
    <mergeCell ref="A243:G243"/>
    <mergeCell ref="A242:G242"/>
    <mergeCell ref="C255:E255"/>
    <mergeCell ref="C256:E256"/>
    <mergeCell ref="C257:E257"/>
    <mergeCell ref="C258:E258"/>
    <mergeCell ref="C250:E250"/>
    <mergeCell ref="C251:E251"/>
    <mergeCell ref="C252:E252"/>
    <mergeCell ref="C253:E253"/>
    <mergeCell ref="C254:E254"/>
    <mergeCell ref="A259:G259"/>
    <mergeCell ref="C265:E265"/>
    <mergeCell ref="C268:E268"/>
    <mergeCell ref="C269:E269"/>
    <mergeCell ref="C260:E260"/>
    <mergeCell ref="C261:E261"/>
    <mergeCell ref="C263:E263"/>
    <mergeCell ref="C264:E264"/>
    <mergeCell ref="A266:G266"/>
    <mergeCell ref="A262:G262"/>
    <mergeCell ref="A267:G267"/>
    <mergeCell ref="C275:E275"/>
    <mergeCell ref="C276:E276"/>
    <mergeCell ref="C277:E277"/>
    <mergeCell ref="C278:E278"/>
    <mergeCell ref="C279:E279"/>
    <mergeCell ref="C270:E270"/>
    <mergeCell ref="C272:E272"/>
    <mergeCell ref="C273:E273"/>
    <mergeCell ref="C274:E274"/>
    <mergeCell ref="A271:G271"/>
    <mergeCell ref="C285:E285"/>
    <mergeCell ref="C286:E286"/>
    <mergeCell ref="C287:E287"/>
    <mergeCell ref="C280:E280"/>
    <mergeCell ref="C281:E281"/>
    <mergeCell ref="C282:E282"/>
    <mergeCell ref="A288:G288"/>
    <mergeCell ref="A289:G289"/>
    <mergeCell ref="A284:G284"/>
    <mergeCell ref="A283:G283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315:E315"/>
    <mergeCell ref="C316:E316"/>
    <mergeCell ref="C317:E317"/>
    <mergeCell ref="C318:E318"/>
    <mergeCell ref="C319:E319"/>
    <mergeCell ref="C310:E310"/>
    <mergeCell ref="C312:E312"/>
    <mergeCell ref="C313:E313"/>
    <mergeCell ref="C314:E314"/>
    <mergeCell ref="A311:G311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E323"/>
    <mergeCell ref="C324:E32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4:E334"/>
    <mergeCell ref="A333:G333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A355:G355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75:E375"/>
    <mergeCell ref="C376:E376"/>
    <mergeCell ref="C377:E377"/>
    <mergeCell ref="C379:E379"/>
    <mergeCell ref="C370:E370"/>
    <mergeCell ref="C371:E371"/>
    <mergeCell ref="C372:E372"/>
    <mergeCell ref="C373:E373"/>
    <mergeCell ref="C374:E374"/>
    <mergeCell ref="A378:G378"/>
    <mergeCell ref="C385:E385"/>
    <mergeCell ref="C386:E386"/>
    <mergeCell ref="C387:E387"/>
    <mergeCell ref="C388:E388"/>
    <mergeCell ref="C389:E389"/>
    <mergeCell ref="C380:E380"/>
    <mergeCell ref="C381:E381"/>
    <mergeCell ref="C382:E382"/>
    <mergeCell ref="C383:E383"/>
    <mergeCell ref="C384:E38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405:E405"/>
    <mergeCell ref="C406:E406"/>
    <mergeCell ref="C407:E407"/>
    <mergeCell ref="C408:E408"/>
    <mergeCell ref="C409:E409"/>
    <mergeCell ref="C402:E402"/>
    <mergeCell ref="C403:E403"/>
    <mergeCell ref="C404:E404"/>
    <mergeCell ref="A400:G400"/>
    <mergeCell ref="A401:G401"/>
    <mergeCell ref="A410:G410"/>
    <mergeCell ref="C425:E425"/>
    <mergeCell ref="C427:E427"/>
    <mergeCell ref="C428:E428"/>
    <mergeCell ref="C429:E429"/>
    <mergeCell ref="C420:E420"/>
    <mergeCell ref="C422:E422"/>
    <mergeCell ref="C423:E423"/>
    <mergeCell ref="C424:E424"/>
    <mergeCell ref="A426:G426"/>
    <mergeCell ref="A421:G421"/>
    <mergeCell ref="C415:E415"/>
    <mergeCell ref="C416:E416"/>
    <mergeCell ref="C417:E417"/>
    <mergeCell ref="C418:E418"/>
    <mergeCell ref="C419:E419"/>
    <mergeCell ref="C411:E411"/>
    <mergeCell ref="C412:E412"/>
    <mergeCell ref="C413:E413"/>
    <mergeCell ref="A414:G414"/>
    <mergeCell ref="C435:E435"/>
    <mergeCell ref="C436:E436"/>
    <mergeCell ref="C439:E439"/>
    <mergeCell ref="C430:E430"/>
    <mergeCell ref="C431:E431"/>
    <mergeCell ref="C432:E432"/>
    <mergeCell ref="C434:E434"/>
    <mergeCell ref="A438:G438"/>
    <mergeCell ref="A437:G437"/>
    <mergeCell ref="A433:G433"/>
    <mergeCell ref="C445:E445"/>
    <mergeCell ref="C446:E446"/>
    <mergeCell ref="C447:E447"/>
    <mergeCell ref="C448:E448"/>
    <mergeCell ref="C449:E449"/>
    <mergeCell ref="C440:E440"/>
    <mergeCell ref="C441:E441"/>
    <mergeCell ref="C442:E442"/>
    <mergeCell ref="C444:E444"/>
    <mergeCell ref="A443:G443"/>
    <mergeCell ref="A450:G450"/>
    <mergeCell ref="C465:E465"/>
    <mergeCell ref="C466:E466"/>
    <mergeCell ref="C467:E467"/>
    <mergeCell ref="C469:E469"/>
    <mergeCell ref="C460:E460"/>
    <mergeCell ref="C461:E461"/>
    <mergeCell ref="C462:E462"/>
    <mergeCell ref="C463:E463"/>
    <mergeCell ref="A464:G464"/>
    <mergeCell ref="A468:G468"/>
    <mergeCell ref="C455:E455"/>
    <mergeCell ref="C456:E456"/>
    <mergeCell ref="C458:E458"/>
    <mergeCell ref="C459:E459"/>
    <mergeCell ref="C451:E451"/>
    <mergeCell ref="C452:E452"/>
    <mergeCell ref="C453:E453"/>
    <mergeCell ref="C454:E454"/>
    <mergeCell ref="A457:G457"/>
    <mergeCell ref="C475:E475"/>
    <mergeCell ref="C476:E476"/>
    <mergeCell ref="C477:E477"/>
    <mergeCell ref="C478:E478"/>
    <mergeCell ref="C470:E470"/>
    <mergeCell ref="C471:E471"/>
    <mergeCell ref="C472:E472"/>
    <mergeCell ref="C473:E473"/>
    <mergeCell ref="C474:E474"/>
    <mergeCell ref="A479:G479"/>
    <mergeCell ref="C485:E485"/>
    <mergeCell ref="C486:E486"/>
    <mergeCell ref="C487:E487"/>
    <mergeCell ref="C488:E488"/>
    <mergeCell ref="C481:E481"/>
    <mergeCell ref="C482:E482"/>
    <mergeCell ref="C483:E483"/>
    <mergeCell ref="C484:E484"/>
    <mergeCell ref="A489:G489"/>
    <mergeCell ref="A480:G480"/>
    <mergeCell ref="C495:E495"/>
    <mergeCell ref="C496:E496"/>
    <mergeCell ref="C497:E497"/>
    <mergeCell ref="C498:E498"/>
    <mergeCell ref="C499:E499"/>
    <mergeCell ref="C490:E490"/>
    <mergeCell ref="C491:E491"/>
    <mergeCell ref="C492:E492"/>
    <mergeCell ref="C494:E494"/>
    <mergeCell ref="A493:G493"/>
    <mergeCell ref="C500:E500"/>
    <mergeCell ref="C501:E501"/>
    <mergeCell ref="C502:E502"/>
    <mergeCell ref="C515:E515"/>
    <mergeCell ref="C516:E516"/>
    <mergeCell ref="C505:E505"/>
    <mergeCell ref="C517:E517"/>
    <mergeCell ref="C518:E518"/>
    <mergeCell ref="C519:E519"/>
    <mergeCell ref="C510:E510"/>
    <mergeCell ref="C511:E511"/>
    <mergeCell ref="C512:E512"/>
    <mergeCell ref="C513:E513"/>
    <mergeCell ref="A503:G503"/>
    <mergeCell ref="A504:G504"/>
    <mergeCell ref="A514:G514"/>
    <mergeCell ref="C506:E506"/>
    <mergeCell ref="C507:E507"/>
    <mergeCell ref="C508:E508"/>
    <mergeCell ref="C509:E509"/>
    <mergeCell ref="C527:E527"/>
    <mergeCell ref="C528:E528"/>
    <mergeCell ref="C529:E529"/>
    <mergeCell ref="C520:E520"/>
    <mergeCell ref="C521:E521"/>
    <mergeCell ref="C522:E522"/>
    <mergeCell ref="C523:E523"/>
    <mergeCell ref="C535:E535"/>
    <mergeCell ref="C536:E536"/>
    <mergeCell ref="A524:G524"/>
    <mergeCell ref="A526:G526"/>
    <mergeCell ref="A525:G525"/>
    <mergeCell ref="C537:E537"/>
    <mergeCell ref="C538:E538"/>
    <mergeCell ref="C530:E530"/>
    <mergeCell ref="C531:E531"/>
    <mergeCell ref="C532:E532"/>
    <mergeCell ref="C533:E533"/>
    <mergeCell ref="C534:E534"/>
    <mergeCell ref="C545:E545"/>
    <mergeCell ref="C546:E546"/>
    <mergeCell ref="A540:G540"/>
    <mergeCell ref="A539:G539"/>
    <mergeCell ref="C547:E547"/>
    <mergeCell ref="C541:E541"/>
    <mergeCell ref="C542:E542"/>
    <mergeCell ref="C543:E543"/>
    <mergeCell ref="C544:E544"/>
    <mergeCell ref="C555:E555"/>
    <mergeCell ref="C556:E556"/>
    <mergeCell ref="C559:E559"/>
    <mergeCell ref="C550:E550"/>
    <mergeCell ref="C551:E551"/>
    <mergeCell ref="C552:E552"/>
    <mergeCell ref="C553:E553"/>
    <mergeCell ref="C554:E554"/>
    <mergeCell ref="A558:G558"/>
    <mergeCell ref="A557:G557"/>
    <mergeCell ref="A549:G549"/>
    <mergeCell ref="A548:G548"/>
    <mergeCell ref="C566:E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A565:G565"/>
    <mergeCell ref="C575:E575"/>
    <mergeCell ref="C576:E576"/>
    <mergeCell ref="C577:E577"/>
    <mergeCell ref="C578:E578"/>
    <mergeCell ref="C570:E570"/>
    <mergeCell ref="C571:E571"/>
    <mergeCell ref="C573:E573"/>
    <mergeCell ref="C574:E574"/>
    <mergeCell ref="A579:G579"/>
    <mergeCell ref="A572:G572"/>
    <mergeCell ref="C585:E585"/>
    <mergeCell ref="C588:E588"/>
    <mergeCell ref="C589:E589"/>
    <mergeCell ref="C580:E580"/>
    <mergeCell ref="C581:E581"/>
    <mergeCell ref="C582:E582"/>
    <mergeCell ref="C583:E583"/>
    <mergeCell ref="C584:E584"/>
    <mergeCell ref="A587:G587"/>
    <mergeCell ref="A586:G586"/>
    <mergeCell ref="C595:E595"/>
    <mergeCell ref="C596:E596"/>
    <mergeCell ref="C597:E597"/>
    <mergeCell ref="C598:E598"/>
    <mergeCell ref="C590:E590"/>
    <mergeCell ref="C591:E591"/>
    <mergeCell ref="C592:E592"/>
    <mergeCell ref="C593:E593"/>
    <mergeCell ref="C594:E594"/>
    <mergeCell ref="A599:G599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616:E616"/>
    <mergeCell ref="C617:E617"/>
    <mergeCell ref="C618:E618"/>
    <mergeCell ref="C619:E619"/>
    <mergeCell ref="C610:E610"/>
    <mergeCell ref="C612:E612"/>
    <mergeCell ref="C613:E613"/>
    <mergeCell ref="C614:E614"/>
    <mergeCell ref="A615:G615"/>
    <mergeCell ref="A611:G611"/>
    <mergeCell ref="C625:E625"/>
    <mergeCell ref="C626:E626"/>
    <mergeCell ref="C628:E628"/>
    <mergeCell ref="C629:E629"/>
    <mergeCell ref="C620:E620"/>
    <mergeCell ref="C623:E623"/>
    <mergeCell ref="C624:E624"/>
    <mergeCell ref="A627:G627"/>
    <mergeCell ref="A622:G622"/>
    <mergeCell ref="A621:G621"/>
    <mergeCell ref="C635:E635"/>
    <mergeCell ref="C636:E636"/>
    <mergeCell ref="C630:E630"/>
    <mergeCell ref="C631:E631"/>
    <mergeCell ref="C632:E632"/>
    <mergeCell ref="C633:E633"/>
    <mergeCell ref="C634:E634"/>
    <mergeCell ref="A639:G639"/>
    <mergeCell ref="A638:G638"/>
    <mergeCell ref="A637:G637"/>
    <mergeCell ref="A640:G640"/>
    <mergeCell ref="C655:E655"/>
    <mergeCell ref="C656:E656"/>
    <mergeCell ref="C658:E658"/>
    <mergeCell ref="C659:E659"/>
    <mergeCell ref="C650:E650"/>
    <mergeCell ref="C652:E652"/>
    <mergeCell ref="C653:E653"/>
    <mergeCell ref="C654:E654"/>
    <mergeCell ref="A657:G657"/>
    <mergeCell ref="A651:G651"/>
    <mergeCell ref="C645:E645"/>
    <mergeCell ref="C646:E646"/>
    <mergeCell ref="C647:E647"/>
    <mergeCell ref="C648:E648"/>
    <mergeCell ref="C649:E649"/>
    <mergeCell ref="C641:E641"/>
    <mergeCell ref="C642:E642"/>
    <mergeCell ref="C643:E643"/>
    <mergeCell ref="C644:E644"/>
    <mergeCell ref="C670:E670"/>
    <mergeCell ref="C671:E671"/>
    <mergeCell ref="C672:E672"/>
    <mergeCell ref="C673:E673"/>
    <mergeCell ref="C674:E674"/>
    <mergeCell ref="A678:G678"/>
    <mergeCell ref="C665:E665"/>
    <mergeCell ref="C660:E660"/>
    <mergeCell ref="C661:E661"/>
    <mergeCell ref="C662:E662"/>
    <mergeCell ref="C663:E663"/>
    <mergeCell ref="C664:E664"/>
    <mergeCell ref="A669:G669"/>
    <mergeCell ref="A668:G668"/>
    <mergeCell ref="A666:G666"/>
    <mergeCell ref="A667:G667"/>
    <mergeCell ref="C680:E680"/>
    <mergeCell ref="C681:E681"/>
    <mergeCell ref="C682:E682"/>
    <mergeCell ref="C684:E684"/>
    <mergeCell ref="A683:G683"/>
    <mergeCell ref="C675:E675"/>
    <mergeCell ref="C676:E676"/>
    <mergeCell ref="C677:E677"/>
    <mergeCell ref="C679:E679"/>
    <mergeCell ref="C690:E690"/>
    <mergeCell ref="C691:E691"/>
    <mergeCell ref="C694:E694"/>
    <mergeCell ref="A696:G696"/>
    <mergeCell ref="A693:G693"/>
    <mergeCell ref="C685:E685"/>
    <mergeCell ref="C686:E686"/>
    <mergeCell ref="C687:E687"/>
    <mergeCell ref="C688:E688"/>
    <mergeCell ref="C689:E689"/>
    <mergeCell ref="A692:G692"/>
    <mergeCell ref="C700:E700"/>
    <mergeCell ref="C701:E701"/>
    <mergeCell ref="C704:E704"/>
    <mergeCell ref="A703:G703"/>
    <mergeCell ref="A702:G702"/>
    <mergeCell ref="C695:E695"/>
    <mergeCell ref="C697:E697"/>
    <mergeCell ref="C698:E698"/>
    <mergeCell ref="C699:E699"/>
    <mergeCell ref="I713:M713"/>
    <mergeCell ref="A714:G714"/>
    <mergeCell ref="I714:M714"/>
    <mergeCell ref="C710:E710"/>
    <mergeCell ref="C711:E711"/>
    <mergeCell ref="C705:E705"/>
    <mergeCell ref="C706:E706"/>
    <mergeCell ref="C707:E707"/>
    <mergeCell ref="C708:E708"/>
    <mergeCell ref="C709:E709"/>
    <mergeCell ref="A713:G713"/>
  </mergeCells>
  <phoneticPr fontId="45" type="noConversion"/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5">
    <tabColor theme="5" tint="-0.249977111117893"/>
    <pageSetUpPr fitToPage="1"/>
  </sheetPr>
  <dimension ref="A1:BM241"/>
  <sheetViews>
    <sheetView topLeftCell="A230" workbookViewId="0">
      <selection activeCell="I240" sqref="I240:M240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6" style="1" customWidth="1"/>
    <col min="4" max="4" width="13.33203125" style="1" customWidth="1"/>
    <col min="5" max="5" width="29" style="1" customWidth="1"/>
    <col min="6" max="7" width="10.6640625" style="1" customWidth="1"/>
    <col min="8" max="8" width="16.6640625" style="52" customWidth="1"/>
    <col min="9" max="13" width="23.6640625" style="52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78" t="s">
        <v>5587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60" s="3" customFormat="1" ht="35.25" customHeight="1" x14ac:dyDescent="0.3">
      <c r="A2" s="587" t="s">
        <v>1770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1770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60" s="3" customFormat="1" ht="14.4" x14ac:dyDescent="0.3">
      <c r="A5" s="588" t="s">
        <v>1966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1966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60" s="3" customFormat="1" ht="14.4" x14ac:dyDescent="0.3">
      <c r="A7" s="4"/>
      <c r="B7" s="8" t="s">
        <v>5</v>
      </c>
      <c r="C7" s="577" t="s">
        <v>1967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60" s="3" customFormat="1" ht="15" thickBot="1" x14ac:dyDescent="0.35">
      <c r="A8" s="4"/>
      <c r="B8" s="8"/>
      <c r="C8" s="45"/>
      <c r="D8" s="45"/>
      <c r="E8" s="45"/>
      <c r="F8" s="46"/>
      <c r="G8" s="45"/>
      <c r="H8" s="53"/>
      <c r="I8" s="53"/>
      <c r="J8" s="88"/>
      <c r="K8" s="88"/>
      <c r="L8" s="88"/>
      <c r="M8" s="88"/>
    </row>
    <row r="9" spans="1:60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60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60" s="3" customFormat="1" ht="15" customHeight="1" x14ac:dyDescent="0.3">
      <c r="A11" s="601" t="s">
        <v>1299</v>
      </c>
      <c r="B11" s="602"/>
      <c r="C11" s="602"/>
      <c r="D11" s="602"/>
      <c r="E11" s="602"/>
      <c r="F11" s="602"/>
      <c r="G11" s="602"/>
      <c r="H11" s="82"/>
      <c r="I11" s="82"/>
      <c r="J11" s="82"/>
      <c r="K11" s="82"/>
      <c r="L11" s="82"/>
      <c r="M11" s="83"/>
      <c r="BE11" s="14" t="s">
        <v>1299</v>
      </c>
    </row>
    <row r="12" spans="1:60" s="3" customFormat="1" ht="15" customHeight="1" x14ac:dyDescent="0.3">
      <c r="A12" s="603" t="s">
        <v>1968</v>
      </c>
      <c r="B12" s="604"/>
      <c r="C12" s="604"/>
      <c r="D12" s="604"/>
      <c r="E12" s="604"/>
      <c r="F12" s="604"/>
      <c r="G12" s="604"/>
      <c r="H12" s="98"/>
      <c r="I12" s="98"/>
      <c r="J12" s="98"/>
      <c r="K12" s="98"/>
      <c r="L12" s="98"/>
      <c r="M12" s="99"/>
      <c r="BE12" s="14"/>
      <c r="BF12" s="15" t="s">
        <v>1968</v>
      </c>
    </row>
    <row r="13" spans="1:60" s="3" customFormat="1" ht="42" x14ac:dyDescent="0.3">
      <c r="A13" s="16" t="s">
        <v>15</v>
      </c>
      <c r="B13" s="17" t="s">
        <v>1969</v>
      </c>
      <c r="C13" s="568" t="s">
        <v>1970</v>
      </c>
      <c r="D13" s="568"/>
      <c r="E13" s="568"/>
      <c r="F13" s="16" t="s">
        <v>43</v>
      </c>
      <c r="G13" s="42">
        <v>3.041E-2</v>
      </c>
      <c r="H13" s="55">
        <f>I13/G13</f>
        <v>66370.600000000006</v>
      </c>
      <c r="I13" s="55">
        <f>J13/1.2</f>
        <v>2018.33</v>
      </c>
      <c r="J13" s="19">
        <v>2421.9899999999998</v>
      </c>
      <c r="K13" s="19">
        <f>L13/G13</f>
        <v>33.21</v>
      </c>
      <c r="L13" s="19">
        <f>M13/1.2</f>
        <v>1.01</v>
      </c>
      <c r="M13" s="19">
        <v>1.21</v>
      </c>
      <c r="BE13" s="14"/>
      <c r="BF13" s="15"/>
      <c r="BG13" s="21" t="s">
        <v>1970</v>
      </c>
    </row>
    <row r="14" spans="1:60" s="3" customFormat="1" ht="20.399999999999999" x14ac:dyDescent="0.3">
      <c r="A14" s="25"/>
      <c r="B14" s="26" t="s">
        <v>44</v>
      </c>
      <c r="C14" s="600" t="s">
        <v>45</v>
      </c>
      <c r="D14" s="600"/>
      <c r="E14" s="600"/>
      <c r="F14" s="27" t="s">
        <v>46</v>
      </c>
      <c r="G14" s="22" t="s">
        <v>1971</v>
      </c>
      <c r="H14" s="55"/>
      <c r="I14" s="55"/>
      <c r="J14" s="19"/>
      <c r="K14" s="19"/>
      <c r="L14" s="19"/>
      <c r="M14" s="19"/>
      <c r="BE14" s="14"/>
      <c r="BF14" s="15"/>
      <c r="BG14" s="21"/>
      <c r="BH14" s="12" t="s">
        <v>45</v>
      </c>
    </row>
    <row r="15" spans="1:60" s="3" customFormat="1" ht="15" customHeight="1" x14ac:dyDescent="0.3">
      <c r="A15" s="603" t="s">
        <v>1972</v>
      </c>
      <c r="B15" s="604"/>
      <c r="C15" s="604"/>
      <c r="D15" s="604"/>
      <c r="E15" s="604"/>
      <c r="F15" s="604"/>
      <c r="G15" s="604"/>
      <c r="H15" s="436"/>
      <c r="I15" s="436"/>
      <c r="J15" s="437"/>
      <c r="K15" s="437"/>
      <c r="L15" s="437"/>
      <c r="M15" s="437"/>
      <c r="BE15" s="14"/>
      <c r="BF15" s="15" t="s">
        <v>1972</v>
      </c>
      <c r="BG15" s="21"/>
      <c r="BH15" s="12"/>
    </row>
    <row r="16" spans="1:60" s="3" customFormat="1" ht="42" x14ac:dyDescent="0.3">
      <c r="A16" s="16" t="s">
        <v>20</v>
      </c>
      <c r="B16" s="17" t="s">
        <v>1969</v>
      </c>
      <c r="C16" s="568" t="s">
        <v>1970</v>
      </c>
      <c r="D16" s="568"/>
      <c r="E16" s="568"/>
      <c r="F16" s="16" t="s">
        <v>43</v>
      </c>
      <c r="G16" s="29">
        <v>6.7999999999999996E-3</v>
      </c>
      <c r="H16" s="55">
        <f t="shared" ref="H16:H75" si="0">I16/G16</f>
        <v>66372.06</v>
      </c>
      <c r="I16" s="55">
        <f t="shared" ref="I16:I75" si="1">J16/1.2</f>
        <v>451.33</v>
      </c>
      <c r="J16" s="19">
        <v>541.6</v>
      </c>
      <c r="K16" s="19">
        <f t="shared" ref="K16:K75" si="2">L16/G16</f>
        <v>33.82</v>
      </c>
      <c r="L16" s="19">
        <f t="shared" ref="L16:L75" si="3">M16/1.2</f>
        <v>0.23</v>
      </c>
      <c r="M16" s="19">
        <v>0.28000000000000003</v>
      </c>
      <c r="BE16" s="14"/>
      <c r="BF16" s="15"/>
      <c r="BG16" s="21" t="s">
        <v>1970</v>
      </c>
      <c r="BH16" s="12"/>
    </row>
    <row r="17" spans="1:61" s="3" customFormat="1" ht="20.399999999999999" x14ac:dyDescent="0.3">
      <c r="A17" s="25"/>
      <c r="B17" s="26" t="s">
        <v>44</v>
      </c>
      <c r="C17" s="600" t="s">
        <v>45</v>
      </c>
      <c r="D17" s="600"/>
      <c r="E17" s="600"/>
      <c r="F17" s="27" t="s">
        <v>46</v>
      </c>
      <c r="G17" s="22" t="s">
        <v>1973</v>
      </c>
      <c r="H17" s="55"/>
      <c r="I17" s="55"/>
      <c r="J17" s="19"/>
      <c r="K17" s="19"/>
      <c r="L17" s="19"/>
      <c r="M17" s="19"/>
      <c r="BE17" s="14"/>
      <c r="BF17" s="15"/>
      <c r="BG17" s="21"/>
      <c r="BH17" s="12" t="s">
        <v>45</v>
      </c>
    </row>
    <row r="18" spans="1:61" s="3" customFormat="1" ht="15" customHeight="1" x14ac:dyDescent="0.3">
      <c r="A18" s="603" t="s">
        <v>1974</v>
      </c>
      <c r="B18" s="604"/>
      <c r="C18" s="604"/>
      <c r="D18" s="604"/>
      <c r="E18" s="604"/>
      <c r="F18" s="604"/>
      <c r="G18" s="604"/>
      <c r="H18" s="436"/>
      <c r="I18" s="436"/>
      <c r="J18" s="437"/>
      <c r="K18" s="437"/>
      <c r="L18" s="437"/>
      <c r="M18" s="437"/>
      <c r="BE18" s="14"/>
      <c r="BF18" s="15" t="s">
        <v>1974</v>
      </c>
      <c r="BG18" s="21"/>
      <c r="BH18" s="12"/>
    </row>
    <row r="19" spans="1:61" s="3" customFormat="1" ht="31.8" x14ac:dyDescent="0.3">
      <c r="A19" s="16" t="s">
        <v>22</v>
      </c>
      <c r="B19" s="17" t="s">
        <v>1975</v>
      </c>
      <c r="C19" s="568" t="s">
        <v>1976</v>
      </c>
      <c r="D19" s="568"/>
      <c r="E19" s="568"/>
      <c r="F19" s="16" t="s">
        <v>122</v>
      </c>
      <c r="G19" s="29">
        <v>0.11219999999999999</v>
      </c>
      <c r="H19" s="55">
        <f t="shared" si="0"/>
        <v>215255.08</v>
      </c>
      <c r="I19" s="55">
        <f t="shared" si="1"/>
        <v>24151.62</v>
      </c>
      <c r="J19" s="19">
        <v>28981.94</v>
      </c>
      <c r="K19" s="19">
        <f t="shared" si="2"/>
        <v>0</v>
      </c>
      <c r="L19" s="19">
        <f t="shared" si="3"/>
        <v>0</v>
      </c>
      <c r="M19" s="19">
        <v>0</v>
      </c>
      <c r="BE19" s="14"/>
      <c r="BF19" s="15"/>
      <c r="BG19" s="21" t="s">
        <v>1976</v>
      </c>
      <c r="BH19" s="12"/>
    </row>
    <row r="20" spans="1:61" s="3" customFormat="1" ht="15" customHeight="1" x14ac:dyDescent="0.3">
      <c r="A20" s="603" t="s">
        <v>1977</v>
      </c>
      <c r="B20" s="604"/>
      <c r="C20" s="604"/>
      <c r="D20" s="604"/>
      <c r="E20" s="604"/>
      <c r="F20" s="604"/>
      <c r="G20" s="604"/>
      <c r="H20" s="436"/>
      <c r="I20" s="436"/>
      <c r="J20" s="437"/>
      <c r="K20" s="437"/>
      <c r="L20" s="437"/>
      <c r="M20" s="437"/>
      <c r="BE20" s="14"/>
      <c r="BF20" s="15" t="s">
        <v>1977</v>
      </c>
      <c r="BG20" s="21"/>
      <c r="BH20" s="12"/>
    </row>
    <row r="21" spans="1:61" s="3" customFormat="1" ht="42" x14ac:dyDescent="0.3">
      <c r="A21" s="16" t="s">
        <v>27</v>
      </c>
      <c r="B21" s="17" t="s">
        <v>41</v>
      </c>
      <c r="C21" s="568" t="s">
        <v>42</v>
      </c>
      <c r="D21" s="568"/>
      <c r="E21" s="568"/>
      <c r="F21" s="16" t="s">
        <v>43</v>
      </c>
      <c r="G21" s="42">
        <v>1.1220000000000001E-2</v>
      </c>
      <c r="H21" s="55">
        <f t="shared" si="0"/>
        <v>53516.93</v>
      </c>
      <c r="I21" s="55">
        <f t="shared" si="1"/>
        <v>600.46</v>
      </c>
      <c r="J21" s="19">
        <v>720.55</v>
      </c>
      <c r="K21" s="19">
        <f t="shared" si="2"/>
        <v>23.17</v>
      </c>
      <c r="L21" s="19">
        <f t="shared" si="3"/>
        <v>0.26</v>
      </c>
      <c r="M21" s="19">
        <v>0.31</v>
      </c>
      <c r="BE21" s="14"/>
      <c r="BF21" s="15"/>
      <c r="BG21" s="21" t="s">
        <v>42</v>
      </c>
      <c r="BH21" s="12"/>
    </row>
    <row r="22" spans="1:61" s="3" customFormat="1" ht="20.399999999999999" x14ac:dyDescent="0.3">
      <c r="A22" s="25"/>
      <c r="B22" s="26" t="s">
        <v>44</v>
      </c>
      <c r="C22" s="600" t="s">
        <v>45</v>
      </c>
      <c r="D22" s="600"/>
      <c r="E22" s="600"/>
      <c r="F22" s="27" t="s">
        <v>46</v>
      </c>
      <c r="G22" s="22" t="s">
        <v>1978</v>
      </c>
      <c r="H22" s="55"/>
      <c r="I22" s="55"/>
      <c r="J22" s="19"/>
      <c r="K22" s="19"/>
      <c r="L22" s="19"/>
      <c r="M22" s="19"/>
      <c r="BE22" s="14"/>
      <c r="BF22" s="15"/>
      <c r="BG22" s="21"/>
      <c r="BH22" s="12" t="s">
        <v>45</v>
      </c>
    </row>
    <row r="23" spans="1:61" s="3" customFormat="1" ht="42" x14ac:dyDescent="0.3">
      <c r="A23" s="16" t="s">
        <v>35</v>
      </c>
      <c r="B23" s="17" t="s">
        <v>48</v>
      </c>
      <c r="C23" s="568" t="s">
        <v>49</v>
      </c>
      <c r="D23" s="568"/>
      <c r="E23" s="568"/>
      <c r="F23" s="16" t="s">
        <v>50</v>
      </c>
      <c r="G23" s="30">
        <v>96.86</v>
      </c>
      <c r="H23" s="55">
        <f t="shared" si="0"/>
        <v>693.07</v>
      </c>
      <c r="I23" s="55">
        <f t="shared" si="1"/>
        <v>67130.759999999995</v>
      </c>
      <c r="J23" s="19">
        <v>80556.91</v>
      </c>
      <c r="K23" s="19">
        <f t="shared" si="2"/>
        <v>0</v>
      </c>
      <c r="L23" s="19">
        <f t="shared" si="3"/>
        <v>0</v>
      </c>
      <c r="M23" s="19">
        <v>0</v>
      </c>
      <c r="BE23" s="14"/>
      <c r="BF23" s="15"/>
      <c r="BG23" s="21" t="s">
        <v>49</v>
      </c>
      <c r="BH23" s="12"/>
    </row>
    <row r="24" spans="1:61" s="3" customFormat="1" ht="15" customHeight="1" x14ac:dyDescent="0.3">
      <c r="A24" s="603" t="s">
        <v>1979</v>
      </c>
      <c r="B24" s="604"/>
      <c r="C24" s="604"/>
      <c r="D24" s="604"/>
      <c r="E24" s="604"/>
      <c r="F24" s="604"/>
      <c r="G24" s="604"/>
      <c r="H24" s="436"/>
      <c r="I24" s="436"/>
      <c r="J24" s="437"/>
      <c r="K24" s="437"/>
      <c r="L24" s="437"/>
      <c r="M24" s="437"/>
      <c r="BE24" s="14"/>
      <c r="BF24" s="15" t="s">
        <v>1979</v>
      </c>
      <c r="BG24" s="21"/>
      <c r="BH24" s="12"/>
    </row>
    <row r="25" spans="1:61" s="3" customFormat="1" ht="42" x14ac:dyDescent="0.3">
      <c r="A25" s="16" t="s">
        <v>40</v>
      </c>
      <c r="B25" s="17" t="s">
        <v>253</v>
      </c>
      <c r="C25" s="568" t="s">
        <v>254</v>
      </c>
      <c r="D25" s="568"/>
      <c r="E25" s="568"/>
      <c r="F25" s="16" t="s">
        <v>43</v>
      </c>
      <c r="G25" s="42">
        <v>2.068E-2</v>
      </c>
      <c r="H25" s="55">
        <f t="shared" si="0"/>
        <v>12933.75</v>
      </c>
      <c r="I25" s="55">
        <f t="shared" si="1"/>
        <v>267.47000000000003</v>
      </c>
      <c r="J25" s="19">
        <v>320.95999999999998</v>
      </c>
      <c r="K25" s="19">
        <f t="shared" si="2"/>
        <v>0</v>
      </c>
      <c r="L25" s="19">
        <f t="shared" si="3"/>
        <v>0</v>
      </c>
      <c r="M25" s="19">
        <v>0</v>
      </c>
      <c r="BE25" s="14"/>
      <c r="BF25" s="15"/>
      <c r="BG25" s="21" t="s">
        <v>254</v>
      </c>
      <c r="BH25" s="12"/>
    </row>
    <row r="26" spans="1:61" s="3" customFormat="1" ht="21.6" x14ac:dyDescent="0.3">
      <c r="A26" s="16" t="s">
        <v>47</v>
      </c>
      <c r="B26" s="17" t="s">
        <v>201</v>
      </c>
      <c r="C26" s="568" t="s">
        <v>79</v>
      </c>
      <c r="D26" s="568"/>
      <c r="E26" s="568"/>
      <c r="F26" s="16" t="s">
        <v>46</v>
      </c>
      <c r="G26" s="18">
        <v>22.748000000000001</v>
      </c>
      <c r="H26" s="55">
        <f t="shared" si="0"/>
        <v>0</v>
      </c>
      <c r="I26" s="55">
        <f t="shared" si="1"/>
        <v>0</v>
      </c>
      <c r="J26" s="19">
        <v>0</v>
      </c>
      <c r="K26" s="19">
        <f t="shared" si="2"/>
        <v>614.92999999999995</v>
      </c>
      <c r="L26" s="19">
        <f t="shared" si="3"/>
        <v>13988.41</v>
      </c>
      <c r="M26" s="19">
        <v>16786.09</v>
      </c>
      <c r="BE26" s="14"/>
      <c r="BF26" s="15"/>
      <c r="BG26" s="21" t="s">
        <v>79</v>
      </c>
      <c r="BH26" s="12"/>
    </row>
    <row r="27" spans="1:61" s="3" customFormat="1" ht="15" customHeight="1" x14ac:dyDescent="0.3">
      <c r="A27" s="603" t="s">
        <v>1980</v>
      </c>
      <c r="B27" s="604"/>
      <c r="C27" s="604"/>
      <c r="D27" s="604"/>
      <c r="E27" s="604"/>
      <c r="F27" s="604"/>
      <c r="G27" s="604"/>
      <c r="H27" s="436"/>
      <c r="I27" s="436"/>
      <c r="J27" s="437"/>
      <c r="K27" s="437"/>
      <c r="L27" s="437"/>
      <c r="M27" s="437"/>
      <c r="BE27" s="14"/>
      <c r="BF27" s="15" t="s">
        <v>1980</v>
      </c>
      <c r="BG27" s="21"/>
      <c r="BH27" s="12"/>
    </row>
    <row r="28" spans="1:61" s="3" customFormat="1" ht="15" customHeight="1" x14ac:dyDescent="0.3">
      <c r="A28" s="601" t="s">
        <v>1981</v>
      </c>
      <c r="B28" s="602"/>
      <c r="C28" s="602"/>
      <c r="D28" s="602"/>
      <c r="E28" s="602"/>
      <c r="F28" s="602"/>
      <c r="G28" s="602"/>
      <c r="H28" s="101"/>
      <c r="I28" s="101"/>
      <c r="J28" s="102"/>
      <c r="K28" s="102"/>
      <c r="L28" s="102"/>
      <c r="M28" s="102"/>
      <c r="BE28" s="14" t="s">
        <v>1981</v>
      </c>
      <c r="BF28" s="15"/>
      <c r="BG28" s="21"/>
      <c r="BH28" s="12"/>
    </row>
    <row r="29" spans="1:61" s="3" customFormat="1" ht="15" customHeight="1" x14ac:dyDescent="0.3">
      <c r="A29" s="603" t="s">
        <v>1982</v>
      </c>
      <c r="B29" s="604"/>
      <c r="C29" s="604"/>
      <c r="D29" s="604"/>
      <c r="E29" s="604"/>
      <c r="F29" s="604"/>
      <c r="G29" s="604"/>
      <c r="H29" s="436"/>
      <c r="I29" s="436"/>
      <c r="J29" s="437"/>
      <c r="K29" s="437"/>
      <c r="L29" s="437"/>
      <c r="M29" s="437"/>
      <c r="BE29" s="14"/>
      <c r="BF29" s="15" t="s">
        <v>1982</v>
      </c>
      <c r="BG29" s="21"/>
      <c r="BH29" s="12"/>
    </row>
    <row r="30" spans="1:61" s="3" customFormat="1" ht="31.8" x14ac:dyDescent="0.3">
      <c r="A30" s="16" t="s">
        <v>52</v>
      </c>
      <c r="B30" s="17" t="s">
        <v>1179</v>
      </c>
      <c r="C30" s="568" t="s">
        <v>1180</v>
      </c>
      <c r="D30" s="568"/>
      <c r="E30" s="568"/>
      <c r="F30" s="16" t="s">
        <v>185</v>
      </c>
      <c r="G30" s="29">
        <v>7.0800000000000002E-2</v>
      </c>
      <c r="H30" s="55">
        <f t="shared" si="0"/>
        <v>57384.6</v>
      </c>
      <c r="I30" s="55">
        <f t="shared" si="1"/>
        <v>4062.83</v>
      </c>
      <c r="J30" s="19">
        <v>4875.3999999999996</v>
      </c>
      <c r="K30" s="19">
        <f t="shared" si="2"/>
        <v>39472.46</v>
      </c>
      <c r="L30" s="19">
        <f t="shared" si="3"/>
        <v>2794.65</v>
      </c>
      <c r="M30" s="19">
        <v>3353.58</v>
      </c>
      <c r="BE30" s="14"/>
      <c r="BF30" s="15"/>
      <c r="BG30" s="21" t="s">
        <v>1180</v>
      </c>
      <c r="BH30" s="12"/>
    </row>
    <row r="31" spans="1:61" s="3" customFormat="1" ht="21.6" x14ac:dyDescent="0.3">
      <c r="A31" s="36" t="s">
        <v>75</v>
      </c>
      <c r="B31" s="37" t="s">
        <v>1181</v>
      </c>
      <c r="C31" s="599" t="s">
        <v>1182</v>
      </c>
      <c r="D31" s="599"/>
      <c r="E31" s="599"/>
      <c r="F31" s="38" t="s">
        <v>154</v>
      </c>
      <c r="G31" s="39" t="s">
        <v>33</v>
      </c>
      <c r="H31" s="55"/>
      <c r="I31" s="55"/>
      <c r="J31" s="19"/>
      <c r="K31" s="19"/>
      <c r="L31" s="19"/>
      <c r="M31" s="19"/>
      <c r="BE31" s="14"/>
      <c r="BF31" s="15"/>
      <c r="BG31" s="21"/>
      <c r="BH31" s="12"/>
      <c r="BI31" s="41" t="s">
        <v>1182</v>
      </c>
    </row>
    <row r="32" spans="1:61" s="3" customFormat="1" ht="20.399999999999999" x14ac:dyDescent="0.3">
      <c r="A32" s="25"/>
      <c r="B32" s="26" t="s">
        <v>644</v>
      </c>
      <c r="C32" s="600" t="s">
        <v>645</v>
      </c>
      <c r="D32" s="600"/>
      <c r="E32" s="600"/>
      <c r="F32" s="27" t="s">
        <v>67</v>
      </c>
      <c r="G32" s="22" t="s">
        <v>1983</v>
      </c>
      <c r="H32" s="55"/>
      <c r="I32" s="55"/>
      <c r="J32" s="19"/>
      <c r="K32" s="19"/>
      <c r="L32" s="19"/>
      <c r="M32" s="19"/>
      <c r="BE32" s="14"/>
      <c r="BF32" s="15"/>
      <c r="BG32" s="21"/>
      <c r="BH32" s="12" t="s">
        <v>645</v>
      </c>
      <c r="BI32" s="41"/>
    </row>
    <row r="33" spans="1:62" s="3" customFormat="1" ht="21.6" x14ac:dyDescent="0.3">
      <c r="A33" s="25" t="s">
        <v>126</v>
      </c>
      <c r="B33" s="26" t="s">
        <v>1984</v>
      </c>
      <c r="C33" s="600" t="s">
        <v>1985</v>
      </c>
      <c r="D33" s="600"/>
      <c r="E33" s="600"/>
      <c r="F33" s="27" t="s">
        <v>154</v>
      </c>
      <c r="G33" s="22" t="s">
        <v>1986</v>
      </c>
      <c r="H33" s="55"/>
      <c r="I33" s="55"/>
      <c r="J33" s="19"/>
      <c r="K33" s="19"/>
      <c r="L33" s="19"/>
      <c r="M33" s="19"/>
      <c r="BE33" s="14"/>
      <c r="BF33" s="15"/>
      <c r="BG33" s="21"/>
      <c r="BH33" s="12"/>
      <c r="BI33" s="41"/>
      <c r="BJ33" s="12" t="s">
        <v>1985</v>
      </c>
    </row>
    <row r="34" spans="1:62" s="3" customFormat="1" ht="15" customHeight="1" x14ac:dyDescent="0.3">
      <c r="A34" s="603" t="s">
        <v>1987</v>
      </c>
      <c r="B34" s="604"/>
      <c r="C34" s="604"/>
      <c r="D34" s="604"/>
      <c r="E34" s="604"/>
      <c r="F34" s="604"/>
      <c r="G34" s="604"/>
      <c r="H34" s="436"/>
      <c r="I34" s="436"/>
      <c r="J34" s="437"/>
      <c r="K34" s="437"/>
      <c r="L34" s="437"/>
      <c r="M34" s="437"/>
      <c r="BE34" s="14"/>
      <c r="BF34" s="15" t="s">
        <v>1987</v>
      </c>
      <c r="BG34" s="21"/>
      <c r="BH34" s="12"/>
      <c r="BI34" s="41"/>
      <c r="BJ34" s="12"/>
    </row>
    <row r="35" spans="1:62" s="3" customFormat="1" ht="14.4" x14ac:dyDescent="0.3">
      <c r="A35" s="16" t="s">
        <v>55</v>
      </c>
      <c r="B35" s="17" t="s">
        <v>148</v>
      </c>
      <c r="C35" s="568" t="s">
        <v>149</v>
      </c>
      <c r="D35" s="568"/>
      <c r="E35" s="568"/>
      <c r="F35" s="16" t="s">
        <v>122</v>
      </c>
      <c r="G35" s="29">
        <v>4.1300000000000003E-2</v>
      </c>
      <c r="H35" s="55">
        <f t="shared" si="0"/>
        <v>179503.15</v>
      </c>
      <c r="I35" s="55">
        <f t="shared" si="1"/>
        <v>7413.48</v>
      </c>
      <c r="J35" s="19">
        <v>8896.18</v>
      </c>
      <c r="K35" s="19">
        <f t="shared" si="2"/>
        <v>594830.99</v>
      </c>
      <c r="L35" s="19">
        <f t="shared" si="3"/>
        <v>24566.52</v>
      </c>
      <c r="M35" s="19">
        <v>29479.82</v>
      </c>
      <c r="BE35" s="14"/>
      <c r="BF35" s="15"/>
      <c r="BG35" s="21" t="s">
        <v>149</v>
      </c>
      <c r="BH35" s="12"/>
      <c r="BI35" s="41"/>
      <c r="BJ35" s="12"/>
    </row>
    <row r="36" spans="1:62" s="3" customFormat="1" ht="20.399999999999999" x14ac:dyDescent="0.3">
      <c r="A36" s="25"/>
      <c r="B36" s="26" t="s">
        <v>150</v>
      </c>
      <c r="C36" s="600" t="s">
        <v>151</v>
      </c>
      <c r="D36" s="600"/>
      <c r="E36" s="600"/>
      <c r="F36" s="27" t="s">
        <v>46</v>
      </c>
      <c r="G36" s="22" t="s">
        <v>1988</v>
      </c>
      <c r="H36" s="55"/>
      <c r="I36" s="55"/>
      <c r="J36" s="19"/>
      <c r="K36" s="19"/>
      <c r="L36" s="19"/>
      <c r="M36" s="19"/>
      <c r="BE36" s="14"/>
      <c r="BF36" s="15"/>
      <c r="BG36" s="21"/>
      <c r="BH36" s="12" t="s">
        <v>151</v>
      </c>
      <c r="BI36" s="41"/>
      <c r="BJ36" s="12"/>
    </row>
    <row r="37" spans="1:62" s="3" customFormat="1" ht="20.399999999999999" x14ac:dyDescent="0.3">
      <c r="A37" s="25"/>
      <c r="B37" s="26" t="s">
        <v>152</v>
      </c>
      <c r="C37" s="600" t="s">
        <v>153</v>
      </c>
      <c r="D37" s="600"/>
      <c r="E37" s="600"/>
      <c r="F37" s="27" t="s">
        <v>154</v>
      </c>
      <c r="G37" s="22" t="s">
        <v>1989</v>
      </c>
      <c r="H37" s="55"/>
      <c r="I37" s="55"/>
      <c r="J37" s="19"/>
      <c r="K37" s="19"/>
      <c r="L37" s="19"/>
      <c r="M37" s="19"/>
      <c r="BE37" s="14"/>
      <c r="BF37" s="15"/>
      <c r="BG37" s="21"/>
      <c r="BH37" s="12" t="s">
        <v>153</v>
      </c>
      <c r="BI37" s="41"/>
      <c r="BJ37" s="12"/>
    </row>
    <row r="38" spans="1:62" s="3" customFormat="1" ht="20.399999999999999" x14ac:dyDescent="0.3">
      <c r="A38" s="36" t="s">
        <v>139</v>
      </c>
      <c r="B38" s="37" t="s">
        <v>155</v>
      </c>
      <c r="C38" s="599" t="s">
        <v>156</v>
      </c>
      <c r="D38" s="599"/>
      <c r="E38" s="599"/>
      <c r="F38" s="38" t="s">
        <v>46</v>
      </c>
      <c r="G38" s="39" t="s">
        <v>1990</v>
      </c>
      <c r="H38" s="55"/>
      <c r="I38" s="55"/>
      <c r="J38" s="19"/>
      <c r="K38" s="19"/>
      <c r="L38" s="19"/>
      <c r="M38" s="19"/>
      <c r="BE38" s="14"/>
      <c r="BF38" s="15"/>
      <c r="BG38" s="21"/>
      <c r="BH38" s="12"/>
      <c r="BI38" s="41" t="s">
        <v>156</v>
      </c>
      <c r="BJ38" s="12"/>
    </row>
    <row r="39" spans="1:62" s="3" customFormat="1" ht="21.6" x14ac:dyDescent="0.3">
      <c r="A39" s="25" t="s">
        <v>126</v>
      </c>
      <c r="B39" s="26" t="s">
        <v>1991</v>
      </c>
      <c r="C39" s="600" t="s">
        <v>1992</v>
      </c>
      <c r="D39" s="600"/>
      <c r="E39" s="600"/>
      <c r="F39" s="27" t="s">
        <v>46</v>
      </c>
      <c r="G39" s="22" t="s">
        <v>1990</v>
      </c>
      <c r="H39" s="55"/>
      <c r="I39" s="55"/>
      <c r="J39" s="19"/>
      <c r="K39" s="19"/>
      <c r="L39" s="19"/>
      <c r="M39" s="19"/>
      <c r="BE39" s="14"/>
      <c r="BF39" s="15"/>
      <c r="BG39" s="21"/>
      <c r="BH39" s="12"/>
      <c r="BI39" s="41"/>
      <c r="BJ39" s="12" t="s">
        <v>1992</v>
      </c>
    </row>
    <row r="40" spans="1:62" s="3" customFormat="1" ht="15" customHeight="1" x14ac:dyDescent="0.3">
      <c r="A40" s="603" t="s">
        <v>1993</v>
      </c>
      <c r="B40" s="604"/>
      <c r="C40" s="604"/>
      <c r="D40" s="604"/>
      <c r="E40" s="604"/>
      <c r="F40" s="604"/>
      <c r="G40" s="604"/>
      <c r="H40" s="436"/>
      <c r="I40" s="436"/>
      <c r="J40" s="437"/>
      <c r="K40" s="437"/>
      <c r="L40" s="437"/>
      <c r="M40" s="437"/>
      <c r="BE40" s="14"/>
      <c r="BF40" s="15" t="s">
        <v>1993</v>
      </c>
      <c r="BG40" s="21"/>
      <c r="BH40" s="12"/>
      <c r="BI40" s="41"/>
      <c r="BJ40" s="12"/>
    </row>
    <row r="41" spans="1:62" s="3" customFormat="1" ht="42" x14ac:dyDescent="0.3">
      <c r="A41" s="16" t="s">
        <v>56</v>
      </c>
      <c r="B41" s="17" t="s">
        <v>1994</v>
      </c>
      <c r="C41" s="568" t="s">
        <v>1995</v>
      </c>
      <c r="D41" s="568"/>
      <c r="E41" s="568"/>
      <c r="F41" s="16" t="s">
        <v>325</v>
      </c>
      <c r="G41" s="29">
        <v>0.80610000000000004</v>
      </c>
      <c r="H41" s="55">
        <f t="shared" si="0"/>
        <v>64247.65</v>
      </c>
      <c r="I41" s="55">
        <f t="shared" si="1"/>
        <v>51790.03</v>
      </c>
      <c r="J41" s="19">
        <v>62148.03</v>
      </c>
      <c r="K41" s="19">
        <f t="shared" si="2"/>
        <v>106498.91</v>
      </c>
      <c r="L41" s="19">
        <f t="shared" si="3"/>
        <v>85848.77</v>
      </c>
      <c r="M41" s="19">
        <v>103018.52</v>
      </c>
      <c r="BE41" s="14"/>
      <c r="BF41" s="15"/>
      <c r="BG41" s="21" t="s">
        <v>1995</v>
      </c>
      <c r="BH41" s="12"/>
      <c r="BI41" s="41"/>
      <c r="BJ41" s="12"/>
    </row>
    <row r="42" spans="1:62" s="3" customFormat="1" ht="20.399999999999999" x14ac:dyDescent="0.3">
      <c r="A42" s="36" t="s">
        <v>139</v>
      </c>
      <c r="B42" s="37" t="s">
        <v>326</v>
      </c>
      <c r="C42" s="599" t="s">
        <v>327</v>
      </c>
      <c r="D42" s="599"/>
      <c r="E42" s="599"/>
      <c r="F42" s="38" t="s">
        <v>67</v>
      </c>
      <c r="G42" s="39" t="s">
        <v>1996</v>
      </c>
      <c r="H42" s="55"/>
      <c r="I42" s="55"/>
      <c r="J42" s="19"/>
      <c r="K42" s="19"/>
      <c r="L42" s="19"/>
      <c r="M42" s="19"/>
      <c r="BE42" s="14"/>
      <c r="BF42" s="15"/>
      <c r="BG42" s="21"/>
      <c r="BH42" s="12"/>
      <c r="BI42" s="41" t="s">
        <v>327</v>
      </c>
      <c r="BJ42" s="12"/>
    </row>
    <row r="43" spans="1:62" s="3" customFormat="1" ht="20.399999999999999" x14ac:dyDescent="0.3">
      <c r="A43" s="36" t="s">
        <v>139</v>
      </c>
      <c r="B43" s="37" t="s">
        <v>329</v>
      </c>
      <c r="C43" s="599" t="s">
        <v>330</v>
      </c>
      <c r="D43" s="599"/>
      <c r="E43" s="599"/>
      <c r="F43" s="38" t="s">
        <v>67</v>
      </c>
      <c r="G43" s="39" t="s">
        <v>1997</v>
      </c>
      <c r="H43" s="55"/>
      <c r="I43" s="55"/>
      <c r="J43" s="19"/>
      <c r="K43" s="19"/>
      <c r="L43" s="19"/>
      <c r="M43" s="19"/>
      <c r="BE43" s="14"/>
      <c r="BF43" s="15"/>
      <c r="BG43" s="21"/>
      <c r="BH43" s="12"/>
      <c r="BI43" s="41" t="s">
        <v>330</v>
      </c>
      <c r="BJ43" s="12"/>
    </row>
    <row r="44" spans="1:62" s="3" customFormat="1" ht="20.399999999999999" x14ac:dyDescent="0.3">
      <c r="A44" s="25"/>
      <c r="B44" s="26" t="s">
        <v>332</v>
      </c>
      <c r="C44" s="600" t="s">
        <v>333</v>
      </c>
      <c r="D44" s="600"/>
      <c r="E44" s="600"/>
      <c r="F44" s="27" t="s">
        <v>67</v>
      </c>
      <c r="G44" s="22" t="s">
        <v>1998</v>
      </c>
      <c r="H44" s="55"/>
      <c r="I44" s="55"/>
      <c r="J44" s="19"/>
      <c r="K44" s="19"/>
      <c r="L44" s="19"/>
      <c r="M44" s="19"/>
      <c r="BE44" s="14"/>
      <c r="BF44" s="15"/>
      <c r="BG44" s="21"/>
      <c r="BH44" s="12" t="s">
        <v>333</v>
      </c>
      <c r="BI44" s="41"/>
      <c r="BJ44" s="12"/>
    </row>
    <row r="45" spans="1:62" s="3" customFormat="1" ht="20.399999999999999" x14ac:dyDescent="0.3">
      <c r="A45" s="36" t="s">
        <v>139</v>
      </c>
      <c r="B45" s="37" t="s">
        <v>1999</v>
      </c>
      <c r="C45" s="599" t="s">
        <v>2000</v>
      </c>
      <c r="D45" s="599"/>
      <c r="E45" s="599"/>
      <c r="F45" s="38" t="s">
        <v>154</v>
      </c>
      <c r="G45" s="39" t="s">
        <v>2001</v>
      </c>
      <c r="H45" s="55"/>
      <c r="I45" s="55"/>
      <c r="J45" s="19"/>
      <c r="K45" s="19"/>
      <c r="L45" s="19"/>
      <c r="M45" s="19"/>
      <c r="BE45" s="14"/>
      <c r="BF45" s="15"/>
      <c r="BG45" s="21"/>
      <c r="BH45" s="12"/>
      <c r="BI45" s="41" t="s">
        <v>2000</v>
      </c>
      <c r="BJ45" s="12"/>
    </row>
    <row r="46" spans="1:62" s="3" customFormat="1" ht="62.4" x14ac:dyDescent="0.3">
      <c r="A46" s="25" t="s">
        <v>126</v>
      </c>
      <c r="B46" s="26" t="s">
        <v>2002</v>
      </c>
      <c r="C46" s="600" t="s">
        <v>2003</v>
      </c>
      <c r="D46" s="600"/>
      <c r="E46" s="600"/>
      <c r="F46" s="27" t="s">
        <v>154</v>
      </c>
      <c r="G46" s="22" t="s">
        <v>2001</v>
      </c>
      <c r="H46" s="55"/>
      <c r="I46" s="55"/>
      <c r="J46" s="19"/>
      <c r="K46" s="19"/>
      <c r="L46" s="19"/>
      <c r="M46" s="19"/>
      <c r="BE46" s="14"/>
      <c r="BF46" s="15"/>
      <c r="BG46" s="21"/>
      <c r="BH46" s="12"/>
      <c r="BI46" s="41"/>
      <c r="BJ46" s="12" t="s">
        <v>2003</v>
      </c>
    </row>
    <row r="47" spans="1:62" s="3" customFormat="1" ht="20.399999999999999" x14ac:dyDescent="0.3">
      <c r="A47" s="25" t="s">
        <v>126</v>
      </c>
      <c r="B47" s="26" t="s">
        <v>338</v>
      </c>
      <c r="C47" s="600" t="s">
        <v>339</v>
      </c>
      <c r="D47" s="600"/>
      <c r="E47" s="600"/>
      <c r="F47" s="27" t="s">
        <v>67</v>
      </c>
      <c r="G47" s="22" t="s">
        <v>1997</v>
      </c>
      <c r="H47" s="55"/>
      <c r="I47" s="55"/>
      <c r="J47" s="19"/>
      <c r="K47" s="19"/>
      <c r="L47" s="19"/>
      <c r="M47" s="19"/>
      <c r="BE47" s="14"/>
      <c r="BF47" s="15"/>
      <c r="BG47" s="21"/>
      <c r="BH47" s="12"/>
      <c r="BI47" s="41"/>
      <c r="BJ47" s="12" t="s">
        <v>339</v>
      </c>
    </row>
    <row r="48" spans="1:62" s="3" customFormat="1" ht="20.399999999999999" x14ac:dyDescent="0.3">
      <c r="A48" s="25" t="s">
        <v>126</v>
      </c>
      <c r="B48" s="26" t="s">
        <v>340</v>
      </c>
      <c r="C48" s="600" t="s">
        <v>341</v>
      </c>
      <c r="D48" s="600"/>
      <c r="E48" s="600"/>
      <c r="F48" s="27" t="s">
        <v>67</v>
      </c>
      <c r="G48" s="22" t="s">
        <v>1996</v>
      </c>
      <c r="H48" s="55"/>
      <c r="I48" s="55"/>
      <c r="J48" s="19"/>
      <c r="K48" s="19"/>
      <c r="L48" s="19"/>
      <c r="M48" s="19"/>
      <c r="BE48" s="14"/>
      <c r="BF48" s="15"/>
      <c r="BG48" s="21"/>
      <c r="BH48" s="12"/>
      <c r="BI48" s="41"/>
      <c r="BJ48" s="12" t="s">
        <v>341</v>
      </c>
    </row>
    <row r="49" spans="1:62" s="3" customFormat="1" ht="15" customHeight="1" x14ac:dyDescent="0.3">
      <c r="A49" s="603" t="s">
        <v>2004</v>
      </c>
      <c r="B49" s="604"/>
      <c r="C49" s="604"/>
      <c r="D49" s="604"/>
      <c r="E49" s="604"/>
      <c r="F49" s="604"/>
      <c r="G49" s="604"/>
      <c r="H49" s="436"/>
      <c r="I49" s="436"/>
      <c r="J49" s="437"/>
      <c r="K49" s="437"/>
      <c r="L49" s="437"/>
      <c r="M49" s="437"/>
      <c r="BE49" s="14"/>
      <c r="BF49" s="15" t="s">
        <v>2004</v>
      </c>
      <c r="BG49" s="21"/>
      <c r="BH49" s="12"/>
      <c r="BI49" s="41"/>
      <c r="BJ49" s="12"/>
    </row>
    <row r="50" spans="1:62" s="3" customFormat="1" ht="31.8" x14ac:dyDescent="0.3">
      <c r="A50" s="16" t="s">
        <v>162</v>
      </c>
      <c r="B50" s="17" t="s">
        <v>2005</v>
      </c>
      <c r="C50" s="568" t="s">
        <v>2006</v>
      </c>
      <c r="D50" s="568"/>
      <c r="E50" s="568"/>
      <c r="F50" s="16" t="s">
        <v>46</v>
      </c>
      <c r="G50" s="18">
        <v>2.161</v>
      </c>
      <c r="H50" s="55">
        <f t="shared" si="0"/>
        <v>11734.9</v>
      </c>
      <c r="I50" s="55">
        <f t="shared" si="1"/>
        <v>25359.119999999999</v>
      </c>
      <c r="J50" s="19">
        <v>30430.94</v>
      </c>
      <c r="K50" s="19">
        <f t="shared" si="2"/>
        <v>16624.82</v>
      </c>
      <c r="L50" s="19">
        <f t="shared" si="3"/>
        <v>35926.239999999998</v>
      </c>
      <c r="M50" s="19">
        <v>43111.49</v>
      </c>
      <c r="BE50" s="14"/>
      <c r="BF50" s="15"/>
      <c r="BG50" s="21" t="s">
        <v>2006</v>
      </c>
      <c r="BH50" s="12"/>
      <c r="BI50" s="41"/>
      <c r="BJ50" s="12"/>
    </row>
    <row r="51" spans="1:62" s="3" customFormat="1" ht="20.399999999999999" x14ac:dyDescent="0.3">
      <c r="A51" s="36" t="s">
        <v>139</v>
      </c>
      <c r="B51" s="37" t="s">
        <v>2007</v>
      </c>
      <c r="C51" s="599" t="s">
        <v>2008</v>
      </c>
      <c r="D51" s="599"/>
      <c r="E51" s="599"/>
      <c r="F51" s="38" t="s">
        <v>46</v>
      </c>
      <c r="G51" s="39" t="s">
        <v>2009</v>
      </c>
      <c r="H51" s="55"/>
      <c r="I51" s="55"/>
      <c r="J51" s="19"/>
      <c r="K51" s="19"/>
      <c r="L51" s="19"/>
      <c r="M51" s="19"/>
      <c r="BE51" s="14"/>
      <c r="BF51" s="15"/>
      <c r="BG51" s="21"/>
      <c r="BH51" s="12"/>
      <c r="BI51" s="41" t="s">
        <v>2008</v>
      </c>
      <c r="BJ51" s="12"/>
    </row>
    <row r="52" spans="1:62" s="3" customFormat="1" ht="21.6" x14ac:dyDescent="0.3">
      <c r="A52" s="25" t="s">
        <v>126</v>
      </c>
      <c r="B52" s="26" t="s">
        <v>2010</v>
      </c>
      <c r="C52" s="600" t="s">
        <v>2011</v>
      </c>
      <c r="D52" s="600"/>
      <c r="E52" s="600"/>
      <c r="F52" s="27" t="s">
        <v>46</v>
      </c>
      <c r="G52" s="22" t="s">
        <v>2009</v>
      </c>
      <c r="H52" s="55"/>
      <c r="I52" s="55"/>
      <c r="J52" s="19"/>
      <c r="K52" s="19"/>
      <c r="L52" s="19"/>
      <c r="M52" s="19"/>
      <c r="BE52" s="14"/>
      <c r="BF52" s="15"/>
      <c r="BG52" s="21"/>
      <c r="BH52" s="12"/>
      <c r="BI52" s="41"/>
      <c r="BJ52" s="12" t="s">
        <v>2011</v>
      </c>
    </row>
    <row r="53" spans="1:62" s="3" customFormat="1" ht="15" customHeight="1" x14ac:dyDescent="0.3">
      <c r="A53" s="603" t="s">
        <v>2012</v>
      </c>
      <c r="B53" s="604"/>
      <c r="C53" s="604"/>
      <c r="D53" s="604"/>
      <c r="E53" s="604"/>
      <c r="F53" s="604"/>
      <c r="G53" s="604"/>
      <c r="H53" s="436"/>
      <c r="I53" s="436"/>
      <c r="J53" s="437"/>
      <c r="K53" s="437"/>
      <c r="L53" s="437"/>
      <c r="M53" s="437"/>
      <c r="BE53" s="14"/>
      <c r="BF53" s="15" t="s">
        <v>2012</v>
      </c>
      <c r="BG53" s="21"/>
      <c r="BH53" s="12"/>
      <c r="BI53" s="41"/>
      <c r="BJ53" s="12"/>
    </row>
    <row r="54" spans="1:62" s="3" customFormat="1" ht="21.6" x14ac:dyDescent="0.3">
      <c r="A54" s="16" t="s">
        <v>165</v>
      </c>
      <c r="B54" s="17" t="s">
        <v>269</v>
      </c>
      <c r="C54" s="568" t="s">
        <v>270</v>
      </c>
      <c r="D54" s="568"/>
      <c r="E54" s="568"/>
      <c r="F54" s="16" t="s">
        <v>122</v>
      </c>
      <c r="G54" s="29">
        <v>0.14549999999999999</v>
      </c>
      <c r="H54" s="55">
        <f t="shared" si="0"/>
        <v>266397.46000000002</v>
      </c>
      <c r="I54" s="55">
        <f t="shared" si="1"/>
        <v>38760.83</v>
      </c>
      <c r="J54" s="19">
        <v>46512.99</v>
      </c>
      <c r="K54" s="19">
        <f t="shared" si="2"/>
        <v>5006.6000000000004</v>
      </c>
      <c r="L54" s="19">
        <f t="shared" si="3"/>
        <v>728.46</v>
      </c>
      <c r="M54" s="19">
        <v>874.15</v>
      </c>
      <c r="BE54" s="14"/>
      <c r="BF54" s="15"/>
      <c r="BG54" s="21" t="s">
        <v>270</v>
      </c>
      <c r="BH54" s="12"/>
      <c r="BI54" s="41"/>
      <c r="BJ54" s="12"/>
    </row>
    <row r="55" spans="1:62" s="3" customFormat="1" ht="20.399999999999999" x14ac:dyDescent="0.3">
      <c r="A55" s="25"/>
      <c r="B55" s="26" t="s">
        <v>150</v>
      </c>
      <c r="C55" s="600" t="s">
        <v>151</v>
      </c>
      <c r="D55" s="600"/>
      <c r="E55" s="600"/>
      <c r="F55" s="27" t="s">
        <v>46</v>
      </c>
      <c r="G55" s="22" t="s">
        <v>2013</v>
      </c>
      <c r="H55" s="55"/>
      <c r="I55" s="55"/>
      <c r="J55" s="19"/>
      <c r="K55" s="19"/>
      <c r="L55" s="19"/>
      <c r="M55" s="19"/>
      <c r="BE55" s="14"/>
      <c r="BF55" s="15"/>
      <c r="BG55" s="21"/>
      <c r="BH55" s="12" t="s">
        <v>151</v>
      </c>
      <c r="BI55" s="41"/>
      <c r="BJ55" s="12"/>
    </row>
    <row r="56" spans="1:62" s="3" customFormat="1" ht="20.399999999999999" x14ac:dyDescent="0.3">
      <c r="A56" s="25"/>
      <c r="B56" s="26" t="s">
        <v>152</v>
      </c>
      <c r="C56" s="600" t="s">
        <v>153</v>
      </c>
      <c r="D56" s="600"/>
      <c r="E56" s="600"/>
      <c r="F56" s="27" t="s">
        <v>154</v>
      </c>
      <c r="G56" s="22" t="s">
        <v>2014</v>
      </c>
      <c r="H56" s="55"/>
      <c r="I56" s="55"/>
      <c r="J56" s="19"/>
      <c r="K56" s="19"/>
      <c r="L56" s="19"/>
      <c r="M56" s="19"/>
      <c r="BE56" s="14"/>
      <c r="BF56" s="15"/>
      <c r="BG56" s="21"/>
      <c r="BH56" s="12" t="s">
        <v>153</v>
      </c>
      <c r="BI56" s="41"/>
      <c r="BJ56" s="12"/>
    </row>
    <row r="57" spans="1:62" s="3" customFormat="1" ht="20.399999999999999" x14ac:dyDescent="0.3">
      <c r="A57" s="25"/>
      <c r="B57" s="26" t="s">
        <v>273</v>
      </c>
      <c r="C57" s="600" t="s">
        <v>274</v>
      </c>
      <c r="D57" s="600"/>
      <c r="E57" s="600"/>
      <c r="F57" s="27" t="s">
        <v>67</v>
      </c>
      <c r="G57" s="22" t="s">
        <v>2015</v>
      </c>
      <c r="H57" s="55"/>
      <c r="I57" s="55"/>
      <c r="J57" s="19"/>
      <c r="K57" s="19"/>
      <c r="L57" s="19"/>
      <c r="M57" s="19"/>
      <c r="BE57" s="14"/>
      <c r="BF57" s="15"/>
      <c r="BG57" s="21"/>
      <c r="BH57" s="12" t="s">
        <v>274</v>
      </c>
      <c r="BI57" s="41"/>
      <c r="BJ57" s="12"/>
    </row>
    <row r="58" spans="1:62" s="3" customFormat="1" ht="20.399999999999999" x14ac:dyDescent="0.3">
      <c r="A58" s="25"/>
      <c r="B58" s="26" t="s">
        <v>73</v>
      </c>
      <c r="C58" s="600" t="s">
        <v>74</v>
      </c>
      <c r="D58" s="600"/>
      <c r="E58" s="600"/>
      <c r="F58" s="27" t="s">
        <v>67</v>
      </c>
      <c r="G58" s="22" t="s">
        <v>2016</v>
      </c>
      <c r="H58" s="55"/>
      <c r="I58" s="55"/>
      <c r="J58" s="19"/>
      <c r="K58" s="19"/>
      <c r="L58" s="19"/>
      <c r="M58" s="19"/>
      <c r="BE58" s="14"/>
      <c r="BF58" s="15"/>
      <c r="BG58" s="21"/>
      <c r="BH58" s="12" t="s">
        <v>74</v>
      </c>
      <c r="BI58" s="41"/>
      <c r="BJ58" s="12"/>
    </row>
    <row r="59" spans="1:62" s="3" customFormat="1" ht="21.6" x14ac:dyDescent="0.3">
      <c r="A59" s="25"/>
      <c r="B59" s="26" t="s">
        <v>277</v>
      </c>
      <c r="C59" s="600" t="s">
        <v>278</v>
      </c>
      <c r="D59" s="600"/>
      <c r="E59" s="600"/>
      <c r="F59" s="27" t="s">
        <v>67</v>
      </c>
      <c r="G59" s="22" t="s">
        <v>2017</v>
      </c>
      <c r="H59" s="55"/>
      <c r="I59" s="55"/>
      <c r="J59" s="19"/>
      <c r="K59" s="19"/>
      <c r="L59" s="19"/>
      <c r="M59" s="19"/>
      <c r="BE59" s="14"/>
      <c r="BF59" s="15"/>
      <c r="BG59" s="21"/>
      <c r="BH59" s="12" t="s">
        <v>278</v>
      </c>
      <c r="BI59" s="41"/>
      <c r="BJ59" s="12"/>
    </row>
    <row r="60" spans="1:62" s="3" customFormat="1" ht="20.399999999999999" x14ac:dyDescent="0.3">
      <c r="A60" s="36" t="s">
        <v>139</v>
      </c>
      <c r="B60" s="37" t="s">
        <v>155</v>
      </c>
      <c r="C60" s="599" t="s">
        <v>156</v>
      </c>
      <c r="D60" s="599"/>
      <c r="E60" s="599"/>
      <c r="F60" s="38" t="s">
        <v>46</v>
      </c>
      <c r="G60" s="39" t="s">
        <v>2018</v>
      </c>
      <c r="H60" s="55"/>
      <c r="I60" s="55"/>
      <c r="J60" s="19"/>
      <c r="K60" s="19"/>
      <c r="L60" s="19"/>
      <c r="M60" s="19"/>
      <c r="BE60" s="14"/>
      <c r="BF60" s="15"/>
      <c r="BG60" s="21"/>
      <c r="BH60" s="12"/>
      <c r="BI60" s="41" t="s">
        <v>156</v>
      </c>
      <c r="BJ60" s="12"/>
    </row>
    <row r="61" spans="1:62" s="3" customFormat="1" ht="21.6" x14ac:dyDescent="0.3">
      <c r="A61" s="25"/>
      <c r="B61" s="26" t="s">
        <v>281</v>
      </c>
      <c r="C61" s="600" t="s">
        <v>282</v>
      </c>
      <c r="D61" s="600"/>
      <c r="E61" s="600"/>
      <c r="F61" s="27" t="s">
        <v>67</v>
      </c>
      <c r="G61" s="22" t="s">
        <v>2019</v>
      </c>
      <c r="H61" s="55"/>
      <c r="I61" s="55"/>
      <c r="J61" s="19"/>
      <c r="K61" s="19"/>
      <c r="L61" s="19"/>
      <c r="M61" s="19"/>
      <c r="BE61" s="14"/>
      <c r="BF61" s="15"/>
      <c r="BG61" s="21"/>
      <c r="BH61" s="12" t="s">
        <v>282</v>
      </c>
      <c r="BI61" s="41"/>
      <c r="BJ61" s="12"/>
    </row>
    <row r="62" spans="1:62" s="3" customFormat="1" ht="20.399999999999999" x14ac:dyDescent="0.3">
      <c r="A62" s="36" t="s">
        <v>139</v>
      </c>
      <c r="B62" s="37" t="s">
        <v>284</v>
      </c>
      <c r="C62" s="599" t="s">
        <v>285</v>
      </c>
      <c r="D62" s="599"/>
      <c r="E62" s="599"/>
      <c r="F62" s="38" t="s">
        <v>67</v>
      </c>
      <c r="G62" s="39" t="s">
        <v>2020</v>
      </c>
      <c r="H62" s="55"/>
      <c r="I62" s="55"/>
      <c r="J62" s="19"/>
      <c r="K62" s="19"/>
      <c r="L62" s="19"/>
      <c r="M62" s="19"/>
      <c r="BE62" s="14"/>
      <c r="BF62" s="15"/>
      <c r="BG62" s="21"/>
      <c r="BH62" s="12"/>
      <c r="BI62" s="41" t="s">
        <v>285</v>
      </c>
      <c r="BJ62" s="12"/>
    </row>
    <row r="63" spans="1:62" s="3" customFormat="1" ht="31.8" x14ac:dyDescent="0.3">
      <c r="A63" s="25"/>
      <c r="B63" s="26" t="s">
        <v>287</v>
      </c>
      <c r="C63" s="600" t="s">
        <v>288</v>
      </c>
      <c r="D63" s="600"/>
      <c r="E63" s="600"/>
      <c r="F63" s="27" t="s">
        <v>46</v>
      </c>
      <c r="G63" s="22" t="s">
        <v>2021</v>
      </c>
      <c r="H63" s="55"/>
      <c r="I63" s="55"/>
      <c r="J63" s="19"/>
      <c r="K63" s="19"/>
      <c r="L63" s="19"/>
      <c r="M63" s="19"/>
      <c r="BE63" s="14"/>
      <c r="BF63" s="15"/>
      <c r="BG63" s="21"/>
      <c r="BH63" s="12" t="s">
        <v>288</v>
      </c>
      <c r="BI63" s="41"/>
      <c r="BJ63" s="12"/>
    </row>
    <row r="64" spans="1:62" s="3" customFormat="1" ht="20.399999999999999" x14ac:dyDescent="0.3">
      <c r="A64" s="25"/>
      <c r="B64" s="26" t="s">
        <v>290</v>
      </c>
      <c r="C64" s="600" t="s">
        <v>291</v>
      </c>
      <c r="D64" s="600"/>
      <c r="E64" s="600"/>
      <c r="F64" s="27" t="s">
        <v>154</v>
      </c>
      <c r="G64" s="22" t="s">
        <v>2022</v>
      </c>
      <c r="H64" s="55"/>
      <c r="I64" s="55"/>
      <c r="J64" s="19"/>
      <c r="K64" s="19"/>
      <c r="L64" s="19"/>
      <c r="M64" s="19"/>
      <c r="BE64" s="14"/>
      <c r="BF64" s="15"/>
      <c r="BG64" s="21"/>
      <c r="BH64" s="12" t="s">
        <v>291</v>
      </c>
      <c r="BI64" s="41"/>
      <c r="BJ64" s="12"/>
    </row>
    <row r="65" spans="1:62" s="3" customFormat="1" ht="31.8" x14ac:dyDescent="0.3">
      <c r="A65" s="16" t="s">
        <v>166</v>
      </c>
      <c r="B65" s="17" t="s">
        <v>2023</v>
      </c>
      <c r="C65" s="568" t="s">
        <v>2024</v>
      </c>
      <c r="D65" s="568"/>
      <c r="E65" s="568"/>
      <c r="F65" s="16" t="s">
        <v>307</v>
      </c>
      <c r="G65" s="30">
        <v>14.55</v>
      </c>
      <c r="H65" s="55">
        <f t="shared" si="0"/>
        <v>0</v>
      </c>
      <c r="I65" s="55">
        <f t="shared" si="1"/>
        <v>0</v>
      </c>
      <c r="J65" s="19">
        <v>0</v>
      </c>
      <c r="K65" s="19">
        <f t="shared" si="2"/>
        <v>74.42</v>
      </c>
      <c r="L65" s="19">
        <f t="shared" si="3"/>
        <v>1082.79</v>
      </c>
      <c r="M65" s="19">
        <v>1299.3499999999999</v>
      </c>
      <c r="BE65" s="14"/>
      <c r="BF65" s="15"/>
      <c r="BG65" s="21" t="s">
        <v>2024</v>
      </c>
      <c r="BH65" s="12"/>
      <c r="BI65" s="41"/>
      <c r="BJ65" s="12"/>
    </row>
    <row r="66" spans="1:62" s="3" customFormat="1" ht="31.8" x14ac:dyDescent="0.3">
      <c r="A66" s="16" t="s">
        <v>169</v>
      </c>
      <c r="B66" s="17" t="s">
        <v>2025</v>
      </c>
      <c r="C66" s="568" t="s">
        <v>2026</v>
      </c>
      <c r="D66" s="568"/>
      <c r="E66" s="568"/>
      <c r="F66" s="16" t="s">
        <v>307</v>
      </c>
      <c r="G66" s="30">
        <v>14.55</v>
      </c>
      <c r="H66" s="55">
        <f t="shared" si="0"/>
        <v>0</v>
      </c>
      <c r="I66" s="55">
        <f t="shared" si="1"/>
        <v>0</v>
      </c>
      <c r="J66" s="19">
        <v>0</v>
      </c>
      <c r="K66" s="19">
        <f t="shared" si="2"/>
        <v>223.15</v>
      </c>
      <c r="L66" s="19">
        <f t="shared" si="3"/>
        <v>3246.89</v>
      </c>
      <c r="M66" s="19">
        <v>3896.27</v>
      </c>
      <c r="BE66" s="14"/>
      <c r="BF66" s="15"/>
      <c r="BG66" s="21" t="s">
        <v>2026</v>
      </c>
      <c r="BH66" s="12"/>
      <c r="BI66" s="41"/>
      <c r="BJ66" s="12"/>
    </row>
    <row r="67" spans="1:62" s="3" customFormat="1" ht="21.6" x14ac:dyDescent="0.3">
      <c r="A67" s="16" t="s">
        <v>172</v>
      </c>
      <c r="B67" s="17" t="s">
        <v>2027</v>
      </c>
      <c r="C67" s="568" t="s">
        <v>2028</v>
      </c>
      <c r="D67" s="568"/>
      <c r="E67" s="568"/>
      <c r="F67" s="16" t="s">
        <v>46</v>
      </c>
      <c r="G67" s="42">
        <v>14.76825</v>
      </c>
      <c r="H67" s="55">
        <f t="shared" si="0"/>
        <v>0</v>
      </c>
      <c r="I67" s="55">
        <f t="shared" si="1"/>
        <v>0</v>
      </c>
      <c r="J67" s="19">
        <v>0</v>
      </c>
      <c r="K67" s="19">
        <f t="shared" si="2"/>
        <v>7438.71</v>
      </c>
      <c r="L67" s="19">
        <f t="shared" si="3"/>
        <v>109856.69</v>
      </c>
      <c r="M67" s="19">
        <v>131828.03</v>
      </c>
      <c r="BE67" s="14"/>
      <c r="BF67" s="15"/>
      <c r="BG67" s="21" t="s">
        <v>2028</v>
      </c>
      <c r="BH67" s="12"/>
      <c r="BI67" s="41"/>
      <c r="BJ67" s="12"/>
    </row>
    <row r="68" spans="1:62" s="3" customFormat="1" ht="21.6" x14ac:dyDescent="0.3">
      <c r="A68" s="16" t="s">
        <v>173</v>
      </c>
      <c r="B68" s="17" t="s">
        <v>2029</v>
      </c>
      <c r="C68" s="568" t="s">
        <v>2030</v>
      </c>
      <c r="D68" s="568"/>
      <c r="E68" s="568"/>
      <c r="F68" s="16" t="s">
        <v>67</v>
      </c>
      <c r="G68" s="42">
        <v>1.1560600000000001</v>
      </c>
      <c r="H68" s="55">
        <f t="shared" si="0"/>
        <v>0</v>
      </c>
      <c r="I68" s="55">
        <f t="shared" si="1"/>
        <v>0</v>
      </c>
      <c r="J68" s="19">
        <v>0</v>
      </c>
      <c r="K68" s="19">
        <f t="shared" si="2"/>
        <v>57244.91</v>
      </c>
      <c r="L68" s="19">
        <f t="shared" si="3"/>
        <v>66178.55</v>
      </c>
      <c r="M68" s="19">
        <v>79414.259999999995</v>
      </c>
      <c r="BE68" s="14"/>
      <c r="BF68" s="15"/>
      <c r="BG68" s="21" t="s">
        <v>2030</v>
      </c>
      <c r="BH68" s="12"/>
      <c r="BI68" s="41"/>
      <c r="BJ68" s="12"/>
    </row>
    <row r="69" spans="1:62" s="3" customFormat="1" ht="21.6" x14ac:dyDescent="0.3">
      <c r="A69" s="16" t="s">
        <v>176</v>
      </c>
      <c r="B69" s="17" t="s">
        <v>2031</v>
      </c>
      <c r="C69" s="568" t="s">
        <v>2032</v>
      </c>
      <c r="D69" s="568"/>
      <c r="E69" s="568"/>
      <c r="F69" s="16" t="s">
        <v>67</v>
      </c>
      <c r="G69" s="42">
        <v>0.14052000000000001</v>
      </c>
      <c r="H69" s="55">
        <f t="shared" si="0"/>
        <v>0</v>
      </c>
      <c r="I69" s="55">
        <f t="shared" si="1"/>
        <v>0</v>
      </c>
      <c r="J69" s="19">
        <v>0</v>
      </c>
      <c r="K69" s="19">
        <f t="shared" si="2"/>
        <v>59481.5</v>
      </c>
      <c r="L69" s="19">
        <f t="shared" si="3"/>
        <v>8358.34</v>
      </c>
      <c r="M69" s="19">
        <v>10030.01</v>
      </c>
      <c r="BE69" s="14"/>
      <c r="BF69" s="15"/>
      <c r="BG69" s="21" t="s">
        <v>2032</v>
      </c>
      <c r="BH69" s="12"/>
      <c r="BI69" s="41"/>
      <c r="BJ69" s="12"/>
    </row>
    <row r="70" spans="1:62" s="3" customFormat="1" ht="21.6" x14ac:dyDescent="0.3">
      <c r="A70" s="16" t="s">
        <v>178</v>
      </c>
      <c r="B70" s="17" t="s">
        <v>2033</v>
      </c>
      <c r="C70" s="568" t="s">
        <v>2034</v>
      </c>
      <c r="D70" s="568"/>
      <c r="E70" s="568"/>
      <c r="F70" s="16" t="s">
        <v>67</v>
      </c>
      <c r="G70" s="42">
        <v>9.4969999999999999E-2</v>
      </c>
      <c r="H70" s="55">
        <f t="shared" si="0"/>
        <v>0</v>
      </c>
      <c r="I70" s="55">
        <f t="shared" si="1"/>
        <v>0</v>
      </c>
      <c r="J70" s="19">
        <v>0</v>
      </c>
      <c r="K70" s="19">
        <f t="shared" si="2"/>
        <v>63691.48</v>
      </c>
      <c r="L70" s="19">
        <f t="shared" si="3"/>
        <v>6048.78</v>
      </c>
      <c r="M70" s="19">
        <v>7258.53</v>
      </c>
      <c r="BE70" s="14"/>
      <c r="BF70" s="15"/>
      <c r="BG70" s="21" t="s">
        <v>2034</v>
      </c>
      <c r="BH70" s="12"/>
      <c r="BI70" s="41"/>
      <c r="BJ70" s="12"/>
    </row>
    <row r="71" spans="1:62" s="3" customFormat="1" ht="21.6" x14ac:dyDescent="0.3">
      <c r="A71" s="16" t="s">
        <v>182</v>
      </c>
      <c r="B71" s="17" t="s">
        <v>2035</v>
      </c>
      <c r="C71" s="568" t="s">
        <v>2036</v>
      </c>
      <c r="D71" s="568"/>
      <c r="E71" s="568"/>
      <c r="F71" s="16" t="s">
        <v>67</v>
      </c>
      <c r="G71" s="42">
        <v>8.2360000000000003E-2</v>
      </c>
      <c r="H71" s="55">
        <f t="shared" si="0"/>
        <v>0</v>
      </c>
      <c r="I71" s="55">
        <f t="shared" si="1"/>
        <v>0</v>
      </c>
      <c r="J71" s="19">
        <v>0</v>
      </c>
      <c r="K71" s="19">
        <f t="shared" si="2"/>
        <v>68946.94</v>
      </c>
      <c r="L71" s="19">
        <f t="shared" si="3"/>
        <v>5678.47</v>
      </c>
      <c r="M71" s="19">
        <v>6814.16</v>
      </c>
      <c r="BE71" s="14"/>
      <c r="BF71" s="15"/>
      <c r="BG71" s="21" t="s">
        <v>2036</v>
      </c>
      <c r="BH71" s="12"/>
      <c r="BI71" s="41"/>
      <c r="BJ71" s="12"/>
    </row>
    <row r="72" spans="1:62" s="3" customFormat="1" ht="21.6" x14ac:dyDescent="0.3">
      <c r="A72" s="16" t="s">
        <v>188</v>
      </c>
      <c r="B72" s="17" t="s">
        <v>2037</v>
      </c>
      <c r="C72" s="568" t="s">
        <v>2038</v>
      </c>
      <c r="D72" s="568"/>
      <c r="E72" s="568"/>
      <c r="F72" s="16" t="s">
        <v>67</v>
      </c>
      <c r="G72" s="29">
        <v>6.1999999999999998E-3</v>
      </c>
      <c r="H72" s="55">
        <f t="shared" si="0"/>
        <v>0</v>
      </c>
      <c r="I72" s="55">
        <f t="shared" si="1"/>
        <v>0</v>
      </c>
      <c r="J72" s="19">
        <v>0</v>
      </c>
      <c r="K72" s="19">
        <f t="shared" si="2"/>
        <v>69498.39</v>
      </c>
      <c r="L72" s="19">
        <f t="shared" si="3"/>
        <v>430.89</v>
      </c>
      <c r="M72" s="19">
        <v>517.07000000000005</v>
      </c>
      <c r="BE72" s="14"/>
      <c r="BF72" s="15"/>
      <c r="BG72" s="21" t="s">
        <v>2038</v>
      </c>
      <c r="BH72" s="12"/>
      <c r="BI72" s="41"/>
      <c r="BJ72" s="12"/>
    </row>
    <row r="73" spans="1:62" s="3" customFormat="1" ht="21.6" x14ac:dyDescent="0.3">
      <c r="A73" s="16" t="s">
        <v>192</v>
      </c>
      <c r="B73" s="17" t="s">
        <v>2039</v>
      </c>
      <c r="C73" s="568" t="s">
        <v>2040</v>
      </c>
      <c r="D73" s="568"/>
      <c r="E73" s="568"/>
      <c r="F73" s="16" t="s">
        <v>67</v>
      </c>
      <c r="G73" s="42">
        <v>1.081E-2</v>
      </c>
      <c r="H73" s="55">
        <f t="shared" si="0"/>
        <v>0</v>
      </c>
      <c r="I73" s="55">
        <f t="shared" si="1"/>
        <v>0</v>
      </c>
      <c r="J73" s="19">
        <v>0</v>
      </c>
      <c r="K73" s="19">
        <f t="shared" si="2"/>
        <v>76047.179999999993</v>
      </c>
      <c r="L73" s="19">
        <f t="shared" si="3"/>
        <v>822.07</v>
      </c>
      <c r="M73" s="19">
        <v>986.48</v>
      </c>
      <c r="BE73" s="14"/>
      <c r="BF73" s="15"/>
      <c r="BG73" s="21" t="s">
        <v>2040</v>
      </c>
      <c r="BH73" s="12"/>
      <c r="BI73" s="41"/>
      <c r="BJ73" s="12"/>
    </row>
    <row r="74" spans="1:62" s="3" customFormat="1" ht="15" customHeight="1" x14ac:dyDescent="0.3">
      <c r="A74" s="603" t="s">
        <v>2041</v>
      </c>
      <c r="B74" s="604"/>
      <c r="C74" s="604"/>
      <c r="D74" s="604"/>
      <c r="E74" s="604"/>
      <c r="F74" s="604"/>
      <c r="G74" s="61"/>
      <c r="H74" s="436"/>
      <c r="I74" s="436"/>
      <c r="J74" s="437"/>
      <c r="K74" s="437"/>
      <c r="L74" s="437"/>
      <c r="M74" s="437"/>
      <c r="BE74" s="14"/>
      <c r="BF74" s="15" t="s">
        <v>2041</v>
      </c>
      <c r="BG74" s="21"/>
      <c r="BH74" s="12"/>
      <c r="BI74" s="41"/>
      <c r="BJ74" s="12"/>
    </row>
    <row r="75" spans="1:62" s="3" customFormat="1" ht="21.6" x14ac:dyDescent="0.3">
      <c r="A75" s="16" t="s">
        <v>194</v>
      </c>
      <c r="B75" s="17" t="s">
        <v>2042</v>
      </c>
      <c r="C75" s="568" t="s">
        <v>2043</v>
      </c>
      <c r="D75" s="568"/>
      <c r="E75" s="568"/>
      <c r="F75" s="16" t="s">
        <v>67</v>
      </c>
      <c r="G75" s="42">
        <v>4.0439999999999997E-2</v>
      </c>
      <c r="H75" s="55">
        <f t="shared" si="0"/>
        <v>231704.5</v>
      </c>
      <c r="I75" s="55">
        <f t="shared" si="1"/>
        <v>9370.1299999999992</v>
      </c>
      <c r="J75" s="19">
        <v>11244.16</v>
      </c>
      <c r="K75" s="19">
        <f t="shared" si="2"/>
        <v>119767.06</v>
      </c>
      <c r="L75" s="19">
        <f t="shared" si="3"/>
        <v>4843.38</v>
      </c>
      <c r="M75" s="19">
        <v>5812.06</v>
      </c>
      <c r="BE75" s="14"/>
      <c r="BF75" s="15"/>
      <c r="BG75" s="21" t="s">
        <v>2043</v>
      </c>
      <c r="BH75" s="12"/>
      <c r="BI75" s="41"/>
      <c r="BJ75" s="12"/>
    </row>
    <row r="76" spans="1:62" s="3" customFormat="1" ht="20.399999999999999" x14ac:dyDescent="0.3">
      <c r="A76" s="36" t="s">
        <v>139</v>
      </c>
      <c r="B76" s="37" t="s">
        <v>2044</v>
      </c>
      <c r="C76" s="599" t="s">
        <v>2045</v>
      </c>
      <c r="D76" s="599"/>
      <c r="E76" s="599"/>
      <c r="F76" s="38" t="s">
        <v>67</v>
      </c>
      <c r="G76" s="39" t="s">
        <v>2046</v>
      </c>
      <c r="H76" s="55"/>
      <c r="I76" s="55"/>
      <c r="J76" s="19"/>
      <c r="K76" s="19"/>
      <c r="L76" s="19"/>
      <c r="M76" s="19"/>
      <c r="BE76" s="14"/>
      <c r="BF76" s="15"/>
      <c r="BG76" s="21"/>
      <c r="BH76" s="12"/>
      <c r="BI76" s="41" t="s">
        <v>2045</v>
      </c>
      <c r="BJ76" s="12"/>
    </row>
    <row r="77" spans="1:62" s="3" customFormat="1" ht="20.399999999999999" x14ac:dyDescent="0.3">
      <c r="A77" s="25" t="s">
        <v>126</v>
      </c>
      <c r="B77" s="26" t="s">
        <v>2047</v>
      </c>
      <c r="C77" s="600" t="s">
        <v>2048</v>
      </c>
      <c r="D77" s="600"/>
      <c r="E77" s="600"/>
      <c r="F77" s="27" t="s">
        <v>67</v>
      </c>
      <c r="G77" s="22" t="s">
        <v>2046</v>
      </c>
      <c r="H77" s="55"/>
      <c r="I77" s="55"/>
      <c r="J77" s="19"/>
      <c r="K77" s="19"/>
      <c r="L77" s="19"/>
      <c r="M77" s="19"/>
      <c r="BE77" s="14"/>
      <c r="BF77" s="15"/>
      <c r="BG77" s="21"/>
      <c r="BH77" s="12"/>
      <c r="BI77" s="41"/>
      <c r="BJ77" s="12" t="s">
        <v>2048</v>
      </c>
    </row>
    <row r="78" spans="1:62" s="3" customFormat="1" ht="15" customHeight="1" x14ac:dyDescent="0.3">
      <c r="A78" s="603" t="s">
        <v>2049</v>
      </c>
      <c r="B78" s="604"/>
      <c r="C78" s="604"/>
      <c r="D78" s="604"/>
      <c r="E78" s="604"/>
      <c r="F78" s="604"/>
      <c r="G78" s="604"/>
      <c r="H78" s="436"/>
      <c r="I78" s="436"/>
      <c r="J78" s="437"/>
      <c r="K78" s="437"/>
      <c r="L78" s="437"/>
      <c r="M78" s="437"/>
      <c r="BE78" s="14"/>
      <c r="BF78" s="15" t="s">
        <v>2049</v>
      </c>
      <c r="BG78" s="21"/>
      <c r="BH78" s="12"/>
      <c r="BI78" s="41"/>
      <c r="BJ78" s="12"/>
    </row>
    <row r="79" spans="1:62" s="3" customFormat="1" ht="21.6" x14ac:dyDescent="0.3">
      <c r="A79" s="16" t="s">
        <v>197</v>
      </c>
      <c r="B79" s="17" t="s">
        <v>2050</v>
      </c>
      <c r="C79" s="568" t="s">
        <v>2051</v>
      </c>
      <c r="D79" s="568"/>
      <c r="E79" s="568"/>
      <c r="F79" s="16" t="s">
        <v>67</v>
      </c>
      <c r="G79" s="42">
        <v>3.8080000000000003E-2</v>
      </c>
      <c r="H79" s="55">
        <f t="shared" ref="H79:H138" si="4">I79/G79</f>
        <v>56891.28</v>
      </c>
      <c r="I79" s="55">
        <f t="shared" ref="I79:I138" si="5">J79/1.2</f>
        <v>2166.42</v>
      </c>
      <c r="J79" s="19">
        <v>2599.6999999999998</v>
      </c>
      <c r="K79" s="19">
        <f t="shared" ref="K79:K138" si="6">L79/G79</f>
        <v>91551.21</v>
      </c>
      <c r="L79" s="19">
        <f t="shared" ref="L79:L138" si="7">M79/1.2</f>
        <v>3486.27</v>
      </c>
      <c r="M79" s="19">
        <v>4183.5200000000004</v>
      </c>
      <c r="BE79" s="14"/>
      <c r="BF79" s="15"/>
      <c r="BG79" s="21" t="s">
        <v>2051</v>
      </c>
      <c r="BH79" s="12"/>
      <c r="BI79" s="41"/>
      <c r="BJ79" s="12"/>
    </row>
    <row r="80" spans="1:62" s="3" customFormat="1" ht="21.6" x14ac:dyDescent="0.3">
      <c r="A80" s="25"/>
      <c r="B80" s="26" t="s">
        <v>2052</v>
      </c>
      <c r="C80" s="600" t="s">
        <v>2053</v>
      </c>
      <c r="D80" s="600"/>
      <c r="E80" s="600"/>
      <c r="F80" s="27" t="s">
        <v>46</v>
      </c>
      <c r="G80" s="22" t="s">
        <v>2054</v>
      </c>
      <c r="H80" s="55"/>
      <c r="I80" s="55"/>
      <c r="J80" s="19"/>
      <c r="K80" s="19"/>
      <c r="L80" s="19"/>
      <c r="M80" s="19"/>
      <c r="BE80" s="14"/>
      <c r="BF80" s="15"/>
      <c r="BG80" s="21"/>
      <c r="BH80" s="12" t="s">
        <v>2053</v>
      </c>
      <c r="BI80" s="41"/>
      <c r="BJ80" s="12"/>
    </row>
    <row r="81" spans="1:62" s="3" customFormat="1" ht="21.6" x14ac:dyDescent="0.3">
      <c r="A81" s="36" t="s">
        <v>139</v>
      </c>
      <c r="B81" s="37" t="s">
        <v>2055</v>
      </c>
      <c r="C81" s="599" t="s">
        <v>2056</v>
      </c>
      <c r="D81" s="599"/>
      <c r="E81" s="599"/>
      <c r="F81" s="38" t="s">
        <v>67</v>
      </c>
      <c r="G81" s="39" t="s">
        <v>2057</v>
      </c>
      <c r="H81" s="55"/>
      <c r="I81" s="55"/>
      <c r="J81" s="19"/>
      <c r="K81" s="19"/>
      <c r="L81" s="19"/>
      <c r="M81" s="19"/>
      <c r="BE81" s="14"/>
      <c r="BF81" s="15"/>
      <c r="BG81" s="21"/>
      <c r="BH81" s="12"/>
      <c r="BI81" s="41" t="s">
        <v>2056</v>
      </c>
      <c r="BJ81" s="12"/>
    </row>
    <row r="82" spans="1:62" s="3" customFormat="1" ht="20.399999999999999" x14ac:dyDescent="0.3">
      <c r="A82" s="25"/>
      <c r="B82" s="26" t="s">
        <v>644</v>
      </c>
      <c r="C82" s="600" t="s">
        <v>645</v>
      </c>
      <c r="D82" s="600"/>
      <c r="E82" s="600"/>
      <c r="F82" s="27" t="s">
        <v>67</v>
      </c>
      <c r="G82" s="22" t="s">
        <v>2058</v>
      </c>
      <c r="H82" s="55"/>
      <c r="I82" s="55"/>
      <c r="J82" s="19"/>
      <c r="K82" s="19"/>
      <c r="L82" s="19"/>
      <c r="M82" s="19"/>
      <c r="BE82" s="14"/>
      <c r="BF82" s="15"/>
      <c r="BG82" s="21"/>
      <c r="BH82" s="12" t="s">
        <v>645</v>
      </c>
      <c r="BI82" s="41"/>
      <c r="BJ82" s="12"/>
    </row>
    <row r="83" spans="1:62" s="3" customFormat="1" ht="20.399999999999999" x14ac:dyDescent="0.3">
      <c r="A83" s="25"/>
      <c r="B83" s="26" t="s">
        <v>86</v>
      </c>
      <c r="C83" s="600" t="s">
        <v>87</v>
      </c>
      <c r="D83" s="600"/>
      <c r="E83" s="600"/>
      <c r="F83" s="27" t="s">
        <v>67</v>
      </c>
      <c r="G83" s="22" t="s">
        <v>2059</v>
      </c>
      <c r="H83" s="55"/>
      <c r="I83" s="55"/>
      <c r="J83" s="19"/>
      <c r="K83" s="19"/>
      <c r="L83" s="19"/>
      <c r="M83" s="19"/>
      <c r="BE83" s="14"/>
      <c r="BF83" s="15"/>
      <c r="BG83" s="21"/>
      <c r="BH83" s="12" t="s">
        <v>87</v>
      </c>
      <c r="BI83" s="41"/>
      <c r="BJ83" s="12"/>
    </row>
    <row r="84" spans="1:62" s="3" customFormat="1" ht="21.6" x14ac:dyDescent="0.3">
      <c r="A84" s="25" t="s">
        <v>126</v>
      </c>
      <c r="B84" s="26" t="s">
        <v>2060</v>
      </c>
      <c r="C84" s="600" t="s">
        <v>2061</v>
      </c>
      <c r="D84" s="600"/>
      <c r="E84" s="600"/>
      <c r="F84" s="27" t="s">
        <v>67</v>
      </c>
      <c r="G84" s="22" t="s">
        <v>2057</v>
      </c>
      <c r="H84" s="55"/>
      <c r="I84" s="55"/>
      <c r="J84" s="19"/>
      <c r="K84" s="19"/>
      <c r="L84" s="19"/>
      <c r="M84" s="19"/>
      <c r="BE84" s="14"/>
      <c r="BF84" s="15"/>
      <c r="BG84" s="21"/>
      <c r="BH84" s="12"/>
      <c r="BI84" s="41"/>
      <c r="BJ84" s="12" t="s">
        <v>2061</v>
      </c>
    </row>
    <row r="85" spans="1:62" s="3" customFormat="1" ht="15" customHeight="1" x14ac:dyDescent="0.3">
      <c r="A85" s="603" t="s">
        <v>2062</v>
      </c>
      <c r="B85" s="604"/>
      <c r="C85" s="604"/>
      <c r="D85" s="604"/>
      <c r="E85" s="604"/>
      <c r="F85" s="604"/>
      <c r="G85" s="604"/>
      <c r="H85" s="436"/>
      <c r="I85" s="436"/>
      <c r="J85" s="437"/>
      <c r="K85" s="437"/>
      <c r="L85" s="437"/>
      <c r="M85" s="437"/>
      <c r="BE85" s="14"/>
      <c r="BF85" s="15" t="s">
        <v>2062</v>
      </c>
      <c r="BG85" s="21"/>
      <c r="BH85" s="12"/>
      <c r="BI85" s="41"/>
      <c r="BJ85" s="12"/>
    </row>
    <row r="86" spans="1:62" s="3" customFormat="1" ht="21.6" x14ac:dyDescent="0.3">
      <c r="A86" s="16" t="s">
        <v>215</v>
      </c>
      <c r="B86" s="17" t="s">
        <v>2063</v>
      </c>
      <c r="C86" s="568" t="s">
        <v>2064</v>
      </c>
      <c r="D86" s="568"/>
      <c r="E86" s="568"/>
      <c r="F86" s="16" t="s">
        <v>2065</v>
      </c>
      <c r="G86" s="18">
        <v>7.1999999999999995E-2</v>
      </c>
      <c r="H86" s="55">
        <f t="shared" si="4"/>
        <v>142460</v>
      </c>
      <c r="I86" s="55">
        <f t="shared" si="5"/>
        <v>10257.120000000001</v>
      </c>
      <c r="J86" s="19">
        <v>12308.54</v>
      </c>
      <c r="K86" s="19">
        <f t="shared" si="6"/>
        <v>646480.56000000006</v>
      </c>
      <c r="L86" s="19">
        <f t="shared" si="7"/>
        <v>46546.6</v>
      </c>
      <c r="M86" s="19">
        <v>55855.92</v>
      </c>
      <c r="BE86" s="14"/>
      <c r="BF86" s="15"/>
      <c r="BG86" s="21" t="s">
        <v>2064</v>
      </c>
      <c r="BH86" s="12"/>
      <c r="BI86" s="41"/>
      <c r="BJ86" s="12"/>
    </row>
    <row r="87" spans="1:62" s="3" customFormat="1" ht="20.399999999999999" x14ac:dyDescent="0.3">
      <c r="A87" s="25"/>
      <c r="B87" s="26" t="s">
        <v>2066</v>
      </c>
      <c r="C87" s="600" t="s">
        <v>2067</v>
      </c>
      <c r="D87" s="600"/>
      <c r="E87" s="600"/>
      <c r="F87" s="27" t="s">
        <v>67</v>
      </c>
      <c r="G87" s="22" t="s">
        <v>2068</v>
      </c>
      <c r="H87" s="55"/>
      <c r="I87" s="55"/>
      <c r="J87" s="19"/>
      <c r="K87" s="19"/>
      <c r="L87" s="19"/>
      <c r="M87" s="19"/>
      <c r="BE87" s="14"/>
      <c r="BF87" s="15"/>
      <c r="BG87" s="21"/>
      <c r="BH87" s="12" t="s">
        <v>2067</v>
      </c>
      <c r="BI87" s="41"/>
      <c r="BJ87" s="12"/>
    </row>
    <row r="88" spans="1:62" s="3" customFormat="1" ht="31.8" x14ac:dyDescent="0.3">
      <c r="A88" s="25"/>
      <c r="B88" s="26" t="s">
        <v>2069</v>
      </c>
      <c r="C88" s="600" t="s">
        <v>2070</v>
      </c>
      <c r="D88" s="600"/>
      <c r="E88" s="600"/>
      <c r="F88" s="27" t="s">
        <v>46</v>
      </c>
      <c r="G88" s="22" t="s">
        <v>2071</v>
      </c>
      <c r="H88" s="55"/>
      <c r="I88" s="55"/>
      <c r="J88" s="19"/>
      <c r="K88" s="19"/>
      <c r="L88" s="19"/>
      <c r="M88" s="19"/>
      <c r="BE88" s="14"/>
      <c r="BF88" s="15"/>
      <c r="BG88" s="21"/>
      <c r="BH88" s="12" t="s">
        <v>2070</v>
      </c>
      <c r="BI88" s="41"/>
      <c r="BJ88" s="12"/>
    </row>
    <row r="89" spans="1:62" s="3" customFormat="1" ht="21.6" x14ac:dyDescent="0.3">
      <c r="A89" s="25"/>
      <c r="B89" s="26" t="s">
        <v>2072</v>
      </c>
      <c r="C89" s="600" t="s">
        <v>2073</v>
      </c>
      <c r="D89" s="600"/>
      <c r="E89" s="600"/>
      <c r="F89" s="27" t="s">
        <v>112</v>
      </c>
      <c r="G89" s="22" t="s">
        <v>2074</v>
      </c>
      <c r="H89" s="55"/>
      <c r="I89" s="55"/>
      <c r="J89" s="19"/>
      <c r="K89" s="19"/>
      <c r="L89" s="19"/>
      <c r="M89" s="19"/>
      <c r="BE89" s="14"/>
      <c r="BF89" s="15"/>
      <c r="BG89" s="21"/>
      <c r="BH89" s="12" t="s">
        <v>2073</v>
      </c>
      <c r="BI89" s="41"/>
      <c r="BJ89" s="12"/>
    </row>
    <row r="90" spans="1:62" s="3" customFormat="1" ht="15" customHeight="1" x14ac:dyDescent="0.3">
      <c r="A90" s="603" t="s">
        <v>2075</v>
      </c>
      <c r="B90" s="604"/>
      <c r="C90" s="604"/>
      <c r="D90" s="604"/>
      <c r="E90" s="604"/>
      <c r="F90" s="604"/>
      <c r="G90" s="604"/>
      <c r="H90" s="436"/>
      <c r="I90" s="436"/>
      <c r="J90" s="437"/>
      <c r="K90" s="437"/>
      <c r="L90" s="437"/>
      <c r="M90" s="437"/>
      <c r="BE90" s="14"/>
      <c r="BF90" s="15" t="s">
        <v>2075</v>
      </c>
      <c r="BG90" s="21"/>
      <c r="BH90" s="12"/>
      <c r="BI90" s="41"/>
      <c r="BJ90" s="12"/>
    </row>
    <row r="91" spans="1:62" s="3" customFormat="1" ht="21.6" x14ac:dyDescent="0.3">
      <c r="A91" s="16" t="s">
        <v>218</v>
      </c>
      <c r="B91" s="17" t="s">
        <v>2063</v>
      </c>
      <c r="C91" s="568" t="s">
        <v>2064</v>
      </c>
      <c r="D91" s="568"/>
      <c r="E91" s="568"/>
      <c r="F91" s="16" t="s">
        <v>2065</v>
      </c>
      <c r="G91" s="18">
        <v>6.0000000000000001E-3</v>
      </c>
      <c r="H91" s="55">
        <f t="shared" si="4"/>
        <v>142460</v>
      </c>
      <c r="I91" s="55">
        <f t="shared" si="5"/>
        <v>854.76</v>
      </c>
      <c r="J91" s="19">
        <v>1025.71</v>
      </c>
      <c r="K91" s="19">
        <f t="shared" si="6"/>
        <v>646480</v>
      </c>
      <c r="L91" s="19">
        <f t="shared" si="7"/>
        <v>3878.88</v>
      </c>
      <c r="M91" s="19">
        <v>4654.66</v>
      </c>
      <c r="BE91" s="14"/>
      <c r="BF91" s="15"/>
      <c r="BG91" s="21" t="s">
        <v>2064</v>
      </c>
      <c r="BH91" s="12"/>
      <c r="BI91" s="41"/>
      <c r="BJ91" s="12"/>
    </row>
    <row r="92" spans="1:62" s="3" customFormat="1" ht="20.399999999999999" x14ac:dyDescent="0.3">
      <c r="A92" s="25"/>
      <c r="B92" s="26" t="s">
        <v>2066</v>
      </c>
      <c r="C92" s="600" t="s">
        <v>2067</v>
      </c>
      <c r="D92" s="600"/>
      <c r="E92" s="600"/>
      <c r="F92" s="27" t="s">
        <v>67</v>
      </c>
      <c r="G92" s="22" t="s">
        <v>2076</v>
      </c>
      <c r="H92" s="55"/>
      <c r="I92" s="55"/>
      <c r="J92" s="19"/>
      <c r="K92" s="19"/>
      <c r="L92" s="19"/>
      <c r="M92" s="19"/>
      <c r="BE92" s="14"/>
      <c r="BF92" s="15"/>
      <c r="BG92" s="21"/>
      <c r="BH92" s="12" t="s">
        <v>2067</v>
      </c>
      <c r="BI92" s="41"/>
      <c r="BJ92" s="12"/>
    </row>
    <row r="93" spans="1:62" s="3" customFormat="1" ht="31.8" x14ac:dyDescent="0.3">
      <c r="A93" s="25"/>
      <c r="B93" s="26" t="s">
        <v>2069</v>
      </c>
      <c r="C93" s="600" t="s">
        <v>2070</v>
      </c>
      <c r="D93" s="600"/>
      <c r="E93" s="600"/>
      <c r="F93" s="27" t="s">
        <v>46</v>
      </c>
      <c r="G93" s="22" t="s">
        <v>2077</v>
      </c>
      <c r="H93" s="55"/>
      <c r="I93" s="55"/>
      <c r="J93" s="19"/>
      <c r="K93" s="19"/>
      <c r="L93" s="19"/>
      <c r="M93" s="19"/>
      <c r="BE93" s="14"/>
      <c r="BF93" s="15"/>
      <c r="BG93" s="21"/>
      <c r="BH93" s="12" t="s">
        <v>2070</v>
      </c>
      <c r="BI93" s="41"/>
      <c r="BJ93" s="12"/>
    </row>
    <row r="94" spans="1:62" s="3" customFormat="1" ht="21.6" x14ac:dyDescent="0.3">
      <c r="A94" s="25"/>
      <c r="B94" s="26" t="s">
        <v>2072</v>
      </c>
      <c r="C94" s="600" t="s">
        <v>2073</v>
      </c>
      <c r="D94" s="600"/>
      <c r="E94" s="600"/>
      <c r="F94" s="27" t="s">
        <v>112</v>
      </c>
      <c r="G94" s="22" t="s">
        <v>2078</v>
      </c>
      <c r="H94" s="55"/>
      <c r="I94" s="55"/>
      <c r="J94" s="19"/>
      <c r="K94" s="19"/>
      <c r="L94" s="19"/>
      <c r="M94" s="19"/>
      <c r="BE94" s="14"/>
      <c r="BF94" s="15"/>
      <c r="BG94" s="21"/>
      <c r="BH94" s="12" t="s">
        <v>2073</v>
      </c>
      <c r="BI94" s="41"/>
      <c r="BJ94" s="12"/>
    </row>
    <row r="95" spans="1:62" s="3" customFormat="1" ht="15" customHeight="1" x14ac:dyDescent="0.3">
      <c r="A95" s="603" t="s">
        <v>2079</v>
      </c>
      <c r="B95" s="604"/>
      <c r="C95" s="604"/>
      <c r="D95" s="604"/>
      <c r="E95" s="604"/>
      <c r="F95" s="604"/>
      <c r="G95" s="604"/>
      <c r="H95" s="436"/>
      <c r="I95" s="436"/>
      <c r="J95" s="437"/>
      <c r="K95" s="437"/>
      <c r="L95" s="437"/>
      <c r="M95" s="437"/>
      <c r="BE95" s="14"/>
      <c r="BF95" s="15" t="s">
        <v>2079</v>
      </c>
      <c r="BG95" s="21"/>
      <c r="BH95" s="12"/>
      <c r="BI95" s="41"/>
      <c r="BJ95" s="12"/>
    </row>
    <row r="96" spans="1:62" s="3" customFormat="1" ht="31.8" x14ac:dyDescent="0.3">
      <c r="A96" s="16" t="s">
        <v>221</v>
      </c>
      <c r="B96" s="17" t="s">
        <v>2080</v>
      </c>
      <c r="C96" s="568" t="s">
        <v>2081</v>
      </c>
      <c r="D96" s="568"/>
      <c r="E96" s="568"/>
      <c r="F96" s="16" t="s">
        <v>38</v>
      </c>
      <c r="G96" s="23">
        <v>12</v>
      </c>
      <c r="H96" s="55">
        <f t="shared" si="4"/>
        <v>2366.38</v>
      </c>
      <c r="I96" s="55">
        <f t="shared" si="5"/>
        <v>28396.57</v>
      </c>
      <c r="J96" s="19">
        <v>34075.879999999997</v>
      </c>
      <c r="K96" s="19">
        <f t="shared" si="6"/>
        <v>195.07</v>
      </c>
      <c r="L96" s="19">
        <f t="shared" si="7"/>
        <v>2340.8200000000002</v>
      </c>
      <c r="M96" s="19">
        <v>2808.98</v>
      </c>
      <c r="BE96" s="14"/>
      <c r="BF96" s="15"/>
      <c r="BG96" s="21" t="s">
        <v>2081</v>
      </c>
      <c r="BH96" s="12"/>
      <c r="BI96" s="41"/>
      <c r="BJ96" s="12"/>
    </row>
    <row r="97" spans="1:62" s="3" customFormat="1" ht="20.399999999999999" x14ac:dyDescent="0.3">
      <c r="A97" s="25"/>
      <c r="B97" s="26" t="s">
        <v>2082</v>
      </c>
      <c r="C97" s="600" t="s">
        <v>2083</v>
      </c>
      <c r="D97" s="600"/>
      <c r="E97" s="600"/>
      <c r="F97" s="27" t="s">
        <v>67</v>
      </c>
      <c r="G97" s="22" t="s">
        <v>2084</v>
      </c>
      <c r="H97" s="55"/>
      <c r="I97" s="55"/>
      <c r="J97" s="19"/>
      <c r="K97" s="19"/>
      <c r="L97" s="19"/>
      <c r="M97" s="19"/>
      <c r="BE97" s="14"/>
      <c r="BF97" s="15"/>
      <c r="BG97" s="21"/>
      <c r="BH97" s="12" t="s">
        <v>2083</v>
      </c>
      <c r="BI97" s="41"/>
      <c r="BJ97" s="12"/>
    </row>
    <row r="98" spans="1:62" s="3" customFormat="1" ht="20.399999999999999" x14ac:dyDescent="0.3">
      <c r="A98" s="25"/>
      <c r="B98" s="26" t="s">
        <v>70</v>
      </c>
      <c r="C98" s="600" t="s">
        <v>71</v>
      </c>
      <c r="D98" s="600"/>
      <c r="E98" s="600"/>
      <c r="F98" s="27" t="s">
        <v>72</v>
      </c>
      <c r="G98" s="22" t="s">
        <v>2085</v>
      </c>
      <c r="H98" s="55"/>
      <c r="I98" s="55"/>
      <c r="J98" s="19"/>
      <c r="K98" s="19"/>
      <c r="L98" s="19"/>
      <c r="M98" s="19"/>
      <c r="BE98" s="14"/>
      <c r="BF98" s="15"/>
      <c r="BG98" s="21"/>
      <c r="BH98" s="12" t="s">
        <v>71</v>
      </c>
      <c r="BI98" s="41"/>
      <c r="BJ98" s="12"/>
    </row>
    <row r="99" spans="1:62" s="3" customFormat="1" ht="20.399999999999999" x14ac:dyDescent="0.3">
      <c r="A99" s="25"/>
      <c r="B99" s="26" t="s">
        <v>2086</v>
      </c>
      <c r="C99" s="600" t="s">
        <v>2087</v>
      </c>
      <c r="D99" s="600"/>
      <c r="E99" s="600"/>
      <c r="F99" s="27" t="s">
        <v>67</v>
      </c>
      <c r="G99" s="22" t="s">
        <v>2088</v>
      </c>
      <c r="H99" s="55"/>
      <c r="I99" s="55"/>
      <c r="J99" s="19"/>
      <c r="K99" s="19"/>
      <c r="L99" s="19"/>
      <c r="M99" s="19"/>
      <c r="BE99" s="14"/>
      <c r="BF99" s="15"/>
      <c r="BG99" s="21"/>
      <c r="BH99" s="12" t="s">
        <v>2087</v>
      </c>
      <c r="BI99" s="41"/>
      <c r="BJ99" s="12"/>
    </row>
    <row r="100" spans="1:62" s="3" customFormat="1" ht="15" customHeight="1" x14ac:dyDescent="0.3">
      <c r="A100" s="603" t="s">
        <v>2089</v>
      </c>
      <c r="B100" s="604"/>
      <c r="C100" s="604"/>
      <c r="D100" s="604"/>
      <c r="E100" s="604"/>
      <c r="F100" s="604"/>
      <c r="G100" s="604"/>
      <c r="H100" s="436"/>
      <c r="I100" s="436"/>
      <c r="J100" s="437"/>
      <c r="K100" s="437"/>
      <c r="L100" s="437"/>
      <c r="M100" s="437"/>
      <c r="BE100" s="14"/>
      <c r="BF100" s="15" t="s">
        <v>2089</v>
      </c>
      <c r="BG100" s="21"/>
      <c r="BH100" s="12"/>
      <c r="BI100" s="41"/>
      <c r="BJ100" s="12"/>
    </row>
    <row r="101" spans="1:62" s="3" customFormat="1" ht="21.6" x14ac:dyDescent="0.3">
      <c r="A101" s="16" t="s">
        <v>223</v>
      </c>
      <c r="B101" s="17" t="s">
        <v>2090</v>
      </c>
      <c r="C101" s="568" t="s">
        <v>2091</v>
      </c>
      <c r="D101" s="568"/>
      <c r="E101" s="568"/>
      <c r="F101" s="16" t="s">
        <v>325</v>
      </c>
      <c r="G101" s="29">
        <v>2.1600000000000001E-2</v>
      </c>
      <c r="H101" s="55">
        <f t="shared" si="4"/>
        <v>7013.89</v>
      </c>
      <c r="I101" s="55">
        <f t="shared" si="5"/>
        <v>151.5</v>
      </c>
      <c r="J101" s="19">
        <v>181.8</v>
      </c>
      <c r="K101" s="19">
        <f t="shared" si="6"/>
        <v>1558.33</v>
      </c>
      <c r="L101" s="19">
        <f t="shared" si="7"/>
        <v>33.659999999999997</v>
      </c>
      <c r="M101" s="19">
        <v>40.39</v>
      </c>
      <c r="BE101" s="14"/>
      <c r="BF101" s="15"/>
      <c r="BG101" s="21" t="s">
        <v>2091</v>
      </c>
      <c r="BH101" s="12"/>
      <c r="BI101" s="41"/>
      <c r="BJ101" s="12"/>
    </row>
    <row r="102" spans="1:62" s="3" customFormat="1" ht="20.399999999999999" x14ac:dyDescent="0.3">
      <c r="A102" s="25"/>
      <c r="B102" s="26" t="s">
        <v>411</v>
      </c>
      <c r="C102" s="600" t="s">
        <v>412</v>
      </c>
      <c r="D102" s="600"/>
      <c r="E102" s="600"/>
      <c r="F102" s="27" t="s">
        <v>67</v>
      </c>
      <c r="G102" s="22" t="s">
        <v>2092</v>
      </c>
      <c r="H102" s="55"/>
      <c r="I102" s="55"/>
      <c r="J102" s="19"/>
      <c r="K102" s="19"/>
      <c r="L102" s="19"/>
      <c r="M102" s="19"/>
      <c r="BE102" s="14"/>
      <c r="BF102" s="15"/>
      <c r="BG102" s="21"/>
      <c r="BH102" s="12" t="s">
        <v>412</v>
      </c>
      <c r="BI102" s="41"/>
      <c r="BJ102" s="12"/>
    </row>
    <row r="103" spans="1:62" s="3" customFormat="1" ht="20.399999999999999" x14ac:dyDescent="0.3">
      <c r="A103" s="25"/>
      <c r="B103" s="26" t="s">
        <v>2093</v>
      </c>
      <c r="C103" s="600" t="s">
        <v>2094</v>
      </c>
      <c r="D103" s="600"/>
      <c r="E103" s="600"/>
      <c r="F103" s="27" t="s">
        <v>67</v>
      </c>
      <c r="G103" s="22" t="s">
        <v>2095</v>
      </c>
      <c r="H103" s="55"/>
      <c r="I103" s="55"/>
      <c r="J103" s="19"/>
      <c r="K103" s="19"/>
      <c r="L103" s="19"/>
      <c r="M103" s="19"/>
      <c r="BE103" s="14"/>
      <c r="BF103" s="15"/>
      <c r="BG103" s="21"/>
      <c r="BH103" s="12" t="s">
        <v>2094</v>
      </c>
      <c r="BI103" s="41"/>
      <c r="BJ103" s="12"/>
    </row>
    <row r="104" spans="1:62" s="3" customFormat="1" ht="15" customHeight="1" x14ac:dyDescent="0.3">
      <c r="A104" s="603" t="s">
        <v>2096</v>
      </c>
      <c r="B104" s="604"/>
      <c r="C104" s="604"/>
      <c r="D104" s="604"/>
      <c r="E104" s="604"/>
      <c r="F104" s="604"/>
      <c r="G104" s="604"/>
      <c r="H104" s="436"/>
      <c r="I104" s="436"/>
      <c r="J104" s="437"/>
      <c r="K104" s="437"/>
      <c r="L104" s="437"/>
      <c r="M104" s="437"/>
      <c r="BE104" s="14"/>
      <c r="BF104" s="15" t="s">
        <v>2096</v>
      </c>
      <c r="BG104" s="21"/>
      <c r="BH104" s="12"/>
      <c r="BI104" s="41"/>
      <c r="BJ104" s="12"/>
    </row>
    <row r="105" spans="1:62" s="3" customFormat="1" ht="21.6" x14ac:dyDescent="0.3">
      <c r="A105" s="16" t="s">
        <v>226</v>
      </c>
      <c r="B105" s="17" t="s">
        <v>2097</v>
      </c>
      <c r="C105" s="568" t="s">
        <v>2098</v>
      </c>
      <c r="D105" s="568"/>
      <c r="E105" s="568"/>
      <c r="F105" s="16" t="s">
        <v>325</v>
      </c>
      <c r="G105" s="29">
        <v>2.1600000000000001E-2</v>
      </c>
      <c r="H105" s="55">
        <f t="shared" si="4"/>
        <v>7356.48</v>
      </c>
      <c r="I105" s="55">
        <f t="shared" si="5"/>
        <v>158.9</v>
      </c>
      <c r="J105" s="19">
        <v>190.68</v>
      </c>
      <c r="K105" s="19">
        <f t="shared" si="6"/>
        <v>4248.6099999999997</v>
      </c>
      <c r="L105" s="19">
        <f t="shared" si="7"/>
        <v>91.77</v>
      </c>
      <c r="M105" s="19">
        <v>110.12</v>
      </c>
      <c r="BE105" s="14"/>
      <c r="BF105" s="15"/>
      <c r="BG105" s="21" t="s">
        <v>2098</v>
      </c>
      <c r="BH105" s="12"/>
      <c r="BI105" s="41"/>
      <c r="BJ105" s="12"/>
    </row>
    <row r="106" spans="1:62" s="3" customFormat="1" ht="20.399999999999999" x14ac:dyDescent="0.3">
      <c r="A106" s="25"/>
      <c r="B106" s="26" t="s">
        <v>2099</v>
      </c>
      <c r="C106" s="600" t="s">
        <v>2100</v>
      </c>
      <c r="D106" s="600"/>
      <c r="E106" s="600"/>
      <c r="F106" s="27" t="s">
        <v>67</v>
      </c>
      <c r="G106" s="22" t="s">
        <v>2101</v>
      </c>
      <c r="H106" s="55"/>
      <c r="I106" s="55"/>
      <c r="J106" s="19"/>
      <c r="K106" s="19"/>
      <c r="L106" s="19"/>
      <c r="M106" s="19"/>
      <c r="BE106" s="14"/>
      <c r="BF106" s="15"/>
      <c r="BG106" s="21"/>
      <c r="BH106" s="12" t="s">
        <v>2100</v>
      </c>
      <c r="BI106" s="41"/>
      <c r="BJ106" s="12"/>
    </row>
    <row r="107" spans="1:62" s="3" customFormat="1" ht="20.399999999999999" x14ac:dyDescent="0.3">
      <c r="A107" s="25"/>
      <c r="B107" s="26" t="s">
        <v>349</v>
      </c>
      <c r="C107" s="600" t="s">
        <v>350</v>
      </c>
      <c r="D107" s="600"/>
      <c r="E107" s="600"/>
      <c r="F107" s="27" t="s">
        <v>72</v>
      </c>
      <c r="G107" s="22" t="s">
        <v>2102</v>
      </c>
      <c r="H107" s="55"/>
      <c r="I107" s="55"/>
      <c r="J107" s="19"/>
      <c r="K107" s="19"/>
      <c r="L107" s="19"/>
      <c r="M107" s="19"/>
      <c r="BE107" s="14"/>
      <c r="BF107" s="15"/>
      <c r="BG107" s="21"/>
      <c r="BH107" s="12" t="s">
        <v>350</v>
      </c>
      <c r="BI107" s="41"/>
      <c r="BJ107" s="12"/>
    </row>
    <row r="108" spans="1:62" s="3" customFormat="1" ht="15" customHeight="1" x14ac:dyDescent="0.3">
      <c r="A108" s="603" t="s">
        <v>2103</v>
      </c>
      <c r="B108" s="604"/>
      <c r="C108" s="604"/>
      <c r="D108" s="604"/>
      <c r="E108" s="604"/>
      <c r="F108" s="604"/>
      <c r="G108" s="604"/>
      <c r="H108" s="436"/>
      <c r="I108" s="436"/>
      <c r="J108" s="437"/>
      <c r="K108" s="437"/>
      <c r="L108" s="437"/>
      <c r="M108" s="437"/>
      <c r="BE108" s="14"/>
      <c r="BF108" s="15" t="s">
        <v>2103</v>
      </c>
      <c r="BG108" s="21"/>
      <c r="BH108" s="12"/>
      <c r="BI108" s="41"/>
      <c r="BJ108" s="12"/>
    </row>
    <row r="109" spans="1:62" s="3" customFormat="1" ht="31.8" x14ac:dyDescent="0.3">
      <c r="A109" s="16" t="s">
        <v>229</v>
      </c>
      <c r="B109" s="17" t="s">
        <v>2005</v>
      </c>
      <c r="C109" s="568" t="s">
        <v>2006</v>
      </c>
      <c r="D109" s="568"/>
      <c r="E109" s="568"/>
      <c r="F109" s="16" t="s">
        <v>46</v>
      </c>
      <c r="G109" s="18">
        <v>2.528</v>
      </c>
      <c r="H109" s="55">
        <f t="shared" si="4"/>
        <v>11734.9</v>
      </c>
      <c r="I109" s="55">
        <f t="shared" si="5"/>
        <v>29665.83</v>
      </c>
      <c r="J109" s="19">
        <v>35599</v>
      </c>
      <c r="K109" s="19">
        <f t="shared" si="6"/>
        <v>16624.830000000002</v>
      </c>
      <c r="L109" s="19">
        <f t="shared" si="7"/>
        <v>42027.56</v>
      </c>
      <c r="M109" s="19">
        <v>50433.07</v>
      </c>
      <c r="BE109" s="14"/>
      <c r="BF109" s="15"/>
      <c r="BG109" s="21" t="s">
        <v>2006</v>
      </c>
      <c r="BH109" s="12"/>
      <c r="BI109" s="41"/>
      <c r="BJ109" s="12"/>
    </row>
    <row r="110" spans="1:62" s="3" customFormat="1" ht="20.399999999999999" x14ac:dyDescent="0.3">
      <c r="A110" s="36" t="s">
        <v>139</v>
      </c>
      <c r="B110" s="37" t="s">
        <v>2007</v>
      </c>
      <c r="C110" s="599" t="s">
        <v>2008</v>
      </c>
      <c r="D110" s="599"/>
      <c r="E110" s="599"/>
      <c r="F110" s="38" t="s">
        <v>46</v>
      </c>
      <c r="G110" s="39" t="s">
        <v>2104</v>
      </c>
      <c r="H110" s="55"/>
      <c r="I110" s="55"/>
      <c r="J110" s="19"/>
      <c r="K110" s="19"/>
      <c r="L110" s="19"/>
      <c r="M110" s="19"/>
      <c r="BE110" s="14"/>
      <c r="BF110" s="15"/>
      <c r="BG110" s="21"/>
      <c r="BH110" s="12"/>
      <c r="BI110" s="41" t="s">
        <v>2008</v>
      </c>
      <c r="BJ110" s="12"/>
    </row>
    <row r="111" spans="1:62" s="3" customFormat="1" ht="21.6" x14ac:dyDescent="0.3">
      <c r="A111" s="25" t="s">
        <v>126</v>
      </c>
      <c r="B111" s="26" t="s">
        <v>2010</v>
      </c>
      <c r="C111" s="600" t="s">
        <v>2011</v>
      </c>
      <c r="D111" s="600"/>
      <c r="E111" s="600"/>
      <c r="F111" s="27" t="s">
        <v>46</v>
      </c>
      <c r="G111" s="22" t="s">
        <v>2104</v>
      </c>
      <c r="H111" s="55"/>
      <c r="I111" s="55"/>
      <c r="J111" s="19"/>
      <c r="K111" s="19"/>
      <c r="L111" s="19"/>
      <c r="M111" s="19"/>
      <c r="BE111" s="14"/>
      <c r="BF111" s="15"/>
      <c r="BG111" s="21"/>
      <c r="BH111" s="12"/>
      <c r="BI111" s="41"/>
      <c r="BJ111" s="12" t="s">
        <v>2011</v>
      </c>
    </row>
    <row r="112" spans="1:62" s="3" customFormat="1" ht="15" customHeight="1" x14ac:dyDescent="0.3">
      <c r="A112" s="601" t="s">
        <v>2105</v>
      </c>
      <c r="B112" s="602"/>
      <c r="C112" s="602"/>
      <c r="D112" s="602"/>
      <c r="E112" s="602"/>
      <c r="F112" s="602"/>
      <c r="G112" s="602"/>
      <c r="H112" s="101"/>
      <c r="I112" s="101"/>
      <c r="J112" s="102"/>
      <c r="K112" s="102"/>
      <c r="L112" s="102"/>
      <c r="M112" s="102"/>
      <c r="BE112" s="14" t="s">
        <v>2105</v>
      </c>
      <c r="BF112" s="15"/>
      <c r="BG112" s="21"/>
      <c r="BH112" s="12"/>
      <c r="BI112" s="41"/>
      <c r="BJ112" s="12"/>
    </row>
    <row r="113" spans="1:62" s="3" customFormat="1" ht="15" customHeight="1" x14ac:dyDescent="0.3">
      <c r="A113" s="603" t="s">
        <v>1982</v>
      </c>
      <c r="B113" s="604"/>
      <c r="C113" s="604"/>
      <c r="D113" s="604"/>
      <c r="E113" s="604"/>
      <c r="F113" s="604"/>
      <c r="G113" s="604"/>
      <c r="H113" s="436"/>
      <c r="I113" s="436"/>
      <c r="J113" s="437"/>
      <c r="K113" s="437"/>
      <c r="L113" s="437"/>
      <c r="M113" s="437"/>
      <c r="BE113" s="14"/>
      <c r="BF113" s="15" t="s">
        <v>1982</v>
      </c>
      <c r="BG113" s="21"/>
      <c r="BH113" s="12"/>
      <c r="BI113" s="41"/>
      <c r="BJ113" s="12"/>
    </row>
    <row r="114" spans="1:62" s="3" customFormat="1" ht="31.8" x14ac:dyDescent="0.3">
      <c r="A114" s="16" t="s">
        <v>231</v>
      </c>
      <c r="B114" s="17" t="s">
        <v>1179</v>
      </c>
      <c r="C114" s="568" t="s">
        <v>1180</v>
      </c>
      <c r="D114" s="568"/>
      <c r="E114" s="568"/>
      <c r="F114" s="16" t="s">
        <v>185</v>
      </c>
      <c r="G114" s="29">
        <v>4.7999999999999996E-3</v>
      </c>
      <c r="H114" s="55">
        <f t="shared" si="4"/>
        <v>57387.5</v>
      </c>
      <c r="I114" s="55">
        <f t="shared" si="5"/>
        <v>275.45999999999998</v>
      </c>
      <c r="J114" s="19">
        <v>330.55</v>
      </c>
      <c r="K114" s="19">
        <f t="shared" si="6"/>
        <v>43420.83</v>
      </c>
      <c r="L114" s="19">
        <f t="shared" si="7"/>
        <v>208.42</v>
      </c>
      <c r="M114" s="19">
        <v>250.1</v>
      </c>
      <c r="BE114" s="14"/>
      <c r="BF114" s="15"/>
      <c r="BG114" s="21" t="s">
        <v>1180</v>
      </c>
      <c r="BH114" s="12"/>
      <c r="BI114" s="41"/>
      <c r="BJ114" s="12"/>
    </row>
    <row r="115" spans="1:62" s="3" customFormat="1" ht="21.6" x14ac:dyDescent="0.3">
      <c r="A115" s="36" t="s">
        <v>75</v>
      </c>
      <c r="B115" s="37" t="s">
        <v>1181</v>
      </c>
      <c r="C115" s="599" t="s">
        <v>1182</v>
      </c>
      <c r="D115" s="599"/>
      <c r="E115" s="599"/>
      <c r="F115" s="38" t="s">
        <v>154</v>
      </c>
      <c r="G115" s="39" t="s">
        <v>33</v>
      </c>
      <c r="H115" s="55"/>
      <c r="I115" s="55"/>
      <c r="J115" s="19"/>
      <c r="K115" s="19"/>
      <c r="L115" s="19"/>
      <c r="M115" s="19"/>
      <c r="BE115" s="14"/>
      <c r="BF115" s="15"/>
      <c r="BG115" s="21"/>
      <c r="BH115" s="12"/>
      <c r="BI115" s="41" t="s">
        <v>1182</v>
      </c>
      <c r="BJ115" s="12"/>
    </row>
    <row r="116" spans="1:62" s="3" customFormat="1" ht="20.399999999999999" x14ac:dyDescent="0.3">
      <c r="A116" s="25"/>
      <c r="B116" s="26" t="s">
        <v>644</v>
      </c>
      <c r="C116" s="600" t="s">
        <v>645</v>
      </c>
      <c r="D116" s="600"/>
      <c r="E116" s="600"/>
      <c r="F116" s="27" t="s">
        <v>67</v>
      </c>
      <c r="G116" s="22" t="s">
        <v>2106</v>
      </c>
      <c r="H116" s="55"/>
      <c r="I116" s="55"/>
      <c r="J116" s="19"/>
      <c r="K116" s="19"/>
      <c r="L116" s="19"/>
      <c r="M116" s="19"/>
      <c r="BE116" s="14"/>
      <c r="BF116" s="15"/>
      <c r="BG116" s="21"/>
      <c r="BH116" s="12" t="s">
        <v>645</v>
      </c>
      <c r="BI116" s="41"/>
      <c r="BJ116" s="12"/>
    </row>
    <row r="117" spans="1:62" s="3" customFormat="1" ht="21.6" x14ac:dyDescent="0.3">
      <c r="A117" s="25" t="s">
        <v>126</v>
      </c>
      <c r="B117" s="26" t="s">
        <v>1984</v>
      </c>
      <c r="C117" s="600" t="s">
        <v>1985</v>
      </c>
      <c r="D117" s="600"/>
      <c r="E117" s="600"/>
      <c r="F117" s="27" t="s">
        <v>154</v>
      </c>
      <c r="G117" s="22" t="s">
        <v>2107</v>
      </c>
      <c r="H117" s="55"/>
      <c r="I117" s="55"/>
      <c r="J117" s="19"/>
      <c r="K117" s="19"/>
      <c r="L117" s="19"/>
      <c r="M117" s="19"/>
      <c r="BE117" s="14"/>
      <c r="BF117" s="15"/>
      <c r="BG117" s="21"/>
      <c r="BH117" s="12"/>
      <c r="BI117" s="41"/>
      <c r="BJ117" s="12" t="s">
        <v>1985</v>
      </c>
    </row>
    <row r="118" spans="1:62" s="3" customFormat="1" ht="15" customHeight="1" x14ac:dyDescent="0.3">
      <c r="A118" s="603" t="s">
        <v>1987</v>
      </c>
      <c r="B118" s="604"/>
      <c r="C118" s="604"/>
      <c r="D118" s="604"/>
      <c r="E118" s="604"/>
      <c r="F118" s="604"/>
      <c r="G118" s="604"/>
      <c r="H118" s="436"/>
      <c r="I118" s="436"/>
      <c r="J118" s="437"/>
      <c r="K118" s="437"/>
      <c r="L118" s="437"/>
      <c r="M118" s="437"/>
      <c r="BE118" s="14"/>
      <c r="BF118" s="15" t="s">
        <v>1987</v>
      </c>
      <c r="BG118" s="21"/>
      <c r="BH118" s="12"/>
      <c r="BI118" s="41"/>
      <c r="BJ118" s="12"/>
    </row>
    <row r="119" spans="1:62" s="3" customFormat="1" ht="14.4" x14ac:dyDescent="0.3">
      <c r="A119" s="16" t="s">
        <v>233</v>
      </c>
      <c r="B119" s="17" t="s">
        <v>148</v>
      </c>
      <c r="C119" s="568" t="s">
        <v>149</v>
      </c>
      <c r="D119" s="568"/>
      <c r="E119" s="568"/>
      <c r="F119" s="16" t="s">
        <v>122</v>
      </c>
      <c r="G119" s="29">
        <v>4.7999999999999996E-3</v>
      </c>
      <c r="H119" s="55">
        <f t="shared" si="4"/>
        <v>179502.07999999999</v>
      </c>
      <c r="I119" s="55">
        <f t="shared" si="5"/>
        <v>861.61</v>
      </c>
      <c r="J119" s="19">
        <v>1033.93</v>
      </c>
      <c r="K119" s="19">
        <f t="shared" si="6"/>
        <v>594829.17000000004</v>
      </c>
      <c r="L119" s="19">
        <f t="shared" si="7"/>
        <v>2855.18</v>
      </c>
      <c r="M119" s="19">
        <v>3426.22</v>
      </c>
      <c r="BE119" s="14"/>
      <c r="BF119" s="15"/>
      <c r="BG119" s="21" t="s">
        <v>149</v>
      </c>
      <c r="BH119" s="12"/>
      <c r="BI119" s="41"/>
      <c r="BJ119" s="12"/>
    </row>
    <row r="120" spans="1:62" s="3" customFormat="1" ht="20.399999999999999" x14ac:dyDescent="0.3">
      <c r="A120" s="25"/>
      <c r="B120" s="26" t="s">
        <v>150</v>
      </c>
      <c r="C120" s="600" t="s">
        <v>151</v>
      </c>
      <c r="D120" s="600"/>
      <c r="E120" s="600"/>
      <c r="F120" s="27" t="s">
        <v>46</v>
      </c>
      <c r="G120" s="22" t="s">
        <v>265</v>
      </c>
      <c r="H120" s="55"/>
      <c r="I120" s="55"/>
      <c r="J120" s="19"/>
      <c r="K120" s="19"/>
      <c r="L120" s="19"/>
      <c r="M120" s="19"/>
      <c r="BE120" s="14"/>
      <c r="BF120" s="15"/>
      <c r="BG120" s="21"/>
      <c r="BH120" s="12" t="s">
        <v>151</v>
      </c>
      <c r="BI120" s="41"/>
      <c r="BJ120" s="12"/>
    </row>
    <row r="121" spans="1:62" s="3" customFormat="1" ht="20.399999999999999" x14ac:dyDescent="0.3">
      <c r="A121" s="25"/>
      <c r="B121" s="26" t="s">
        <v>152</v>
      </c>
      <c r="C121" s="600" t="s">
        <v>153</v>
      </c>
      <c r="D121" s="600"/>
      <c r="E121" s="600"/>
      <c r="F121" s="27" t="s">
        <v>154</v>
      </c>
      <c r="G121" s="22" t="s">
        <v>266</v>
      </c>
      <c r="H121" s="55"/>
      <c r="I121" s="55"/>
      <c r="J121" s="19"/>
      <c r="K121" s="19"/>
      <c r="L121" s="19"/>
      <c r="M121" s="19"/>
      <c r="BE121" s="14"/>
      <c r="BF121" s="15"/>
      <c r="BG121" s="21"/>
      <c r="BH121" s="12" t="s">
        <v>153</v>
      </c>
      <c r="BI121" s="41"/>
      <c r="BJ121" s="12"/>
    </row>
    <row r="122" spans="1:62" s="3" customFormat="1" ht="20.399999999999999" x14ac:dyDescent="0.3">
      <c r="A122" s="36" t="s">
        <v>139</v>
      </c>
      <c r="B122" s="37" t="s">
        <v>155</v>
      </c>
      <c r="C122" s="599" t="s">
        <v>156</v>
      </c>
      <c r="D122" s="599"/>
      <c r="E122" s="599"/>
      <c r="F122" s="38" t="s">
        <v>46</v>
      </c>
      <c r="G122" s="39" t="s">
        <v>267</v>
      </c>
      <c r="H122" s="55"/>
      <c r="I122" s="55"/>
      <c r="J122" s="19"/>
      <c r="K122" s="19"/>
      <c r="L122" s="19"/>
      <c r="M122" s="19"/>
      <c r="BE122" s="14"/>
      <c r="BF122" s="15"/>
      <c r="BG122" s="21"/>
      <c r="BH122" s="12"/>
      <c r="BI122" s="41" t="s">
        <v>156</v>
      </c>
      <c r="BJ122" s="12"/>
    </row>
    <row r="123" spans="1:62" s="3" customFormat="1" ht="21.6" x14ac:dyDescent="0.3">
      <c r="A123" s="25" t="s">
        <v>126</v>
      </c>
      <c r="B123" s="26" t="s">
        <v>1991</v>
      </c>
      <c r="C123" s="600" t="s">
        <v>1992</v>
      </c>
      <c r="D123" s="600"/>
      <c r="E123" s="600"/>
      <c r="F123" s="27" t="s">
        <v>46</v>
      </c>
      <c r="G123" s="22" t="s">
        <v>267</v>
      </c>
      <c r="H123" s="55"/>
      <c r="I123" s="55"/>
      <c r="J123" s="19"/>
      <c r="K123" s="19"/>
      <c r="L123" s="19"/>
      <c r="M123" s="19"/>
      <c r="BE123" s="14"/>
      <c r="BF123" s="15"/>
      <c r="BG123" s="21"/>
      <c r="BH123" s="12"/>
      <c r="BI123" s="41"/>
      <c r="BJ123" s="12" t="s">
        <v>1992</v>
      </c>
    </row>
    <row r="124" spans="1:62" s="3" customFormat="1" ht="15" customHeight="1" x14ac:dyDescent="0.3">
      <c r="A124" s="603" t="s">
        <v>1993</v>
      </c>
      <c r="B124" s="604"/>
      <c r="C124" s="604"/>
      <c r="D124" s="604"/>
      <c r="E124" s="604"/>
      <c r="F124" s="604"/>
      <c r="G124" s="604"/>
      <c r="H124" s="436"/>
      <c r="I124" s="436"/>
      <c r="J124" s="437"/>
      <c r="K124" s="437"/>
      <c r="L124" s="437"/>
      <c r="M124" s="437"/>
      <c r="BE124" s="14"/>
      <c r="BF124" s="15" t="s">
        <v>1993</v>
      </c>
      <c r="BG124" s="21"/>
      <c r="BH124" s="12"/>
      <c r="BI124" s="41"/>
      <c r="BJ124" s="12"/>
    </row>
    <row r="125" spans="1:62" s="3" customFormat="1" ht="42" x14ac:dyDescent="0.3">
      <c r="A125" s="16" t="s">
        <v>239</v>
      </c>
      <c r="B125" s="17" t="s">
        <v>1994</v>
      </c>
      <c r="C125" s="568" t="s">
        <v>1995</v>
      </c>
      <c r="D125" s="568"/>
      <c r="E125" s="568"/>
      <c r="F125" s="16" t="s">
        <v>325</v>
      </c>
      <c r="G125" s="18">
        <v>4.8000000000000001E-2</v>
      </c>
      <c r="H125" s="55">
        <f t="shared" si="4"/>
        <v>64248.33</v>
      </c>
      <c r="I125" s="55">
        <f t="shared" si="5"/>
        <v>3083.92</v>
      </c>
      <c r="J125" s="19">
        <v>3700.7</v>
      </c>
      <c r="K125" s="19">
        <f t="shared" si="6"/>
        <v>106498.75</v>
      </c>
      <c r="L125" s="19">
        <f t="shared" si="7"/>
        <v>5111.9399999999996</v>
      </c>
      <c r="M125" s="19">
        <v>6134.33</v>
      </c>
      <c r="BE125" s="14"/>
      <c r="BF125" s="15"/>
      <c r="BG125" s="21" t="s">
        <v>1995</v>
      </c>
      <c r="BH125" s="12"/>
      <c r="BI125" s="41"/>
      <c r="BJ125" s="12"/>
    </row>
    <row r="126" spans="1:62" s="3" customFormat="1" ht="20.399999999999999" x14ac:dyDescent="0.3">
      <c r="A126" s="36" t="s">
        <v>139</v>
      </c>
      <c r="B126" s="37" t="s">
        <v>326</v>
      </c>
      <c r="C126" s="599" t="s">
        <v>327</v>
      </c>
      <c r="D126" s="599"/>
      <c r="E126" s="599"/>
      <c r="F126" s="38" t="s">
        <v>67</v>
      </c>
      <c r="G126" s="39" t="s">
        <v>2108</v>
      </c>
      <c r="H126" s="55"/>
      <c r="I126" s="55"/>
      <c r="J126" s="19"/>
      <c r="K126" s="19"/>
      <c r="L126" s="19"/>
      <c r="M126" s="19"/>
      <c r="BE126" s="14"/>
      <c r="BF126" s="15"/>
      <c r="BG126" s="21"/>
      <c r="BH126" s="12"/>
      <c r="BI126" s="41" t="s">
        <v>327</v>
      </c>
      <c r="BJ126" s="12"/>
    </row>
    <row r="127" spans="1:62" s="3" customFormat="1" ht="20.399999999999999" x14ac:dyDescent="0.3">
      <c r="A127" s="36" t="s">
        <v>139</v>
      </c>
      <c r="B127" s="37" t="s">
        <v>329</v>
      </c>
      <c r="C127" s="599" t="s">
        <v>330</v>
      </c>
      <c r="D127" s="599"/>
      <c r="E127" s="599"/>
      <c r="F127" s="38" t="s">
        <v>67</v>
      </c>
      <c r="G127" s="39" t="s">
        <v>2109</v>
      </c>
      <c r="H127" s="55"/>
      <c r="I127" s="55"/>
      <c r="J127" s="19"/>
      <c r="K127" s="19"/>
      <c r="L127" s="19"/>
      <c r="M127" s="19"/>
      <c r="BE127" s="14"/>
      <c r="BF127" s="15"/>
      <c r="BG127" s="21"/>
      <c r="BH127" s="12"/>
      <c r="BI127" s="41" t="s">
        <v>330</v>
      </c>
      <c r="BJ127" s="12"/>
    </row>
    <row r="128" spans="1:62" s="3" customFormat="1" ht="20.399999999999999" x14ac:dyDescent="0.3">
      <c r="A128" s="25"/>
      <c r="B128" s="26" t="s">
        <v>332</v>
      </c>
      <c r="C128" s="600" t="s">
        <v>333</v>
      </c>
      <c r="D128" s="600"/>
      <c r="E128" s="600"/>
      <c r="F128" s="27" t="s">
        <v>67</v>
      </c>
      <c r="G128" s="22" t="s">
        <v>2110</v>
      </c>
      <c r="H128" s="55"/>
      <c r="I128" s="55"/>
      <c r="J128" s="19"/>
      <c r="K128" s="19"/>
      <c r="L128" s="19"/>
      <c r="M128" s="19"/>
      <c r="BE128" s="14"/>
      <c r="BF128" s="15"/>
      <c r="BG128" s="21"/>
      <c r="BH128" s="12" t="s">
        <v>333</v>
      </c>
      <c r="BI128" s="41"/>
      <c r="BJ128" s="12"/>
    </row>
    <row r="129" spans="1:62" s="3" customFormat="1" ht="20.399999999999999" x14ac:dyDescent="0.3">
      <c r="A129" s="36" t="s">
        <v>139</v>
      </c>
      <c r="B129" s="37" t="s">
        <v>1999</v>
      </c>
      <c r="C129" s="599" t="s">
        <v>2000</v>
      </c>
      <c r="D129" s="599"/>
      <c r="E129" s="599"/>
      <c r="F129" s="38" t="s">
        <v>154</v>
      </c>
      <c r="G129" s="39" t="s">
        <v>2111</v>
      </c>
      <c r="H129" s="55"/>
      <c r="I129" s="55"/>
      <c r="J129" s="19"/>
      <c r="K129" s="19"/>
      <c r="L129" s="19"/>
      <c r="M129" s="19"/>
      <c r="BE129" s="14"/>
      <c r="BF129" s="15"/>
      <c r="BG129" s="21"/>
      <c r="BH129" s="12"/>
      <c r="BI129" s="41" t="s">
        <v>2000</v>
      </c>
      <c r="BJ129" s="12"/>
    </row>
    <row r="130" spans="1:62" s="3" customFormat="1" ht="62.4" x14ac:dyDescent="0.3">
      <c r="A130" s="25" t="s">
        <v>126</v>
      </c>
      <c r="B130" s="26" t="s">
        <v>2002</v>
      </c>
      <c r="C130" s="600" t="s">
        <v>2003</v>
      </c>
      <c r="D130" s="600"/>
      <c r="E130" s="600"/>
      <c r="F130" s="27" t="s">
        <v>154</v>
      </c>
      <c r="G130" s="22" t="s">
        <v>2111</v>
      </c>
      <c r="H130" s="55"/>
      <c r="I130" s="55"/>
      <c r="J130" s="19"/>
      <c r="K130" s="19"/>
      <c r="L130" s="19"/>
      <c r="M130" s="19"/>
      <c r="BE130" s="14"/>
      <c r="BF130" s="15"/>
      <c r="BG130" s="21"/>
      <c r="BH130" s="12"/>
      <c r="BI130" s="41"/>
      <c r="BJ130" s="12" t="s">
        <v>2003</v>
      </c>
    </row>
    <row r="131" spans="1:62" s="3" customFormat="1" ht="20.399999999999999" x14ac:dyDescent="0.3">
      <c r="A131" s="25" t="s">
        <v>126</v>
      </c>
      <c r="B131" s="26" t="s">
        <v>338</v>
      </c>
      <c r="C131" s="600" t="s">
        <v>339</v>
      </c>
      <c r="D131" s="600"/>
      <c r="E131" s="600"/>
      <c r="F131" s="27" t="s">
        <v>67</v>
      </c>
      <c r="G131" s="22" t="s">
        <v>2109</v>
      </c>
      <c r="H131" s="55"/>
      <c r="I131" s="55"/>
      <c r="J131" s="19"/>
      <c r="K131" s="19"/>
      <c r="L131" s="19"/>
      <c r="M131" s="19"/>
      <c r="BE131" s="14"/>
      <c r="BF131" s="15"/>
      <c r="BG131" s="21"/>
      <c r="BH131" s="12"/>
      <c r="BI131" s="41"/>
      <c r="BJ131" s="12" t="s">
        <v>339</v>
      </c>
    </row>
    <row r="132" spans="1:62" s="3" customFormat="1" ht="20.399999999999999" x14ac:dyDescent="0.3">
      <c r="A132" s="25" t="s">
        <v>126</v>
      </c>
      <c r="B132" s="26" t="s">
        <v>340</v>
      </c>
      <c r="C132" s="600" t="s">
        <v>341</v>
      </c>
      <c r="D132" s="600"/>
      <c r="E132" s="600"/>
      <c r="F132" s="27" t="s">
        <v>67</v>
      </c>
      <c r="G132" s="22" t="s">
        <v>2108</v>
      </c>
      <c r="H132" s="55"/>
      <c r="I132" s="55"/>
      <c r="J132" s="19"/>
      <c r="K132" s="19"/>
      <c r="L132" s="19"/>
      <c r="M132" s="19"/>
      <c r="BE132" s="14"/>
      <c r="BF132" s="15"/>
      <c r="BG132" s="21"/>
      <c r="BH132" s="12"/>
      <c r="BI132" s="41"/>
      <c r="BJ132" s="12" t="s">
        <v>341</v>
      </c>
    </row>
    <row r="133" spans="1:62" s="3" customFormat="1" ht="15" customHeight="1" x14ac:dyDescent="0.3">
      <c r="A133" s="603" t="s">
        <v>2004</v>
      </c>
      <c r="B133" s="604"/>
      <c r="C133" s="604"/>
      <c r="D133" s="604"/>
      <c r="E133" s="604"/>
      <c r="F133" s="604"/>
      <c r="G133" s="604"/>
      <c r="H133" s="436"/>
      <c r="I133" s="436"/>
      <c r="J133" s="437"/>
      <c r="K133" s="437"/>
      <c r="L133" s="437"/>
      <c r="M133" s="437"/>
      <c r="BE133" s="14"/>
      <c r="BF133" s="15" t="s">
        <v>2004</v>
      </c>
      <c r="BG133" s="21"/>
      <c r="BH133" s="12"/>
      <c r="BI133" s="41"/>
      <c r="BJ133" s="12"/>
    </row>
    <row r="134" spans="1:62" s="3" customFormat="1" ht="31.8" x14ac:dyDescent="0.3">
      <c r="A134" s="16" t="s">
        <v>240</v>
      </c>
      <c r="B134" s="17" t="s">
        <v>2005</v>
      </c>
      <c r="C134" s="568" t="s">
        <v>2006</v>
      </c>
      <c r="D134" s="568"/>
      <c r="E134" s="568"/>
      <c r="F134" s="16" t="s">
        <v>46</v>
      </c>
      <c r="G134" s="30">
        <v>0.24</v>
      </c>
      <c r="H134" s="55">
        <f t="shared" si="4"/>
        <v>11734.88</v>
      </c>
      <c r="I134" s="55">
        <f t="shared" si="5"/>
        <v>2816.37</v>
      </c>
      <c r="J134" s="19">
        <v>3379.64</v>
      </c>
      <c r="K134" s="19">
        <f t="shared" si="6"/>
        <v>16624.830000000002</v>
      </c>
      <c r="L134" s="19">
        <f t="shared" si="7"/>
        <v>3989.96</v>
      </c>
      <c r="M134" s="19">
        <v>4787.95</v>
      </c>
      <c r="BE134" s="14"/>
      <c r="BF134" s="15"/>
      <c r="BG134" s="21" t="s">
        <v>2006</v>
      </c>
      <c r="BH134" s="12"/>
      <c r="BI134" s="41"/>
      <c r="BJ134" s="12"/>
    </row>
    <row r="135" spans="1:62" s="3" customFormat="1" ht="20.399999999999999" x14ac:dyDescent="0.3">
      <c r="A135" s="36" t="s">
        <v>139</v>
      </c>
      <c r="B135" s="37" t="s">
        <v>2007</v>
      </c>
      <c r="C135" s="599" t="s">
        <v>2008</v>
      </c>
      <c r="D135" s="599"/>
      <c r="E135" s="599"/>
      <c r="F135" s="38" t="s">
        <v>46</v>
      </c>
      <c r="G135" s="39" t="s">
        <v>1709</v>
      </c>
      <c r="H135" s="55"/>
      <c r="I135" s="55"/>
      <c r="J135" s="19"/>
      <c r="K135" s="19"/>
      <c r="L135" s="19"/>
      <c r="M135" s="19"/>
      <c r="BE135" s="14"/>
      <c r="BF135" s="15"/>
      <c r="BG135" s="21"/>
      <c r="BH135" s="12"/>
      <c r="BI135" s="41" t="s">
        <v>2008</v>
      </c>
      <c r="BJ135" s="12"/>
    </row>
    <row r="136" spans="1:62" s="3" customFormat="1" ht="21.6" x14ac:dyDescent="0.3">
      <c r="A136" s="25" t="s">
        <v>126</v>
      </c>
      <c r="B136" s="26" t="s">
        <v>2010</v>
      </c>
      <c r="C136" s="600" t="s">
        <v>2011</v>
      </c>
      <c r="D136" s="600"/>
      <c r="E136" s="600"/>
      <c r="F136" s="27" t="s">
        <v>46</v>
      </c>
      <c r="G136" s="22" t="s">
        <v>1709</v>
      </c>
      <c r="H136" s="55"/>
      <c r="I136" s="55"/>
      <c r="J136" s="19"/>
      <c r="K136" s="19"/>
      <c r="L136" s="19"/>
      <c r="M136" s="19"/>
      <c r="BE136" s="14"/>
      <c r="BF136" s="15"/>
      <c r="BG136" s="21"/>
      <c r="BH136" s="12"/>
      <c r="BI136" s="41"/>
      <c r="BJ136" s="12" t="s">
        <v>2011</v>
      </c>
    </row>
    <row r="137" spans="1:62" s="3" customFormat="1" ht="15" customHeight="1" x14ac:dyDescent="0.3">
      <c r="A137" s="603" t="s">
        <v>2012</v>
      </c>
      <c r="B137" s="604"/>
      <c r="C137" s="604"/>
      <c r="D137" s="604"/>
      <c r="E137" s="604"/>
      <c r="F137" s="604"/>
      <c r="G137" s="604"/>
      <c r="H137" s="436"/>
      <c r="I137" s="436"/>
      <c r="J137" s="437"/>
      <c r="K137" s="437"/>
      <c r="L137" s="437"/>
      <c r="M137" s="437"/>
      <c r="BE137" s="14"/>
      <c r="BF137" s="15" t="s">
        <v>2012</v>
      </c>
      <c r="BG137" s="21"/>
      <c r="BH137" s="12"/>
      <c r="BI137" s="41"/>
      <c r="BJ137" s="12"/>
    </row>
    <row r="138" spans="1:62" s="3" customFormat="1" ht="21.6" x14ac:dyDescent="0.3">
      <c r="A138" s="16" t="s">
        <v>242</v>
      </c>
      <c r="B138" s="17" t="s">
        <v>269</v>
      </c>
      <c r="C138" s="568" t="s">
        <v>270</v>
      </c>
      <c r="D138" s="568"/>
      <c r="E138" s="568"/>
      <c r="F138" s="16" t="s">
        <v>122</v>
      </c>
      <c r="G138" s="18">
        <v>8.9999999999999993E-3</v>
      </c>
      <c r="H138" s="55">
        <f t="shared" si="4"/>
        <v>266398.89</v>
      </c>
      <c r="I138" s="55">
        <f t="shared" si="5"/>
        <v>2397.59</v>
      </c>
      <c r="J138" s="19">
        <v>2877.11</v>
      </c>
      <c r="K138" s="19">
        <f t="shared" si="6"/>
        <v>5006.67</v>
      </c>
      <c r="L138" s="19">
        <f t="shared" si="7"/>
        <v>45.06</v>
      </c>
      <c r="M138" s="19">
        <v>54.07</v>
      </c>
      <c r="BE138" s="14"/>
      <c r="BF138" s="15"/>
      <c r="BG138" s="21" t="s">
        <v>270</v>
      </c>
      <c r="BH138" s="12"/>
      <c r="BI138" s="41"/>
      <c r="BJ138" s="12"/>
    </row>
    <row r="139" spans="1:62" s="3" customFormat="1" ht="20.399999999999999" x14ac:dyDescent="0.3">
      <c r="A139" s="25"/>
      <c r="B139" s="26" t="s">
        <v>150</v>
      </c>
      <c r="C139" s="600" t="s">
        <v>151</v>
      </c>
      <c r="D139" s="600"/>
      <c r="E139" s="600"/>
      <c r="F139" s="27" t="s">
        <v>46</v>
      </c>
      <c r="G139" s="22" t="s">
        <v>2112</v>
      </c>
      <c r="H139" s="55"/>
      <c r="I139" s="55"/>
      <c r="J139" s="19"/>
      <c r="K139" s="19"/>
      <c r="L139" s="19"/>
      <c r="M139" s="19"/>
      <c r="BE139" s="14"/>
      <c r="BF139" s="15"/>
      <c r="BG139" s="21"/>
      <c r="BH139" s="12" t="s">
        <v>151</v>
      </c>
      <c r="BI139" s="41"/>
      <c r="BJ139" s="12"/>
    </row>
    <row r="140" spans="1:62" s="3" customFormat="1" ht="20.399999999999999" x14ac:dyDescent="0.3">
      <c r="A140" s="25"/>
      <c r="B140" s="26" t="s">
        <v>152</v>
      </c>
      <c r="C140" s="600" t="s">
        <v>153</v>
      </c>
      <c r="D140" s="600"/>
      <c r="E140" s="600"/>
      <c r="F140" s="27" t="s">
        <v>154</v>
      </c>
      <c r="G140" s="22" t="s">
        <v>2113</v>
      </c>
      <c r="H140" s="55"/>
      <c r="I140" s="55"/>
      <c r="J140" s="19"/>
      <c r="K140" s="19"/>
      <c r="L140" s="19"/>
      <c r="M140" s="19"/>
      <c r="BE140" s="14"/>
      <c r="BF140" s="15"/>
      <c r="BG140" s="21"/>
      <c r="BH140" s="12" t="s">
        <v>153</v>
      </c>
      <c r="BI140" s="41"/>
      <c r="BJ140" s="12"/>
    </row>
    <row r="141" spans="1:62" s="3" customFormat="1" ht="20.399999999999999" x14ac:dyDescent="0.3">
      <c r="A141" s="25"/>
      <c r="B141" s="26" t="s">
        <v>273</v>
      </c>
      <c r="C141" s="600" t="s">
        <v>274</v>
      </c>
      <c r="D141" s="600"/>
      <c r="E141" s="600"/>
      <c r="F141" s="27" t="s">
        <v>67</v>
      </c>
      <c r="G141" s="22" t="s">
        <v>2114</v>
      </c>
      <c r="H141" s="55"/>
      <c r="I141" s="55"/>
      <c r="J141" s="19"/>
      <c r="K141" s="19"/>
      <c r="L141" s="19"/>
      <c r="M141" s="19"/>
      <c r="BE141" s="14"/>
      <c r="BF141" s="15"/>
      <c r="BG141" s="21"/>
      <c r="BH141" s="12" t="s">
        <v>274</v>
      </c>
      <c r="BI141" s="41"/>
      <c r="BJ141" s="12"/>
    </row>
    <row r="142" spans="1:62" s="3" customFormat="1" ht="20.399999999999999" x14ac:dyDescent="0.3">
      <c r="A142" s="25"/>
      <c r="B142" s="26" t="s">
        <v>73</v>
      </c>
      <c r="C142" s="600" t="s">
        <v>74</v>
      </c>
      <c r="D142" s="600"/>
      <c r="E142" s="600"/>
      <c r="F142" s="27" t="s">
        <v>67</v>
      </c>
      <c r="G142" s="22" t="s">
        <v>2115</v>
      </c>
      <c r="H142" s="55"/>
      <c r="I142" s="55"/>
      <c r="J142" s="19"/>
      <c r="K142" s="19"/>
      <c r="L142" s="19"/>
      <c r="M142" s="19"/>
      <c r="BE142" s="14"/>
      <c r="BF142" s="15"/>
      <c r="BG142" s="21"/>
      <c r="BH142" s="12" t="s">
        <v>74</v>
      </c>
      <c r="BI142" s="41"/>
      <c r="BJ142" s="12"/>
    </row>
    <row r="143" spans="1:62" s="3" customFormat="1" ht="21.6" x14ac:dyDescent="0.3">
      <c r="A143" s="25"/>
      <c r="B143" s="26" t="s">
        <v>277</v>
      </c>
      <c r="C143" s="600" t="s">
        <v>278</v>
      </c>
      <c r="D143" s="600"/>
      <c r="E143" s="600"/>
      <c r="F143" s="27" t="s">
        <v>67</v>
      </c>
      <c r="G143" s="22" t="s">
        <v>2116</v>
      </c>
      <c r="H143" s="55"/>
      <c r="I143" s="55"/>
      <c r="J143" s="19"/>
      <c r="K143" s="19"/>
      <c r="L143" s="19"/>
      <c r="M143" s="19"/>
      <c r="BE143" s="14"/>
      <c r="BF143" s="15"/>
      <c r="BG143" s="21"/>
      <c r="BH143" s="12" t="s">
        <v>278</v>
      </c>
      <c r="BI143" s="41"/>
      <c r="BJ143" s="12"/>
    </row>
    <row r="144" spans="1:62" s="3" customFormat="1" ht="20.399999999999999" x14ac:dyDescent="0.3">
      <c r="A144" s="36" t="s">
        <v>139</v>
      </c>
      <c r="B144" s="37" t="s">
        <v>155</v>
      </c>
      <c r="C144" s="599" t="s">
        <v>156</v>
      </c>
      <c r="D144" s="599"/>
      <c r="E144" s="599"/>
      <c r="F144" s="38" t="s">
        <v>46</v>
      </c>
      <c r="G144" s="39" t="s">
        <v>2117</v>
      </c>
      <c r="H144" s="55"/>
      <c r="I144" s="55"/>
      <c r="J144" s="19"/>
      <c r="K144" s="19"/>
      <c r="L144" s="19"/>
      <c r="M144" s="19"/>
      <c r="BE144" s="14"/>
      <c r="BF144" s="15"/>
      <c r="BG144" s="21"/>
      <c r="BH144" s="12"/>
      <c r="BI144" s="41" t="s">
        <v>156</v>
      </c>
      <c r="BJ144" s="12"/>
    </row>
    <row r="145" spans="1:62" s="3" customFormat="1" ht="21.6" x14ac:dyDescent="0.3">
      <c r="A145" s="25"/>
      <c r="B145" s="26" t="s">
        <v>281</v>
      </c>
      <c r="C145" s="600" t="s">
        <v>282</v>
      </c>
      <c r="D145" s="600"/>
      <c r="E145" s="600"/>
      <c r="F145" s="27" t="s">
        <v>67</v>
      </c>
      <c r="G145" s="22" t="s">
        <v>2118</v>
      </c>
      <c r="H145" s="55"/>
      <c r="I145" s="55"/>
      <c r="J145" s="19"/>
      <c r="K145" s="19"/>
      <c r="L145" s="19"/>
      <c r="M145" s="19"/>
      <c r="BE145" s="14"/>
      <c r="BF145" s="15"/>
      <c r="BG145" s="21"/>
      <c r="BH145" s="12" t="s">
        <v>282</v>
      </c>
      <c r="BI145" s="41"/>
      <c r="BJ145" s="12"/>
    </row>
    <row r="146" spans="1:62" s="3" customFormat="1" ht="20.399999999999999" x14ac:dyDescent="0.3">
      <c r="A146" s="36" t="s">
        <v>139</v>
      </c>
      <c r="B146" s="37" t="s">
        <v>284</v>
      </c>
      <c r="C146" s="599" t="s">
        <v>285</v>
      </c>
      <c r="D146" s="599"/>
      <c r="E146" s="599"/>
      <c r="F146" s="38" t="s">
        <v>67</v>
      </c>
      <c r="G146" s="39" t="s">
        <v>2119</v>
      </c>
      <c r="H146" s="55"/>
      <c r="I146" s="55"/>
      <c r="J146" s="19"/>
      <c r="K146" s="19"/>
      <c r="L146" s="19"/>
      <c r="M146" s="19"/>
      <c r="BE146" s="14"/>
      <c r="BF146" s="15"/>
      <c r="BG146" s="21"/>
      <c r="BH146" s="12"/>
      <c r="BI146" s="41" t="s">
        <v>285</v>
      </c>
      <c r="BJ146" s="12"/>
    </row>
    <row r="147" spans="1:62" s="3" customFormat="1" ht="31.8" x14ac:dyDescent="0.3">
      <c r="A147" s="25"/>
      <c r="B147" s="26" t="s">
        <v>287</v>
      </c>
      <c r="C147" s="600" t="s">
        <v>288</v>
      </c>
      <c r="D147" s="600"/>
      <c r="E147" s="600"/>
      <c r="F147" s="27" t="s">
        <v>46</v>
      </c>
      <c r="G147" s="22" t="s">
        <v>2120</v>
      </c>
      <c r="H147" s="55"/>
      <c r="I147" s="55"/>
      <c r="J147" s="19"/>
      <c r="K147" s="19"/>
      <c r="L147" s="19"/>
      <c r="M147" s="19"/>
      <c r="BE147" s="14"/>
      <c r="BF147" s="15"/>
      <c r="BG147" s="21"/>
      <c r="BH147" s="12" t="s">
        <v>288</v>
      </c>
      <c r="BI147" s="41"/>
      <c r="BJ147" s="12"/>
    </row>
    <row r="148" spans="1:62" s="3" customFormat="1" ht="20.399999999999999" x14ac:dyDescent="0.3">
      <c r="A148" s="25"/>
      <c r="B148" s="26" t="s">
        <v>290</v>
      </c>
      <c r="C148" s="600" t="s">
        <v>291</v>
      </c>
      <c r="D148" s="600"/>
      <c r="E148" s="600"/>
      <c r="F148" s="27" t="s">
        <v>154</v>
      </c>
      <c r="G148" s="22" t="s">
        <v>2121</v>
      </c>
      <c r="H148" s="55"/>
      <c r="I148" s="55"/>
      <c r="J148" s="19"/>
      <c r="K148" s="19"/>
      <c r="L148" s="19"/>
      <c r="M148" s="19"/>
      <c r="BE148" s="14"/>
      <c r="BF148" s="15"/>
      <c r="BG148" s="21"/>
      <c r="BH148" s="12" t="s">
        <v>291</v>
      </c>
      <c r="BI148" s="41"/>
      <c r="BJ148" s="12"/>
    </row>
    <row r="149" spans="1:62" s="3" customFormat="1" ht="31.8" x14ac:dyDescent="0.3">
      <c r="A149" s="16" t="s">
        <v>243</v>
      </c>
      <c r="B149" s="17" t="s">
        <v>2023</v>
      </c>
      <c r="C149" s="568" t="s">
        <v>2024</v>
      </c>
      <c r="D149" s="568"/>
      <c r="E149" s="568"/>
      <c r="F149" s="16" t="s">
        <v>307</v>
      </c>
      <c r="G149" s="24">
        <v>0.9</v>
      </c>
      <c r="H149" s="55">
        <f t="shared" ref="H149:H201" si="8">I149/G149</f>
        <v>0</v>
      </c>
      <c r="I149" s="55">
        <f t="shared" ref="I149:I201" si="9">J149/1.2</f>
        <v>0</v>
      </c>
      <c r="J149" s="19">
        <v>0</v>
      </c>
      <c r="K149" s="19">
        <f t="shared" ref="K149:K201" si="10">L149/G149</f>
        <v>74.42</v>
      </c>
      <c r="L149" s="19">
        <f t="shared" ref="L149:L201" si="11">M149/1.2</f>
        <v>66.98</v>
      </c>
      <c r="M149" s="19">
        <v>80.38</v>
      </c>
      <c r="BE149" s="14"/>
      <c r="BF149" s="15"/>
      <c r="BG149" s="21" t="s">
        <v>2024</v>
      </c>
      <c r="BH149" s="12"/>
      <c r="BI149" s="41"/>
      <c r="BJ149" s="12"/>
    </row>
    <row r="150" spans="1:62" s="3" customFormat="1" ht="31.8" x14ac:dyDescent="0.3">
      <c r="A150" s="16" t="s">
        <v>527</v>
      </c>
      <c r="B150" s="17" t="s">
        <v>2025</v>
      </c>
      <c r="C150" s="568" t="s">
        <v>2026</v>
      </c>
      <c r="D150" s="568"/>
      <c r="E150" s="568"/>
      <c r="F150" s="16" t="s">
        <v>307</v>
      </c>
      <c r="G150" s="24">
        <v>0.9</v>
      </c>
      <c r="H150" s="55">
        <f t="shared" si="8"/>
        <v>0</v>
      </c>
      <c r="I150" s="55">
        <f t="shared" si="9"/>
        <v>0</v>
      </c>
      <c r="J150" s="19">
        <v>0</v>
      </c>
      <c r="K150" s="19">
        <f t="shared" si="10"/>
        <v>223.16</v>
      </c>
      <c r="L150" s="19">
        <f t="shared" si="11"/>
        <v>200.84</v>
      </c>
      <c r="M150" s="19">
        <v>241.01</v>
      </c>
      <c r="BE150" s="14"/>
      <c r="BF150" s="15"/>
      <c r="BG150" s="21" t="s">
        <v>2026</v>
      </c>
      <c r="BH150" s="12"/>
      <c r="BI150" s="41"/>
      <c r="BJ150" s="12"/>
    </row>
    <row r="151" spans="1:62" s="3" customFormat="1" ht="21.6" x14ac:dyDescent="0.3">
      <c r="A151" s="16" t="s">
        <v>529</v>
      </c>
      <c r="B151" s="17" t="s">
        <v>2027</v>
      </c>
      <c r="C151" s="568" t="s">
        <v>2028</v>
      </c>
      <c r="D151" s="568"/>
      <c r="E151" s="568"/>
      <c r="F151" s="16" t="s">
        <v>46</v>
      </c>
      <c r="G151" s="29">
        <v>0.91349999999999998</v>
      </c>
      <c r="H151" s="55">
        <f t="shared" si="8"/>
        <v>0</v>
      </c>
      <c r="I151" s="55">
        <f t="shared" si="9"/>
        <v>0</v>
      </c>
      <c r="J151" s="19">
        <v>0</v>
      </c>
      <c r="K151" s="19">
        <f t="shared" si="10"/>
        <v>7438.71</v>
      </c>
      <c r="L151" s="19">
        <f t="shared" si="11"/>
        <v>6795.26</v>
      </c>
      <c r="M151" s="19">
        <v>8154.31</v>
      </c>
      <c r="BE151" s="14"/>
      <c r="BF151" s="15"/>
      <c r="BG151" s="21" t="s">
        <v>2028</v>
      </c>
      <c r="BH151" s="12"/>
      <c r="BI151" s="41"/>
      <c r="BJ151" s="12"/>
    </row>
    <row r="152" spans="1:62" s="3" customFormat="1" ht="21.6" x14ac:dyDescent="0.3">
      <c r="A152" s="16" t="s">
        <v>535</v>
      </c>
      <c r="B152" s="17" t="s">
        <v>2029</v>
      </c>
      <c r="C152" s="568" t="s">
        <v>2030</v>
      </c>
      <c r="D152" s="568"/>
      <c r="E152" s="568"/>
      <c r="F152" s="16" t="s">
        <v>67</v>
      </c>
      <c r="G152" s="29">
        <v>0.1077</v>
      </c>
      <c r="H152" s="55">
        <f t="shared" si="8"/>
        <v>0</v>
      </c>
      <c r="I152" s="55">
        <f t="shared" si="9"/>
        <v>0</v>
      </c>
      <c r="J152" s="19">
        <v>0</v>
      </c>
      <c r="K152" s="19">
        <f t="shared" si="10"/>
        <v>57244.94</v>
      </c>
      <c r="L152" s="19">
        <f t="shared" si="11"/>
        <v>6165.28</v>
      </c>
      <c r="M152" s="19">
        <v>7398.33</v>
      </c>
      <c r="BE152" s="14"/>
      <c r="BF152" s="15"/>
      <c r="BG152" s="21" t="s">
        <v>2030</v>
      </c>
      <c r="BH152" s="12"/>
      <c r="BI152" s="41"/>
      <c r="BJ152" s="12"/>
    </row>
    <row r="153" spans="1:62" s="3" customFormat="1" ht="21.6" x14ac:dyDescent="0.3">
      <c r="A153" s="16" t="s">
        <v>538</v>
      </c>
      <c r="B153" s="17" t="s">
        <v>2035</v>
      </c>
      <c r="C153" s="568" t="s">
        <v>2036</v>
      </c>
      <c r="D153" s="568"/>
      <c r="E153" s="568"/>
      <c r="F153" s="16" t="s">
        <v>67</v>
      </c>
      <c r="G153" s="42">
        <v>7.1900000000000002E-3</v>
      </c>
      <c r="H153" s="55">
        <f t="shared" si="8"/>
        <v>0</v>
      </c>
      <c r="I153" s="55">
        <f t="shared" si="9"/>
        <v>0</v>
      </c>
      <c r="J153" s="19">
        <v>0</v>
      </c>
      <c r="K153" s="19">
        <f t="shared" si="10"/>
        <v>68947.149999999994</v>
      </c>
      <c r="L153" s="19">
        <f t="shared" si="11"/>
        <v>495.73</v>
      </c>
      <c r="M153" s="19">
        <v>594.88</v>
      </c>
      <c r="BE153" s="14"/>
      <c r="BF153" s="15"/>
      <c r="BG153" s="21" t="s">
        <v>2036</v>
      </c>
      <c r="BH153" s="12"/>
      <c r="BI153" s="41"/>
      <c r="BJ153" s="12"/>
    </row>
    <row r="154" spans="1:62" s="3" customFormat="1" ht="15" customHeight="1" x14ac:dyDescent="0.3">
      <c r="A154" s="601" t="s">
        <v>2122</v>
      </c>
      <c r="B154" s="602"/>
      <c r="C154" s="602"/>
      <c r="D154" s="602"/>
      <c r="E154" s="602"/>
      <c r="F154" s="602"/>
      <c r="G154" s="602"/>
      <c r="H154" s="101"/>
      <c r="I154" s="101"/>
      <c r="J154" s="102"/>
      <c r="K154" s="102"/>
      <c r="L154" s="102"/>
      <c r="M154" s="102"/>
      <c r="BE154" s="14" t="s">
        <v>2122</v>
      </c>
      <c r="BF154" s="15"/>
      <c r="BG154" s="21"/>
      <c r="BH154" s="12"/>
      <c r="BI154" s="41"/>
      <c r="BJ154" s="12"/>
    </row>
    <row r="155" spans="1:62" s="3" customFormat="1" ht="15" customHeight="1" x14ac:dyDescent="0.3">
      <c r="A155" s="603" t="s">
        <v>2012</v>
      </c>
      <c r="B155" s="604"/>
      <c r="C155" s="604"/>
      <c r="D155" s="604"/>
      <c r="E155" s="604"/>
      <c r="F155" s="604"/>
      <c r="G155" s="604"/>
      <c r="H155" s="436"/>
      <c r="I155" s="436"/>
      <c r="J155" s="437"/>
      <c r="K155" s="437"/>
      <c r="L155" s="437"/>
      <c r="M155" s="437"/>
      <c r="BE155" s="14"/>
      <c r="BF155" s="15" t="s">
        <v>2012</v>
      </c>
      <c r="BG155" s="21"/>
      <c r="BH155" s="12"/>
      <c r="BI155" s="41"/>
      <c r="BJ155" s="12"/>
    </row>
    <row r="156" spans="1:62" s="3" customFormat="1" ht="21.6" x14ac:dyDescent="0.3">
      <c r="A156" s="16" t="s">
        <v>543</v>
      </c>
      <c r="B156" s="17" t="s">
        <v>269</v>
      </c>
      <c r="C156" s="568" t="s">
        <v>270</v>
      </c>
      <c r="D156" s="568"/>
      <c r="E156" s="568"/>
      <c r="F156" s="16" t="s">
        <v>122</v>
      </c>
      <c r="G156" s="18">
        <v>6.3E-2</v>
      </c>
      <c r="H156" s="55">
        <f t="shared" si="8"/>
        <v>266397.14</v>
      </c>
      <c r="I156" s="55">
        <f t="shared" si="9"/>
        <v>16783.02</v>
      </c>
      <c r="J156" s="19">
        <v>20139.62</v>
      </c>
      <c r="K156" s="19">
        <f t="shared" si="10"/>
        <v>5006.67</v>
      </c>
      <c r="L156" s="19">
        <f t="shared" si="11"/>
        <v>315.42</v>
      </c>
      <c r="M156" s="19">
        <v>378.5</v>
      </c>
      <c r="BE156" s="14"/>
      <c r="BF156" s="15"/>
      <c r="BG156" s="21" t="s">
        <v>270</v>
      </c>
      <c r="BH156" s="12"/>
      <c r="BI156" s="41"/>
      <c r="BJ156" s="12"/>
    </row>
    <row r="157" spans="1:62" s="3" customFormat="1" ht="20.399999999999999" x14ac:dyDescent="0.3">
      <c r="A157" s="25"/>
      <c r="B157" s="26" t="s">
        <v>150</v>
      </c>
      <c r="C157" s="600" t="s">
        <v>151</v>
      </c>
      <c r="D157" s="600"/>
      <c r="E157" s="600"/>
      <c r="F157" s="27" t="s">
        <v>46</v>
      </c>
      <c r="G157" s="22" t="s">
        <v>2123</v>
      </c>
      <c r="H157" s="55"/>
      <c r="I157" s="55"/>
      <c r="J157" s="19"/>
      <c r="K157" s="19"/>
      <c r="L157" s="19"/>
      <c r="M157" s="19"/>
      <c r="BE157" s="14"/>
      <c r="BF157" s="15"/>
      <c r="BG157" s="21"/>
      <c r="BH157" s="12" t="s">
        <v>151</v>
      </c>
      <c r="BI157" s="41"/>
      <c r="BJ157" s="12"/>
    </row>
    <row r="158" spans="1:62" s="3" customFormat="1" ht="20.399999999999999" x14ac:dyDescent="0.3">
      <c r="A158" s="25"/>
      <c r="B158" s="26" t="s">
        <v>152</v>
      </c>
      <c r="C158" s="600" t="s">
        <v>153</v>
      </c>
      <c r="D158" s="600"/>
      <c r="E158" s="600"/>
      <c r="F158" s="27" t="s">
        <v>154</v>
      </c>
      <c r="G158" s="22" t="s">
        <v>2124</v>
      </c>
      <c r="H158" s="55"/>
      <c r="I158" s="55"/>
      <c r="J158" s="19"/>
      <c r="K158" s="19"/>
      <c r="L158" s="19"/>
      <c r="M158" s="19"/>
      <c r="BE158" s="14"/>
      <c r="BF158" s="15"/>
      <c r="BG158" s="21"/>
      <c r="BH158" s="12" t="s">
        <v>153</v>
      </c>
      <c r="BI158" s="41"/>
      <c r="BJ158" s="12"/>
    </row>
    <row r="159" spans="1:62" s="3" customFormat="1" ht="20.399999999999999" x14ac:dyDescent="0.3">
      <c r="A159" s="25"/>
      <c r="B159" s="26" t="s">
        <v>273</v>
      </c>
      <c r="C159" s="600" t="s">
        <v>274</v>
      </c>
      <c r="D159" s="600"/>
      <c r="E159" s="600"/>
      <c r="F159" s="27" t="s">
        <v>67</v>
      </c>
      <c r="G159" s="22" t="s">
        <v>2125</v>
      </c>
      <c r="H159" s="55"/>
      <c r="I159" s="55"/>
      <c r="J159" s="19"/>
      <c r="K159" s="19"/>
      <c r="L159" s="19"/>
      <c r="M159" s="19"/>
      <c r="BE159" s="14"/>
      <c r="BF159" s="15"/>
      <c r="BG159" s="21"/>
      <c r="BH159" s="12" t="s">
        <v>274</v>
      </c>
      <c r="BI159" s="41"/>
      <c r="BJ159" s="12"/>
    </row>
    <row r="160" spans="1:62" s="3" customFormat="1" ht="20.399999999999999" x14ac:dyDescent="0.3">
      <c r="A160" s="25"/>
      <c r="B160" s="26" t="s">
        <v>73</v>
      </c>
      <c r="C160" s="600" t="s">
        <v>74</v>
      </c>
      <c r="D160" s="600"/>
      <c r="E160" s="600"/>
      <c r="F160" s="27" t="s">
        <v>67</v>
      </c>
      <c r="G160" s="22" t="s">
        <v>2126</v>
      </c>
      <c r="H160" s="55"/>
      <c r="I160" s="55"/>
      <c r="J160" s="19"/>
      <c r="K160" s="19"/>
      <c r="L160" s="19"/>
      <c r="M160" s="19"/>
      <c r="BE160" s="14"/>
      <c r="BF160" s="15"/>
      <c r="BG160" s="21"/>
      <c r="BH160" s="12" t="s">
        <v>74</v>
      </c>
      <c r="BI160" s="41"/>
      <c r="BJ160" s="12"/>
    </row>
    <row r="161" spans="1:62" s="3" customFormat="1" ht="21.6" x14ac:dyDescent="0.3">
      <c r="A161" s="25"/>
      <c r="B161" s="26" t="s">
        <v>277</v>
      </c>
      <c r="C161" s="600" t="s">
        <v>278</v>
      </c>
      <c r="D161" s="600"/>
      <c r="E161" s="600"/>
      <c r="F161" s="27" t="s">
        <v>67</v>
      </c>
      <c r="G161" s="22" t="s">
        <v>2127</v>
      </c>
      <c r="H161" s="55"/>
      <c r="I161" s="55"/>
      <c r="J161" s="19"/>
      <c r="K161" s="19"/>
      <c r="L161" s="19"/>
      <c r="M161" s="19"/>
      <c r="BE161" s="14"/>
      <c r="BF161" s="15"/>
      <c r="BG161" s="21"/>
      <c r="BH161" s="12" t="s">
        <v>278</v>
      </c>
      <c r="BI161" s="41"/>
      <c r="BJ161" s="12"/>
    </row>
    <row r="162" spans="1:62" s="3" customFormat="1" ht="20.399999999999999" x14ac:dyDescent="0.3">
      <c r="A162" s="36" t="s">
        <v>139</v>
      </c>
      <c r="B162" s="37" t="s">
        <v>155</v>
      </c>
      <c r="C162" s="599" t="s">
        <v>156</v>
      </c>
      <c r="D162" s="599"/>
      <c r="E162" s="599"/>
      <c r="F162" s="38" t="s">
        <v>46</v>
      </c>
      <c r="G162" s="39" t="s">
        <v>2128</v>
      </c>
      <c r="H162" s="55"/>
      <c r="I162" s="55"/>
      <c r="J162" s="19"/>
      <c r="K162" s="19"/>
      <c r="L162" s="19"/>
      <c r="M162" s="19"/>
      <c r="BE162" s="14"/>
      <c r="BF162" s="15"/>
      <c r="BG162" s="21"/>
      <c r="BH162" s="12"/>
      <c r="BI162" s="41" t="s">
        <v>156</v>
      </c>
      <c r="BJ162" s="12"/>
    </row>
    <row r="163" spans="1:62" s="3" customFormat="1" ht="21.6" x14ac:dyDescent="0.3">
      <c r="A163" s="25"/>
      <c r="B163" s="26" t="s">
        <v>281</v>
      </c>
      <c r="C163" s="600" t="s">
        <v>282</v>
      </c>
      <c r="D163" s="600"/>
      <c r="E163" s="600"/>
      <c r="F163" s="27" t="s">
        <v>67</v>
      </c>
      <c r="G163" s="22" t="s">
        <v>2129</v>
      </c>
      <c r="H163" s="55"/>
      <c r="I163" s="55"/>
      <c r="J163" s="19"/>
      <c r="K163" s="19"/>
      <c r="L163" s="19"/>
      <c r="M163" s="19"/>
      <c r="BE163" s="14"/>
      <c r="BF163" s="15"/>
      <c r="BG163" s="21"/>
      <c r="BH163" s="12" t="s">
        <v>282</v>
      </c>
      <c r="BI163" s="41"/>
      <c r="BJ163" s="12"/>
    </row>
    <row r="164" spans="1:62" s="3" customFormat="1" ht="20.399999999999999" x14ac:dyDescent="0.3">
      <c r="A164" s="36" t="s">
        <v>139</v>
      </c>
      <c r="B164" s="37" t="s">
        <v>284</v>
      </c>
      <c r="C164" s="599" t="s">
        <v>285</v>
      </c>
      <c r="D164" s="599"/>
      <c r="E164" s="599"/>
      <c r="F164" s="38" t="s">
        <v>67</v>
      </c>
      <c r="G164" s="39" t="s">
        <v>2130</v>
      </c>
      <c r="H164" s="55"/>
      <c r="I164" s="55"/>
      <c r="J164" s="19"/>
      <c r="K164" s="19"/>
      <c r="L164" s="19"/>
      <c r="M164" s="19"/>
      <c r="BE164" s="14"/>
      <c r="BF164" s="15"/>
      <c r="BG164" s="21"/>
      <c r="BH164" s="12"/>
      <c r="BI164" s="41" t="s">
        <v>285</v>
      </c>
      <c r="BJ164" s="12"/>
    </row>
    <row r="165" spans="1:62" s="3" customFormat="1" ht="31.8" x14ac:dyDescent="0.3">
      <c r="A165" s="25"/>
      <c r="B165" s="26" t="s">
        <v>287</v>
      </c>
      <c r="C165" s="600" t="s">
        <v>288</v>
      </c>
      <c r="D165" s="600"/>
      <c r="E165" s="600"/>
      <c r="F165" s="27" t="s">
        <v>46</v>
      </c>
      <c r="G165" s="22" t="s">
        <v>2131</v>
      </c>
      <c r="H165" s="55"/>
      <c r="I165" s="55"/>
      <c r="J165" s="19"/>
      <c r="K165" s="19"/>
      <c r="L165" s="19"/>
      <c r="M165" s="19"/>
      <c r="BE165" s="14"/>
      <c r="BF165" s="15"/>
      <c r="BG165" s="21"/>
      <c r="BH165" s="12" t="s">
        <v>288</v>
      </c>
      <c r="BI165" s="41"/>
      <c r="BJ165" s="12"/>
    </row>
    <row r="166" spans="1:62" s="3" customFormat="1" ht="20.399999999999999" x14ac:dyDescent="0.3">
      <c r="A166" s="25"/>
      <c r="B166" s="26" t="s">
        <v>290</v>
      </c>
      <c r="C166" s="600" t="s">
        <v>291</v>
      </c>
      <c r="D166" s="600"/>
      <c r="E166" s="600"/>
      <c r="F166" s="27" t="s">
        <v>154</v>
      </c>
      <c r="G166" s="22" t="s">
        <v>2132</v>
      </c>
      <c r="H166" s="55"/>
      <c r="I166" s="55"/>
      <c r="J166" s="19"/>
      <c r="K166" s="19"/>
      <c r="L166" s="19"/>
      <c r="M166" s="19"/>
      <c r="BE166" s="14"/>
      <c r="BF166" s="15"/>
      <c r="BG166" s="21"/>
      <c r="BH166" s="12" t="s">
        <v>291</v>
      </c>
      <c r="BI166" s="41"/>
      <c r="BJ166" s="12"/>
    </row>
    <row r="167" spans="1:62" s="3" customFormat="1" ht="31.8" x14ac:dyDescent="0.3">
      <c r="A167" s="16" t="s">
        <v>545</v>
      </c>
      <c r="B167" s="17" t="s">
        <v>2023</v>
      </c>
      <c r="C167" s="568" t="s">
        <v>2024</v>
      </c>
      <c r="D167" s="568"/>
      <c r="E167" s="568"/>
      <c r="F167" s="16" t="s">
        <v>307</v>
      </c>
      <c r="G167" s="24">
        <v>6.3</v>
      </c>
      <c r="H167" s="55">
        <f t="shared" si="8"/>
        <v>0</v>
      </c>
      <c r="I167" s="55">
        <f t="shared" si="9"/>
        <v>0</v>
      </c>
      <c r="J167" s="19">
        <v>0</v>
      </c>
      <c r="K167" s="19">
        <f t="shared" si="10"/>
        <v>74.42</v>
      </c>
      <c r="L167" s="19">
        <f t="shared" si="11"/>
        <v>468.83</v>
      </c>
      <c r="M167" s="19">
        <v>562.6</v>
      </c>
      <c r="BE167" s="14"/>
      <c r="BF167" s="15"/>
      <c r="BG167" s="21" t="s">
        <v>2024</v>
      </c>
      <c r="BH167" s="12"/>
      <c r="BI167" s="41"/>
      <c r="BJ167" s="12"/>
    </row>
    <row r="168" spans="1:62" s="3" customFormat="1" ht="31.8" x14ac:dyDescent="0.3">
      <c r="A168" s="16" t="s">
        <v>566</v>
      </c>
      <c r="B168" s="17" t="s">
        <v>2025</v>
      </c>
      <c r="C168" s="568" t="s">
        <v>2026</v>
      </c>
      <c r="D168" s="568"/>
      <c r="E168" s="568"/>
      <c r="F168" s="16" t="s">
        <v>307</v>
      </c>
      <c r="G168" s="24">
        <v>6.3</v>
      </c>
      <c r="H168" s="55">
        <f t="shared" si="8"/>
        <v>0</v>
      </c>
      <c r="I168" s="55">
        <f t="shared" si="9"/>
        <v>0</v>
      </c>
      <c r="J168" s="19">
        <v>0</v>
      </c>
      <c r="K168" s="19">
        <f t="shared" si="10"/>
        <v>223.16</v>
      </c>
      <c r="L168" s="19">
        <f t="shared" si="11"/>
        <v>1405.88</v>
      </c>
      <c r="M168" s="19">
        <v>1687.05</v>
      </c>
      <c r="BE168" s="14"/>
      <c r="BF168" s="15"/>
      <c r="BG168" s="21" t="s">
        <v>2026</v>
      </c>
      <c r="BH168" s="12"/>
      <c r="BI168" s="41"/>
      <c r="BJ168" s="12"/>
    </row>
    <row r="169" spans="1:62" s="3" customFormat="1" ht="21.6" x14ac:dyDescent="0.3">
      <c r="A169" s="16" t="s">
        <v>580</v>
      </c>
      <c r="B169" s="17" t="s">
        <v>2027</v>
      </c>
      <c r="C169" s="568" t="s">
        <v>2028</v>
      </c>
      <c r="D169" s="568"/>
      <c r="E169" s="568"/>
      <c r="F169" s="16" t="s">
        <v>46</v>
      </c>
      <c r="G169" s="29">
        <v>6.3944999999999999</v>
      </c>
      <c r="H169" s="55">
        <f t="shared" si="8"/>
        <v>0</v>
      </c>
      <c r="I169" s="55">
        <f t="shared" si="9"/>
        <v>0</v>
      </c>
      <c r="J169" s="19">
        <v>0</v>
      </c>
      <c r="K169" s="19">
        <f t="shared" si="10"/>
        <v>7438.71</v>
      </c>
      <c r="L169" s="19">
        <f t="shared" si="11"/>
        <v>47566.82</v>
      </c>
      <c r="M169" s="19">
        <v>57080.18</v>
      </c>
      <c r="BE169" s="14"/>
      <c r="BF169" s="15"/>
      <c r="BG169" s="21" t="s">
        <v>2028</v>
      </c>
      <c r="BH169" s="12"/>
      <c r="BI169" s="41"/>
      <c r="BJ169" s="12"/>
    </row>
    <row r="170" spans="1:62" s="3" customFormat="1" ht="21.6" x14ac:dyDescent="0.3">
      <c r="A170" s="16" t="s">
        <v>581</v>
      </c>
      <c r="B170" s="17" t="s">
        <v>2031</v>
      </c>
      <c r="C170" s="568" t="s">
        <v>2032</v>
      </c>
      <c r="D170" s="568"/>
      <c r="E170" s="568"/>
      <c r="F170" s="16" t="s">
        <v>67</v>
      </c>
      <c r="G170" s="42">
        <v>0.62905999999999995</v>
      </c>
      <c r="H170" s="55">
        <f t="shared" si="8"/>
        <v>0</v>
      </c>
      <c r="I170" s="55">
        <f t="shared" si="9"/>
        <v>0</v>
      </c>
      <c r="J170" s="19">
        <v>0</v>
      </c>
      <c r="K170" s="19">
        <f t="shared" si="10"/>
        <v>59481.46</v>
      </c>
      <c r="L170" s="19">
        <f t="shared" si="11"/>
        <v>37417.410000000003</v>
      </c>
      <c r="M170" s="19">
        <v>44900.89</v>
      </c>
      <c r="BE170" s="14"/>
      <c r="BF170" s="15"/>
      <c r="BG170" s="21" t="s">
        <v>2032</v>
      </c>
      <c r="BH170" s="12"/>
      <c r="BI170" s="41"/>
      <c r="BJ170" s="12"/>
    </row>
    <row r="171" spans="1:62" s="3" customFormat="1" ht="21.6" x14ac:dyDescent="0.3">
      <c r="A171" s="16" t="s">
        <v>2133</v>
      </c>
      <c r="B171" s="17" t="s">
        <v>2035</v>
      </c>
      <c r="C171" s="568" t="s">
        <v>2036</v>
      </c>
      <c r="D171" s="568"/>
      <c r="E171" s="568"/>
      <c r="F171" s="16" t="s">
        <v>67</v>
      </c>
      <c r="G171" s="44">
        <v>6.9189999999999998E-3</v>
      </c>
      <c r="H171" s="55">
        <f t="shared" si="8"/>
        <v>0</v>
      </c>
      <c r="I171" s="55">
        <f t="shared" si="9"/>
        <v>0</v>
      </c>
      <c r="J171" s="19">
        <v>0</v>
      </c>
      <c r="K171" s="19">
        <f t="shared" si="10"/>
        <v>68947.820000000007</v>
      </c>
      <c r="L171" s="19">
        <f t="shared" si="11"/>
        <v>477.05</v>
      </c>
      <c r="M171" s="19">
        <v>572.46</v>
      </c>
      <c r="BE171" s="14"/>
      <c r="BF171" s="15"/>
      <c r="BG171" s="21" t="s">
        <v>2036</v>
      </c>
      <c r="BH171" s="12"/>
      <c r="BI171" s="41"/>
      <c r="BJ171" s="12"/>
    </row>
    <row r="172" spans="1:62" s="3" customFormat="1" ht="21.6" x14ac:dyDescent="0.3">
      <c r="A172" s="16" t="s">
        <v>2134</v>
      </c>
      <c r="B172" s="17" t="s">
        <v>2039</v>
      </c>
      <c r="C172" s="568" t="s">
        <v>2040</v>
      </c>
      <c r="D172" s="568"/>
      <c r="E172" s="568"/>
      <c r="F172" s="16" t="s">
        <v>67</v>
      </c>
      <c r="G172" s="42">
        <v>7.77E-3</v>
      </c>
      <c r="H172" s="55">
        <f t="shared" si="8"/>
        <v>0</v>
      </c>
      <c r="I172" s="55">
        <f t="shared" si="9"/>
        <v>0</v>
      </c>
      <c r="J172" s="19">
        <v>0</v>
      </c>
      <c r="K172" s="19">
        <f t="shared" si="10"/>
        <v>76046.33</v>
      </c>
      <c r="L172" s="19">
        <f t="shared" si="11"/>
        <v>590.88</v>
      </c>
      <c r="M172" s="19">
        <v>709.06</v>
      </c>
      <c r="BE172" s="14"/>
      <c r="BF172" s="15"/>
      <c r="BG172" s="21" t="s">
        <v>2040</v>
      </c>
      <c r="BH172" s="12"/>
      <c r="BI172" s="41"/>
      <c r="BJ172" s="12"/>
    </row>
    <row r="173" spans="1:62" s="3" customFormat="1" ht="15" customHeight="1" x14ac:dyDescent="0.3">
      <c r="A173" s="603" t="s">
        <v>2103</v>
      </c>
      <c r="B173" s="604"/>
      <c r="C173" s="604"/>
      <c r="D173" s="604"/>
      <c r="E173" s="604"/>
      <c r="F173" s="604"/>
      <c r="G173" s="604"/>
      <c r="H173" s="436"/>
      <c r="I173" s="436"/>
      <c r="J173" s="437"/>
      <c r="K173" s="437"/>
      <c r="L173" s="437"/>
      <c r="M173" s="437"/>
      <c r="BE173" s="14"/>
      <c r="BF173" s="15" t="s">
        <v>2103</v>
      </c>
      <c r="BG173" s="21"/>
      <c r="BH173" s="12"/>
      <c r="BI173" s="41"/>
      <c r="BJ173" s="12"/>
    </row>
    <row r="174" spans="1:62" s="3" customFormat="1" ht="31.8" x14ac:dyDescent="0.3">
      <c r="A174" s="16" t="s">
        <v>2135</v>
      </c>
      <c r="B174" s="17" t="s">
        <v>2005</v>
      </c>
      <c r="C174" s="568" t="s">
        <v>2006</v>
      </c>
      <c r="D174" s="568"/>
      <c r="E174" s="568"/>
      <c r="F174" s="16" t="s">
        <v>46</v>
      </c>
      <c r="G174" s="18">
        <v>3.3000000000000002E-2</v>
      </c>
      <c r="H174" s="55">
        <f t="shared" si="8"/>
        <v>11734.85</v>
      </c>
      <c r="I174" s="55">
        <f t="shared" si="9"/>
        <v>387.25</v>
      </c>
      <c r="J174" s="19">
        <v>464.7</v>
      </c>
      <c r="K174" s="19">
        <f t="shared" si="10"/>
        <v>8266.06</v>
      </c>
      <c r="L174" s="19">
        <f t="shared" si="11"/>
        <v>272.77999999999997</v>
      </c>
      <c r="M174" s="19">
        <v>327.33999999999997</v>
      </c>
      <c r="BE174" s="14"/>
      <c r="BF174" s="15"/>
      <c r="BG174" s="21" t="s">
        <v>2006</v>
      </c>
      <c r="BH174" s="12"/>
      <c r="BI174" s="41"/>
      <c r="BJ174" s="12"/>
    </row>
    <row r="175" spans="1:62" s="3" customFormat="1" ht="20.399999999999999" x14ac:dyDescent="0.3">
      <c r="A175" s="36" t="s">
        <v>139</v>
      </c>
      <c r="B175" s="37" t="s">
        <v>2007</v>
      </c>
      <c r="C175" s="599" t="s">
        <v>2008</v>
      </c>
      <c r="D175" s="599"/>
      <c r="E175" s="599"/>
      <c r="F175" s="38" t="s">
        <v>46</v>
      </c>
      <c r="G175" s="39" t="s">
        <v>2136</v>
      </c>
      <c r="H175" s="55"/>
      <c r="I175" s="55"/>
      <c r="J175" s="19"/>
      <c r="K175" s="19"/>
      <c r="L175" s="19"/>
      <c r="M175" s="19"/>
      <c r="BE175" s="14"/>
      <c r="BF175" s="15"/>
      <c r="BG175" s="21"/>
      <c r="BH175" s="12"/>
      <c r="BI175" s="41" t="s">
        <v>2008</v>
      </c>
      <c r="BJ175" s="12"/>
    </row>
    <row r="176" spans="1:62" s="3" customFormat="1" ht="31.8" x14ac:dyDescent="0.3">
      <c r="A176" s="25" t="s">
        <v>126</v>
      </c>
      <c r="B176" s="26" t="s">
        <v>2137</v>
      </c>
      <c r="C176" s="600" t="s">
        <v>2138</v>
      </c>
      <c r="D176" s="600"/>
      <c r="E176" s="600"/>
      <c r="F176" s="27" t="s">
        <v>46</v>
      </c>
      <c r="G176" s="22" t="s">
        <v>2136</v>
      </c>
      <c r="H176" s="55"/>
      <c r="I176" s="55"/>
      <c r="J176" s="19"/>
      <c r="K176" s="19"/>
      <c r="L176" s="19"/>
      <c r="M176" s="19"/>
      <c r="BE176" s="14"/>
      <c r="BF176" s="15"/>
      <c r="BG176" s="21"/>
      <c r="BH176" s="12"/>
      <c r="BI176" s="41"/>
      <c r="BJ176" s="12" t="s">
        <v>2138</v>
      </c>
    </row>
    <row r="177" spans="1:62" s="3" customFormat="1" ht="15" customHeight="1" x14ac:dyDescent="0.3">
      <c r="A177" s="601" t="s">
        <v>2139</v>
      </c>
      <c r="B177" s="602"/>
      <c r="C177" s="602"/>
      <c r="D177" s="602"/>
      <c r="E177" s="602"/>
      <c r="F177" s="602"/>
      <c r="G177" s="602"/>
      <c r="H177" s="101"/>
      <c r="I177" s="101"/>
      <c r="J177" s="102"/>
      <c r="K177" s="102"/>
      <c r="L177" s="102"/>
      <c r="M177" s="102"/>
      <c r="BE177" s="14" t="s">
        <v>2139</v>
      </c>
      <c r="BF177" s="15"/>
      <c r="BG177" s="21"/>
      <c r="BH177" s="12"/>
      <c r="BI177" s="41"/>
      <c r="BJ177" s="12"/>
    </row>
    <row r="178" spans="1:62" s="3" customFormat="1" ht="42" x14ac:dyDescent="0.3">
      <c r="A178" s="16" t="s">
        <v>2140</v>
      </c>
      <c r="B178" s="17" t="s">
        <v>2141</v>
      </c>
      <c r="C178" s="568" t="s">
        <v>2142</v>
      </c>
      <c r="D178" s="568"/>
      <c r="E178" s="568"/>
      <c r="F178" s="16" t="s">
        <v>67</v>
      </c>
      <c r="G178" s="18">
        <v>3.8860000000000001</v>
      </c>
      <c r="H178" s="55">
        <f t="shared" si="8"/>
        <v>34110.28</v>
      </c>
      <c r="I178" s="55">
        <f t="shared" si="9"/>
        <v>132552.53</v>
      </c>
      <c r="J178" s="19">
        <v>159063.04000000001</v>
      </c>
      <c r="K178" s="19">
        <f t="shared" si="10"/>
        <v>98187.99</v>
      </c>
      <c r="L178" s="19">
        <f t="shared" si="11"/>
        <v>381558.51</v>
      </c>
      <c r="M178" s="19">
        <v>457870.21</v>
      </c>
      <c r="BE178" s="14"/>
      <c r="BF178" s="15"/>
      <c r="BG178" s="21" t="s">
        <v>2142</v>
      </c>
      <c r="BH178" s="12"/>
      <c r="BI178" s="41"/>
      <c r="BJ178" s="12"/>
    </row>
    <row r="179" spans="1:62" s="3" customFormat="1" ht="20.399999999999999" x14ac:dyDescent="0.3">
      <c r="A179" s="25"/>
      <c r="B179" s="26" t="s">
        <v>380</v>
      </c>
      <c r="C179" s="600" t="s">
        <v>381</v>
      </c>
      <c r="D179" s="600"/>
      <c r="E179" s="600"/>
      <c r="F179" s="27" t="s">
        <v>46</v>
      </c>
      <c r="G179" s="22" t="s">
        <v>2143</v>
      </c>
      <c r="H179" s="55"/>
      <c r="I179" s="55"/>
      <c r="J179" s="19"/>
      <c r="K179" s="19"/>
      <c r="L179" s="19"/>
      <c r="M179" s="19"/>
      <c r="BE179" s="14"/>
      <c r="BF179" s="15"/>
      <c r="BG179" s="21"/>
      <c r="BH179" s="12" t="s">
        <v>381</v>
      </c>
      <c r="BI179" s="41"/>
      <c r="BJ179" s="12"/>
    </row>
    <row r="180" spans="1:62" s="3" customFormat="1" ht="20.399999999999999" x14ac:dyDescent="0.3">
      <c r="A180" s="25"/>
      <c r="B180" s="26" t="s">
        <v>383</v>
      </c>
      <c r="C180" s="600" t="s">
        <v>384</v>
      </c>
      <c r="D180" s="600"/>
      <c r="E180" s="600"/>
      <c r="F180" s="27" t="s">
        <v>72</v>
      </c>
      <c r="G180" s="22" t="s">
        <v>2144</v>
      </c>
      <c r="H180" s="55"/>
      <c r="I180" s="55"/>
      <c r="J180" s="19"/>
      <c r="K180" s="19"/>
      <c r="L180" s="19"/>
      <c r="M180" s="19"/>
      <c r="BE180" s="14"/>
      <c r="BF180" s="15"/>
      <c r="BG180" s="21"/>
      <c r="BH180" s="12" t="s">
        <v>384</v>
      </c>
      <c r="BI180" s="41"/>
      <c r="BJ180" s="12"/>
    </row>
    <row r="181" spans="1:62" s="3" customFormat="1" ht="20.399999999999999" x14ac:dyDescent="0.3">
      <c r="A181" s="25"/>
      <c r="B181" s="26" t="s">
        <v>273</v>
      </c>
      <c r="C181" s="600" t="s">
        <v>274</v>
      </c>
      <c r="D181" s="600"/>
      <c r="E181" s="600"/>
      <c r="F181" s="27" t="s">
        <v>67</v>
      </c>
      <c r="G181" s="22" t="s">
        <v>2145</v>
      </c>
      <c r="H181" s="55"/>
      <c r="I181" s="55"/>
      <c r="J181" s="19"/>
      <c r="K181" s="19"/>
      <c r="L181" s="19"/>
      <c r="M181" s="19"/>
      <c r="BE181" s="14"/>
      <c r="BF181" s="15"/>
      <c r="BG181" s="21"/>
      <c r="BH181" s="12" t="s">
        <v>274</v>
      </c>
      <c r="BI181" s="41"/>
      <c r="BJ181" s="12"/>
    </row>
    <row r="182" spans="1:62" s="3" customFormat="1" ht="20.399999999999999" x14ac:dyDescent="0.3">
      <c r="A182" s="25"/>
      <c r="B182" s="26" t="s">
        <v>387</v>
      </c>
      <c r="C182" s="600" t="s">
        <v>388</v>
      </c>
      <c r="D182" s="600"/>
      <c r="E182" s="600"/>
      <c r="F182" s="27" t="s">
        <v>72</v>
      </c>
      <c r="G182" s="22" t="s">
        <v>2146</v>
      </c>
      <c r="H182" s="55"/>
      <c r="I182" s="55"/>
      <c r="J182" s="19"/>
      <c r="K182" s="19"/>
      <c r="L182" s="19"/>
      <c r="M182" s="19"/>
      <c r="BE182" s="14"/>
      <c r="BF182" s="15"/>
      <c r="BG182" s="21"/>
      <c r="BH182" s="12" t="s">
        <v>388</v>
      </c>
      <c r="BI182" s="41"/>
      <c r="BJ182" s="12"/>
    </row>
    <row r="183" spans="1:62" s="3" customFormat="1" ht="20.399999999999999" x14ac:dyDescent="0.3">
      <c r="A183" s="25"/>
      <c r="B183" s="26" t="s">
        <v>73</v>
      </c>
      <c r="C183" s="600" t="s">
        <v>74</v>
      </c>
      <c r="D183" s="600"/>
      <c r="E183" s="600"/>
      <c r="F183" s="27" t="s">
        <v>67</v>
      </c>
      <c r="G183" s="22" t="s">
        <v>2147</v>
      </c>
      <c r="H183" s="55"/>
      <c r="I183" s="55"/>
      <c r="J183" s="19"/>
      <c r="K183" s="19"/>
      <c r="L183" s="19"/>
      <c r="M183" s="19"/>
      <c r="BE183" s="14"/>
      <c r="BF183" s="15"/>
      <c r="BG183" s="21"/>
      <c r="BH183" s="12" t="s">
        <v>74</v>
      </c>
      <c r="BI183" s="41"/>
      <c r="BJ183" s="12"/>
    </row>
    <row r="184" spans="1:62" s="3" customFormat="1" ht="20.399999999999999" x14ac:dyDescent="0.3">
      <c r="A184" s="25"/>
      <c r="B184" s="26" t="s">
        <v>391</v>
      </c>
      <c r="C184" s="600" t="s">
        <v>392</v>
      </c>
      <c r="D184" s="600"/>
      <c r="E184" s="600"/>
      <c r="F184" s="27" t="s">
        <v>67</v>
      </c>
      <c r="G184" s="22" t="s">
        <v>2148</v>
      </c>
      <c r="H184" s="55"/>
      <c r="I184" s="55"/>
      <c r="J184" s="19"/>
      <c r="K184" s="19"/>
      <c r="L184" s="19"/>
      <c r="M184" s="19"/>
      <c r="BE184" s="14"/>
      <c r="BF184" s="15"/>
      <c r="BG184" s="21"/>
      <c r="BH184" s="12" t="s">
        <v>392</v>
      </c>
      <c r="BI184" s="41"/>
      <c r="BJ184" s="12"/>
    </row>
    <row r="185" spans="1:62" s="3" customFormat="1" ht="20.399999999999999" x14ac:dyDescent="0.3">
      <c r="A185" s="36" t="s">
        <v>139</v>
      </c>
      <c r="B185" s="37" t="s">
        <v>394</v>
      </c>
      <c r="C185" s="599" t="s">
        <v>395</v>
      </c>
      <c r="D185" s="599"/>
      <c r="E185" s="599"/>
      <c r="F185" s="38" t="s">
        <v>67</v>
      </c>
      <c r="G185" s="39" t="s">
        <v>2149</v>
      </c>
      <c r="H185" s="55"/>
      <c r="I185" s="55"/>
      <c r="J185" s="19"/>
      <c r="K185" s="19"/>
      <c r="L185" s="19"/>
      <c r="M185" s="19"/>
      <c r="BE185" s="14"/>
      <c r="BF185" s="15"/>
      <c r="BG185" s="21"/>
      <c r="BH185" s="12"/>
      <c r="BI185" s="41" t="s">
        <v>395</v>
      </c>
      <c r="BJ185" s="12"/>
    </row>
    <row r="186" spans="1:62" s="3" customFormat="1" ht="42" x14ac:dyDescent="0.3">
      <c r="A186" s="25"/>
      <c r="B186" s="26" t="s">
        <v>508</v>
      </c>
      <c r="C186" s="600" t="s">
        <v>509</v>
      </c>
      <c r="D186" s="600"/>
      <c r="E186" s="600"/>
      <c r="F186" s="27" t="s">
        <v>67</v>
      </c>
      <c r="G186" s="22" t="s">
        <v>2150</v>
      </c>
      <c r="H186" s="55"/>
      <c r="I186" s="55"/>
      <c r="J186" s="19"/>
      <c r="K186" s="19"/>
      <c r="L186" s="19"/>
      <c r="M186" s="19"/>
      <c r="BE186" s="14"/>
      <c r="BF186" s="15"/>
      <c r="BG186" s="21"/>
      <c r="BH186" s="12" t="s">
        <v>509</v>
      </c>
      <c r="BI186" s="41"/>
      <c r="BJ186" s="12"/>
    </row>
    <row r="187" spans="1:62" s="3" customFormat="1" ht="42" x14ac:dyDescent="0.3">
      <c r="A187" s="25"/>
      <c r="B187" s="26" t="s">
        <v>400</v>
      </c>
      <c r="C187" s="600" t="s">
        <v>401</v>
      </c>
      <c r="D187" s="600"/>
      <c r="E187" s="600"/>
      <c r="F187" s="27" t="s">
        <v>402</v>
      </c>
      <c r="G187" s="22" t="s">
        <v>2151</v>
      </c>
      <c r="H187" s="55"/>
      <c r="I187" s="55"/>
      <c r="J187" s="19"/>
      <c r="K187" s="19"/>
      <c r="L187" s="19"/>
      <c r="M187" s="19"/>
      <c r="BE187" s="14"/>
      <c r="BF187" s="15"/>
      <c r="BG187" s="21"/>
      <c r="BH187" s="12" t="s">
        <v>401</v>
      </c>
      <c r="BI187" s="41"/>
      <c r="BJ187" s="12"/>
    </row>
    <row r="188" spans="1:62" s="3" customFormat="1" ht="21.6" x14ac:dyDescent="0.3">
      <c r="A188" s="25"/>
      <c r="B188" s="26" t="s">
        <v>281</v>
      </c>
      <c r="C188" s="600" t="s">
        <v>282</v>
      </c>
      <c r="D188" s="600"/>
      <c r="E188" s="600"/>
      <c r="F188" s="27" t="s">
        <v>67</v>
      </c>
      <c r="G188" s="22" t="s">
        <v>2152</v>
      </c>
      <c r="H188" s="55"/>
      <c r="I188" s="55"/>
      <c r="J188" s="19"/>
      <c r="K188" s="19"/>
      <c r="L188" s="19"/>
      <c r="M188" s="19"/>
      <c r="BE188" s="14"/>
      <c r="BF188" s="15"/>
      <c r="BG188" s="21"/>
      <c r="BH188" s="12" t="s">
        <v>282</v>
      </c>
      <c r="BI188" s="41"/>
      <c r="BJ188" s="12"/>
    </row>
    <row r="189" spans="1:62" s="3" customFormat="1" ht="20.399999999999999" x14ac:dyDescent="0.3">
      <c r="A189" s="25"/>
      <c r="B189" s="26" t="s">
        <v>405</v>
      </c>
      <c r="C189" s="600" t="s">
        <v>406</v>
      </c>
      <c r="D189" s="600"/>
      <c r="E189" s="600"/>
      <c r="F189" s="27" t="s">
        <v>67</v>
      </c>
      <c r="G189" s="22" t="s">
        <v>2153</v>
      </c>
      <c r="H189" s="55"/>
      <c r="I189" s="55"/>
      <c r="J189" s="19"/>
      <c r="K189" s="19"/>
      <c r="L189" s="19"/>
      <c r="M189" s="19"/>
      <c r="BE189" s="14"/>
      <c r="BF189" s="15"/>
      <c r="BG189" s="21"/>
      <c r="BH189" s="12" t="s">
        <v>406</v>
      </c>
      <c r="BI189" s="41"/>
      <c r="BJ189" s="12"/>
    </row>
    <row r="190" spans="1:62" s="3" customFormat="1" ht="21.6" x14ac:dyDescent="0.3">
      <c r="A190" s="25"/>
      <c r="B190" s="26" t="s">
        <v>408</v>
      </c>
      <c r="C190" s="600" t="s">
        <v>409</v>
      </c>
      <c r="D190" s="600"/>
      <c r="E190" s="600"/>
      <c r="F190" s="27" t="s">
        <v>46</v>
      </c>
      <c r="G190" s="22" t="s">
        <v>2154</v>
      </c>
      <c r="H190" s="55"/>
      <c r="I190" s="55"/>
      <c r="J190" s="19"/>
      <c r="K190" s="19"/>
      <c r="L190" s="19"/>
      <c r="M190" s="19"/>
      <c r="BE190" s="14"/>
      <c r="BF190" s="15"/>
      <c r="BG190" s="21"/>
      <c r="BH190" s="12" t="s">
        <v>409</v>
      </c>
      <c r="BI190" s="41"/>
      <c r="BJ190" s="12"/>
    </row>
    <row r="191" spans="1:62" s="3" customFormat="1" ht="20.399999999999999" x14ac:dyDescent="0.3">
      <c r="A191" s="25"/>
      <c r="B191" s="26" t="s">
        <v>411</v>
      </c>
      <c r="C191" s="600" t="s">
        <v>412</v>
      </c>
      <c r="D191" s="600"/>
      <c r="E191" s="600"/>
      <c r="F191" s="27" t="s">
        <v>67</v>
      </c>
      <c r="G191" s="22" t="s">
        <v>2155</v>
      </c>
      <c r="H191" s="55"/>
      <c r="I191" s="55"/>
      <c r="J191" s="19"/>
      <c r="K191" s="19"/>
      <c r="L191" s="19"/>
      <c r="M191" s="19"/>
      <c r="BE191" s="14"/>
      <c r="BF191" s="15"/>
      <c r="BG191" s="21"/>
      <c r="BH191" s="12" t="s">
        <v>412</v>
      </c>
      <c r="BI191" s="41"/>
      <c r="BJ191" s="12"/>
    </row>
    <row r="192" spans="1:62" s="3" customFormat="1" ht="20.399999999999999" x14ac:dyDescent="0.3">
      <c r="A192" s="25"/>
      <c r="B192" s="26" t="s">
        <v>366</v>
      </c>
      <c r="C192" s="600" t="s">
        <v>367</v>
      </c>
      <c r="D192" s="600"/>
      <c r="E192" s="600"/>
      <c r="F192" s="27" t="s">
        <v>72</v>
      </c>
      <c r="G192" s="22" t="s">
        <v>2156</v>
      </c>
      <c r="H192" s="55"/>
      <c r="I192" s="55"/>
      <c r="J192" s="19"/>
      <c r="K192" s="19"/>
      <c r="L192" s="19"/>
      <c r="M192" s="19"/>
      <c r="BE192" s="14"/>
      <c r="BF192" s="15"/>
      <c r="BG192" s="21"/>
      <c r="BH192" s="12" t="s">
        <v>367</v>
      </c>
      <c r="BI192" s="41"/>
      <c r="BJ192" s="12"/>
    </row>
    <row r="193" spans="1:62" s="3" customFormat="1" ht="42" x14ac:dyDescent="0.3">
      <c r="A193" s="25" t="s">
        <v>126</v>
      </c>
      <c r="B193" s="26" t="s">
        <v>2157</v>
      </c>
      <c r="C193" s="600" t="s">
        <v>2158</v>
      </c>
      <c r="D193" s="600"/>
      <c r="E193" s="600"/>
      <c r="F193" s="27" t="s">
        <v>67</v>
      </c>
      <c r="G193" s="22" t="s">
        <v>2159</v>
      </c>
      <c r="H193" s="55"/>
      <c r="I193" s="55"/>
      <c r="J193" s="19"/>
      <c r="K193" s="19"/>
      <c r="L193" s="19"/>
      <c r="M193" s="19"/>
      <c r="BE193" s="14"/>
      <c r="BF193" s="15"/>
      <c r="BG193" s="21"/>
      <c r="BH193" s="12"/>
      <c r="BI193" s="41"/>
      <c r="BJ193" s="12" t="s">
        <v>2158</v>
      </c>
    </row>
    <row r="194" spans="1:62" s="3" customFormat="1" ht="42" x14ac:dyDescent="0.3">
      <c r="A194" s="25" t="s">
        <v>126</v>
      </c>
      <c r="B194" s="26" t="s">
        <v>2160</v>
      </c>
      <c r="C194" s="600" t="s">
        <v>509</v>
      </c>
      <c r="D194" s="600"/>
      <c r="E194" s="600"/>
      <c r="F194" s="27" t="s">
        <v>67</v>
      </c>
      <c r="G194" s="22" t="s">
        <v>2161</v>
      </c>
      <c r="H194" s="55"/>
      <c r="I194" s="55"/>
      <c r="J194" s="19"/>
      <c r="K194" s="19"/>
      <c r="L194" s="19"/>
      <c r="M194" s="19"/>
      <c r="BE194" s="14"/>
      <c r="BF194" s="15"/>
      <c r="BG194" s="21"/>
      <c r="BH194" s="12"/>
      <c r="BI194" s="41"/>
      <c r="BJ194" s="12" t="s">
        <v>509</v>
      </c>
    </row>
    <row r="195" spans="1:62" s="3" customFormat="1" ht="31.8" x14ac:dyDescent="0.3">
      <c r="A195" s="25" t="s">
        <v>126</v>
      </c>
      <c r="B195" s="26" t="s">
        <v>2162</v>
      </c>
      <c r="C195" s="600" t="s">
        <v>2163</v>
      </c>
      <c r="D195" s="600"/>
      <c r="E195" s="600"/>
      <c r="F195" s="27" t="s">
        <v>67</v>
      </c>
      <c r="G195" s="22" t="s">
        <v>2164</v>
      </c>
      <c r="H195" s="55"/>
      <c r="I195" s="55"/>
      <c r="J195" s="19"/>
      <c r="K195" s="19"/>
      <c r="L195" s="19"/>
      <c r="M195" s="19"/>
      <c r="BE195" s="14"/>
      <c r="BF195" s="15"/>
      <c r="BG195" s="21"/>
      <c r="BH195" s="12"/>
      <c r="BI195" s="41"/>
      <c r="BJ195" s="12" t="s">
        <v>2163</v>
      </c>
    </row>
    <row r="196" spans="1:62" s="3" customFormat="1" ht="21.6" x14ac:dyDescent="0.3">
      <c r="A196" s="16" t="s">
        <v>2165</v>
      </c>
      <c r="B196" s="17" t="s">
        <v>2166</v>
      </c>
      <c r="C196" s="568" t="s">
        <v>2167</v>
      </c>
      <c r="D196" s="568"/>
      <c r="E196" s="568"/>
      <c r="F196" s="16" t="s">
        <v>67</v>
      </c>
      <c r="G196" s="44">
        <v>9.9839999999999998E-3</v>
      </c>
      <c r="H196" s="55">
        <f t="shared" si="8"/>
        <v>237085.34</v>
      </c>
      <c r="I196" s="55">
        <f t="shared" si="9"/>
        <v>2367.06</v>
      </c>
      <c r="J196" s="19">
        <v>2840.47</v>
      </c>
      <c r="K196" s="19">
        <f t="shared" si="10"/>
        <v>103566.71</v>
      </c>
      <c r="L196" s="19">
        <f t="shared" si="11"/>
        <v>1034.01</v>
      </c>
      <c r="M196" s="19">
        <v>1240.81</v>
      </c>
      <c r="BE196" s="14"/>
      <c r="BF196" s="15"/>
      <c r="BG196" s="21" t="s">
        <v>2167</v>
      </c>
      <c r="BH196" s="12"/>
      <c r="BI196" s="41"/>
      <c r="BJ196" s="12"/>
    </row>
    <row r="197" spans="1:62" s="3" customFormat="1" ht="20.399999999999999" x14ac:dyDescent="0.3">
      <c r="A197" s="25"/>
      <c r="B197" s="26" t="s">
        <v>2168</v>
      </c>
      <c r="C197" s="600" t="s">
        <v>2169</v>
      </c>
      <c r="D197" s="600"/>
      <c r="E197" s="600"/>
      <c r="F197" s="27" t="s">
        <v>38</v>
      </c>
      <c r="G197" s="22" t="s">
        <v>2170</v>
      </c>
      <c r="H197" s="55"/>
      <c r="I197" s="55"/>
      <c r="J197" s="19"/>
      <c r="K197" s="19"/>
      <c r="L197" s="19"/>
      <c r="M197" s="19"/>
      <c r="BE197" s="14"/>
      <c r="BF197" s="15"/>
      <c r="BG197" s="21"/>
      <c r="BH197" s="12" t="s">
        <v>2169</v>
      </c>
      <c r="BI197" s="41"/>
      <c r="BJ197" s="12"/>
    </row>
    <row r="198" spans="1:62" s="3" customFormat="1" ht="21.6" x14ac:dyDescent="0.3">
      <c r="A198" s="25"/>
      <c r="B198" s="26" t="s">
        <v>2171</v>
      </c>
      <c r="C198" s="600" t="s">
        <v>2172</v>
      </c>
      <c r="D198" s="600"/>
      <c r="E198" s="600"/>
      <c r="F198" s="27" t="s">
        <v>67</v>
      </c>
      <c r="G198" s="22" t="s">
        <v>2173</v>
      </c>
      <c r="H198" s="55"/>
      <c r="I198" s="55"/>
      <c r="J198" s="19"/>
      <c r="K198" s="19"/>
      <c r="L198" s="19"/>
      <c r="M198" s="19"/>
      <c r="BE198" s="14"/>
      <c r="BF198" s="15"/>
      <c r="BG198" s="21"/>
      <c r="BH198" s="12" t="s">
        <v>2172</v>
      </c>
      <c r="BI198" s="41"/>
      <c r="BJ198" s="12"/>
    </row>
    <row r="199" spans="1:62" s="3" customFormat="1" ht="15" customHeight="1" x14ac:dyDescent="0.3">
      <c r="A199" s="603" t="s">
        <v>2174</v>
      </c>
      <c r="B199" s="604"/>
      <c r="C199" s="604"/>
      <c r="D199" s="604"/>
      <c r="E199" s="604"/>
      <c r="F199" s="604"/>
      <c r="G199" s="604"/>
      <c r="H199" s="436"/>
      <c r="I199" s="436"/>
      <c r="J199" s="437"/>
      <c r="K199" s="437"/>
      <c r="L199" s="437"/>
      <c r="M199" s="437"/>
      <c r="BE199" s="14"/>
      <c r="BF199" s="15" t="s">
        <v>2174</v>
      </c>
      <c r="BG199" s="21"/>
      <c r="BH199" s="12"/>
      <c r="BI199" s="41"/>
      <c r="BJ199" s="12"/>
    </row>
    <row r="200" spans="1:62" s="3" customFormat="1" ht="42" x14ac:dyDescent="0.3">
      <c r="A200" s="16" t="s">
        <v>2175</v>
      </c>
      <c r="B200" s="17" t="s">
        <v>418</v>
      </c>
      <c r="C200" s="568" t="s">
        <v>419</v>
      </c>
      <c r="D200" s="568"/>
      <c r="E200" s="568"/>
      <c r="F200" s="16" t="s">
        <v>46</v>
      </c>
      <c r="G200" s="30">
        <v>0.04</v>
      </c>
      <c r="H200" s="55">
        <f t="shared" si="8"/>
        <v>7013</v>
      </c>
      <c r="I200" s="55">
        <f t="shared" si="9"/>
        <v>280.52</v>
      </c>
      <c r="J200" s="19">
        <v>336.62</v>
      </c>
      <c r="K200" s="19">
        <f t="shared" si="10"/>
        <v>0</v>
      </c>
      <c r="L200" s="19">
        <f t="shared" si="11"/>
        <v>0</v>
      </c>
      <c r="M200" s="19">
        <v>0</v>
      </c>
      <c r="BE200" s="14"/>
      <c r="BF200" s="15"/>
      <c r="BG200" s="21" t="s">
        <v>419</v>
      </c>
      <c r="BH200" s="12"/>
      <c r="BI200" s="41"/>
      <c r="BJ200" s="12"/>
    </row>
    <row r="201" spans="1:62" s="3" customFormat="1" ht="62.4" x14ac:dyDescent="0.3">
      <c r="A201" s="16" t="s">
        <v>2176</v>
      </c>
      <c r="B201" s="17" t="s">
        <v>420</v>
      </c>
      <c r="C201" s="568" t="s">
        <v>421</v>
      </c>
      <c r="D201" s="568"/>
      <c r="E201" s="568"/>
      <c r="F201" s="16" t="s">
        <v>325</v>
      </c>
      <c r="G201" s="30">
        <v>0.02</v>
      </c>
      <c r="H201" s="55">
        <f t="shared" si="8"/>
        <v>48486.5</v>
      </c>
      <c r="I201" s="55">
        <f t="shared" si="9"/>
        <v>969.73</v>
      </c>
      <c r="J201" s="19">
        <v>1163.67</v>
      </c>
      <c r="K201" s="19">
        <f t="shared" si="10"/>
        <v>260695.5</v>
      </c>
      <c r="L201" s="19">
        <f t="shared" si="11"/>
        <v>5213.91</v>
      </c>
      <c r="M201" s="19">
        <v>6256.69</v>
      </c>
      <c r="BE201" s="14"/>
      <c r="BF201" s="15"/>
      <c r="BG201" s="21" t="s">
        <v>421</v>
      </c>
      <c r="BH201" s="12"/>
      <c r="BI201" s="41"/>
      <c r="BJ201" s="12"/>
    </row>
    <row r="202" spans="1:62" s="3" customFormat="1" ht="20.399999999999999" x14ac:dyDescent="0.3">
      <c r="A202" s="36" t="s">
        <v>75</v>
      </c>
      <c r="B202" s="37" t="s">
        <v>150</v>
      </c>
      <c r="C202" s="599" t="s">
        <v>151</v>
      </c>
      <c r="D202" s="599"/>
      <c r="E202" s="599"/>
      <c r="F202" s="38" t="s">
        <v>46</v>
      </c>
      <c r="G202" s="39" t="s">
        <v>33</v>
      </c>
      <c r="H202" s="55"/>
      <c r="I202" s="55"/>
      <c r="J202" s="19"/>
      <c r="K202" s="19"/>
      <c r="L202" s="19"/>
      <c r="M202" s="19"/>
      <c r="BE202" s="14"/>
      <c r="BF202" s="15"/>
      <c r="BG202" s="21"/>
      <c r="BH202" s="12"/>
      <c r="BI202" s="41" t="s">
        <v>151</v>
      </c>
      <c r="BJ202" s="12"/>
    </row>
    <row r="203" spans="1:62" s="3" customFormat="1" ht="20.399999999999999" x14ac:dyDescent="0.3">
      <c r="A203" s="36" t="s">
        <v>75</v>
      </c>
      <c r="B203" s="37" t="s">
        <v>422</v>
      </c>
      <c r="C203" s="599" t="s">
        <v>423</v>
      </c>
      <c r="D203" s="599"/>
      <c r="E203" s="599"/>
      <c r="F203" s="38" t="s">
        <v>72</v>
      </c>
      <c r="G203" s="39" t="s">
        <v>33</v>
      </c>
      <c r="H203" s="55"/>
      <c r="I203" s="55"/>
      <c r="J203" s="19"/>
      <c r="K203" s="19"/>
      <c r="L203" s="19"/>
      <c r="M203" s="19"/>
      <c r="BE203" s="14"/>
      <c r="BF203" s="15"/>
      <c r="BG203" s="21"/>
      <c r="BH203" s="12"/>
      <c r="BI203" s="41" t="s">
        <v>423</v>
      </c>
      <c r="BJ203" s="12"/>
    </row>
    <row r="204" spans="1:62" s="3" customFormat="1" ht="31.8" x14ac:dyDescent="0.3">
      <c r="A204" s="36" t="s">
        <v>75</v>
      </c>
      <c r="B204" s="37" t="s">
        <v>424</v>
      </c>
      <c r="C204" s="599" t="s">
        <v>425</v>
      </c>
      <c r="D204" s="599"/>
      <c r="E204" s="599"/>
      <c r="F204" s="38" t="s">
        <v>426</v>
      </c>
      <c r="G204" s="39" t="s">
        <v>33</v>
      </c>
      <c r="H204" s="55"/>
      <c r="I204" s="55"/>
      <c r="J204" s="19"/>
      <c r="K204" s="19"/>
      <c r="L204" s="19"/>
      <c r="M204" s="19"/>
      <c r="BE204" s="14"/>
      <c r="BF204" s="15"/>
      <c r="BG204" s="21"/>
      <c r="BH204" s="12"/>
      <c r="BI204" s="41" t="s">
        <v>425</v>
      </c>
      <c r="BJ204" s="12"/>
    </row>
    <row r="205" spans="1:62" s="3" customFormat="1" ht="31.8" x14ac:dyDescent="0.3">
      <c r="A205" s="25" t="s">
        <v>126</v>
      </c>
      <c r="B205" s="26" t="s">
        <v>427</v>
      </c>
      <c r="C205" s="600" t="s">
        <v>428</v>
      </c>
      <c r="D205" s="600"/>
      <c r="E205" s="600"/>
      <c r="F205" s="27" t="s">
        <v>72</v>
      </c>
      <c r="G205" s="22" t="s">
        <v>2177</v>
      </c>
      <c r="H205" s="55"/>
      <c r="I205" s="55"/>
      <c r="J205" s="19"/>
      <c r="K205" s="19"/>
      <c r="L205" s="19"/>
      <c r="M205" s="19"/>
      <c r="BE205" s="14"/>
      <c r="BF205" s="15"/>
      <c r="BG205" s="21"/>
      <c r="BH205" s="12"/>
      <c r="BI205" s="41"/>
      <c r="BJ205" s="12" t="s">
        <v>428</v>
      </c>
    </row>
    <row r="206" spans="1:62" s="3" customFormat="1" ht="20.399999999999999" x14ac:dyDescent="0.3">
      <c r="A206" s="25" t="s">
        <v>126</v>
      </c>
      <c r="B206" s="26" t="s">
        <v>430</v>
      </c>
      <c r="C206" s="600" t="s">
        <v>151</v>
      </c>
      <c r="D206" s="600"/>
      <c r="E206" s="600"/>
      <c r="F206" s="27" t="s">
        <v>46</v>
      </c>
      <c r="G206" s="22" t="s">
        <v>2178</v>
      </c>
      <c r="H206" s="55"/>
      <c r="I206" s="55"/>
      <c r="J206" s="19"/>
      <c r="K206" s="19"/>
      <c r="L206" s="19"/>
      <c r="M206" s="19"/>
      <c r="BE206" s="14"/>
      <c r="BF206" s="15"/>
      <c r="BG206" s="21"/>
      <c r="BH206" s="12"/>
      <c r="BI206" s="41"/>
      <c r="BJ206" s="12" t="s">
        <v>151</v>
      </c>
    </row>
    <row r="207" spans="1:62" s="3" customFormat="1" ht="15" customHeight="1" x14ac:dyDescent="0.3">
      <c r="A207" s="603" t="s">
        <v>2089</v>
      </c>
      <c r="B207" s="604"/>
      <c r="C207" s="604"/>
      <c r="D207" s="604"/>
      <c r="E207" s="604"/>
      <c r="F207" s="604"/>
      <c r="G207" s="604"/>
      <c r="H207" s="436"/>
      <c r="I207" s="436"/>
      <c r="J207" s="437"/>
      <c r="K207" s="437"/>
      <c r="L207" s="437"/>
      <c r="M207" s="437"/>
      <c r="BE207" s="14"/>
      <c r="BF207" s="15" t="s">
        <v>2089</v>
      </c>
      <c r="BG207" s="21"/>
      <c r="BH207" s="12"/>
      <c r="BI207" s="41"/>
      <c r="BJ207" s="12"/>
    </row>
    <row r="208" spans="1:62" s="3" customFormat="1" ht="31.8" x14ac:dyDescent="0.3">
      <c r="A208" s="16" t="s">
        <v>2179</v>
      </c>
      <c r="B208" s="17" t="s">
        <v>2180</v>
      </c>
      <c r="C208" s="568" t="s">
        <v>2181</v>
      </c>
      <c r="D208" s="568"/>
      <c r="E208" s="568"/>
      <c r="F208" s="16" t="s">
        <v>154</v>
      </c>
      <c r="G208" s="24">
        <v>114.6</v>
      </c>
      <c r="H208" s="55">
        <f t="shared" ref="H208:H237" si="12">I208/G208</f>
        <v>3739.21</v>
      </c>
      <c r="I208" s="55">
        <f t="shared" ref="I208:I237" si="13">J208/1.2</f>
        <v>428513.51</v>
      </c>
      <c r="J208" s="19">
        <v>514216.21</v>
      </c>
      <c r="K208" s="19">
        <f t="shared" ref="K208:K237" si="14">L208/G208</f>
        <v>1337.69</v>
      </c>
      <c r="L208" s="19">
        <f t="shared" ref="L208:L237" si="15">M208/1.2</f>
        <v>153299.76</v>
      </c>
      <c r="M208" s="19">
        <v>183959.71</v>
      </c>
      <c r="BE208" s="14"/>
      <c r="BF208" s="15"/>
      <c r="BG208" s="21" t="s">
        <v>2181</v>
      </c>
      <c r="BH208" s="12"/>
      <c r="BI208" s="41"/>
      <c r="BJ208" s="12"/>
    </row>
    <row r="209" spans="1:62" s="3" customFormat="1" ht="20.399999999999999" x14ac:dyDescent="0.3">
      <c r="A209" s="25"/>
      <c r="B209" s="26" t="s">
        <v>2182</v>
      </c>
      <c r="C209" s="600" t="s">
        <v>2183</v>
      </c>
      <c r="D209" s="600"/>
      <c r="E209" s="600"/>
      <c r="F209" s="27" t="s">
        <v>72</v>
      </c>
      <c r="G209" s="22" t="s">
        <v>2184</v>
      </c>
      <c r="H209" s="55"/>
      <c r="I209" s="55"/>
      <c r="J209" s="19"/>
      <c r="K209" s="19"/>
      <c r="L209" s="19"/>
      <c r="M209" s="19"/>
      <c r="BE209" s="14"/>
      <c r="BF209" s="15"/>
      <c r="BG209" s="21"/>
      <c r="BH209" s="12" t="s">
        <v>2183</v>
      </c>
      <c r="BI209" s="41"/>
      <c r="BJ209" s="12"/>
    </row>
    <row r="210" spans="1:62" s="3" customFormat="1" ht="20.399999999999999" x14ac:dyDescent="0.3">
      <c r="A210" s="25"/>
      <c r="B210" s="26" t="s">
        <v>2185</v>
      </c>
      <c r="C210" s="600" t="s">
        <v>2186</v>
      </c>
      <c r="D210" s="600"/>
      <c r="E210" s="600"/>
      <c r="F210" s="27" t="s">
        <v>154</v>
      </c>
      <c r="G210" s="22" t="s">
        <v>2187</v>
      </c>
      <c r="H210" s="55"/>
      <c r="I210" s="55"/>
      <c r="J210" s="19"/>
      <c r="K210" s="19"/>
      <c r="L210" s="19"/>
      <c r="M210" s="19"/>
      <c r="BE210" s="14"/>
      <c r="BF210" s="15"/>
      <c r="BG210" s="21"/>
      <c r="BH210" s="12" t="s">
        <v>2186</v>
      </c>
      <c r="BI210" s="41"/>
      <c r="BJ210" s="12"/>
    </row>
    <row r="211" spans="1:62" s="3" customFormat="1" ht="21.6" x14ac:dyDescent="0.3">
      <c r="A211" s="25"/>
      <c r="B211" s="26" t="s">
        <v>2188</v>
      </c>
      <c r="C211" s="600" t="s">
        <v>2189</v>
      </c>
      <c r="D211" s="600"/>
      <c r="E211" s="600"/>
      <c r="F211" s="27" t="s">
        <v>46</v>
      </c>
      <c r="G211" s="22" t="s">
        <v>2190</v>
      </c>
      <c r="H211" s="55"/>
      <c r="I211" s="55"/>
      <c r="J211" s="19"/>
      <c r="K211" s="19"/>
      <c r="L211" s="19"/>
      <c r="M211" s="19"/>
      <c r="BE211" s="14"/>
      <c r="BF211" s="15"/>
      <c r="BG211" s="21"/>
      <c r="BH211" s="12" t="s">
        <v>2189</v>
      </c>
      <c r="BI211" s="41"/>
      <c r="BJ211" s="12"/>
    </row>
    <row r="212" spans="1:62" s="3" customFormat="1" ht="21.6" x14ac:dyDescent="0.3">
      <c r="A212" s="25"/>
      <c r="B212" s="26" t="s">
        <v>2191</v>
      </c>
      <c r="C212" s="600" t="s">
        <v>2192</v>
      </c>
      <c r="D212" s="600"/>
      <c r="E212" s="600"/>
      <c r="F212" s="27" t="s">
        <v>67</v>
      </c>
      <c r="G212" s="22" t="s">
        <v>2193</v>
      </c>
      <c r="H212" s="55"/>
      <c r="I212" s="55"/>
      <c r="J212" s="19"/>
      <c r="K212" s="19"/>
      <c r="L212" s="19"/>
      <c r="M212" s="19"/>
      <c r="BE212" s="14"/>
      <c r="BF212" s="15"/>
      <c r="BG212" s="21"/>
      <c r="BH212" s="12" t="s">
        <v>2192</v>
      </c>
      <c r="BI212" s="41"/>
      <c r="BJ212" s="12"/>
    </row>
    <row r="213" spans="1:62" s="3" customFormat="1" ht="20.399999999999999" x14ac:dyDescent="0.3">
      <c r="A213" s="25"/>
      <c r="B213" s="26" t="s">
        <v>2194</v>
      </c>
      <c r="C213" s="600" t="s">
        <v>2195</v>
      </c>
      <c r="D213" s="600"/>
      <c r="E213" s="600"/>
      <c r="F213" s="27" t="s">
        <v>67</v>
      </c>
      <c r="G213" s="22" t="s">
        <v>2196</v>
      </c>
      <c r="H213" s="55"/>
      <c r="I213" s="55"/>
      <c r="J213" s="19"/>
      <c r="K213" s="19"/>
      <c r="L213" s="19"/>
      <c r="M213" s="19"/>
      <c r="BE213" s="14"/>
      <c r="BF213" s="15"/>
      <c r="BG213" s="21"/>
      <c r="BH213" s="12" t="s">
        <v>2195</v>
      </c>
      <c r="BI213" s="41"/>
      <c r="BJ213" s="12"/>
    </row>
    <row r="214" spans="1:62" s="3" customFormat="1" ht="20.399999999999999" x14ac:dyDescent="0.3">
      <c r="A214" s="25"/>
      <c r="B214" s="26" t="s">
        <v>335</v>
      </c>
      <c r="C214" s="600" t="s">
        <v>336</v>
      </c>
      <c r="D214" s="600"/>
      <c r="E214" s="600"/>
      <c r="F214" s="27" t="s">
        <v>72</v>
      </c>
      <c r="G214" s="22" t="s">
        <v>2197</v>
      </c>
      <c r="H214" s="55"/>
      <c r="I214" s="55"/>
      <c r="J214" s="19"/>
      <c r="K214" s="19"/>
      <c r="L214" s="19"/>
      <c r="M214" s="19"/>
      <c r="BE214" s="14"/>
      <c r="BF214" s="15"/>
      <c r="BG214" s="21"/>
      <c r="BH214" s="12" t="s">
        <v>336</v>
      </c>
      <c r="BI214" s="41"/>
      <c r="BJ214" s="12"/>
    </row>
    <row r="215" spans="1:62" s="3" customFormat="1" ht="20.399999999999999" x14ac:dyDescent="0.3">
      <c r="A215" s="25"/>
      <c r="B215" s="26" t="s">
        <v>2198</v>
      </c>
      <c r="C215" s="600" t="s">
        <v>2199</v>
      </c>
      <c r="D215" s="600"/>
      <c r="E215" s="600"/>
      <c r="F215" s="27" t="s">
        <v>154</v>
      </c>
      <c r="G215" s="22" t="s">
        <v>2200</v>
      </c>
      <c r="H215" s="55"/>
      <c r="I215" s="55"/>
      <c r="J215" s="19"/>
      <c r="K215" s="19"/>
      <c r="L215" s="19"/>
      <c r="M215" s="19"/>
      <c r="BE215" s="14"/>
      <c r="BF215" s="15"/>
      <c r="BG215" s="21"/>
      <c r="BH215" s="12" t="s">
        <v>2199</v>
      </c>
      <c r="BI215" s="41"/>
      <c r="BJ215" s="12"/>
    </row>
    <row r="216" spans="1:62" s="3" customFormat="1" ht="20.399999999999999" x14ac:dyDescent="0.3">
      <c r="A216" s="25"/>
      <c r="B216" s="26" t="s">
        <v>411</v>
      </c>
      <c r="C216" s="600" t="s">
        <v>412</v>
      </c>
      <c r="D216" s="600"/>
      <c r="E216" s="600"/>
      <c r="F216" s="27" t="s">
        <v>67</v>
      </c>
      <c r="G216" s="22" t="s">
        <v>2201</v>
      </c>
      <c r="H216" s="55"/>
      <c r="I216" s="55"/>
      <c r="J216" s="19"/>
      <c r="K216" s="19"/>
      <c r="L216" s="19"/>
      <c r="M216" s="19"/>
      <c r="BE216" s="14"/>
      <c r="BF216" s="15"/>
      <c r="BG216" s="21"/>
      <c r="BH216" s="12" t="s">
        <v>412</v>
      </c>
      <c r="BI216" s="41"/>
      <c r="BJ216" s="12"/>
    </row>
    <row r="217" spans="1:62" s="3" customFormat="1" ht="21.6" x14ac:dyDescent="0.3">
      <c r="A217" s="25"/>
      <c r="B217" s="26" t="s">
        <v>2202</v>
      </c>
      <c r="C217" s="600" t="s">
        <v>2203</v>
      </c>
      <c r="D217" s="600"/>
      <c r="E217" s="600"/>
      <c r="F217" s="27" t="s">
        <v>426</v>
      </c>
      <c r="G217" s="22" t="s">
        <v>2204</v>
      </c>
      <c r="H217" s="55"/>
      <c r="I217" s="55"/>
      <c r="J217" s="19"/>
      <c r="K217" s="19"/>
      <c r="L217" s="19"/>
      <c r="M217" s="19"/>
      <c r="BE217" s="14"/>
      <c r="BF217" s="15"/>
      <c r="BG217" s="21"/>
      <c r="BH217" s="12" t="s">
        <v>2203</v>
      </c>
      <c r="BI217" s="41"/>
      <c r="BJ217" s="12"/>
    </row>
    <row r="218" spans="1:62" s="3" customFormat="1" ht="20.399999999999999" x14ac:dyDescent="0.3">
      <c r="A218" s="25"/>
      <c r="B218" s="26" t="s">
        <v>349</v>
      </c>
      <c r="C218" s="600" t="s">
        <v>350</v>
      </c>
      <c r="D218" s="600"/>
      <c r="E218" s="600"/>
      <c r="F218" s="27" t="s">
        <v>72</v>
      </c>
      <c r="G218" s="22" t="s">
        <v>2205</v>
      </c>
      <c r="H218" s="55"/>
      <c r="I218" s="55"/>
      <c r="J218" s="19"/>
      <c r="K218" s="19"/>
      <c r="L218" s="19"/>
      <c r="M218" s="19"/>
      <c r="BE218" s="14"/>
      <c r="BF218" s="15"/>
      <c r="BG218" s="21"/>
      <c r="BH218" s="12" t="s">
        <v>350</v>
      </c>
      <c r="BI218" s="41"/>
      <c r="BJ218" s="12"/>
    </row>
    <row r="219" spans="1:62" s="3" customFormat="1" ht="15" customHeight="1" x14ac:dyDescent="0.3">
      <c r="A219" s="603" t="s">
        <v>2096</v>
      </c>
      <c r="B219" s="604"/>
      <c r="C219" s="604"/>
      <c r="D219" s="604"/>
      <c r="E219" s="604"/>
      <c r="F219" s="604"/>
      <c r="G219" s="604"/>
      <c r="H219" s="436"/>
      <c r="I219" s="436"/>
      <c r="J219" s="437"/>
      <c r="K219" s="437"/>
      <c r="L219" s="437"/>
      <c r="M219" s="437"/>
      <c r="BE219" s="14"/>
      <c r="BF219" s="15" t="s">
        <v>2096</v>
      </c>
      <c r="BG219" s="21"/>
      <c r="BH219" s="12"/>
      <c r="BI219" s="41"/>
      <c r="BJ219" s="12"/>
    </row>
    <row r="220" spans="1:62" s="3" customFormat="1" ht="21.6" x14ac:dyDescent="0.3">
      <c r="A220" s="16" t="s">
        <v>2206</v>
      </c>
      <c r="B220" s="17" t="s">
        <v>2097</v>
      </c>
      <c r="C220" s="568" t="s">
        <v>2098</v>
      </c>
      <c r="D220" s="568"/>
      <c r="E220" s="568"/>
      <c r="F220" s="16" t="s">
        <v>325</v>
      </c>
      <c r="G220" s="18">
        <v>1.1459999999999999</v>
      </c>
      <c r="H220" s="55">
        <f t="shared" si="12"/>
        <v>7355.45</v>
      </c>
      <c r="I220" s="55">
        <f t="shared" si="13"/>
        <v>8429.34</v>
      </c>
      <c r="J220" s="19">
        <v>10115.209999999999</v>
      </c>
      <c r="K220" s="19">
        <f t="shared" si="14"/>
        <v>4248.6400000000003</v>
      </c>
      <c r="L220" s="19">
        <f t="shared" si="15"/>
        <v>4868.9399999999996</v>
      </c>
      <c r="M220" s="19">
        <v>5842.73</v>
      </c>
      <c r="BE220" s="14"/>
      <c r="BF220" s="15"/>
      <c r="BG220" s="21" t="s">
        <v>2098</v>
      </c>
      <c r="BH220" s="12"/>
      <c r="BI220" s="41"/>
      <c r="BJ220" s="12"/>
    </row>
    <row r="221" spans="1:62" s="3" customFormat="1" ht="20.399999999999999" x14ac:dyDescent="0.3">
      <c r="A221" s="25"/>
      <c r="B221" s="26" t="s">
        <v>2099</v>
      </c>
      <c r="C221" s="600" t="s">
        <v>2100</v>
      </c>
      <c r="D221" s="600"/>
      <c r="E221" s="600"/>
      <c r="F221" s="27" t="s">
        <v>67</v>
      </c>
      <c r="G221" s="22" t="s">
        <v>2207</v>
      </c>
      <c r="H221" s="55"/>
      <c r="I221" s="55"/>
      <c r="J221" s="19"/>
      <c r="K221" s="19"/>
      <c r="L221" s="19"/>
      <c r="M221" s="19"/>
      <c r="BE221" s="14"/>
      <c r="BF221" s="15"/>
      <c r="BG221" s="21"/>
      <c r="BH221" s="12" t="s">
        <v>2100</v>
      </c>
      <c r="BI221" s="41"/>
      <c r="BJ221" s="12"/>
    </row>
    <row r="222" spans="1:62" s="3" customFormat="1" ht="20.399999999999999" x14ac:dyDescent="0.3">
      <c r="A222" s="25"/>
      <c r="B222" s="26" t="s">
        <v>349</v>
      </c>
      <c r="C222" s="600" t="s">
        <v>350</v>
      </c>
      <c r="D222" s="600"/>
      <c r="E222" s="600"/>
      <c r="F222" s="27" t="s">
        <v>72</v>
      </c>
      <c r="G222" s="22" t="s">
        <v>2208</v>
      </c>
      <c r="H222" s="55"/>
      <c r="I222" s="55"/>
      <c r="J222" s="19"/>
      <c r="K222" s="19"/>
      <c r="L222" s="19"/>
      <c r="M222" s="19"/>
      <c r="BE222" s="14"/>
      <c r="BF222" s="15"/>
      <c r="BG222" s="21"/>
      <c r="BH222" s="12" t="s">
        <v>350</v>
      </c>
      <c r="BI222" s="41"/>
      <c r="BJ222" s="12"/>
    </row>
    <row r="223" spans="1:62" s="3" customFormat="1" ht="15" customHeight="1" x14ac:dyDescent="0.3">
      <c r="A223" s="603" t="s">
        <v>2209</v>
      </c>
      <c r="B223" s="604"/>
      <c r="C223" s="604"/>
      <c r="D223" s="604"/>
      <c r="E223" s="604"/>
      <c r="F223" s="604"/>
      <c r="G223" s="604"/>
      <c r="H223" s="436"/>
      <c r="I223" s="436"/>
      <c r="J223" s="437"/>
      <c r="K223" s="437"/>
      <c r="L223" s="437"/>
      <c r="M223" s="437"/>
      <c r="BE223" s="14"/>
      <c r="BF223" s="15" t="s">
        <v>2209</v>
      </c>
      <c r="BG223" s="21"/>
      <c r="BH223" s="12"/>
      <c r="BI223" s="41"/>
      <c r="BJ223" s="12"/>
    </row>
    <row r="224" spans="1:62" s="3" customFormat="1" ht="42" x14ac:dyDescent="0.3">
      <c r="A224" s="16" t="s">
        <v>2210</v>
      </c>
      <c r="B224" s="17" t="s">
        <v>2211</v>
      </c>
      <c r="C224" s="568" t="s">
        <v>2212</v>
      </c>
      <c r="D224" s="568"/>
      <c r="E224" s="568"/>
      <c r="F224" s="16" t="s">
        <v>325</v>
      </c>
      <c r="G224" s="18">
        <v>1.1459999999999999</v>
      </c>
      <c r="H224" s="55">
        <f t="shared" si="12"/>
        <v>13919.64</v>
      </c>
      <c r="I224" s="55">
        <f t="shared" si="13"/>
        <v>15951.91</v>
      </c>
      <c r="J224" s="19">
        <v>19142.29</v>
      </c>
      <c r="K224" s="19">
        <f t="shared" si="14"/>
        <v>2200.2800000000002</v>
      </c>
      <c r="L224" s="19">
        <f t="shared" si="15"/>
        <v>2521.52</v>
      </c>
      <c r="M224" s="19">
        <v>3025.82</v>
      </c>
      <c r="BE224" s="14"/>
      <c r="BF224" s="15"/>
      <c r="BG224" s="21" t="s">
        <v>2212</v>
      </c>
      <c r="BH224" s="12"/>
      <c r="BI224" s="41"/>
      <c r="BJ224" s="12"/>
    </row>
    <row r="225" spans="1:62" s="3" customFormat="1" ht="20.399999999999999" x14ac:dyDescent="0.3">
      <c r="A225" s="25"/>
      <c r="B225" s="26" t="s">
        <v>335</v>
      </c>
      <c r="C225" s="600" t="s">
        <v>336</v>
      </c>
      <c r="D225" s="600"/>
      <c r="E225" s="600"/>
      <c r="F225" s="27" t="s">
        <v>72</v>
      </c>
      <c r="G225" s="22" t="s">
        <v>2213</v>
      </c>
      <c r="H225" s="55"/>
      <c r="I225" s="55"/>
      <c r="J225" s="19"/>
      <c r="K225" s="19"/>
      <c r="L225" s="19"/>
      <c r="M225" s="19"/>
      <c r="BE225" s="14"/>
      <c r="BF225" s="15"/>
      <c r="BG225" s="21"/>
      <c r="BH225" s="12" t="s">
        <v>336</v>
      </c>
      <c r="BI225" s="41"/>
      <c r="BJ225" s="12"/>
    </row>
    <row r="226" spans="1:62" s="3" customFormat="1" ht="20.399999999999999" x14ac:dyDescent="0.3">
      <c r="A226" s="36" t="s">
        <v>139</v>
      </c>
      <c r="B226" s="37" t="s">
        <v>2214</v>
      </c>
      <c r="C226" s="599" t="s">
        <v>2215</v>
      </c>
      <c r="D226" s="599"/>
      <c r="E226" s="599"/>
      <c r="F226" s="38" t="s">
        <v>67</v>
      </c>
      <c r="G226" s="39" t="s">
        <v>2216</v>
      </c>
      <c r="H226" s="55"/>
      <c r="I226" s="55"/>
      <c r="J226" s="19"/>
      <c r="K226" s="19"/>
      <c r="L226" s="19"/>
      <c r="M226" s="19"/>
      <c r="BE226" s="14"/>
      <c r="BF226" s="15"/>
      <c r="BG226" s="21"/>
      <c r="BH226" s="12"/>
      <c r="BI226" s="41" t="s">
        <v>2215</v>
      </c>
      <c r="BJ226" s="12"/>
    </row>
    <row r="227" spans="1:62" s="3" customFormat="1" ht="20.399999999999999" x14ac:dyDescent="0.3">
      <c r="A227" s="25"/>
      <c r="B227" s="26" t="s">
        <v>349</v>
      </c>
      <c r="C227" s="600" t="s">
        <v>350</v>
      </c>
      <c r="D227" s="600"/>
      <c r="E227" s="600"/>
      <c r="F227" s="27" t="s">
        <v>72</v>
      </c>
      <c r="G227" s="22" t="s">
        <v>2217</v>
      </c>
      <c r="H227" s="55"/>
      <c r="I227" s="55"/>
      <c r="J227" s="19"/>
      <c r="K227" s="19"/>
      <c r="L227" s="19"/>
      <c r="M227" s="19"/>
      <c r="BE227" s="14"/>
      <c r="BF227" s="15"/>
      <c r="BG227" s="21"/>
      <c r="BH227" s="12" t="s">
        <v>350</v>
      </c>
      <c r="BI227" s="41"/>
      <c r="BJ227" s="12"/>
    </row>
    <row r="228" spans="1:62" s="3" customFormat="1" ht="42" x14ac:dyDescent="0.3">
      <c r="A228" s="16" t="s">
        <v>2218</v>
      </c>
      <c r="B228" s="17" t="s">
        <v>2219</v>
      </c>
      <c r="C228" s="568" t="s">
        <v>2220</v>
      </c>
      <c r="D228" s="568"/>
      <c r="E228" s="568"/>
      <c r="F228" s="16" t="s">
        <v>325</v>
      </c>
      <c r="G228" s="18">
        <v>-1.1459999999999999</v>
      </c>
      <c r="H228" s="55">
        <f t="shared" si="12"/>
        <v>2045.03</v>
      </c>
      <c r="I228" s="55">
        <f t="shared" si="13"/>
        <v>-2343.61</v>
      </c>
      <c r="J228" s="19">
        <v>-2812.33</v>
      </c>
      <c r="K228" s="19">
        <f t="shared" si="14"/>
        <v>0</v>
      </c>
      <c r="L228" s="19">
        <f t="shared" si="15"/>
        <v>0</v>
      </c>
      <c r="M228" s="19">
        <v>0</v>
      </c>
      <c r="BE228" s="14"/>
      <c r="BF228" s="15"/>
      <c r="BG228" s="21" t="s">
        <v>2220</v>
      </c>
      <c r="BH228" s="12"/>
      <c r="BI228" s="41"/>
      <c r="BJ228" s="12"/>
    </row>
    <row r="229" spans="1:62" s="3" customFormat="1" ht="20.399999999999999" x14ac:dyDescent="0.3">
      <c r="A229" s="36" t="s">
        <v>139</v>
      </c>
      <c r="B229" s="37" t="s">
        <v>2214</v>
      </c>
      <c r="C229" s="599" t="s">
        <v>2215</v>
      </c>
      <c r="D229" s="599"/>
      <c r="E229" s="599"/>
      <c r="F229" s="38" t="s">
        <v>67</v>
      </c>
      <c r="G229" s="39" t="s">
        <v>2221</v>
      </c>
      <c r="H229" s="55"/>
      <c r="I229" s="55"/>
      <c r="J229" s="19"/>
      <c r="K229" s="19"/>
      <c r="L229" s="19"/>
      <c r="M229" s="19"/>
      <c r="BE229" s="14"/>
      <c r="BF229" s="15"/>
      <c r="BG229" s="21"/>
      <c r="BH229" s="12"/>
      <c r="BI229" s="41" t="s">
        <v>2215</v>
      </c>
      <c r="BJ229" s="12"/>
    </row>
    <row r="230" spans="1:62" s="3" customFormat="1" ht="21.6" x14ac:dyDescent="0.3">
      <c r="A230" s="16" t="s">
        <v>2222</v>
      </c>
      <c r="B230" s="17" t="s">
        <v>2223</v>
      </c>
      <c r="C230" s="568" t="s">
        <v>2224</v>
      </c>
      <c r="D230" s="568"/>
      <c r="E230" s="568"/>
      <c r="F230" s="16" t="s">
        <v>72</v>
      </c>
      <c r="G230" s="30">
        <v>126.06</v>
      </c>
      <c r="H230" s="55">
        <f t="shared" si="12"/>
        <v>0</v>
      </c>
      <c r="I230" s="55">
        <f t="shared" si="13"/>
        <v>0</v>
      </c>
      <c r="J230" s="19">
        <v>0</v>
      </c>
      <c r="K230" s="19">
        <f t="shared" si="14"/>
        <v>974.62</v>
      </c>
      <c r="L230" s="19">
        <f t="shared" si="15"/>
        <v>122860.66</v>
      </c>
      <c r="M230" s="19">
        <v>147432.79</v>
      </c>
      <c r="BE230" s="14"/>
      <c r="BF230" s="15"/>
      <c r="BG230" s="21" t="s">
        <v>2224</v>
      </c>
      <c r="BH230" s="12"/>
      <c r="BI230" s="41"/>
      <c r="BJ230" s="12"/>
    </row>
    <row r="231" spans="1:62" s="3" customFormat="1" ht="42" x14ac:dyDescent="0.3">
      <c r="A231" s="16" t="s">
        <v>2225</v>
      </c>
      <c r="B231" s="17" t="s">
        <v>2211</v>
      </c>
      <c r="C231" s="568" t="s">
        <v>2212</v>
      </c>
      <c r="D231" s="568"/>
      <c r="E231" s="568"/>
      <c r="F231" s="16" t="s">
        <v>325</v>
      </c>
      <c r="G231" s="18">
        <v>1.1459999999999999</v>
      </c>
      <c r="H231" s="55">
        <f t="shared" si="12"/>
        <v>13919.64</v>
      </c>
      <c r="I231" s="55">
        <f t="shared" si="13"/>
        <v>15951.91</v>
      </c>
      <c r="J231" s="19">
        <v>19142.29</v>
      </c>
      <c r="K231" s="19">
        <f t="shared" si="14"/>
        <v>2200.2800000000002</v>
      </c>
      <c r="L231" s="19">
        <f t="shared" si="15"/>
        <v>2521.52</v>
      </c>
      <c r="M231" s="19">
        <v>3025.82</v>
      </c>
      <c r="BE231" s="14"/>
      <c r="BF231" s="15"/>
      <c r="BG231" s="21" t="s">
        <v>2212</v>
      </c>
      <c r="BH231" s="12"/>
      <c r="BI231" s="41"/>
      <c r="BJ231" s="12"/>
    </row>
    <row r="232" spans="1:62" s="3" customFormat="1" ht="20.399999999999999" x14ac:dyDescent="0.3">
      <c r="A232" s="25"/>
      <c r="B232" s="26" t="s">
        <v>335</v>
      </c>
      <c r="C232" s="600" t="s">
        <v>336</v>
      </c>
      <c r="D232" s="600"/>
      <c r="E232" s="600"/>
      <c r="F232" s="27" t="s">
        <v>72</v>
      </c>
      <c r="G232" s="22" t="s">
        <v>2213</v>
      </c>
      <c r="H232" s="55"/>
      <c r="I232" s="55"/>
      <c r="J232" s="19"/>
      <c r="K232" s="19"/>
      <c r="L232" s="19"/>
      <c r="M232" s="19"/>
      <c r="BE232" s="14"/>
      <c r="BF232" s="15"/>
      <c r="BG232" s="21"/>
      <c r="BH232" s="12" t="s">
        <v>336</v>
      </c>
      <c r="BI232" s="41"/>
      <c r="BJ232" s="12"/>
    </row>
    <row r="233" spans="1:62" s="3" customFormat="1" ht="20.399999999999999" x14ac:dyDescent="0.3">
      <c r="A233" s="36" t="s">
        <v>139</v>
      </c>
      <c r="B233" s="37" t="s">
        <v>2214</v>
      </c>
      <c r="C233" s="599" t="s">
        <v>2215</v>
      </c>
      <c r="D233" s="599"/>
      <c r="E233" s="599"/>
      <c r="F233" s="38" t="s">
        <v>67</v>
      </c>
      <c r="G233" s="39" t="s">
        <v>2216</v>
      </c>
      <c r="H233" s="55"/>
      <c r="I233" s="55"/>
      <c r="J233" s="19"/>
      <c r="K233" s="19"/>
      <c r="L233" s="19"/>
      <c r="M233" s="19"/>
      <c r="BE233" s="14"/>
      <c r="BF233" s="15"/>
      <c r="BG233" s="21"/>
      <c r="BH233" s="12"/>
      <c r="BI233" s="41" t="s">
        <v>2215</v>
      </c>
      <c r="BJ233" s="12"/>
    </row>
    <row r="234" spans="1:62" s="3" customFormat="1" ht="20.399999999999999" x14ac:dyDescent="0.3">
      <c r="A234" s="25"/>
      <c r="B234" s="26" t="s">
        <v>349</v>
      </c>
      <c r="C234" s="600" t="s">
        <v>350</v>
      </c>
      <c r="D234" s="600"/>
      <c r="E234" s="600"/>
      <c r="F234" s="27" t="s">
        <v>72</v>
      </c>
      <c r="G234" s="22" t="s">
        <v>2217</v>
      </c>
      <c r="H234" s="55"/>
      <c r="I234" s="55"/>
      <c r="J234" s="19"/>
      <c r="K234" s="19"/>
      <c r="L234" s="19"/>
      <c r="M234" s="19"/>
      <c r="BE234" s="14"/>
      <c r="BF234" s="15"/>
      <c r="BG234" s="21"/>
      <c r="BH234" s="12" t="s">
        <v>350</v>
      </c>
      <c r="BI234" s="41"/>
      <c r="BJ234" s="12"/>
    </row>
    <row r="235" spans="1:62" s="3" customFormat="1" ht="42" x14ac:dyDescent="0.3">
      <c r="A235" s="16" t="s">
        <v>2226</v>
      </c>
      <c r="B235" s="17" t="s">
        <v>2219</v>
      </c>
      <c r="C235" s="568" t="s">
        <v>2220</v>
      </c>
      <c r="D235" s="568"/>
      <c r="E235" s="568"/>
      <c r="F235" s="16" t="s">
        <v>325</v>
      </c>
      <c r="G235" s="18">
        <v>1.1459999999999999</v>
      </c>
      <c r="H235" s="55">
        <f t="shared" si="12"/>
        <v>32718.799999999999</v>
      </c>
      <c r="I235" s="55">
        <f t="shared" si="13"/>
        <v>37495.74</v>
      </c>
      <c r="J235" s="19">
        <v>44994.89</v>
      </c>
      <c r="K235" s="19">
        <f t="shared" si="14"/>
        <v>0</v>
      </c>
      <c r="L235" s="19">
        <f t="shared" si="15"/>
        <v>0</v>
      </c>
      <c r="M235" s="19">
        <v>0</v>
      </c>
      <c r="BE235" s="14"/>
      <c r="BF235" s="15"/>
      <c r="BG235" s="21" t="s">
        <v>2220</v>
      </c>
      <c r="BH235" s="12"/>
      <c r="BI235" s="41"/>
      <c r="BJ235" s="12"/>
    </row>
    <row r="236" spans="1:62" s="3" customFormat="1" ht="20.399999999999999" x14ac:dyDescent="0.3">
      <c r="A236" s="36" t="s">
        <v>139</v>
      </c>
      <c r="B236" s="37" t="s">
        <v>2214</v>
      </c>
      <c r="C236" s="599" t="s">
        <v>2215</v>
      </c>
      <c r="D236" s="599"/>
      <c r="E236" s="599"/>
      <c r="F236" s="38" t="s">
        <v>67</v>
      </c>
      <c r="G236" s="39" t="s">
        <v>2227</v>
      </c>
      <c r="H236" s="55"/>
      <c r="I236" s="55"/>
      <c r="J236" s="19"/>
      <c r="K236" s="19"/>
      <c r="L236" s="19"/>
      <c r="M236" s="19"/>
      <c r="BE236" s="14"/>
      <c r="BF236" s="15"/>
      <c r="BG236" s="21"/>
      <c r="BH236" s="12"/>
      <c r="BI236" s="41" t="s">
        <v>2215</v>
      </c>
      <c r="BJ236" s="12"/>
    </row>
    <row r="237" spans="1:62" s="3" customFormat="1" ht="21.6" x14ac:dyDescent="0.3">
      <c r="A237" s="16" t="s">
        <v>2228</v>
      </c>
      <c r="B237" s="17" t="s">
        <v>2229</v>
      </c>
      <c r="C237" s="568" t="s">
        <v>2230</v>
      </c>
      <c r="D237" s="568"/>
      <c r="E237" s="568"/>
      <c r="F237" s="16" t="s">
        <v>72</v>
      </c>
      <c r="G237" s="30">
        <v>721.98</v>
      </c>
      <c r="H237" s="55">
        <f t="shared" si="12"/>
        <v>0</v>
      </c>
      <c r="I237" s="55">
        <f t="shared" si="13"/>
        <v>0</v>
      </c>
      <c r="J237" s="19">
        <v>0</v>
      </c>
      <c r="K237" s="19">
        <f t="shared" si="14"/>
        <v>974.62</v>
      </c>
      <c r="L237" s="19">
        <f t="shared" si="15"/>
        <v>703656.45</v>
      </c>
      <c r="M237" s="19">
        <v>844387.74</v>
      </c>
      <c r="BE237" s="14"/>
      <c r="BF237" s="15"/>
      <c r="BG237" s="21" t="s">
        <v>2230</v>
      </c>
      <c r="BH237" s="12"/>
      <c r="BI237" s="41"/>
      <c r="BJ237" s="12"/>
    </row>
    <row r="238" spans="1:62" s="287" customFormat="1" ht="20.25" customHeight="1" x14ac:dyDescent="0.3">
      <c r="A238" s="578" t="s">
        <v>57</v>
      </c>
      <c r="B238" s="579"/>
      <c r="C238" s="579"/>
      <c r="D238" s="579"/>
      <c r="E238" s="579"/>
      <c r="F238" s="579"/>
      <c r="G238" s="579"/>
      <c r="H238" s="312"/>
      <c r="I238" s="296">
        <f>SUM(I13:I237)</f>
        <v>969801.35</v>
      </c>
      <c r="J238" s="297">
        <f>SUM(J13:J237)</f>
        <v>1163761.57</v>
      </c>
      <c r="K238" s="296"/>
      <c r="L238" s="298">
        <f>SUM(L13:L237)</f>
        <v>1960791.96</v>
      </c>
      <c r="M238" s="299">
        <f>SUM(M13:M237)</f>
        <v>2352950.31</v>
      </c>
    </row>
    <row r="239" spans="1:62" s="289" customFormat="1" ht="20.25" customHeight="1" thickBot="1" x14ac:dyDescent="0.35">
      <c r="A239" s="571" t="s">
        <v>5737</v>
      </c>
      <c r="B239" s="572"/>
      <c r="C239" s="572"/>
      <c r="D239" s="572"/>
      <c r="E239" s="572"/>
      <c r="F239" s="572"/>
      <c r="G239" s="572"/>
      <c r="H239" s="288"/>
      <c r="I239" s="581">
        <f>I238+L238</f>
        <v>2930593.31</v>
      </c>
      <c r="J239" s="582"/>
      <c r="K239" s="582"/>
      <c r="L239" s="582"/>
      <c r="M239" s="583"/>
    </row>
    <row r="240" spans="1:62" s="289" customFormat="1" ht="20.25" customHeight="1" thickBot="1" x14ac:dyDescent="0.35">
      <c r="A240" s="571" t="s">
        <v>5738</v>
      </c>
      <c r="B240" s="572"/>
      <c r="C240" s="572"/>
      <c r="D240" s="572"/>
      <c r="E240" s="572"/>
      <c r="F240" s="572"/>
      <c r="G240" s="572"/>
      <c r="H240" s="288"/>
      <c r="I240" s="573">
        <f>J238+M238</f>
        <v>3516711.88</v>
      </c>
      <c r="J240" s="574"/>
      <c r="K240" s="574"/>
      <c r="L240" s="574"/>
      <c r="M240" s="575"/>
    </row>
    <row r="241" spans="16:16" ht="11.25" customHeight="1" x14ac:dyDescent="0.2">
      <c r="P241" s="52"/>
    </row>
  </sheetData>
  <autoFilter ref="A10:M240" xr:uid="{00000000-0001-0000-1400-000000000000}">
    <filterColumn colId="2" showButton="0"/>
    <filterColumn colId="3" showButton="0"/>
  </autoFilter>
  <mergeCells count="239">
    <mergeCell ref="A2:M2"/>
    <mergeCell ref="A3:M3"/>
    <mergeCell ref="A5:M5"/>
    <mergeCell ref="C9:E9"/>
    <mergeCell ref="C10:E10"/>
    <mergeCell ref="A238:G238"/>
    <mergeCell ref="A112:G112"/>
    <mergeCell ref="A28:G28"/>
    <mergeCell ref="A11:G11"/>
    <mergeCell ref="A177:G177"/>
    <mergeCell ref="A154:G154"/>
    <mergeCell ref="A27:G27"/>
    <mergeCell ref="A24:G24"/>
    <mergeCell ref="A20:G20"/>
    <mergeCell ref="A18:G18"/>
    <mergeCell ref="A15:G15"/>
    <mergeCell ref="A12:G12"/>
    <mergeCell ref="A108:G108"/>
    <mergeCell ref="A104:G104"/>
    <mergeCell ref="A100:G100"/>
    <mergeCell ref="A95:G95"/>
    <mergeCell ref="A6:M6"/>
    <mergeCell ref="C7:G7"/>
    <mergeCell ref="C16:E16"/>
    <mergeCell ref="C17:E17"/>
    <mergeCell ref="C19:E19"/>
    <mergeCell ref="C13:E13"/>
    <mergeCell ref="C14:E14"/>
    <mergeCell ref="C25:E25"/>
    <mergeCell ref="C26:E26"/>
    <mergeCell ref="C21:E21"/>
    <mergeCell ref="C22:E22"/>
    <mergeCell ref="C23:E23"/>
    <mergeCell ref="A29:G29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A34:G34"/>
    <mergeCell ref="A40:G40"/>
    <mergeCell ref="C55:E55"/>
    <mergeCell ref="C56:E56"/>
    <mergeCell ref="C57:E57"/>
    <mergeCell ref="C58:E58"/>
    <mergeCell ref="C59:E59"/>
    <mergeCell ref="C50:E50"/>
    <mergeCell ref="C51:E51"/>
    <mergeCell ref="C52:E52"/>
    <mergeCell ref="C54:E54"/>
    <mergeCell ref="A53:G53"/>
    <mergeCell ref="C45:E45"/>
    <mergeCell ref="C46:E46"/>
    <mergeCell ref="C47:E47"/>
    <mergeCell ref="C48:E48"/>
    <mergeCell ref="C41:E41"/>
    <mergeCell ref="C42:E42"/>
    <mergeCell ref="C43:E43"/>
    <mergeCell ref="C44:E44"/>
    <mergeCell ref="A49:G49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75:E75"/>
    <mergeCell ref="C76:E76"/>
    <mergeCell ref="C77:E77"/>
    <mergeCell ref="C79:E79"/>
    <mergeCell ref="C70:E70"/>
    <mergeCell ref="C71:E71"/>
    <mergeCell ref="C72:E72"/>
    <mergeCell ref="C73:E73"/>
    <mergeCell ref="A78:G78"/>
    <mergeCell ref="A74:F74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A85:G85"/>
    <mergeCell ref="C96:E96"/>
    <mergeCell ref="C97:E97"/>
    <mergeCell ref="C98:E98"/>
    <mergeCell ref="C99:E99"/>
    <mergeCell ref="C91:E91"/>
    <mergeCell ref="C92:E92"/>
    <mergeCell ref="C93:E93"/>
    <mergeCell ref="C94:E94"/>
    <mergeCell ref="A90:G90"/>
    <mergeCell ref="C105:E105"/>
    <mergeCell ref="C106:E106"/>
    <mergeCell ref="C107:E107"/>
    <mergeCell ref="C109:E109"/>
    <mergeCell ref="C101:E101"/>
    <mergeCell ref="C102:E102"/>
    <mergeCell ref="C103:E103"/>
    <mergeCell ref="C115:E115"/>
    <mergeCell ref="C116:E116"/>
    <mergeCell ref="C117:E117"/>
    <mergeCell ref="C119:E119"/>
    <mergeCell ref="C110:E110"/>
    <mergeCell ref="C111:E111"/>
    <mergeCell ref="C114:E114"/>
    <mergeCell ref="A118:G118"/>
    <mergeCell ref="A113:G113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A124:G124"/>
    <mergeCell ref="C135:E135"/>
    <mergeCell ref="C136:E136"/>
    <mergeCell ref="C138:E138"/>
    <mergeCell ref="C139:E139"/>
    <mergeCell ref="C130:E130"/>
    <mergeCell ref="C131:E131"/>
    <mergeCell ref="C132:E132"/>
    <mergeCell ref="C134:E134"/>
    <mergeCell ref="A137:G137"/>
    <mergeCell ref="A133:G133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A155:G155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75:E175"/>
    <mergeCell ref="C176:E176"/>
    <mergeCell ref="C178:E178"/>
    <mergeCell ref="C179:E179"/>
    <mergeCell ref="C170:E170"/>
    <mergeCell ref="C171:E171"/>
    <mergeCell ref="C172:E172"/>
    <mergeCell ref="C174:E174"/>
    <mergeCell ref="A173:G173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95:E195"/>
    <mergeCell ref="C196:E196"/>
    <mergeCell ref="C197:E197"/>
    <mergeCell ref="C198:E198"/>
    <mergeCell ref="C190:E190"/>
    <mergeCell ref="C191:E191"/>
    <mergeCell ref="C192:E192"/>
    <mergeCell ref="C193:E193"/>
    <mergeCell ref="C194:E194"/>
    <mergeCell ref="A199:G199"/>
    <mergeCell ref="C205:E205"/>
    <mergeCell ref="C206:E206"/>
    <mergeCell ref="C208:E208"/>
    <mergeCell ref="C209:E209"/>
    <mergeCell ref="C200:E200"/>
    <mergeCell ref="C201:E201"/>
    <mergeCell ref="C202:E202"/>
    <mergeCell ref="C203:E203"/>
    <mergeCell ref="C204:E204"/>
    <mergeCell ref="A207:G207"/>
    <mergeCell ref="C215:E215"/>
    <mergeCell ref="C216:E216"/>
    <mergeCell ref="C217:E217"/>
    <mergeCell ref="C218:E218"/>
    <mergeCell ref="C210:E210"/>
    <mergeCell ref="C211:E211"/>
    <mergeCell ref="C212:E212"/>
    <mergeCell ref="C213:E213"/>
    <mergeCell ref="C214:E214"/>
    <mergeCell ref="A219:G219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4:E224"/>
    <mergeCell ref="A223:G223"/>
    <mergeCell ref="I239:M239"/>
    <mergeCell ref="A240:G240"/>
    <mergeCell ref="I240:M240"/>
    <mergeCell ref="C235:E235"/>
    <mergeCell ref="C236:E236"/>
    <mergeCell ref="C237:E237"/>
    <mergeCell ref="C230:E230"/>
    <mergeCell ref="C231:E231"/>
    <mergeCell ref="C232:E232"/>
    <mergeCell ref="C233:E233"/>
    <mergeCell ref="C234:E234"/>
    <mergeCell ref="A239:G23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26">
    <tabColor rgb="FF002060"/>
    <pageSetUpPr fitToPage="1"/>
  </sheetPr>
  <dimension ref="A1:BN163"/>
  <sheetViews>
    <sheetView topLeftCell="A149" workbookViewId="0">
      <selection activeCell="M163" sqref="M163:M167"/>
    </sheetView>
  </sheetViews>
  <sheetFormatPr defaultColWidth="9.109375" defaultRowHeight="11.25" customHeight="1" x14ac:dyDescent="0.2"/>
  <cols>
    <col min="1" max="1" width="7" style="1" customWidth="1"/>
    <col min="2" max="2" width="20.109375" style="1" customWidth="1"/>
    <col min="3" max="3" width="25.5546875" style="1" customWidth="1"/>
    <col min="4" max="4" width="10.44140625" style="1" customWidth="1"/>
    <col min="5" max="5" width="13.33203125" style="1" customWidth="1"/>
    <col min="6" max="6" width="10.6640625" style="1" customWidth="1"/>
    <col min="7" max="7" width="10.6640625" style="52" customWidth="1"/>
    <col min="8" max="8" width="19.6640625" style="52" customWidth="1"/>
    <col min="9" max="13" width="26.5546875" style="52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78" t="s">
        <v>5562</v>
      </c>
      <c r="B1" s="4"/>
      <c r="C1" s="4"/>
      <c r="D1" s="4"/>
      <c r="E1" s="4"/>
      <c r="F1" s="4"/>
      <c r="G1" s="52"/>
      <c r="H1" s="52"/>
      <c r="I1" s="52"/>
      <c r="J1" s="52"/>
      <c r="K1" s="87"/>
      <c r="L1" s="87"/>
      <c r="M1" s="52"/>
    </row>
    <row r="2" spans="1:60" s="3" customFormat="1" ht="14.4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60" s="3" customFormat="1" ht="12" customHeight="1" x14ac:dyDescent="0.3">
      <c r="A4" s="7"/>
      <c r="B4" s="7"/>
      <c r="C4" s="7"/>
      <c r="D4" s="7"/>
      <c r="E4" s="7"/>
      <c r="F4" s="7"/>
      <c r="G4" s="100"/>
      <c r="H4" s="100"/>
      <c r="I4" s="100"/>
      <c r="J4" s="100"/>
      <c r="K4" s="100"/>
      <c r="L4" s="100"/>
      <c r="M4" s="52"/>
    </row>
    <row r="5" spans="1:60" s="3" customFormat="1" ht="14.4" x14ac:dyDescent="0.3">
      <c r="A5" s="588" t="s">
        <v>1382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1382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60" s="3" customFormat="1" ht="14.4" x14ac:dyDescent="0.3">
      <c r="A7" s="4"/>
      <c r="B7" s="8" t="s">
        <v>5</v>
      </c>
      <c r="C7" s="577" t="s">
        <v>1383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60" s="3" customFormat="1" ht="15" thickBot="1" x14ac:dyDescent="0.35">
      <c r="A8" s="13"/>
      <c r="G8" s="54"/>
      <c r="H8" s="54"/>
      <c r="I8" s="54"/>
      <c r="J8" s="54"/>
      <c r="K8" s="54"/>
      <c r="L8" s="54"/>
      <c r="M8" s="54"/>
    </row>
    <row r="9" spans="1:60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60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60" s="3" customFormat="1" ht="14.4" x14ac:dyDescent="0.3">
      <c r="A11" s="107"/>
      <c r="B11" s="107"/>
      <c r="C11" s="107"/>
      <c r="D11" s="107"/>
      <c r="E11" s="107"/>
      <c r="F11" s="108"/>
      <c r="G11" s="109"/>
      <c r="H11" s="109"/>
      <c r="I11" s="109"/>
      <c r="J11" s="110"/>
      <c r="K11" s="110"/>
      <c r="L11" s="110"/>
      <c r="M11" s="111"/>
    </row>
    <row r="12" spans="1:60" s="3" customFormat="1" ht="14.4" x14ac:dyDescent="0.3">
      <c r="A12" s="601" t="s">
        <v>1384</v>
      </c>
      <c r="B12" s="602"/>
      <c r="C12" s="602"/>
      <c r="D12" s="602"/>
      <c r="E12" s="602"/>
      <c r="F12" s="602"/>
      <c r="G12" s="602"/>
      <c r="H12" s="82"/>
      <c r="I12" s="82"/>
      <c r="J12" s="82"/>
      <c r="K12" s="82"/>
      <c r="L12" s="82"/>
      <c r="M12" s="83"/>
      <c r="BE12" s="14" t="s">
        <v>1384</v>
      </c>
    </row>
    <row r="13" spans="1:60" s="3" customFormat="1" ht="14.4" x14ac:dyDescent="0.3">
      <c r="A13" s="603" t="s">
        <v>1385</v>
      </c>
      <c r="B13" s="604"/>
      <c r="C13" s="604"/>
      <c r="D13" s="604"/>
      <c r="E13" s="604"/>
      <c r="F13" s="604"/>
      <c r="G13" s="604"/>
      <c r="H13" s="98"/>
      <c r="I13" s="98"/>
      <c r="J13" s="98"/>
      <c r="K13" s="98"/>
      <c r="L13" s="98"/>
      <c r="M13" s="99"/>
      <c r="BE13" s="14"/>
      <c r="BF13" s="15" t="s">
        <v>1385</v>
      </c>
    </row>
    <row r="14" spans="1:60" s="3" customFormat="1" ht="21.6" x14ac:dyDescent="0.3">
      <c r="A14" s="16" t="s">
        <v>15</v>
      </c>
      <c r="B14" s="17" t="s">
        <v>1386</v>
      </c>
      <c r="C14" s="95" t="s">
        <v>1387</v>
      </c>
      <c r="D14" s="95"/>
      <c r="E14" s="95"/>
      <c r="F14" s="16" t="s">
        <v>38</v>
      </c>
      <c r="G14" s="55">
        <v>2</v>
      </c>
      <c r="H14" s="55">
        <f>I14/G14</f>
        <v>598.48</v>
      </c>
      <c r="I14" s="55">
        <f>J14/1.2</f>
        <v>1196.95</v>
      </c>
      <c r="J14" s="19">
        <v>1436.34</v>
      </c>
      <c r="K14" s="20">
        <f>L14/G14</f>
        <v>310.39</v>
      </c>
      <c r="L14" s="20">
        <v>620.78</v>
      </c>
      <c r="M14" s="19">
        <v>744.93</v>
      </c>
      <c r="BE14" s="14"/>
      <c r="BF14" s="15"/>
      <c r="BG14" s="21" t="s">
        <v>1387</v>
      </c>
    </row>
    <row r="15" spans="1:60" s="3" customFormat="1" ht="20.399999999999999" x14ac:dyDescent="0.3">
      <c r="A15" s="25"/>
      <c r="B15" s="26" t="s">
        <v>273</v>
      </c>
      <c r="C15" s="96" t="s">
        <v>274</v>
      </c>
      <c r="D15" s="96"/>
      <c r="E15" s="96"/>
      <c r="F15" s="27" t="s">
        <v>67</v>
      </c>
      <c r="G15" s="56"/>
      <c r="H15" s="55"/>
      <c r="I15" s="55"/>
      <c r="J15" s="19"/>
      <c r="K15" s="20"/>
      <c r="L15" s="20">
        <v>0</v>
      </c>
      <c r="M15" s="19">
        <v>0</v>
      </c>
      <c r="BE15" s="14"/>
      <c r="BF15" s="15"/>
      <c r="BG15" s="21"/>
      <c r="BH15" s="12" t="s">
        <v>274</v>
      </c>
    </row>
    <row r="16" spans="1:60" s="3" customFormat="1" ht="21.6" x14ac:dyDescent="0.3">
      <c r="A16" s="25"/>
      <c r="B16" s="26" t="s">
        <v>1388</v>
      </c>
      <c r="C16" s="96" t="s">
        <v>1389</v>
      </c>
      <c r="D16" s="96"/>
      <c r="E16" s="96"/>
      <c r="F16" s="27" t="s">
        <v>72</v>
      </c>
      <c r="G16" s="56"/>
      <c r="H16" s="55"/>
      <c r="I16" s="55"/>
      <c r="J16" s="19"/>
      <c r="K16" s="20"/>
      <c r="L16" s="20">
        <v>0</v>
      </c>
      <c r="M16" s="19">
        <v>0</v>
      </c>
      <c r="BE16" s="14"/>
      <c r="BF16" s="15"/>
      <c r="BG16" s="21"/>
      <c r="BH16" s="12" t="s">
        <v>1389</v>
      </c>
    </row>
    <row r="17" spans="1:61" s="3" customFormat="1" ht="20.399999999999999" x14ac:dyDescent="0.3">
      <c r="A17" s="25"/>
      <c r="B17" s="26" t="s">
        <v>1391</v>
      </c>
      <c r="C17" s="96" t="s">
        <v>1392</v>
      </c>
      <c r="D17" s="96"/>
      <c r="E17" s="96"/>
      <c r="F17" s="27" t="s">
        <v>138</v>
      </c>
      <c r="G17" s="56"/>
      <c r="H17" s="55"/>
      <c r="I17" s="55"/>
      <c r="J17" s="19"/>
      <c r="K17" s="20"/>
      <c r="L17" s="20">
        <v>0</v>
      </c>
      <c r="M17" s="19">
        <v>0</v>
      </c>
      <c r="BE17" s="14"/>
      <c r="BF17" s="15"/>
      <c r="BG17" s="21"/>
      <c r="BH17" s="12" t="s">
        <v>1392</v>
      </c>
    </row>
    <row r="18" spans="1:61" s="3" customFormat="1" ht="30.6" x14ac:dyDescent="0.3">
      <c r="A18" s="25"/>
      <c r="B18" s="26" t="s">
        <v>1393</v>
      </c>
      <c r="C18" s="96" t="s">
        <v>1394</v>
      </c>
      <c r="D18" s="96"/>
      <c r="E18" s="96"/>
      <c r="F18" s="27" t="s">
        <v>67</v>
      </c>
      <c r="G18" s="56"/>
      <c r="H18" s="55"/>
      <c r="I18" s="55"/>
      <c r="J18" s="19"/>
      <c r="K18" s="20"/>
      <c r="L18" s="20">
        <v>0</v>
      </c>
      <c r="M18" s="19">
        <v>0</v>
      </c>
      <c r="BE18" s="14"/>
      <c r="BF18" s="15"/>
      <c r="BG18" s="21"/>
      <c r="BH18" s="12" t="s">
        <v>1394</v>
      </c>
    </row>
    <row r="19" spans="1:61" s="3" customFormat="1" ht="40.799999999999997" x14ac:dyDescent="0.3">
      <c r="A19" s="25"/>
      <c r="B19" s="26" t="s">
        <v>1396</v>
      </c>
      <c r="C19" s="96" t="s">
        <v>1397</v>
      </c>
      <c r="D19" s="96"/>
      <c r="E19" s="96"/>
      <c r="F19" s="27" t="s">
        <v>67</v>
      </c>
      <c r="G19" s="56"/>
      <c r="H19" s="55"/>
      <c r="I19" s="55"/>
      <c r="J19" s="19"/>
      <c r="K19" s="20"/>
      <c r="L19" s="20">
        <v>0</v>
      </c>
      <c r="M19" s="19">
        <v>0</v>
      </c>
      <c r="BE19" s="14"/>
      <c r="BF19" s="15"/>
      <c r="BG19" s="21"/>
      <c r="BH19" s="12" t="s">
        <v>1397</v>
      </c>
    </row>
    <row r="20" spans="1:61" s="3" customFormat="1" ht="21.6" x14ac:dyDescent="0.3">
      <c r="A20" s="25"/>
      <c r="B20" s="26" t="s">
        <v>1398</v>
      </c>
      <c r="C20" s="96" t="s">
        <v>1399</v>
      </c>
      <c r="D20" s="96"/>
      <c r="E20" s="96"/>
      <c r="F20" s="27" t="s">
        <v>112</v>
      </c>
      <c r="G20" s="56"/>
      <c r="H20" s="55"/>
      <c r="I20" s="55"/>
      <c r="J20" s="19"/>
      <c r="K20" s="20"/>
      <c r="L20" s="20">
        <v>0</v>
      </c>
      <c r="M20" s="19">
        <v>0</v>
      </c>
      <c r="BE20" s="14"/>
      <c r="BF20" s="15"/>
      <c r="BG20" s="21"/>
      <c r="BH20" s="12" t="s">
        <v>1399</v>
      </c>
    </row>
    <row r="21" spans="1:61" s="3" customFormat="1" ht="14.4" x14ac:dyDescent="0.3">
      <c r="A21" s="25"/>
      <c r="B21" s="26" t="s">
        <v>411</v>
      </c>
      <c r="C21" s="96" t="s">
        <v>412</v>
      </c>
      <c r="D21" s="96"/>
      <c r="E21" s="96"/>
      <c r="F21" s="27" t="s">
        <v>67</v>
      </c>
      <c r="G21" s="56"/>
      <c r="H21" s="55"/>
      <c r="I21" s="55"/>
      <c r="J21" s="19"/>
      <c r="K21" s="20"/>
      <c r="L21" s="20">
        <v>0</v>
      </c>
      <c r="M21" s="19">
        <v>0</v>
      </c>
      <c r="BE21" s="14"/>
      <c r="BF21" s="15"/>
      <c r="BG21" s="21"/>
      <c r="BH21" s="12" t="s">
        <v>412</v>
      </c>
    </row>
    <row r="22" spans="1:61" s="3" customFormat="1" ht="14.4" x14ac:dyDescent="0.3">
      <c r="A22" s="25"/>
      <c r="B22" s="26" t="s">
        <v>1402</v>
      </c>
      <c r="C22" s="96" t="s">
        <v>1403</v>
      </c>
      <c r="D22" s="96"/>
      <c r="E22" s="96"/>
      <c r="F22" s="27" t="s">
        <v>67</v>
      </c>
      <c r="G22" s="56"/>
      <c r="H22" s="55"/>
      <c r="I22" s="55"/>
      <c r="J22" s="19"/>
      <c r="K22" s="20"/>
      <c r="L22" s="20">
        <v>0</v>
      </c>
      <c r="M22" s="19">
        <v>0</v>
      </c>
      <c r="BE22" s="14"/>
      <c r="BF22" s="15"/>
      <c r="BG22" s="21"/>
      <c r="BH22" s="12" t="s">
        <v>1403</v>
      </c>
    </row>
    <row r="23" spans="1:61" s="3" customFormat="1" ht="14.4" x14ac:dyDescent="0.3">
      <c r="A23" s="25"/>
      <c r="B23" s="26" t="s">
        <v>366</v>
      </c>
      <c r="C23" s="96" t="s">
        <v>367</v>
      </c>
      <c r="D23" s="96"/>
      <c r="E23" s="96"/>
      <c r="F23" s="27" t="s">
        <v>72</v>
      </c>
      <c r="G23" s="56"/>
      <c r="H23" s="55"/>
      <c r="I23" s="55"/>
      <c r="J23" s="19"/>
      <c r="K23" s="20"/>
      <c r="L23" s="20">
        <v>0</v>
      </c>
      <c r="M23" s="19">
        <v>0</v>
      </c>
      <c r="BE23" s="14"/>
      <c r="BF23" s="15"/>
      <c r="BG23" s="21"/>
      <c r="BH23" s="12" t="s">
        <v>367</v>
      </c>
    </row>
    <row r="24" spans="1:61" s="3" customFormat="1" ht="14.4" x14ac:dyDescent="0.3">
      <c r="A24" s="25"/>
      <c r="B24" s="26" t="s">
        <v>349</v>
      </c>
      <c r="C24" s="96" t="s">
        <v>350</v>
      </c>
      <c r="D24" s="96"/>
      <c r="E24" s="96"/>
      <c r="F24" s="27" t="s">
        <v>72</v>
      </c>
      <c r="G24" s="56"/>
      <c r="H24" s="55"/>
      <c r="I24" s="55"/>
      <c r="J24" s="19"/>
      <c r="K24" s="20"/>
      <c r="L24" s="20">
        <v>0</v>
      </c>
      <c r="M24" s="19">
        <v>0</v>
      </c>
      <c r="BE24" s="14"/>
      <c r="BF24" s="15"/>
      <c r="BG24" s="21"/>
      <c r="BH24" s="12" t="s">
        <v>350</v>
      </c>
    </row>
    <row r="25" spans="1:61" s="3" customFormat="1" ht="30.6" x14ac:dyDescent="0.3">
      <c r="A25" s="25"/>
      <c r="B25" s="26" t="s">
        <v>603</v>
      </c>
      <c r="C25" s="96" t="s">
        <v>604</v>
      </c>
      <c r="D25" s="96"/>
      <c r="E25" s="96"/>
      <c r="F25" s="27" t="s">
        <v>605</v>
      </c>
      <c r="G25" s="56"/>
      <c r="H25" s="55"/>
      <c r="I25" s="55"/>
      <c r="J25" s="19"/>
      <c r="K25" s="20"/>
      <c r="L25" s="20">
        <v>0</v>
      </c>
      <c r="M25" s="19">
        <v>0</v>
      </c>
      <c r="BE25" s="14"/>
      <c r="BF25" s="15"/>
      <c r="BG25" s="21"/>
      <c r="BH25" s="12" t="s">
        <v>604</v>
      </c>
    </row>
    <row r="26" spans="1:61" s="3" customFormat="1" ht="51" x14ac:dyDescent="0.3">
      <c r="A26" s="16" t="s">
        <v>20</v>
      </c>
      <c r="B26" s="17" t="s">
        <v>1405</v>
      </c>
      <c r="C26" s="95" t="s">
        <v>1406</v>
      </c>
      <c r="D26" s="95"/>
      <c r="E26" s="95"/>
      <c r="F26" s="16" t="s">
        <v>25</v>
      </c>
      <c r="G26" s="55">
        <v>2</v>
      </c>
      <c r="H26" s="55">
        <f t="shared" ref="H26:H78" si="0">I26/G26</f>
        <v>0</v>
      </c>
      <c r="I26" s="55">
        <f t="shared" ref="I26:I78" si="1">J26/1.2</f>
        <v>0</v>
      </c>
      <c r="J26" s="19">
        <v>0</v>
      </c>
      <c r="K26" s="20">
        <f t="shared" ref="K26:K78" si="2">L26/G26</f>
        <v>925.32</v>
      </c>
      <c r="L26" s="20">
        <v>1850.63</v>
      </c>
      <c r="M26" s="19">
        <v>2220.7600000000002</v>
      </c>
      <c r="BE26" s="14"/>
      <c r="BF26" s="15"/>
      <c r="BG26" s="21" t="s">
        <v>1406</v>
      </c>
      <c r="BH26" s="12"/>
    </row>
    <row r="27" spans="1:61" s="3" customFormat="1" ht="14.4" x14ac:dyDescent="0.3">
      <c r="A27" s="603" t="s">
        <v>1407</v>
      </c>
      <c r="B27" s="604"/>
      <c r="C27" s="604"/>
      <c r="D27" s="604"/>
      <c r="E27" s="604"/>
      <c r="F27" s="604"/>
      <c r="G27" s="604"/>
      <c r="H27" s="436"/>
      <c r="I27" s="436"/>
      <c r="J27" s="437"/>
      <c r="K27" s="438"/>
      <c r="L27" s="20">
        <v>0</v>
      </c>
      <c r="M27" s="19">
        <v>0</v>
      </c>
      <c r="BE27" s="14"/>
      <c r="BF27" s="15" t="s">
        <v>1407</v>
      </c>
      <c r="BG27" s="21"/>
      <c r="BH27" s="12"/>
    </row>
    <row r="28" spans="1:61" s="3" customFormat="1" ht="31.8" x14ac:dyDescent="0.3">
      <c r="A28" s="16" t="s">
        <v>22</v>
      </c>
      <c r="B28" s="17" t="s">
        <v>1408</v>
      </c>
      <c r="C28" s="95" t="s">
        <v>1409</v>
      </c>
      <c r="D28" s="95"/>
      <c r="E28" s="95"/>
      <c r="F28" s="16" t="s">
        <v>25</v>
      </c>
      <c r="G28" s="55">
        <v>2</v>
      </c>
      <c r="H28" s="55">
        <f t="shared" si="0"/>
        <v>6171.73</v>
      </c>
      <c r="I28" s="55">
        <f t="shared" si="1"/>
        <v>12343.46</v>
      </c>
      <c r="J28" s="19">
        <v>14812.15</v>
      </c>
      <c r="K28" s="20">
        <f t="shared" si="2"/>
        <v>4930</v>
      </c>
      <c r="L28" s="20">
        <v>9859.99</v>
      </c>
      <c r="M28" s="19">
        <v>11831.99</v>
      </c>
      <c r="BE28" s="14"/>
      <c r="BF28" s="15"/>
      <c r="BG28" s="21" t="s">
        <v>1409</v>
      </c>
      <c r="BH28" s="12"/>
    </row>
    <row r="29" spans="1:61" s="3" customFormat="1" ht="21.6" x14ac:dyDescent="0.3">
      <c r="A29" s="36" t="s">
        <v>75</v>
      </c>
      <c r="B29" s="37" t="s">
        <v>1410</v>
      </c>
      <c r="C29" s="97" t="s">
        <v>1411</v>
      </c>
      <c r="D29" s="97"/>
      <c r="E29" s="97"/>
      <c r="F29" s="38" t="s">
        <v>72</v>
      </c>
      <c r="G29" s="81"/>
      <c r="H29" s="55"/>
      <c r="I29" s="55"/>
      <c r="J29" s="19"/>
      <c r="K29" s="20"/>
      <c r="L29" s="20">
        <v>0</v>
      </c>
      <c r="M29" s="19">
        <v>0</v>
      </c>
      <c r="BE29" s="14"/>
      <c r="BF29" s="15"/>
      <c r="BG29" s="21"/>
      <c r="BH29" s="12"/>
      <c r="BI29" s="41" t="s">
        <v>1411</v>
      </c>
    </row>
    <row r="30" spans="1:61" s="3" customFormat="1" ht="21.6" x14ac:dyDescent="0.3">
      <c r="A30" s="25"/>
      <c r="B30" s="26" t="s">
        <v>1412</v>
      </c>
      <c r="C30" s="96" t="s">
        <v>1413</v>
      </c>
      <c r="D30" s="96"/>
      <c r="E30" s="96"/>
      <c r="F30" s="27" t="s">
        <v>67</v>
      </c>
      <c r="G30" s="56"/>
      <c r="H30" s="55"/>
      <c r="I30" s="55"/>
      <c r="J30" s="19"/>
      <c r="K30" s="20"/>
      <c r="L30" s="20">
        <v>0</v>
      </c>
      <c r="M30" s="19">
        <v>0</v>
      </c>
      <c r="BE30" s="14"/>
      <c r="BF30" s="15"/>
      <c r="BG30" s="21"/>
      <c r="BH30" s="12" t="s">
        <v>1413</v>
      </c>
      <c r="BI30" s="41"/>
    </row>
    <row r="31" spans="1:61" s="3" customFormat="1" ht="21.6" x14ac:dyDescent="0.3">
      <c r="A31" s="25"/>
      <c r="B31" s="26" t="s">
        <v>1415</v>
      </c>
      <c r="C31" s="96" t="s">
        <v>1416</v>
      </c>
      <c r="D31" s="96"/>
      <c r="E31" s="96"/>
      <c r="F31" s="27" t="s">
        <v>1082</v>
      </c>
      <c r="G31" s="56"/>
      <c r="H31" s="55"/>
      <c r="I31" s="55"/>
      <c r="J31" s="19"/>
      <c r="K31" s="20"/>
      <c r="L31" s="20">
        <v>0</v>
      </c>
      <c r="M31" s="19">
        <v>0</v>
      </c>
      <c r="BE31" s="14"/>
      <c r="BF31" s="15"/>
      <c r="BG31" s="21"/>
      <c r="BH31" s="12" t="s">
        <v>1416</v>
      </c>
      <c r="BI31" s="41"/>
    </row>
    <row r="32" spans="1:61" s="3" customFormat="1" ht="20.399999999999999" x14ac:dyDescent="0.3">
      <c r="A32" s="36" t="s">
        <v>75</v>
      </c>
      <c r="B32" s="37" t="s">
        <v>1417</v>
      </c>
      <c r="C32" s="97" t="s">
        <v>1418</v>
      </c>
      <c r="D32" s="97"/>
      <c r="E32" s="97"/>
      <c r="F32" s="38" t="s">
        <v>112</v>
      </c>
      <c r="G32" s="81"/>
      <c r="H32" s="55"/>
      <c r="I32" s="55"/>
      <c r="J32" s="19"/>
      <c r="K32" s="20"/>
      <c r="L32" s="20">
        <v>0</v>
      </c>
      <c r="M32" s="19">
        <v>0</v>
      </c>
      <c r="BE32" s="14"/>
      <c r="BF32" s="15"/>
      <c r="BG32" s="21"/>
      <c r="BH32" s="12"/>
      <c r="BI32" s="41" t="s">
        <v>1418</v>
      </c>
    </row>
    <row r="33" spans="1:65" s="3" customFormat="1" ht="14.4" x14ac:dyDescent="0.3">
      <c r="A33" s="36" t="s">
        <v>75</v>
      </c>
      <c r="B33" s="37" t="s">
        <v>1419</v>
      </c>
      <c r="C33" s="97" t="s">
        <v>1420</v>
      </c>
      <c r="D33" s="97"/>
      <c r="E33" s="97"/>
      <c r="F33" s="38" t="s">
        <v>426</v>
      </c>
      <c r="G33" s="81"/>
      <c r="H33" s="55"/>
      <c r="I33" s="55"/>
      <c r="J33" s="19"/>
      <c r="K33" s="20"/>
      <c r="L33" s="20">
        <v>0</v>
      </c>
      <c r="M33" s="19">
        <v>0</v>
      </c>
      <c r="BE33" s="14"/>
      <c r="BF33" s="15"/>
      <c r="BG33" s="21"/>
      <c r="BH33" s="12"/>
      <c r="BI33" s="41" t="s">
        <v>1420</v>
      </c>
    </row>
    <row r="34" spans="1:65" s="3" customFormat="1" ht="51" x14ac:dyDescent="0.3">
      <c r="A34" s="25"/>
      <c r="B34" s="26" t="s">
        <v>1421</v>
      </c>
      <c r="C34" s="96" t="s">
        <v>1406</v>
      </c>
      <c r="D34" s="96"/>
      <c r="E34" s="96"/>
      <c r="F34" s="27" t="s">
        <v>25</v>
      </c>
      <c r="G34" s="56"/>
      <c r="H34" s="55"/>
      <c r="I34" s="55"/>
      <c r="J34" s="19"/>
      <c r="K34" s="20"/>
      <c r="L34" s="20">
        <v>0</v>
      </c>
      <c r="M34" s="19">
        <v>0</v>
      </c>
      <c r="BE34" s="14"/>
      <c r="BF34" s="15"/>
      <c r="BG34" s="21"/>
      <c r="BH34" s="12" t="s">
        <v>1406</v>
      </c>
      <c r="BI34" s="41"/>
    </row>
    <row r="35" spans="1:65" s="3" customFormat="1" ht="40.799999999999997" x14ac:dyDescent="0.3">
      <c r="A35" s="36" t="s">
        <v>75</v>
      </c>
      <c r="B35" s="37" t="s">
        <v>1423</v>
      </c>
      <c r="C35" s="97" t="s">
        <v>1424</v>
      </c>
      <c r="D35" s="97"/>
      <c r="E35" s="97"/>
      <c r="F35" s="38" t="s">
        <v>402</v>
      </c>
      <c r="G35" s="81"/>
      <c r="H35" s="55"/>
      <c r="I35" s="55"/>
      <c r="J35" s="19"/>
      <c r="K35" s="20"/>
      <c r="L35" s="20">
        <v>0</v>
      </c>
      <c r="M35" s="19">
        <v>0</v>
      </c>
      <c r="BE35" s="14"/>
      <c r="BF35" s="15"/>
      <c r="BG35" s="21"/>
      <c r="BH35" s="12"/>
      <c r="BI35" s="41" t="s">
        <v>1424</v>
      </c>
    </row>
    <row r="36" spans="1:65" s="3" customFormat="1" ht="20.399999999999999" x14ac:dyDescent="0.3">
      <c r="A36" s="36" t="s">
        <v>75</v>
      </c>
      <c r="B36" s="37" t="s">
        <v>1425</v>
      </c>
      <c r="C36" s="97" t="s">
        <v>1426</v>
      </c>
      <c r="D36" s="97"/>
      <c r="E36" s="97"/>
      <c r="F36" s="38" t="s">
        <v>1045</v>
      </c>
      <c r="G36" s="81"/>
      <c r="H36" s="55"/>
      <c r="I36" s="55"/>
      <c r="J36" s="19"/>
      <c r="K36" s="20"/>
      <c r="L36" s="20">
        <v>0</v>
      </c>
      <c r="M36" s="19">
        <v>0</v>
      </c>
      <c r="BE36" s="14"/>
      <c r="BF36" s="15"/>
      <c r="BG36" s="21"/>
      <c r="BH36" s="12"/>
      <c r="BI36" s="41" t="s">
        <v>1426</v>
      </c>
    </row>
    <row r="37" spans="1:65" s="3" customFormat="1" ht="20.399999999999999" x14ac:dyDescent="0.3">
      <c r="A37" s="36" t="s">
        <v>75</v>
      </c>
      <c r="B37" s="37" t="s">
        <v>1427</v>
      </c>
      <c r="C37" s="97" t="s">
        <v>1428</v>
      </c>
      <c r="D37" s="97"/>
      <c r="E37" s="97"/>
      <c r="F37" s="38" t="s">
        <v>112</v>
      </c>
      <c r="G37" s="81"/>
      <c r="H37" s="55"/>
      <c r="I37" s="55"/>
      <c r="J37" s="19"/>
      <c r="K37" s="20"/>
      <c r="L37" s="20">
        <v>0</v>
      </c>
      <c r="M37" s="19">
        <v>0</v>
      </c>
      <c r="BE37" s="14"/>
      <c r="BF37" s="15"/>
      <c r="BG37" s="21"/>
      <c r="BH37" s="12"/>
      <c r="BI37" s="41" t="s">
        <v>1428</v>
      </c>
    </row>
    <row r="38" spans="1:65" s="3" customFormat="1" ht="30.6" x14ac:dyDescent="0.3">
      <c r="A38" s="25" t="s">
        <v>126</v>
      </c>
      <c r="B38" s="26" t="s">
        <v>1429</v>
      </c>
      <c r="C38" s="96" t="s">
        <v>1430</v>
      </c>
      <c r="D38" s="96"/>
      <c r="E38" s="96"/>
      <c r="F38" s="27" t="s">
        <v>112</v>
      </c>
      <c r="G38" s="56"/>
      <c r="H38" s="55"/>
      <c r="I38" s="55"/>
      <c r="J38" s="19"/>
      <c r="K38" s="20"/>
      <c r="L38" s="20">
        <v>0</v>
      </c>
      <c r="M38" s="19">
        <v>0</v>
      </c>
      <c r="BE38" s="14"/>
      <c r="BF38" s="15"/>
      <c r="BG38" s="21"/>
      <c r="BH38" s="12"/>
      <c r="BI38" s="41"/>
      <c r="BJ38" s="12" t="s">
        <v>1430</v>
      </c>
    </row>
    <row r="39" spans="1:65" s="3" customFormat="1" ht="30.6" x14ac:dyDescent="0.3">
      <c r="A39" s="25" t="s">
        <v>126</v>
      </c>
      <c r="B39" s="26" t="s">
        <v>1431</v>
      </c>
      <c r="C39" s="96" t="s">
        <v>1432</v>
      </c>
      <c r="D39" s="96"/>
      <c r="E39" s="96"/>
      <c r="F39" s="27" t="s">
        <v>112</v>
      </c>
      <c r="G39" s="56"/>
      <c r="H39" s="55"/>
      <c r="I39" s="55"/>
      <c r="J39" s="19"/>
      <c r="K39" s="20"/>
      <c r="L39" s="20">
        <v>0</v>
      </c>
      <c r="M39" s="19">
        <v>0</v>
      </c>
      <c r="BE39" s="14"/>
      <c r="BF39" s="15"/>
      <c r="BG39" s="21"/>
      <c r="BH39" s="12"/>
      <c r="BI39" s="41"/>
      <c r="BJ39" s="12" t="s">
        <v>1432</v>
      </c>
    </row>
    <row r="40" spans="1:65" s="3" customFormat="1" ht="21.6" x14ac:dyDescent="0.3">
      <c r="A40" s="25" t="s">
        <v>126</v>
      </c>
      <c r="B40" s="26" t="s">
        <v>1433</v>
      </c>
      <c r="C40" s="96" t="s">
        <v>1434</v>
      </c>
      <c r="D40" s="96"/>
      <c r="E40" s="96"/>
      <c r="F40" s="27" t="s">
        <v>402</v>
      </c>
      <c r="G40" s="56"/>
      <c r="H40" s="55"/>
      <c r="I40" s="55"/>
      <c r="J40" s="19"/>
      <c r="K40" s="20"/>
      <c r="L40" s="20">
        <v>0</v>
      </c>
      <c r="M40" s="19">
        <v>0</v>
      </c>
      <c r="BE40" s="14"/>
      <c r="BF40" s="15"/>
      <c r="BG40" s="21"/>
      <c r="BH40" s="12"/>
      <c r="BI40" s="41"/>
      <c r="BJ40" s="12" t="s">
        <v>1434</v>
      </c>
    </row>
    <row r="41" spans="1:65" s="3" customFormat="1" ht="21.6" x14ac:dyDescent="0.3">
      <c r="A41" s="25" t="s">
        <v>126</v>
      </c>
      <c r="B41" s="26" t="s">
        <v>1435</v>
      </c>
      <c r="C41" s="96" t="s">
        <v>1436</v>
      </c>
      <c r="D41" s="96"/>
      <c r="E41" s="96"/>
      <c r="F41" s="27" t="s">
        <v>402</v>
      </c>
      <c r="G41" s="56"/>
      <c r="H41" s="55"/>
      <c r="I41" s="55"/>
      <c r="J41" s="19"/>
      <c r="K41" s="20"/>
      <c r="L41" s="20">
        <v>0</v>
      </c>
      <c r="M41" s="19">
        <v>0</v>
      </c>
      <c r="BE41" s="14"/>
      <c r="BF41" s="15"/>
      <c r="BG41" s="21"/>
      <c r="BH41" s="12"/>
      <c r="BI41" s="41"/>
      <c r="BJ41" s="12" t="s">
        <v>1436</v>
      </c>
    </row>
    <row r="42" spans="1:65" s="474" customFormat="1" ht="21.6" x14ac:dyDescent="0.3">
      <c r="A42" s="470" t="s">
        <v>1437</v>
      </c>
      <c r="B42" s="471" t="s">
        <v>1438</v>
      </c>
      <c r="C42" s="472" t="s">
        <v>1439</v>
      </c>
      <c r="D42" s="472"/>
      <c r="E42" s="472"/>
      <c r="F42" s="470" t="s">
        <v>1178</v>
      </c>
      <c r="G42" s="473">
        <v>2</v>
      </c>
      <c r="H42" s="473">
        <f t="shared" si="0"/>
        <v>0</v>
      </c>
      <c r="I42" s="473">
        <f t="shared" si="1"/>
        <v>0</v>
      </c>
      <c r="J42" s="469">
        <v>0</v>
      </c>
      <c r="K42" s="469">
        <f t="shared" si="2"/>
        <v>36143.85</v>
      </c>
      <c r="L42" s="20">
        <v>72287.69</v>
      </c>
      <c r="M42" s="19">
        <v>86745.23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14"/>
      <c r="BF42" s="15"/>
      <c r="BG42" s="21" t="s">
        <v>1439</v>
      </c>
      <c r="BH42" s="12"/>
      <c r="BI42" s="41"/>
      <c r="BJ42" s="12"/>
      <c r="BK42" s="3"/>
      <c r="BL42" s="3"/>
      <c r="BM42" s="3"/>
    </row>
    <row r="43" spans="1:65" s="3" customFormat="1" ht="51" x14ac:dyDescent="0.3">
      <c r="A43" s="16" t="s">
        <v>35</v>
      </c>
      <c r="B43" s="17" t="s">
        <v>1440</v>
      </c>
      <c r="C43" s="95" t="s">
        <v>1441</v>
      </c>
      <c r="D43" s="95"/>
      <c r="E43" s="95"/>
      <c r="F43" s="16" t="s">
        <v>112</v>
      </c>
      <c r="G43" s="55">
        <v>10</v>
      </c>
      <c r="H43" s="55">
        <f t="shared" si="0"/>
        <v>0</v>
      </c>
      <c r="I43" s="55">
        <v>0</v>
      </c>
      <c r="J43" s="19">
        <v>0</v>
      </c>
      <c r="K43" s="20">
        <f t="shared" si="2"/>
        <v>45.62</v>
      </c>
      <c r="L43" s="20">
        <v>456.16</v>
      </c>
      <c r="M43" s="19">
        <v>547.39</v>
      </c>
      <c r="BE43" s="14"/>
      <c r="BF43" s="15"/>
      <c r="BG43" s="21" t="s">
        <v>1441</v>
      </c>
      <c r="BH43" s="12"/>
      <c r="BI43" s="41"/>
      <c r="BJ43" s="12"/>
    </row>
    <row r="44" spans="1:65" s="3" customFormat="1" ht="14.4" x14ac:dyDescent="0.3">
      <c r="A44" s="603" t="s">
        <v>1442</v>
      </c>
      <c r="B44" s="604"/>
      <c r="C44" s="604"/>
      <c r="D44" s="604"/>
      <c r="E44" s="604"/>
      <c r="F44" s="604"/>
      <c r="G44" s="604"/>
      <c r="H44" s="436"/>
      <c r="I44" s="436"/>
      <c r="J44" s="437"/>
      <c r="K44" s="438"/>
      <c r="L44" s="20">
        <v>0</v>
      </c>
      <c r="M44" s="19">
        <v>0</v>
      </c>
      <c r="BE44" s="14"/>
      <c r="BF44" s="15" t="s">
        <v>1442</v>
      </c>
      <c r="BG44" s="21"/>
      <c r="BH44" s="12"/>
      <c r="BI44" s="41"/>
      <c r="BJ44" s="12"/>
    </row>
    <row r="45" spans="1:65" s="3" customFormat="1" ht="40.799999999999997" x14ac:dyDescent="0.3">
      <c r="A45" s="16" t="s">
        <v>40</v>
      </c>
      <c r="B45" s="17" t="s">
        <v>1443</v>
      </c>
      <c r="C45" s="95" t="s">
        <v>1444</v>
      </c>
      <c r="D45" s="95"/>
      <c r="E45" s="95"/>
      <c r="F45" s="16" t="s">
        <v>1257</v>
      </c>
      <c r="G45" s="55">
        <v>0.2</v>
      </c>
      <c r="H45" s="55">
        <f t="shared" si="0"/>
        <v>184936.8</v>
      </c>
      <c r="I45" s="55">
        <f t="shared" si="1"/>
        <v>36987.360000000001</v>
      </c>
      <c r="J45" s="19">
        <f>42271.27*1.05</f>
        <v>44384.83</v>
      </c>
      <c r="K45" s="20">
        <v>478.06</v>
      </c>
      <c r="L45" s="20">
        <v>980.08</v>
      </c>
      <c r="M45" s="19">
        <v>1176.0899999999999</v>
      </c>
      <c r="BE45" s="14"/>
      <c r="BF45" s="15"/>
      <c r="BG45" s="21" t="s">
        <v>1444</v>
      </c>
      <c r="BH45" s="12"/>
      <c r="BI45" s="41"/>
      <c r="BJ45" s="12"/>
    </row>
    <row r="46" spans="1:65" s="3" customFormat="1" ht="20.399999999999999" x14ac:dyDescent="0.3">
      <c r="A46" s="25"/>
      <c r="B46" s="26" t="s">
        <v>1445</v>
      </c>
      <c r="C46" s="96" t="s">
        <v>1446</v>
      </c>
      <c r="D46" s="96"/>
      <c r="E46" s="96"/>
      <c r="F46" s="27" t="s">
        <v>67</v>
      </c>
      <c r="G46" s="56"/>
      <c r="H46" s="55"/>
      <c r="I46" s="55"/>
      <c r="J46" s="19"/>
      <c r="K46" s="20"/>
      <c r="L46" s="20">
        <v>0</v>
      </c>
      <c r="M46" s="19">
        <v>0</v>
      </c>
      <c r="BE46" s="14"/>
      <c r="BF46" s="15"/>
      <c r="BG46" s="21"/>
      <c r="BH46" s="12" t="s">
        <v>1446</v>
      </c>
      <c r="BI46" s="41"/>
      <c r="BJ46" s="12"/>
    </row>
    <row r="47" spans="1:65" s="3" customFormat="1" ht="30.6" x14ac:dyDescent="0.3">
      <c r="A47" s="25"/>
      <c r="B47" s="26" t="s">
        <v>1447</v>
      </c>
      <c r="C47" s="96" t="s">
        <v>1448</v>
      </c>
      <c r="D47" s="96"/>
      <c r="E47" s="96"/>
      <c r="F47" s="27" t="s">
        <v>67</v>
      </c>
      <c r="G47" s="56"/>
      <c r="H47" s="55"/>
      <c r="I47" s="55"/>
      <c r="J47" s="19"/>
      <c r="K47" s="20"/>
      <c r="L47" s="20">
        <v>0</v>
      </c>
      <c r="M47" s="19">
        <v>0</v>
      </c>
      <c r="BE47" s="14"/>
      <c r="BF47" s="15"/>
      <c r="BG47" s="21"/>
      <c r="BH47" s="12" t="s">
        <v>1448</v>
      </c>
      <c r="BI47" s="41"/>
      <c r="BJ47" s="12"/>
    </row>
    <row r="48" spans="1:65" s="3" customFormat="1" ht="20.399999999999999" x14ac:dyDescent="0.3">
      <c r="A48" s="25"/>
      <c r="B48" s="26" t="s">
        <v>1449</v>
      </c>
      <c r="C48" s="96" t="s">
        <v>1450</v>
      </c>
      <c r="D48" s="96"/>
      <c r="E48" s="96"/>
      <c r="F48" s="27" t="s">
        <v>72</v>
      </c>
      <c r="G48" s="56"/>
      <c r="H48" s="55"/>
      <c r="I48" s="55"/>
      <c r="J48" s="19"/>
      <c r="K48" s="20"/>
      <c r="L48" s="20">
        <v>0</v>
      </c>
      <c r="M48" s="19">
        <v>0</v>
      </c>
      <c r="BE48" s="14"/>
      <c r="BF48" s="15"/>
      <c r="BG48" s="21"/>
      <c r="BH48" s="12" t="s">
        <v>1450</v>
      </c>
      <c r="BI48" s="41"/>
      <c r="BJ48" s="12"/>
    </row>
    <row r="49" spans="1:65" s="3" customFormat="1" ht="14.4" x14ac:dyDescent="0.3">
      <c r="A49" s="36" t="s">
        <v>139</v>
      </c>
      <c r="B49" s="37" t="s">
        <v>1451</v>
      </c>
      <c r="C49" s="97" t="s">
        <v>1452</v>
      </c>
      <c r="D49" s="97"/>
      <c r="E49" s="97"/>
      <c r="F49" s="38" t="s">
        <v>38</v>
      </c>
      <c r="G49" s="81"/>
      <c r="H49" s="55"/>
      <c r="I49" s="55"/>
      <c r="J49" s="19"/>
      <c r="K49" s="20"/>
      <c r="L49" s="20">
        <v>0</v>
      </c>
      <c r="M49" s="19">
        <v>0</v>
      </c>
      <c r="BE49" s="14"/>
      <c r="BF49" s="15"/>
      <c r="BG49" s="21"/>
      <c r="BH49" s="12"/>
      <c r="BI49" s="41" t="s">
        <v>1452</v>
      </c>
      <c r="BJ49" s="12"/>
    </row>
    <row r="50" spans="1:65" s="474" customFormat="1" ht="20.399999999999999" x14ac:dyDescent="0.3">
      <c r="A50" s="470" t="s">
        <v>1453</v>
      </c>
      <c r="B50" s="471" t="s">
        <v>1454</v>
      </c>
      <c r="C50" s="472" t="s">
        <v>1455</v>
      </c>
      <c r="D50" s="472"/>
      <c r="E50" s="472"/>
      <c r="F50" s="470" t="s">
        <v>1456</v>
      </c>
      <c r="G50" s="473">
        <v>2</v>
      </c>
      <c r="H50" s="473">
        <f t="shared" si="0"/>
        <v>0</v>
      </c>
      <c r="I50" s="473">
        <f t="shared" si="1"/>
        <v>0</v>
      </c>
      <c r="J50" s="469">
        <v>0</v>
      </c>
      <c r="K50" s="469">
        <f t="shared" si="2"/>
        <v>8180.3</v>
      </c>
      <c r="L50" s="20">
        <v>16360.6</v>
      </c>
      <c r="M50" s="19">
        <v>19632.72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14"/>
      <c r="BF50" s="15"/>
      <c r="BG50" s="21" t="s">
        <v>1455</v>
      </c>
      <c r="BH50" s="12"/>
      <c r="BI50" s="41"/>
      <c r="BJ50" s="12"/>
      <c r="BK50" s="3"/>
      <c r="BL50" s="3"/>
      <c r="BM50" s="3"/>
    </row>
    <row r="51" spans="1:65" s="3" customFormat="1" ht="14.4" x14ac:dyDescent="0.3">
      <c r="A51" s="603" t="s">
        <v>1457</v>
      </c>
      <c r="B51" s="604"/>
      <c r="C51" s="604"/>
      <c r="D51" s="604"/>
      <c r="E51" s="604"/>
      <c r="F51" s="604"/>
      <c r="G51" s="604"/>
      <c r="H51" s="436"/>
      <c r="I51" s="436"/>
      <c r="J51" s="437"/>
      <c r="K51" s="438"/>
      <c r="L51" s="20">
        <v>0</v>
      </c>
      <c r="M51" s="19">
        <v>0</v>
      </c>
      <c r="BE51" s="14"/>
      <c r="BF51" s="15" t="s">
        <v>1457</v>
      </c>
      <c r="BG51" s="21"/>
      <c r="BH51" s="12"/>
      <c r="BI51" s="41"/>
      <c r="BJ51" s="12"/>
    </row>
    <row r="52" spans="1:65" s="3" customFormat="1" ht="14.4" x14ac:dyDescent="0.3">
      <c r="A52" s="16" t="s">
        <v>52</v>
      </c>
      <c r="B52" s="17" t="s">
        <v>1458</v>
      </c>
      <c r="C52" s="568" t="s">
        <v>1459</v>
      </c>
      <c r="D52" s="568"/>
      <c r="E52" s="568"/>
      <c r="F52" s="16" t="s">
        <v>38</v>
      </c>
      <c r="G52" s="55">
        <v>1</v>
      </c>
      <c r="H52" s="55">
        <f t="shared" si="0"/>
        <v>6532.33</v>
      </c>
      <c r="I52" s="55">
        <f t="shared" si="1"/>
        <v>6532.33</v>
      </c>
      <c r="J52" s="19">
        <v>7838.79</v>
      </c>
      <c r="K52" s="20">
        <f t="shared" si="2"/>
        <v>999.53</v>
      </c>
      <c r="L52" s="20">
        <v>999.53</v>
      </c>
      <c r="M52" s="19">
        <v>1199.43</v>
      </c>
      <c r="BE52" s="14"/>
      <c r="BF52" s="15"/>
      <c r="BG52" s="21" t="s">
        <v>1459</v>
      </c>
      <c r="BH52" s="12"/>
      <c r="BI52" s="41"/>
      <c r="BJ52" s="12"/>
    </row>
    <row r="53" spans="1:65" s="3" customFormat="1" ht="14.4" x14ac:dyDescent="0.3">
      <c r="A53" s="25"/>
      <c r="B53" s="26" t="s">
        <v>273</v>
      </c>
      <c r="C53" s="600" t="s">
        <v>274</v>
      </c>
      <c r="D53" s="600"/>
      <c r="E53" s="600"/>
      <c r="F53" s="27" t="s">
        <v>67</v>
      </c>
      <c r="G53" s="56"/>
      <c r="H53" s="55"/>
      <c r="I53" s="55"/>
      <c r="J53" s="19"/>
      <c r="K53" s="20"/>
      <c r="L53" s="20">
        <v>0</v>
      </c>
      <c r="M53" s="19">
        <v>0</v>
      </c>
      <c r="BE53" s="14"/>
      <c r="BF53" s="15"/>
      <c r="BG53" s="21"/>
      <c r="BH53" s="12" t="s">
        <v>274</v>
      </c>
      <c r="BI53" s="41"/>
      <c r="BJ53" s="12"/>
    </row>
    <row r="54" spans="1:65" s="3" customFormat="1" ht="21.6" x14ac:dyDescent="0.3">
      <c r="A54" s="25"/>
      <c r="B54" s="26" t="s">
        <v>1460</v>
      </c>
      <c r="C54" s="600" t="s">
        <v>1461</v>
      </c>
      <c r="D54" s="600"/>
      <c r="E54" s="600"/>
      <c r="F54" s="27" t="s">
        <v>72</v>
      </c>
      <c r="G54" s="56"/>
      <c r="H54" s="55"/>
      <c r="I54" s="55"/>
      <c r="J54" s="19"/>
      <c r="K54" s="20"/>
      <c r="L54" s="20">
        <v>0</v>
      </c>
      <c r="M54" s="19">
        <v>0</v>
      </c>
      <c r="BE54" s="14"/>
      <c r="BF54" s="15"/>
      <c r="BG54" s="21"/>
      <c r="BH54" s="12" t="s">
        <v>1461</v>
      </c>
      <c r="BI54" s="41"/>
      <c r="BJ54" s="12"/>
    </row>
    <row r="55" spans="1:65" s="3" customFormat="1" ht="14.4" x14ac:dyDescent="0.3">
      <c r="A55" s="25"/>
      <c r="B55" s="26" t="s">
        <v>1462</v>
      </c>
      <c r="C55" s="600" t="s">
        <v>1463</v>
      </c>
      <c r="D55" s="600"/>
      <c r="E55" s="600"/>
      <c r="F55" s="27" t="s">
        <v>72</v>
      </c>
      <c r="G55" s="56"/>
      <c r="H55" s="55"/>
      <c r="I55" s="55"/>
      <c r="J55" s="19"/>
      <c r="K55" s="20"/>
      <c r="L55" s="20">
        <v>0</v>
      </c>
      <c r="M55" s="19">
        <v>0</v>
      </c>
      <c r="BE55" s="14"/>
      <c r="BF55" s="15"/>
      <c r="BG55" s="21"/>
      <c r="BH55" s="12" t="s">
        <v>1463</v>
      </c>
      <c r="BI55" s="41"/>
      <c r="BJ55" s="12"/>
    </row>
    <row r="56" spans="1:65" s="3" customFormat="1" ht="31.8" x14ac:dyDescent="0.3">
      <c r="A56" s="25"/>
      <c r="B56" s="26" t="s">
        <v>1464</v>
      </c>
      <c r="C56" s="600" t="s">
        <v>1465</v>
      </c>
      <c r="D56" s="600"/>
      <c r="E56" s="600"/>
      <c r="F56" s="27" t="s">
        <v>67</v>
      </c>
      <c r="G56" s="56"/>
      <c r="H56" s="55"/>
      <c r="I56" s="55"/>
      <c r="J56" s="19"/>
      <c r="K56" s="20"/>
      <c r="L56" s="20">
        <v>0</v>
      </c>
      <c r="M56" s="19">
        <v>0</v>
      </c>
      <c r="BE56" s="14"/>
      <c r="BF56" s="15"/>
      <c r="BG56" s="21"/>
      <c r="BH56" s="12" t="s">
        <v>1465</v>
      </c>
      <c r="BI56" s="41"/>
      <c r="BJ56" s="12"/>
    </row>
    <row r="57" spans="1:65" s="3" customFormat="1" ht="14.4" x14ac:dyDescent="0.3">
      <c r="A57" s="25"/>
      <c r="B57" s="26" t="s">
        <v>411</v>
      </c>
      <c r="C57" s="600" t="s">
        <v>412</v>
      </c>
      <c r="D57" s="600"/>
      <c r="E57" s="600"/>
      <c r="F57" s="27" t="s">
        <v>67</v>
      </c>
      <c r="G57" s="56"/>
      <c r="H57" s="55"/>
      <c r="I57" s="55"/>
      <c r="J57" s="19"/>
      <c r="K57" s="20"/>
      <c r="L57" s="20">
        <v>0</v>
      </c>
      <c r="M57" s="19">
        <v>0</v>
      </c>
      <c r="BE57" s="14"/>
      <c r="BF57" s="15"/>
      <c r="BG57" s="21"/>
      <c r="BH57" s="12" t="s">
        <v>412</v>
      </c>
      <c r="BI57" s="41"/>
      <c r="BJ57" s="12"/>
    </row>
    <row r="58" spans="1:65" s="3" customFormat="1" ht="14.4" x14ac:dyDescent="0.3">
      <c r="A58" s="25"/>
      <c r="B58" s="26" t="s">
        <v>1402</v>
      </c>
      <c r="C58" s="600" t="s">
        <v>1403</v>
      </c>
      <c r="D58" s="600"/>
      <c r="E58" s="600"/>
      <c r="F58" s="27" t="s">
        <v>67</v>
      </c>
      <c r="G58" s="56"/>
      <c r="H58" s="55"/>
      <c r="I58" s="55"/>
      <c r="J58" s="19"/>
      <c r="K58" s="20"/>
      <c r="L58" s="20">
        <v>0</v>
      </c>
      <c r="M58" s="19">
        <v>0</v>
      </c>
      <c r="BE58" s="14"/>
      <c r="BF58" s="15"/>
      <c r="BG58" s="21"/>
      <c r="BH58" s="12" t="s">
        <v>1403</v>
      </c>
      <c r="BI58" s="41"/>
      <c r="BJ58" s="12"/>
    </row>
    <row r="59" spans="1:65" s="3" customFormat="1" ht="14.4" x14ac:dyDescent="0.3">
      <c r="A59" s="25"/>
      <c r="B59" s="26" t="s">
        <v>366</v>
      </c>
      <c r="C59" s="600" t="s">
        <v>367</v>
      </c>
      <c r="D59" s="600"/>
      <c r="E59" s="600"/>
      <c r="F59" s="27" t="s">
        <v>72</v>
      </c>
      <c r="G59" s="56"/>
      <c r="H59" s="55"/>
      <c r="I59" s="55"/>
      <c r="J59" s="19"/>
      <c r="K59" s="20"/>
      <c r="L59" s="20">
        <v>0</v>
      </c>
      <c r="M59" s="19">
        <v>0</v>
      </c>
      <c r="BE59" s="14"/>
      <c r="BF59" s="15"/>
      <c r="BG59" s="21"/>
      <c r="BH59" s="12" t="s">
        <v>367</v>
      </c>
      <c r="BI59" s="41"/>
      <c r="BJ59" s="12"/>
    </row>
    <row r="60" spans="1:65" s="3" customFormat="1" ht="14.4" x14ac:dyDescent="0.3">
      <c r="A60" s="25"/>
      <c r="B60" s="26" t="s">
        <v>349</v>
      </c>
      <c r="C60" s="600" t="s">
        <v>350</v>
      </c>
      <c r="D60" s="600"/>
      <c r="E60" s="600"/>
      <c r="F60" s="27" t="s">
        <v>72</v>
      </c>
      <c r="G60" s="56"/>
      <c r="H60" s="55"/>
      <c r="I60" s="55"/>
      <c r="J60" s="19"/>
      <c r="K60" s="20"/>
      <c r="L60" s="20">
        <v>0</v>
      </c>
      <c r="M60" s="19">
        <v>0</v>
      </c>
      <c r="BE60" s="14"/>
      <c r="BF60" s="15"/>
      <c r="BG60" s="21"/>
      <c r="BH60" s="12" t="s">
        <v>350</v>
      </c>
      <c r="BI60" s="41"/>
      <c r="BJ60" s="12"/>
    </row>
    <row r="61" spans="1:65" s="3" customFormat="1" ht="14.4" x14ac:dyDescent="0.3">
      <c r="A61" s="25"/>
      <c r="B61" s="26" t="s">
        <v>1470</v>
      </c>
      <c r="C61" s="600" t="s">
        <v>1471</v>
      </c>
      <c r="D61" s="600"/>
      <c r="E61" s="600"/>
      <c r="F61" s="27" t="s">
        <v>38</v>
      </c>
      <c r="G61" s="56"/>
      <c r="H61" s="55"/>
      <c r="I61" s="55"/>
      <c r="J61" s="19"/>
      <c r="K61" s="20"/>
      <c r="L61" s="20">
        <v>0</v>
      </c>
      <c r="M61" s="19">
        <v>0</v>
      </c>
      <c r="BE61" s="14"/>
      <c r="BF61" s="15"/>
      <c r="BG61" s="21"/>
      <c r="BH61" s="12" t="s">
        <v>1471</v>
      </c>
      <c r="BI61" s="41"/>
      <c r="BJ61" s="12"/>
    </row>
    <row r="62" spans="1:65" s="3" customFormat="1" ht="21.6" x14ac:dyDescent="0.3">
      <c r="A62" s="25"/>
      <c r="B62" s="26" t="s">
        <v>603</v>
      </c>
      <c r="C62" s="600" t="s">
        <v>604</v>
      </c>
      <c r="D62" s="600"/>
      <c r="E62" s="600"/>
      <c r="F62" s="27" t="s">
        <v>605</v>
      </c>
      <c r="G62" s="56"/>
      <c r="H62" s="55"/>
      <c r="I62" s="55"/>
      <c r="J62" s="19"/>
      <c r="K62" s="20"/>
      <c r="L62" s="20">
        <v>0</v>
      </c>
      <c r="M62" s="19">
        <v>0</v>
      </c>
      <c r="BE62" s="14"/>
      <c r="BF62" s="15"/>
      <c r="BG62" s="21"/>
      <c r="BH62" s="12" t="s">
        <v>604</v>
      </c>
      <c r="BI62" s="41"/>
      <c r="BJ62" s="12"/>
    </row>
    <row r="63" spans="1:65" s="474" customFormat="1" ht="21.6" x14ac:dyDescent="0.3">
      <c r="A63" s="470" t="s">
        <v>1472</v>
      </c>
      <c r="B63" s="471" t="s">
        <v>1473</v>
      </c>
      <c r="C63" s="611" t="s">
        <v>1474</v>
      </c>
      <c r="D63" s="611"/>
      <c r="E63" s="611"/>
      <c r="F63" s="470" t="s">
        <v>1456</v>
      </c>
      <c r="G63" s="473">
        <v>1</v>
      </c>
      <c r="H63" s="473">
        <f t="shared" si="0"/>
        <v>0</v>
      </c>
      <c r="I63" s="473">
        <f t="shared" si="1"/>
        <v>0</v>
      </c>
      <c r="J63" s="469">
        <v>0</v>
      </c>
      <c r="K63" s="469">
        <f t="shared" si="2"/>
        <v>8511.74</v>
      </c>
      <c r="L63" s="20">
        <v>8511.74</v>
      </c>
      <c r="M63" s="19">
        <v>10214.09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14"/>
      <c r="BF63" s="15"/>
      <c r="BG63" s="21" t="s">
        <v>1474</v>
      </c>
      <c r="BH63" s="12"/>
      <c r="BI63" s="41"/>
      <c r="BJ63" s="12"/>
      <c r="BK63" s="3"/>
      <c r="BL63" s="3"/>
      <c r="BM63" s="3"/>
    </row>
    <row r="64" spans="1:65" s="3" customFormat="1" ht="14.4" x14ac:dyDescent="0.3">
      <c r="A64" s="601" t="s">
        <v>1475</v>
      </c>
      <c r="B64" s="602"/>
      <c r="C64" s="602"/>
      <c r="D64" s="602"/>
      <c r="E64" s="602"/>
      <c r="F64" s="602"/>
      <c r="G64" s="602"/>
      <c r="H64" s="101"/>
      <c r="I64" s="101"/>
      <c r="J64" s="102"/>
      <c r="K64" s="353"/>
      <c r="L64" s="20">
        <v>0</v>
      </c>
      <c r="M64" s="19">
        <v>0</v>
      </c>
      <c r="BE64" s="14" t="s">
        <v>1475</v>
      </c>
      <c r="BF64" s="15"/>
      <c r="BG64" s="21"/>
      <c r="BH64" s="12"/>
      <c r="BI64" s="41"/>
      <c r="BJ64" s="12"/>
    </row>
    <row r="65" spans="1:62" s="3" customFormat="1" ht="14.4" x14ac:dyDescent="0.3">
      <c r="A65" s="603" t="s">
        <v>1476</v>
      </c>
      <c r="B65" s="604"/>
      <c r="C65" s="604"/>
      <c r="D65" s="604"/>
      <c r="E65" s="604"/>
      <c r="F65" s="604"/>
      <c r="G65" s="604"/>
      <c r="H65" s="436"/>
      <c r="I65" s="436"/>
      <c r="J65" s="437"/>
      <c r="K65" s="438"/>
      <c r="L65" s="20">
        <v>0</v>
      </c>
      <c r="M65" s="19">
        <v>0</v>
      </c>
      <c r="BE65" s="14"/>
      <c r="BF65" s="15" t="s">
        <v>1476</v>
      </c>
      <c r="BG65" s="21"/>
      <c r="BH65" s="12"/>
      <c r="BI65" s="41"/>
      <c r="BJ65" s="12"/>
    </row>
    <row r="66" spans="1:62" s="3" customFormat="1" ht="40.799999999999997" x14ac:dyDescent="0.3">
      <c r="A66" s="16" t="s">
        <v>56</v>
      </c>
      <c r="B66" s="17" t="s">
        <v>1477</v>
      </c>
      <c r="C66" s="95" t="s">
        <v>1478</v>
      </c>
      <c r="D66" s="95"/>
      <c r="E66" s="95"/>
      <c r="F66" s="16" t="s">
        <v>38</v>
      </c>
      <c r="G66" s="55">
        <v>2</v>
      </c>
      <c r="H66" s="55">
        <f t="shared" si="0"/>
        <v>1413.26</v>
      </c>
      <c r="I66" s="55">
        <f t="shared" si="1"/>
        <v>2826.52</v>
      </c>
      <c r="J66" s="19">
        <v>3391.82</v>
      </c>
      <c r="K66" s="20">
        <f t="shared" si="2"/>
        <v>0</v>
      </c>
      <c r="L66" s="20">
        <v>0</v>
      </c>
      <c r="M66" s="19">
        <v>0</v>
      </c>
      <c r="BE66" s="14"/>
      <c r="BF66" s="15"/>
      <c r="BG66" s="21" t="s">
        <v>1478</v>
      </c>
      <c r="BH66" s="12"/>
      <c r="BI66" s="41"/>
      <c r="BJ66" s="12"/>
    </row>
    <row r="67" spans="1:62" s="3" customFormat="1" ht="20.399999999999999" x14ac:dyDescent="0.3">
      <c r="A67" s="25"/>
      <c r="B67" s="26" t="s">
        <v>387</v>
      </c>
      <c r="C67" s="96" t="s">
        <v>388</v>
      </c>
      <c r="D67" s="96"/>
      <c r="E67" s="96"/>
      <c r="F67" s="27" t="s">
        <v>72</v>
      </c>
      <c r="G67" s="56"/>
      <c r="H67" s="55"/>
      <c r="I67" s="55"/>
      <c r="J67" s="19"/>
      <c r="K67" s="20"/>
      <c r="L67" s="20">
        <v>0</v>
      </c>
      <c r="M67" s="19">
        <v>0</v>
      </c>
      <c r="BE67" s="14"/>
      <c r="BF67" s="15"/>
      <c r="BG67" s="21"/>
      <c r="BH67" s="12" t="s">
        <v>388</v>
      </c>
      <c r="BI67" s="41"/>
      <c r="BJ67" s="12"/>
    </row>
    <row r="68" spans="1:62" s="3" customFormat="1" ht="21.6" x14ac:dyDescent="0.3">
      <c r="A68" s="25"/>
      <c r="B68" s="26" t="s">
        <v>1480</v>
      </c>
      <c r="C68" s="96" t="s">
        <v>1481</v>
      </c>
      <c r="D68" s="96"/>
      <c r="E68" s="96"/>
      <c r="F68" s="27" t="s">
        <v>72</v>
      </c>
      <c r="G68" s="56"/>
      <c r="H68" s="55"/>
      <c r="I68" s="55"/>
      <c r="J68" s="19"/>
      <c r="K68" s="20"/>
      <c r="L68" s="20">
        <v>0</v>
      </c>
      <c r="M68" s="19">
        <v>0</v>
      </c>
      <c r="BE68" s="14"/>
      <c r="BF68" s="15"/>
      <c r="BG68" s="21"/>
      <c r="BH68" s="12" t="s">
        <v>1481</v>
      </c>
      <c r="BI68" s="41"/>
      <c r="BJ68" s="12"/>
    </row>
    <row r="69" spans="1:62" s="3" customFormat="1" ht="20.399999999999999" x14ac:dyDescent="0.3">
      <c r="A69" s="36" t="s">
        <v>139</v>
      </c>
      <c r="B69" s="37" t="s">
        <v>1482</v>
      </c>
      <c r="C69" s="97" t="s">
        <v>1483</v>
      </c>
      <c r="D69" s="97"/>
      <c r="E69" s="97"/>
      <c r="F69" s="38" t="s">
        <v>38</v>
      </c>
      <c r="G69" s="81"/>
      <c r="H69" s="55"/>
      <c r="I69" s="55"/>
      <c r="J69" s="19"/>
      <c r="K69" s="20"/>
      <c r="L69" s="20">
        <v>0</v>
      </c>
      <c r="M69" s="19">
        <v>0</v>
      </c>
      <c r="BE69" s="14"/>
      <c r="BF69" s="15"/>
      <c r="BG69" s="21"/>
      <c r="BH69" s="12"/>
      <c r="BI69" s="41" t="s">
        <v>1483</v>
      </c>
      <c r="BJ69" s="12"/>
    </row>
    <row r="70" spans="1:62" s="3" customFormat="1" ht="30.6" x14ac:dyDescent="0.3">
      <c r="A70" s="16" t="s">
        <v>162</v>
      </c>
      <c r="B70" s="17" t="s">
        <v>1484</v>
      </c>
      <c r="C70" s="95" t="s">
        <v>1485</v>
      </c>
      <c r="D70" s="95"/>
      <c r="E70" s="95"/>
      <c r="F70" s="16" t="s">
        <v>1456</v>
      </c>
      <c r="G70" s="55">
        <v>2</v>
      </c>
      <c r="H70" s="55">
        <f t="shared" si="0"/>
        <v>0</v>
      </c>
      <c r="I70" s="55">
        <f t="shared" si="1"/>
        <v>0</v>
      </c>
      <c r="J70" s="19">
        <v>0</v>
      </c>
      <c r="K70" s="20">
        <f t="shared" si="2"/>
        <v>2852.75</v>
      </c>
      <c r="L70" s="20">
        <v>5705.49</v>
      </c>
      <c r="M70" s="19">
        <v>6520.56</v>
      </c>
      <c r="BE70" s="14"/>
      <c r="BF70" s="15"/>
      <c r="BG70" s="21" t="s">
        <v>1485</v>
      </c>
      <c r="BH70" s="12"/>
      <c r="BI70" s="41"/>
      <c r="BJ70" s="12"/>
    </row>
    <row r="71" spans="1:62" s="3" customFormat="1" ht="14.4" x14ac:dyDescent="0.3">
      <c r="A71" s="603" t="s">
        <v>1486</v>
      </c>
      <c r="B71" s="604"/>
      <c r="C71" s="604"/>
      <c r="D71" s="604"/>
      <c r="E71" s="604"/>
      <c r="F71" s="604"/>
      <c r="G71" s="604"/>
      <c r="H71" s="436"/>
      <c r="I71" s="436"/>
      <c r="J71" s="437"/>
      <c r="K71" s="438"/>
      <c r="L71" s="20">
        <v>0</v>
      </c>
      <c r="M71" s="19">
        <v>0</v>
      </c>
      <c r="BE71" s="14"/>
      <c r="BF71" s="15" t="s">
        <v>1486</v>
      </c>
      <c r="BG71" s="21"/>
      <c r="BH71" s="12"/>
      <c r="BI71" s="41"/>
      <c r="BJ71" s="12"/>
    </row>
    <row r="72" spans="1:62" s="3" customFormat="1" ht="40.799999999999997" x14ac:dyDescent="0.3">
      <c r="A72" s="16" t="s">
        <v>165</v>
      </c>
      <c r="B72" s="17" t="s">
        <v>1477</v>
      </c>
      <c r="C72" s="95" t="s">
        <v>1478</v>
      </c>
      <c r="D72" s="95"/>
      <c r="E72" s="95"/>
      <c r="F72" s="16" t="s">
        <v>38</v>
      </c>
      <c r="G72" s="55">
        <v>2</v>
      </c>
      <c r="H72" s="55">
        <f t="shared" si="0"/>
        <v>1413.26</v>
      </c>
      <c r="I72" s="55">
        <f t="shared" si="1"/>
        <v>2826.52</v>
      </c>
      <c r="J72" s="19">
        <v>3391.82</v>
      </c>
      <c r="K72" s="20">
        <f t="shared" si="2"/>
        <v>125.92</v>
      </c>
      <c r="L72" s="20">
        <v>251.83</v>
      </c>
      <c r="M72" s="19">
        <v>302.19</v>
      </c>
      <c r="BE72" s="14"/>
      <c r="BF72" s="15"/>
      <c r="BG72" s="21" t="s">
        <v>1478</v>
      </c>
      <c r="BH72" s="12"/>
      <c r="BI72" s="41"/>
      <c r="BJ72" s="12"/>
    </row>
    <row r="73" spans="1:62" s="3" customFormat="1" ht="20.399999999999999" x14ac:dyDescent="0.3">
      <c r="A73" s="25"/>
      <c r="B73" s="26" t="s">
        <v>387</v>
      </c>
      <c r="C73" s="96" t="s">
        <v>388</v>
      </c>
      <c r="D73" s="96"/>
      <c r="E73" s="96"/>
      <c r="F73" s="27" t="s">
        <v>72</v>
      </c>
      <c r="G73" s="56"/>
      <c r="H73" s="55"/>
      <c r="I73" s="55"/>
      <c r="J73" s="19"/>
      <c r="K73" s="20"/>
      <c r="L73" s="20">
        <v>0</v>
      </c>
      <c r="M73" s="19">
        <v>0</v>
      </c>
      <c r="BE73" s="14"/>
      <c r="BF73" s="15"/>
      <c r="BG73" s="21"/>
      <c r="BH73" s="12" t="s">
        <v>388</v>
      </c>
      <c r="BI73" s="41"/>
      <c r="BJ73" s="12"/>
    </row>
    <row r="74" spans="1:62" s="3" customFormat="1" ht="21.6" x14ac:dyDescent="0.3">
      <c r="A74" s="25"/>
      <c r="B74" s="26" t="s">
        <v>1480</v>
      </c>
      <c r="C74" s="96" t="s">
        <v>1481</v>
      </c>
      <c r="D74" s="96"/>
      <c r="E74" s="96"/>
      <c r="F74" s="27" t="s">
        <v>72</v>
      </c>
      <c r="G74" s="56"/>
      <c r="H74" s="55"/>
      <c r="I74" s="55"/>
      <c r="J74" s="19"/>
      <c r="K74" s="20"/>
      <c r="L74" s="20">
        <v>0</v>
      </c>
      <c r="M74" s="19">
        <v>0</v>
      </c>
      <c r="BE74" s="14"/>
      <c r="BF74" s="15"/>
      <c r="BG74" s="21"/>
      <c r="BH74" s="12" t="s">
        <v>1481</v>
      </c>
      <c r="BI74" s="41"/>
      <c r="BJ74" s="12"/>
    </row>
    <row r="75" spans="1:62" s="3" customFormat="1" ht="20.399999999999999" x14ac:dyDescent="0.3">
      <c r="A75" s="36" t="s">
        <v>139</v>
      </c>
      <c r="B75" s="37" t="s">
        <v>1482</v>
      </c>
      <c r="C75" s="97" t="s">
        <v>1483</v>
      </c>
      <c r="D75" s="97"/>
      <c r="E75" s="97"/>
      <c r="F75" s="38" t="s">
        <v>38</v>
      </c>
      <c r="G75" s="81"/>
      <c r="H75" s="55"/>
      <c r="I75" s="55"/>
      <c r="J75" s="19"/>
      <c r="K75" s="20"/>
      <c r="L75" s="20">
        <v>0</v>
      </c>
      <c r="M75" s="19">
        <v>0</v>
      </c>
      <c r="BE75" s="14"/>
      <c r="BF75" s="15"/>
      <c r="BG75" s="21"/>
      <c r="BH75" s="12"/>
      <c r="BI75" s="41" t="s">
        <v>1483</v>
      </c>
      <c r="BJ75" s="12"/>
    </row>
    <row r="76" spans="1:62" s="3" customFormat="1" ht="30.6" x14ac:dyDescent="0.3">
      <c r="A76" s="16" t="s">
        <v>166</v>
      </c>
      <c r="B76" s="17" t="s">
        <v>1487</v>
      </c>
      <c r="C76" s="95" t="s">
        <v>1488</v>
      </c>
      <c r="D76" s="95"/>
      <c r="E76" s="95"/>
      <c r="F76" s="16" t="s">
        <v>1456</v>
      </c>
      <c r="G76" s="55">
        <v>2</v>
      </c>
      <c r="H76" s="55">
        <f t="shared" si="0"/>
        <v>0</v>
      </c>
      <c r="I76" s="55">
        <f t="shared" si="1"/>
        <v>0</v>
      </c>
      <c r="J76" s="19">
        <v>0</v>
      </c>
      <c r="K76" s="20">
        <f t="shared" si="2"/>
        <v>4617.8900000000003</v>
      </c>
      <c r="L76" s="20">
        <v>9235.7800000000007</v>
      </c>
      <c r="M76" s="19">
        <v>10555.18</v>
      </c>
      <c r="BE76" s="14"/>
      <c r="BF76" s="15"/>
      <c r="BG76" s="21" t="s">
        <v>1488</v>
      </c>
      <c r="BH76" s="12"/>
      <c r="BI76" s="41"/>
      <c r="BJ76" s="12"/>
    </row>
    <row r="77" spans="1:62" s="3" customFormat="1" ht="14.4" x14ac:dyDescent="0.3">
      <c r="A77" s="603" t="s">
        <v>1489</v>
      </c>
      <c r="B77" s="604"/>
      <c r="C77" s="604"/>
      <c r="D77" s="604"/>
      <c r="E77" s="604"/>
      <c r="F77" s="604"/>
      <c r="G77" s="604"/>
      <c r="H77" s="436"/>
      <c r="I77" s="436"/>
      <c r="J77" s="437"/>
      <c r="K77" s="438"/>
      <c r="L77" s="20">
        <v>0</v>
      </c>
      <c r="M77" s="19">
        <v>0</v>
      </c>
      <c r="BE77" s="14"/>
      <c r="BF77" s="15" t="s">
        <v>1489</v>
      </c>
      <c r="BG77" s="21"/>
      <c r="BH77" s="12"/>
      <c r="BI77" s="41"/>
      <c r="BJ77" s="12"/>
    </row>
    <row r="78" spans="1:62" s="3" customFormat="1" ht="21.6" x14ac:dyDescent="0.3">
      <c r="A78" s="16" t="s">
        <v>169</v>
      </c>
      <c r="B78" s="17" t="s">
        <v>1490</v>
      </c>
      <c r="C78" s="95" t="s">
        <v>1491</v>
      </c>
      <c r="D78" s="95"/>
      <c r="E78" s="95"/>
      <c r="F78" s="16" t="s">
        <v>38</v>
      </c>
      <c r="G78" s="55">
        <v>1</v>
      </c>
      <c r="H78" s="55">
        <f t="shared" si="0"/>
        <v>5249.73</v>
      </c>
      <c r="I78" s="55">
        <f t="shared" si="1"/>
        <v>5249.73</v>
      </c>
      <c r="J78" s="19">
        <v>6299.68</v>
      </c>
      <c r="K78" s="20">
        <f t="shared" si="2"/>
        <v>20.82</v>
      </c>
      <c r="L78" s="20">
        <v>20.82</v>
      </c>
      <c r="M78" s="19">
        <v>24.98</v>
      </c>
      <c r="BE78" s="14"/>
      <c r="BF78" s="15"/>
      <c r="BG78" s="21" t="s">
        <v>1491</v>
      </c>
      <c r="BH78" s="12"/>
      <c r="BI78" s="41"/>
      <c r="BJ78" s="12"/>
    </row>
    <row r="79" spans="1:62" s="3" customFormat="1" ht="20.399999999999999" x14ac:dyDescent="0.3">
      <c r="A79" s="25"/>
      <c r="B79" s="26" t="s">
        <v>387</v>
      </c>
      <c r="C79" s="96" t="s">
        <v>388</v>
      </c>
      <c r="D79" s="96"/>
      <c r="E79" s="96"/>
      <c r="F79" s="27" t="s">
        <v>72</v>
      </c>
      <c r="G79" s="56"/>
      <c r="H79" s="55"/>
      <c r="I79" s="55"/>
      <c r="J79" s="19"/>
      <c r="K79" s="20"/>
      <c r="L79" s="20">
        <v>0</v>
      </c>
      <c r="M79" s="19">
        <v>0</v>
      </c>
      <c r="BE79" s="14"/>
      <c r="BF79" s="15"/>
      <c r="BG79" s="21"/>
      <c r="BH79" s="12" t="s">
        <v>388</v>
      </c>
      <c r="BI79" s="41"/>
      <c r="BJ79" s="12"/>
    </row>
    <row r="80" spans="1:62" s="3" customFormat="1" ht="21.6" x14ac:dyDescent="0.3">
      <c r="A80" s="25"/>
      <c r="B80" s="26" t="s">
        <v>1480</v>
      </c>
      <c r="C80" s="96" t="s">
        <v>1481</v>
      </c>
      <c r="D80" s="96"/>
      <c r="E80" s="96"/>
      <c r="F80" s="27" t="s">
        <v>72</v>
      </c>
      <c r="G80" s="56"/>
      <c r="H80" s="55"/>
      <c r="I80" s="55"/>
      <c r="J80" s="19"/>
      <c r="K80" s="20"/>
      <c r="L80" s="20">
        <v>0</v>
      </c>
      <c r="M80" s="19">
        <v>0</v>
      </c>
      <c r="BE80" s="14"/>
      <c r="BF80" s="15"/>
      <c r="BG80" s="21"/>
      <c r="BH80" s="12" t="s">
        <v>1481</v>
      </c>
      <c r="BI80" s="41"/>
      <c r="BJ80" s="12"/>
    </row>
    <row r="81" spans="1:65" s="474" customFormat="1" ht="20.399999999999999" x14ac:dyDescent="0.3">
      <c r="A81" s="470" t="s">
        <v>1493</v>
      </c>
      <c r="B81" s="471" t="s">
        <v>1494</v>
      </c>
      <c r="C81" s="472" t="s">
        <v>1495</v>
      </c>
      <c r="D81" s="472"/>
      <c r="E81" s="472"/>
      <c r="F81" s="470" t="s">
        <v>1456</v>
      </c>
      <c r="G81" s="473">
        <v>1</v>
      </c>
      <c r="H81" s="473">
        <f t="shared" ref="H81:H140" si="3">I81/G81</f>
        <v>0</v>
      </c>
      <c r="I81" s="473">
        <f t="shared" ref="I81:I140" si="4">J81/1.2</f>
        <v>0</v>
      </c>
      <c r="J81" s="469">
        <v>0</v>
      </c>
      <c r="K81" s="469">
        <f t="shared" ref="K81:K140" si="5">L81/G81</f>
        <v>6870.13</v>
      </c>
      <c r="L81" s="20">
        <v>6870.13</v>
      </c>
      <c r="M81" s="19">
        <v>8244.16</v>
      </c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14"/>
      <c r="BF81" s="15"/>
      <c r="BG81" s="21" t="s">
        <v>1495</v>
      </c>
      <c r="BH81" s="12"/>
      <c r="BI81" s="41"/>
      <c r="BJ81" s="12"/>
      <c r="BK81" s="3"/>
      <c r="BL81" s="3"/>
      <c r="BM81" s="3"/>
    </row>
    <row r="82" spans="1:65" s="3" customFormat="1" ht="14.4" x14ac:dyDescent="0.3">
      <c r="A82" s="603" t="s">
        <v>1496</v>
      </c>
      <c r="B82" s="604"/>
      <c r="C82" s="604"/>
      <c r="D82" s="604"/>
      <c r="E82" s="604"/>
      <c r="F82" s="604"/>
      <c r="G82" s="604"/>
      <c r="H82" s="436"/>
      <c r="I82" s="436"/>
      <c r="J82" s="437"/>
      <c r="K82" s="438"/>
      <c r="L82" s="20">
        <v>0</v>
      </c>
      <c r="M82" s="19">
        <v>0</v>
      </c>
      <c r="BE82" s="14"/>
      <c r="BF82" s="15" t="s">
        <v>1496</v>
      </c>
      <c r="BG82" s="21"/>
      <c r="BH82" s="12"/>
      <c r="BI82" s="41"/>
      <c r="BJ82" s="12"/>
    </row>
    <row r="83" spans="1:65" s="3" customFormat="1" ht="21.6" x14ac:dyDescent="0.3">
      <c r="A83" s="16" t="s">
        <v>173</v>
      </c>
      <c r="B83" s="17" t="s">
        <v>1490</v>
      </c>
      <c r="C83" s="95" t="s">
        <v>1491</v>
      </c>
      <c r="D83" s="95"/>
      <c r="E83" s="95"/>
      <c r="F83" s="16" t="s">
        <v>38</v>
      </c>
      <c r="G83" s="55">
        <v>1</v>
      </c>
      <c r="H83" s="55">
        <f t="shared" si="3"/>
        <v>5249.73</v>
      </c>
      <c r="I83" s="55">
        <f t="shared" si="4"/>
        <v>5249.73</v>
      </c>
      <c r="J83" s="19">
        <v>6299.68</v>
      </c>
      <c r="K83" s="20">
        <f t="shared" si="5"/>
        <v>20.82</v>
      </c>
      <c r="L83" s="20">
        <v>20.82</v>
      </c>
      <c r="M83" s="19">
        <v>24.98</v>
      </c>
      <c r="BE83" s="14"/>
      <c r="BF83" s="15"/>
      <c r="BG83" s="21" t="s">
        <v>1491</v>
      </c>
      <c r="BH83" s="12"/>
      <c r="BI83" s="41"/>
      <c r="BJ83" s="12"/>
    </row>
    <row r="84" spans="1:65" s="3" customFormat="1" ht="20.399999999999999" x14ac:dyDescent="0.3">
      <c r="A84" s="25"/>
      <c r="B84" s="26" t="s">
        <v>387</v>
      </c>
      <c r="C84" s="96" t="s">
        <v>388</v>
      </c>
      <c r="D84" s="96"/>
      <c r="E84" s="96"/>
      <c r="F84" s="27" t="s">
        <v>72</v>
      </c>
      <c r="G84" s="56"/>
      <c r="H84" s="55"/>
      <c r="I84" s="55"/>
      <c r="J84" s="19"/>
      <c r="K84" s="20"/>
      <c r="L84" s="20">
        <v>0</v>
      </c>
      <c r="M84" s="19">
        <v>0</v>
      </c>
      <c r="BE84" s="14"/>
      <c r="BF84" s="15"/>
      <c r="BG84" s="21"/>
      <c r="BH84" s="12" t="s">
        <v>388</v>
      </c>
      <c r="BI84" s="41"/>
      <c r="BJ84" s="12"/>
    </row>
    <row r="85" spans="1:65" s="3" customFormat="1" ht="21.6" x14ac:dyDescent="0.3">
      <c r="A85" s="25"/>
      <c r="B85" s="26" t="s">
        <v>1480</v>
      </c>
      <c r="C85" s="96" t="s">
        <v>1481</v>
      </c>
      <c r="D85" s="96"/>
      <c r="E85" s="96"/>
      <c r="F85" s="27" t="s">
        <v>72</v>
      </c>
      <c r="G85" s="56"/>
      <c r="H85" s="55"/>
      <c r="I85" s="55"/>
      <c r="J85" s="19"/>
      <c r="K85" s="20"/>
      <c r="L85" s="20">
        <v>0</v>
      </c>
      <c r="M85" s="19">
        <v>0</v>
      </c>
      <c r="BE85" s="14"/>
      <c r="BF85" s="15"/>
      <c r="BG85" s="21"/>
      <c r="BH85" s="12" t="s">
        <v>1481</v>
      </c>
      <c r="BI85" s="41"/>
      <c r="BJ85" s="12"/>
    </row>
    <row r="86" spans="1:65" s="474" customFormat="1" ht="20.399999999999999" x14ac:dyDescent="0.3">
      <c r="A86" s="470" t="s">
        <v>1497</v>
      </c>
      <c r="B86" s="471" t="s">
        <v>1498</v>
      </c>
      <c r="C86" s="472" t="s">
        <v>1499</v>
      </c>
      <c r="D86" s="472"/>
      <c r="E86" s="472"/>
      <c r="F86" s="470" t="s">
        <v>1456</v>
      </c>
      <c r="G86" s="473">
        <v>1</v>
      </c>
      <c r="H86" s="473">
        <f t="shared" si="3"/>
        <v>0</v>
      </c>
      <c r="I86" s="473">
        <f t="shared" si="4"/>
        <v>0</v>
      </c>
      <c r="J86" s="469">
        <v>0</v>
      </c>
      <c r="K86" s="469">
        <f t="shared" si="5"/>
        <v>8297.0499999999993</v>
      </c>
      <c r="L86" s="20">
        <v>8297.0499999999993</v>
      </c>
      <c r="M86" s="19">
        <v>9956.4599999999991</v>
      </c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4"/>
      <c r="BF86" s="15"/>
      <c r="BG86" s="21" t="s">
        <v>1499</v>
      </c>
      <c r="BH86" s="12"/>
      <c r="BI86" s="41"/>
      <c r="BJ86" s="12"/>
      <c r="BK86" s="3"/>
      <c r="BL86" s="3"/>
      <c r="BM86" s="3"/>
    </row>
    <row r="87" spans="1:65" s="3" customFormat="1" ht="14.4" x14ac:dyDescent="0.3">
      <c r="A87" s="603" t="s">
        <v>1500</v>
      </c>
      <c r="B87" s="604"/>
      <c r="C87" s="604"/>
      <c r="D87" s="604"/>
      <c r="E87" s="604"/>
      <c r="F87" s="604"/>
      <c r="G87" s="604"/>
      <c r="H87" s="436"/>
      <c r="I87" s="436"/>
      <c r="J87" s="437"/>
      <c r="K87" s="438"/>
      <c r="L87" s="20">
        <v>0</v>
      </c>
      <c r="M87" s="19">
        <v>0</v>
      </c>
      <c r="BE87" s="14"/>
      <c r="BF87" s="15" t="s">
        <v>1500</v>
      </c>
      <c r="BG87" s="21"/>
      <c r="BH87" s="12"/>
      <c r="BI87" s="41"/>
      <c r="BJ87" s="12"/>
    </row>
    <row r="88" spans="1:65" s="3" customFormat="1" ht="51" x14ac:dyDescent="0.3">
      <c r="A88" s="16" t="s">
        <v>178</v>
      </c>
      <c r="B88" s="17" t="s">
        <v>1501</v>
      </c>
      <c r="C88" s="95" t="s">
        <v>1502</v>
      </c>
      <c r="D88" s="95"/>
      <c r="E88" s="95"/>
      <c r="F88" s="16" t="s">
        <v>325</v>
      </c>
      <c r="G88" s="55">
        <v>0.02</v>
      </c>
      <c r="H88" s="55">
        <f t="shared" si="3"/>
        <v>186415</v>
      </c>
      <c r="I88" s="55">
        <f t="shared" si="4"/>
        <v>3728.3</v>
      </c>
      <c r="J88" s="19">
        <v>4473.96</v>
      </c>
      <c r="K88" s="20">
        <f t="shared" si="5"/>
        <v>77088.5</v>
      </c>
      <c r="L88" s="20">
        <v>1541.77</v>
      </c>
      <c r="M88" s="19">
        <v>1813.85</v>
      </c>
      <c r="BE88" s="14"/>
      <c r="BF88" s="15"/>
      <c r="BG88" s="21" t="s">
        <v>1502</v>
      </c>
      <c r="BH88" s="12"/>
      <c r="BI88" s="41"/>
      <c r="BJ88" s="12"/>
    </row>
    <row r="89" spans="1:65" s="3" customFormat="1" ht="30.6" x14ac:dyDescent="0.3">
      <c r="A89" s="25"/>
      <c r="B89" s="26" t="s">
        <v>1503</v>
      </c>
      <c r="C89" s="96" t="s">
        <v>1504</v>
      </c>
      <c r="D89" s="96"/>
      <c r="E89" s="96"/>
      <c r="F89" s="27" t="s">
        <v>67</v>
      </c>
      <c r="G89" s="56" t="s">
        <v>1505</v>
      </c>
      <c r="H89" s="55"/>
      <c r="I89" s="55"/>
      <c r="J89" s="19"/>
      <c r="K89" s="20"/>
      <c r="L89" s="20">
        <v>0</v>
      </c>
      <c r="M89" s="19">
        <v>0</v>
      </c>
      <c r="BE89" s="14"/>
      <c r="BF89" s="15"/>
      <c r="BG89" s="21"/>
      <c r="BH89" s="12" t="s">
        <v>1504</v>
      </c>
      <c r="BI89" s="41"/>
      <c r="BJ89" s="12"/>
    </row>
    <row r="90" spans="1:65" s="3" customFormat="1" ht="20.399999999999999" x14ac:dyDescent="0.3">
      <c r="A90" s="25"/>
      <c r="B90" s="26" t="s">
        <v>1445</v>
      </c>
      <c r="C90" s="96" t="s">
        <v>1446</v>
      </c>
      <c r="D90" s="96"/>
      <c r="E90" s="96"/>
      <c r="F90" s="27" t="s">
        <v>67</v>
      </c>
      <c r="G90" s="56" t="s">
        <v>1506</v>
      </c>
      <c r="H90" s="55"/>
      <c r="I90" s="55"/>
      <c r="J90" s="19"/>
      <c r="K90" s="20"/>
      <c r="L90" s="20">
        <v>0</v>
      </c>
      <c r="M90" s="19">
        <v>0</v>
      </c>
      <c r="BE90" s="14"/>
      <c r="BF90" s="15"/>
      <c r="BG90" s="21"/>
      <c r="BH90" s="12" t="s">
        <v>1446</v>
      </c>
      <c r="BI90" s="41"/>
      <c r="BJ90" s="12"/>
    </row>
    <row r="91" spans="1:65" s="3" customFormat="1" ht="20.399999999999999" x14ac:dyDescent="0.3">
      <c r="A91" s="25"/>
      <c r="B91" s="26" t="s">
        <v>387</v>
      </c>
      <c r="C91" s="96" t="s">
        <v>388</v>
      </c>
      <c r="D91" s="96"/>
      <c r="E91" s="96"/>
      <c r="F91" s="27" t="s">
        <v>72</v>
      </c>
      <c r="G91" s="56" t="s">
        <v>1507</v>
      </c>
      <c r="H91" s="55"/>
      <c r="I91" s="55"/>
      <c r="J91" s="19"/>
      <c r="K91" s="20"/>
      <c r="L91" s="20">
        <v>0</v>
      </c>
      <c r="M91" s="19">
        <v>0</v>
      </c>
      <c r="BE91" s="14"/>
      <c r="BF91" s="15"/>
      <c r="BG91" s="21"/>
      <c r="BH91" s="12" t="s">
        <v>388</v>
      </c>
      <c r="BI91" s="41"/>
      <c r="BJ91" s="12"/>
    </row>
    <row r="92" spans="1:65" s="3" customFormat="1" ht="21.6" x14ac:dyDescent="0.3">
      <c r="A92" s="25"/>
      <c r="B92" s="26" t="s">
        <v>1480</v>
      </c>
      <c r="C92" s="96" t="s">
        <v>1481</v>
      </c>
      <c r="D92" s="96"/>
      <c r="E92" s="96"/>
      <c r="F92" s="27" t="s">
        <v>72</v>
      </c>
      <c r="G92" s="56" t="s">
        <v>1508</v>
      </c>
      <c r="H92" s="55"/>
      <c r="I92" s="55"/>
      <c r="J92" s="19"/>
      <c r="K92" s="20"/>
      <c r="L92" s="20">
        <v>0</v>
      </c>
      <c r="M92" s="19">
        <v>0</v>
      </c>
      <c r="BE92" s="14"/>
      <c r="BF92" s="15"/>
      <c r="BG92" s="21"/>
      <c r="BH92" s="12" t="s">
        <v>1481</v>
      </c>
      <c r="BI92" s="41"/>
      <c r="BJ92" s="12"/>
    </row>
    <row r="93" spans="1:65" s="3" customFormat="1" ht="20.399999999999999" x14ac:dyDescent="0.3">
      <c r="A93" s="36" t="s">
        <v>75</v>
      </c>
      <c r="B93" s="37" t="s">
        <v>1509</v>
      </c>
      <c r="C93" s="97" t="s">
        <v>1510</v>
      </c>
      <c r="D93" s="97"/>
      <c r="E93" s="97"/>
      <c r="F93" s="38" t="s">
        <v>154</v>
      </c>
      <c r="G93" s="81" t="s">
        <v>33</v>
      </c>
      <c r="H93" s="55"/>
      <c r="I93" s="55"/>
      <c r="J93" s="19"/>
      <c r="K93" s="20"/>
      <c r="L93" s="20">
        <v>0</v>
      </c>
      <c r="M93" s="19">
        <v>0</v>
      </c>
      <c r="BE93" s="14"/>
      <c r="BF93" s="15"/>
      <c r="BG93" s="21"/>
      <c r="BH93" s="12"/>
      <c r="BI93" s="41" t="s">
        <v>1510</v>
      </c>
      <c r="BJ93" s="12"/>
    </row>
    <row r="94" spans="1:65" s="3" customFormat="1" ht="51" x14ac:dyDescent="0.3">
      <c r="A94" s="25"/>
      <c r="B94" s="26" t="s">
        <v>1511</v>
      </c>
      <c r="C94" s="96" t="s">
        <v>1512</v>
      </c>
      <c r="D94" s="96"/>
      <c r="E94" s="96"/>
      <c r="F94" s="27" t="s">
        <v>67</v>
      </c>
      <c r="G94" s="56" t="s">
        <v>1513</v>
      </c>
      <c r="H94" s="55"/>
      <c r="I94" s="55"/>
      <c r="J94" s="19"/>
      <c r="K94" s="20"/>
      <c r="L94" s="20">
        <v>0</v>
      </c>
      <c r="M94" s="19">
        <v>0</v>
      </c>
      <c r="BE94" s="14"/>
      <c r="BF94" s="15"/>
      <c r="BG94" s="21"/>
      <c r="BH94" s="12" t="s">
        <v>1512</v>
      </c>
      <c r="BI94" s="41"/>
      <c r="BJ94" s="12"/>
    </row>
    <row r="95" spans="1:65" s="3" customFormat="1" ht="20.399999999999999" x14ac:dyDescent="0.3">
      <c r="A95" s="36" t="s">
        <v>139</v>
      </c>
      <c r="B95" s="37" t="s">
        <v>1514</v>
      </c>
      <c r="C95" s="97" t="s">
        <v>1515</v>
      </c>
      <c r="D95" s="97"/>
      <c r="E95" s="97"/>
      <c r="F95" s="38" t="s">
        <v>154</v>
      </c>
      <c r="G95" s="81" t="s">
        <v>1516</v>
      </c>
      <c r="H95" s="55"/>
      <c r="I95" s="55"/>
      <c r="J95" s="19"/>
      <c r="K95" s="20"/>
      <c r="L95" s="20">
        <v>0</v>
      </c>
      <c r="M95" s="19">
        <v>0</v>
      </c>
      <c r="BE95" s="14"/>
      <c r="BF95" s="15"/>
      <c r="BG95" s="21"/>
      <c r="BH95" s="12"/>
      <c r="BI95" s="41" t="s">
        <v>1515</v>
      </c>
      <c r="BJ95" s="12"/>
    </row>
    <row r="96" spans="1:65" s="3" customFormat="1" ht="20.399999999999999" x14ac:dyDescent="0.3">
      <c r="A96" s="36" t="s">
        <v>75</v>
      </c>
      <c r="B96" s="37" t="s">
        <v>1517</v>
      </c>
      <c r="C96" s="97" t="s">
        <v>1518</v>
      </c>
      <c r="D96" s="97"/>
      <c r="E96" s="97"/>
      <c r="F96" s="38" t="s">
        <v>38</v>
      </c>
      <c r="G96" s="81" t="s">
        <v>33</v>
      </c>
      <c r="H96" s="55"/>
      <c r="I96" s="55"/>
      <c r="J96" s="19"/>
      <c r="K96" s="20"/>
      <c r="L96" s="20">
        <v>0</v>
      </c>
      <c r="M96" s="19">
        <v>0</v>
      </c>
      <c r="BE96" s="14"/>
      <c r="BF96" s="15"/>
      <c r="BG96" s="21"/>
      <c r="BH96" s="12"/>
      <c r="BI96" s="41" t="s">
        <v>1518</v>
      </c>
      <c r="BJ96" s="12"/>
    </row>
    <row r="97" spans="1:62" s="3" customFormat="1" ht="20.399999999999999" x14ac:dyDescent="0.3">
      <c r="A97" s="36" t="s">
        <v>75</v>
      </c>
      <c r="B97" s="37" t="s">
        <v>1517</v>
      </c>
      <c r="C97" s="97" t="s">
        <v>1519</v>
      </c>
      <c r="D97" s="97"/>
      <c r="E97" s="97"/>
      <c r="F97" s="38" t="s">
        <v>72</v>
      </c>
      <c r="G97" s="81" t="s">
        <v>33</v>
      </c>
      <c r="H97" s="55"/>
      <c r="I97" s="55"/>
      <c r="J97" s="19"/>
      <c r="K97" s="20"/>
      <c r="L97" s="20">
        <v>0</v>
      </c>
      <c r="M97" s="19">
        <v>0</v>
      </c>
      <c r="BE97" s="14"/>
      <c r="BF97" s="15"/>
      <c r="BG97" s="21"/>
      <c r="BH97" s="12"/>
      <c r="BI97" s="41" t="s">
        <v>1519</v>
      </c>
      <c r="BJ97" s="12"/>
    </row>
    <row r="98" spans="1:62" s="3" customFormat="1" ht="20.399999999999999" x14ac:dyDescent="0.3">
      <c r="A98" s="36" t="s">
        <v>75</v>
      </c>
      <c r="B98" s="37" t="s">
        <v>1520</v>
      </c>
      <c r="C98" s="97" t="s">
        <v>1521</v>
      </c>
      <c r="D98" s="97"/>
      <c r="E98" s="97"/>
      <c r="F98" s="38" t="s">
        <v>38</v>
      </c>
      <c r="G98" s="81" t="s">
        <v>33</v>
      </c>
      <c r="H98" s="55"/>
      <c r="I98" s="55"/>
      <c r="J98" s="19"/>
      <c r="K98" s="20"/>
      <c r="L98" s="20">
        <v>0</v>
      </c>
      <c r="M98" s="19">
        <v>0</v>
      </c>
      <c r="BE98" s="14"/>
      <c r="BF98" s="15"/>
      <c r="BG98" s="21"/>
      <c r="BH98" s="12"/>
      <c r="BI98" s="41" t="s">
        <v>1521</v>
      </c>
      <c r="BJ98" s="12"/>
    </row>
    <row r="99" spans="1:62" s="3" customFormat="1" ht="20.399999999999999" x14ac:dyDescent="0.3">
      <c r="A99" s="36" t="s">
        <v>75</v>
      </c>
      <c r="B99" s="37" t="s">
        <v>1522</v>
      </c>
      <c r="C99" s="97" t="s">
        <v>1523</v>
      </c>
      <c r="D99" s="97"/>
      <c r="E99" s="97"/>
      <c r="F99" s="38" t="s">
        <v>38</v>
      </c>
      <c r="G99" s="81" t="s">
        <v>33</v>
      </c>
      <c r="H99" s="55"/>
      <c r="I99" s="55"/>
      <c r="J99" s="19"/>
      <c r="K99" s="20"/>
      <c r="L99" s="20">
        <v>0</v>
      </c>
      <c r="M99" s="19">
        <v>0</v>
      </c>
      <c r="BE99" s="14"/>
      <c r="BF99" s="15"/>
      <c r="BG99" s="21"/>
      <c r="BH99" s="12"/>
      <c r="BI99" s="41" t="s">
        <v>1523</v>
      </c>
      <c r="BJ99" s="12"/>
    </row>
    <row r="100" spans="1:62" s="3" customFormat="1" ht="31.8" x14ac:dyDescent="0.3">
      <c r="A100" s="25" t="s">
        <v>126</v>
      </c>
      <c r="B100" s="26" t="s">
        <v>1524</v>
      </c>
      <c r="C100" s="96" t="s">
        <v>1525</v>
      </c>
      <c r="D100" s="96"/>
      <c r="E100" s="96"/>
      <c r="F100" s="27" t="s">
        <v>154</v>
      </c>
      <c r="G100" s="56" t="s">
        <v>1526</v>
      </c>
      <c r="H100" s="55"/>
      <c r="I100" s="55"/>
      <c r="J100" s="19"/>
      <c r="K100" s="20"/>
      <c r="L100" s="20">
        <v>0</v>
      </c>
      <c r="M100" s="19">
        <v>0</v>
      </c>
      <c r="BE100" s="14"/>
      <c r="BF100" s="15"/>
      <c r="BG100" s="21"/>
      <c r="BH100" s="12"/>
      <c r="BI100" s="41"/>
      <c r="BJ100" s="12" t="s">
        <v>1525</v>
      </c>
    </row>
    <row r="101" spans="1:62" s="3" customFormat="1" ht="40.799999999999997" x14ac:dyDescent="0.3">
      <c r="A101" s="25" t="s">
        <v>126</v>
      </c>
      <c r="B101" s="26" t="s">
        <v>1527</v>
      </c>
      <c r="C101" s="96" t="s">
        <v>1528</v>
      </c>
      <c r="D101" s="96"/>
      <c r="E101" s="96"/>
      <c r="F101" s="27" t="s">
        <v>154</v>
      </c>
      <c r="G101" s="56" t="s">
        <v>1529</v>
      </c>
      <c r="H101" s="55"/>
      <c r="I101" s="55"/>
      <c r="J101" s="19"/>
      <c r="K101" s="20"/>
      <c r="L101" s="20">
        <v>0</v>
      </c>
      <c r="M101" s="19">
        <v>0</v>
      </c>
      <c r="BE101" s="14"/>
      <c r="BF101" s="15"/>
      <c r="BG101" s="21"/>
      <c r="BH101" s="12"/>
      <c r="BI101" s="41"/>
      <c r="BJ101" s="12" t="s">
        <v>1528</v>
      </c>
    </row>
    <row r="102" spans="1:62" s="3" customFormat="1" ht="14.4" x14ac:dyDescent="0.3">
      <c r="A102" s="603" t="s">
        <v>1530</v>
      </c>
      <c r="B102" s="604"/>
      <c r="C102" s="604"/>
      <c r="D102" s="604"/>
      <c r="E102" s="604"/>
      <c r="F102" s="604"/>
      <c r="G102" s="604"/>
      <c r="H102" s="436"/>
      <c r="I102" s="436"/>
      <c r="J102" s="437"/>
      <c r="K102" s="438"/>
      <c r="L102" s="20">
        <v>0</v>
      </c>
      <c r="M102" s="19">
        <v>0</v>
      </c>
      <c r="BE102" s="14"/>
      <c r="BF102" s="15" t="s">
        <v>1530</v>
      </c>
      <c r="BG102" s="21"/>
      <c r="BH102" s="12"/>
      <c r="BI102" s="41"/>
      <c r="BJ102" s="12"/>
    </row>
    <row r="103" spans="1:62" s="3" customFormat="1" ht="51" x14ac:dyDescent="0.3">
      <c r="A103" s="16" t="s">
        <v>182</v>
      </c>
      <c r="B103" s="17" t="s">
        <v>1501</v>
      </c>
      <c r="C103" s="95" t="s">
        <v>1502</v>
      </c>
      <c r="D103" s="95"/>
      <c r="E103" s="95"/>
      <c r="F103" s="16" t="s">
        <v>325</v>
      </c>
      <c r="G103" s="55">
        <v>0.02</v>
      </c>
      <c r="H103" s="55">
        <f t="shared" si="3"/>
        <v>237978.5</v>
      </c>
      <c r="I103" s="55">
        <f t="shared" si="4"/>
        <v>4759.57</v>
      </c>
      <c r="J103" s="19">
        <v>5711.48</v>
      </c>
      <c r="K103" s="20">
        <f t="shared" si="5"/>
        <v>100243.5</v>
      </c>
      <c r="L103" s="20">
        <v>2004.87</v>
      </c>
      <c r="M103" s="19">
        <v>2405.84</v>
      </c>
      <c r="BE103" s="14"/>
      <c r="BF103" s="15"/>
      <c r="BG103" s="21" t="s">
        <v>1502</v>
      </c>
      <c r="BH103" s="12"/>
      <c r="BI103" s="41"/>
      <c r="BJ103" s="12"/>
    </row>
    <row r="104" spans="1:62" s="3" customFormat="1" ht="30.6" x14ac:dyDescent="0.3">
      <c r="A104" s="25"/>
      <c r="B104" s="26" t="s">
        <v>1503</v>
      </c>
      <c r="C104" s="96" t="s">
        <v>1504</v>
      </c>
      <c r="D104" s="96"/>
      <c r="E104" s="96"/>
      <c r="F104" s="27" t="s">
        <v>67</v>
      </c>
      <c r="G104" s="56" t="s">
        <v>1531</v>
      </c>
      <c r="H104" s="55"/>
      <c r="I104" s="55"/>
      <c r="J104" s="19"/>
      <c r="K104" s="20"/>
      <c r="L104" s="20">
        <v>0</v>
      </c>
      <c r="M104" s="19">
        <v>0</v>
      </c>
      <c r="BE104" s="14"/>
      <c r="BF104" s="15"/>
      <c r="BG104" s="21"/>
      <c r="BH104" s="12" t="s">
        <v>1504</v>
      </c>
      <c r="BI104" s="41"/>
      <c r="BJ104" s="12"/>
    </row>
    <row r="105" spans="1:62" s="3" customFormat="1" ht="20.399999999999999" x14ac:dyDescent="0.3">
      <c r="A105" s="25"/>
      <c r="B105" s="26" t="s">
        <v>1445</v>
      </c>
      <c r="C105" s="96" t="s">
        <v>1446</v>
      </c>
      <c r="D105" s="96"/>
      <c r="E105" s="96"/>
      <c r="F105" s="27" t="s">
        <v>67</v>
      </c>
      <c r="G105" s="56" t="s">
        <v>1532</v>
      </c>
      <c r="H105" s="55"/>
      <c r="I105" s="55"/>
      <c r="J105" s="19"/>
      <c r="K105" s="20"/>
      <c r="L105" s="20">
        <v>0</v>
      </c>
      <c r="M105" s="19">
        <v>0</v>
      </c>
      <c r="BE105" s="14"/>
      <c r="BF105" s="15"/>
      <c r="BG105" s="21"/>
      <c r="BH105" s="12" t="s">
        <v>1446</v>
      </c>
      <c r="BI105" s="41"/>
      <c r="BJ105" s="12"/>
    </row>
    <row r="106" spans="1:62" s="3" customFormat="1" ht="20.399999999999999" x14ac:dyDescent="0.3">
      <c r="A106" s="25"/>
      <c r="B106" s="26" t="s">
        <v>387</v>
      </c>
      <c r="C106" s="96" t="s">
        <v>388</v>
      </c>
      <c r="D106" s="96"/>
      <c r="E106" s="96"/>
      <c r="F106" s="27" t="s">
        <v>72</v>
      </c>
      <c r="G106" s="56" t="s">
        <v>1533</v>
      </c>
      <c r="H106" s="55"/>
      <c r="I106" s="55"/>
      <c r="J106" s="19"/>
      <c r="K106" s="20"/>
      <c r="L106" s="20">
        <v>0</v>
      </c>
      <c r="M106" s="19">
        <v>0</v>
      </c>
      <c r="BE106" s="14"/>
      <c r="BF106" s="15"/>
      <c r="BG106" s="21"/>
      <c r="BH106" s="12" t="s">
        <v>388</v>
      </c>
      <c r="BI106" s="41"/>
      <c r="BJ106" s="12"/>
    </row>
    <row r="107" spans="1:62" s="3" customFormat="1" ht="21.6" x14ac:dyDescent="0.3">
      <c r="A107" s="25"/>
      <c r="B107" s="26" t="s">
        <v>1480</v>
      </c>
      <c r="C107" s="96" t="s">
        <v>1481</v>
      </c>
      <c r="D107" s="96"/>
      <c r="E107" s="96"/>
      <c r="F107" s="27" t="s">
        <v>72</v>
      </c>
      <c r="G107" s="56" t="s">
        <v>1534</v>
      </c>
      <c r="H107" s="55"/>
      <c r="I107" s="55"/>
      <c r="J107" s="19"/>
      <c r="K107" s="20"/>
      <c r="L107" s="20">
        <v>0</v>
      </c>
      <c r="M107" s="19">
        <v>0</v>
      </c>
      <c r="BE107" s="14"/>
      <c r="BF107" s="15"/>
      <c r="BG107" s="21"/>
      <c r="BH107" s="12" t="s">
        <v>1481</v>
      </c>
      <c r="BI107" s="41"/>
      <c r="BJ107" s="12"/>
    </row>
    <row r="108" spans="1:62" s="3" customFormat="1" ht="20.399999999999999" x14ac:dyDescent="0.3">
      <c r="A108" s="36" t="s">
        <v>75</v>
      </c>
      <c r="B108" s="37" t="s">
        <v>1509</v>
      </c>
      <c r="C108" s="97" t="s">
        <v>1510</v>
      </c>
      <c r="D108" s="97"/>
      <c r="E108" s="97"/>
      <c r="F108" s="38" t="s">
        <v>154</v>
      </c>
      <c r="G108" s="81" t="s">
        <v>33</v>
      </c>
      <c r="H108" s="55"/>
      <c r="I108" s="55"/>
      <c r="J108" s="19"/>
      <c r="K108" s="20"/>
      <c r="L108" s="20">
        <v>0</v>
      </c>
      <c r="M108" s="19">
        <v>0</v>
      </c>
      <c r="BE108" s="14"/>
      <c r="BF108" s="15"/>
      <c r="BG108" s="21"/>
      <c r="BH108" s="12"/>
      <c r="BI108" s="41" t="s">
        <v>1510</v>
      </c>
      <c r="BJ108" s="12"/>
    </row>
    <row r="109" spans="1:62" s="3" customFormat="1" ht="51" x14ac:dyDescent="0.3">
      <c r="A109" s="25"/>
      <c r="B109" s="26" t="s">
        <v>1511</v>
      </c>
      <c r="C109" s="96" t="s">
        <v>1512</v>
      </c>
      <c r="D109" s="96"/>
      <c r="E109" s="96"/>
      <c r="F109" s="27" t="s">
        <v>67</v>
      </c>
      <c r="G109" s="56" t="s">
        <v>1535</v>
      </c>
      <c r="H109" s="55"/>
      <c r="I109" s="55"/>
      <c r="J109" s="19"/>
      <c r="K109" s="20"/>
      <c r="L109" s="20">
        <v>0</v>
      </c>
      <c r="M109" s="19">
        <v>0</v>
      </c>
      <c r="BE109" s="14"/>
      <c r="BF109" s="15"/>
      <c r="BG109" s="21"/>
      <c r="BH109" s="12" t="s">
        <v>1512</v>
      </c>
      <c r="BI109" s="41"/>
      <c r="BJ109" s="12"/>
    </row>
    <row r="110" spans="1:62" s="3" customFormat="1" ht="20.399999999999999" x14ac:dyDescent="0.3">
      <c r="A110" s="36" t="s">
        <v>139</v>
      </c>
      <c r="B110" s="37" t="s">
        <v>1514</v>
      </c>
      <c r="C110" s="97" t="s">
        <v>1515</v>
      </c>
      <c r="D110" s="97"/>
      <c r="E110" s="97"/>
      <c r="F110" s="38" t="s">
        <v>154</v>
      </c>
      <c r="G110" s="81" t="s">
        <v>1536</v>
      </c>
      <c r="H110" s="55"/>
      <c r="I110" s="55"/>
      <c r="J110" s="19"/>
      <c r="K110" s="20"/>
      <c r="L110" s="20">
        <v>0</v>
      </c>
      <c r="M110" s="19">
        <v>0</v>
      </c>
      <c r="BE110" s="14"/>
      <c r="BF110" s="15"/>
      <c r="BG110" s="21"/>
      <c r="BH110" s="12"/>
      <c r="BI110" s="41" t="s">
        <v>1515</v>
      </c>
      <c r="BJ110" s="12"/>
    </row>
    <row r="111" spans="1:62" s="3" customFormat="1" ht="20.399999999999999" x14ac:dyDescent="0.3">
      <c r="A111" s="36" t="s">
        <v>75</v>
      </c>
      <c r="B111" s="37" t="s">
        <v>1517</v>
      </c>
      <c r="C111" s="97" t="s">
        <v>1518</v>
      </c>
      <c r="D111" s="97"/>
      <c r="E111" s="97"/>
      <c r="F111" s="38" t="s">
        <v>38</v>
      </c>
      <c r="G111" s="81" t="s">
        <v>33</v>
      </c>
      <c r="H111" s="55"/>
      <c r="I111" s="55"/>
      <c r="J111" s="19"/>
      <c r="K111" s="20"/>
      <c r="L111" s="20">
        <v>0</v>
      </c>
      <c r="M111" s="19">
        <v>0</v>
      </c>
      <c r="BE111" s="14"/>
      <c r="BF111" s="15"/>
      <c r="BG111" s="21"/>
      <c r="BH111" s="12"/>
      <c r="BI111" s="41" t="s">
        <v>1518</v>
      </c>
      <c r="BJ111" s="12"/>
    </row>
    <row r="112" spans="1:62" s="3" customFormat="1" ht="20.399999999999999" x14ac:dyDescent="0.3">
      <c r="A112" s="36" t="s">
        <v>75</v>
      </c>
      <c r="B112" s="37" t="s">
        <v>1517</v>
      </c>
      <c r="C112" s="97" t="s">
        <v>1519</v>
      </c>
      <c r="D112" s="97"/>
      <c r="E112" s="97"/>
      <c r="F112" s="38" t="s">
        <v>72</v>
      </c>
      <c r="G112" s="81" t="s">
        <v>33</v>
      </c>
      <c r="H112" s="55"/>
      <c r="I112" s="55"/>
      <c r="J112" s="19"/>
      <c r="K112" s="20"/>
      <c r="L112" s="20">
        <v>0</v>
      </c>
      <c r="M112" s="19">
        <v>0</v>
      </c>
      <c r="BE112" s="14"/>
      <c r="BF112" s="15"/>
      <c r="BG112" s="21"/>
      <c r="BH112" s="12"/>
      <c r="BI112" s="41" t="s">
        <v>1519</v>
      </c>
      <c r="BJ112" s="12"/>
    </row>
    <row r="113" spans="1:62" s="3" customFormat="1" ht="20.399999999999999" x14ac:dyDescent="0.3">
      <c r="A113" s="36" t="s">
        <v>75</v>
      </c>
      <c r="B113" s="37" t="s">
        <v>1520</v>
      </c>
      <c r="C113" s="97" t="s">
        <v>1521</v>
      </c>
      <c r="D113" s="97"/>
      <c r="E113" s="97"/>
      <c r="F113" s="38" t="s">
        <v>38</v>
      </c>
      <c r="G113" s="81" t="s">
        <v>33</v>
      </c>
      <c r="H113" s="55"/>
      <c r="I113" s="55"/>
      <c r="J113" s="19"/>
      <c r="K113" s="20"/>
      <c r="L113" s="20">
        <v>0</v>
      </c>
      <c r="M113" s="19">
        <v>0</v>
      </c>
      <c r="BE113" s="14"/>
      <c r="BF113" s="15"/>
      <c r="BG113" s="21"/>
      <c r="BH113" s="12"/>
      <c r="BI113" s="41" t="s">
        <v>1521</v>
      </c>
      <c r="BJ113" s="12"/>
    </row>
    <row r="114" spans="1:62" s="3" customFormat="1" ht="20.399999999999999" x14ac:dyDescent="0.3">
      <c r="A114" s="36" t="s">
        <v>75</v>
      </c>
      <c r="B114" s="37" t="s">
        <v>1522</v>
      </c>
      <c r="C114" s="97" t="s">
        <v>1523</v>
      </c>
      <c r="D114" s="97"/>
      <c r="E114" s="97"/>
      <c r="F114" s="38" t="s">
        <v>38</v>
      </c>
      <c r="G114" s="81" t="s">
        <v>33</v>
      </c>
      <c r="H114" s="55"/>
      <c r="I114" s="55"/>
      <c r="J114" s="19"/>
      <c r="K114" s="20"/>
      <c r="L114" s="20">
        <v>0</v>
      </c>
      <c r="M114" s="19">
        <v>0</v>
      </c>
      <c r="BE114" s="14"/>
      <c r="BF114" s="15"/>
      <c r="BG114" s="21"/>
      <c r="BH114" s="12"/>
      <c r="BI114" s="41" t="s">
        <v>1523</v>
      </c>
      <c r="BJ114" s="12"/>
    </row>
    <row r="115" spans="1:62" s="3" customFormat="1" ht="31.8" x14ac:dyDescent="0.3">
      <c r="A115" s="25" t="s">
        <v>126</v>
      </c>
      <c r="B115" s="26" t="s">
        <v>1537</v>
      </c>
      <c r="C115" s="96" t="s">
        <v>1538</v>
      </c>
      <c r="D115" s="96"/>
      <c r="E115" s="96"/>
      <c r="F115" s="27" t="s">
        <v>154</v>
      </c>
      <c r="G115" s="56" t="s">
        <v>1539</v>
      </c>
      <c r="H115" s="55"/>
      <c r="I115" s="55"/>
      <c r="J115" s="19"/>
      <c r="K115" s="20"/>
      <c r="L115" s="20">
        <v>0</v>
      </c>
      <c r="M115" s="19">
        <v>0</v>
      </c>
      <c r="BE115" s="14"/>
      <c r="BF115" s="15"/>
      <c r="BG115" s="21"/>
      <c r="BH115" s="12"/>
      <c r="BI115" s="41"/>
      <c r="BJ115" s="12" t="s">
        <v>1538</v>
      </c>
    </row>
    <row r="116" spans="1:62" s="3" customFormat="1" ht="40.799999999999997" x14ac:dyDescent="0.3">
      <c r="A116" s="25" t="s">
        <v>126</v>
      </c>
      <c r="B116" s="26" t="s">
        <v>1527</v>
      </c>
      <c r="C116" s="96" t="s">
        <v>1528</v>
      </c>
      <c r="D116" s="96"/>
      <c r="E116" s="96"/>
      <c r="F116" s="27" t="s">
        <v>154</v>
      </c>
      <c r="G116" s="56" t="s">
        <v>1540</v>
      </c>
      <c r="H116" s="55"/>
      <c r="I116" s="55"/>
      <c r="J116" s="19"/>
      <c r="K116" s="20"/>
      <c r="L116" s="20">
        <v>0</v>
      </c>
      <c r="M116" s="19">
        <v>0</v>
      </c>
      <c r="BE116" s="14"/>
      <c r="BF116" s="15"/>
      <c r="BG116" s="21"/>
      <c r="BH116" s="12"/>
      <c r="BI116" s="41"/>
      <c r="BJ116" s="12" t="s">
        <v>1528</v>
      </c>
    </row>
    <row r="117" spans="1:62" s="3" customFormat="1" ht="14.4" x14ac:dyDescent="0.3">
      <c r="A117" s="603" t="s">
        <v>1541</v>
      </c>
      <c r="B117" s="604"/>
      <c r="C117" s="604"/>
      <c r="D117" s="604"/>
      <c r="E117" s="604"/>
      <c r="F117" s="604"/>
      <c r="G117" s="604"/>
      <c r="H117" s="436"/>
      <c r="I117" s="436"/>
      <c r="J117" s="437"/>
      <c r="K117" s="438"/>
      <c r="L117" s="20">
        <v>0</v>
      </c>
      <c r="M117" s="19">
        <v>0</v>
      </c>
      <c r="BE117" s="14"/>
      <c r="BF117" s="15" t="s">
        <v>1541</v>
      </c>
      <c r="BG117" s="21"/>
      <c r="BH117" s="12"/>
      <c r="BI117" s="41"/>
      <c r="BJ117" s="12"/>
    </row>
    <row r="118" spans="1:62" s="3" customFormat="1" ht="30.6" x14ac:dyDescent="0.3">
      <c r="A118" s="16" t="s">
        <v>188</v>
      </c>
      <c r="B118" s="17" t="s">
        <v>1542</v>
      </c>
      <c r="C118" s="95" t="s">
        <v>1543</v>
      </c>
      <c r="D118" s="95"/>
      <c r="E118" s="95"/>
      <c r="F118" s="16" t="s">
        <v>38</v>
      </c>
      <c r="G118" s="55">
        <v>1</v>
      </c>
      <c r="H118" s="55">
        <f t="shared" si="3"/>
        <v>511</v>
      </c>
      <c r="I118" s="55">
        <f t="shared" si="4"/>
        <v>511</v>
      </c>
      <c r="J118" s="19">
        <v>613.20000000000005</v>
      </c>
      <c r="K118" s="20">
        <f t="shared" si="5"/>
        <v>1443.58</v>
      </c>
      <c r="L118" s="20">
        <v>1443.58</v>
      </c>
      <c r="M118" s="19">
        <v>1732.3</v>
      </c>
      <c r="BE118" s="14"/>
      <c r="BF118" s="15"/>
      <c r="BG118" s="21" t="s">
        <v>1543</v>
      </c>
      <c r="BH118" s="12"/>
      <c r="BI118" s="41"/>
      <c r="BJ118" s="12"/>
    </row>
    <row r="119" spans="1:62" s="3" customFormat="1" ht="20.399999999999999" x14ac:dyDescent="0.3">
      <c r="A119" s="25"/>
      <c r="B119" s="26" t="s">
        <v>1445</v>
      </c>
      <c r="C119" s="96" t="s">
        <v>1446</v>
      </c>
      <c r="D119" s="96"/>
      <c r="E119" s="96"/>
      <c r="F119" s="27" t="s">
        <v>67</v>
      </c>
      <c r="G119" s="56" t="s">
        <v>1544</v>
      </c>
      <c r="H119" s="55"/>
      <c r="I119" s="55"/>
      <c r="J119" s="19"/>
      <c r="K119" s="20"/>
      <c r="L119" s="20">
        <v>0</v>
      </c>
      <c r="M119" s="19">
        <v>0</v>
      </c>
      <c r="BE119" s="14"/>
      <c r="BF119" s="15"/>
      <c r="BG119" s="21"/>
      <c r="BH119" s="12" t="s">
        <v>1446</v>
      </c>
      <c r="BI119" s="41"/>
      <c r="BJ119" s="12"/>
    </row>
    <row r="120" spans="1:62" s="3" customFormat="1" ht="20.399999999999999" x14ac:dyDescent="0.3">
      <c r="A120" s="25"/>
      <c r="B120" s="26" t="s">
        <v>387</v>
      </c>
      <c r="C120" s="96" t="s">
        <v>388</v>
      </c>
      <c r="D120" s="96"/>
      <c r="E120" s="96"/>
      <c r="F120" s="27" t="s">
        <v>72</v>
      </c>
      <c r="G120" s="56" t="s">
        <v>1545</v>
      </c>
      <c r="H120" s="55"/>
      <c r="I120" s="55"/>
      <c r="J120" s="19"/>
      <c r="K120" s="20"/>
      <c r="L120" s="20">
        <v>0</v>
      </c>
      <c r="M120" s="19">
        <v>0</v>
      </c>
      <c r="BE120" s="14"/>
      <c r="BF120" s="15"/>
      <c r="BG120" s="21"/>
      <c r="BH120" s="12" t="s">
        <v>388</v>
      </c>
      <c r="BI120" s="41"/>
      <c r="BJ120" s="12"/>
    </row>
    <row r="121" spans="1:62" s="3" customFormat="1" ht="20.399999999999999" x14ac:dyDescent="0.3">
      <c r="A121" s="36" t="s">
        <v>75</v>
      </c>
      <c r="B121" s="37" t="s">
        <v>1517</v>
      </c>
      <c r="C121" s="97" t="s">
        <v>1519</v>
      </c>
      <c r="D121" s="97"/>
      <c r="E121" s="97"/>
      <c r="F121" s="38" t="s">
        <v>72</v>
      </c>
      <c r="G121" s="81" t="s">
        <v>33</v>
      </c>
      <c r="H121" s="55"/>
      <c r="I121" s="55"/>
      <c r="J121" s="19"/>
      <c r="K121" s="20"/>
      <c r="L121" s="20">
        <v>0</v>
      </c>
      <c r="M121" s="19">
        <v>0</v>
      </c>
      <c r="BE121" s="14"/>
      <c r="BF121" s="15"/>
      <c r="BG121" s="21"/>
      <c r="BH121" s="12"/>
      <c r="BI121" s="41" t="s">
        <v>1519</v>
      </c>
      <c r="BJ121" s="12"/>
    </row>
    <row r="122" spans="1:62" s="3" customFormat="1" ht="20.399999999999999" x14ac:dyDescent="0.3">
      <c r="A122" s="36" t="s">
        <v>139</v>
      </c>
      <c r="B122" s="37" t="s">
        <v>1546</v>
      </c>
      <c r="C122" s="97" t="s">
        <v>1547</v>
      </c>
      <c r="D122" s="97"/>
      <c r="E122" s="97"/>
      <c r="F122" s="38" t="s">
        <v>38</v>
      </c>
      <c r="G122" s="81" t="s">
        <v>1175</v>
      </c>
      <c r="H122" s="55"/>
      <c r="I122" s="55"/>
      <c r="J122" s="19"/>
      <c r="K122" s="20"/>
      <c r="L122" s="20">
        <v>0</v>
      </c>
      <c r="M122" s="19">
        <v>0</v>
      </c>
      <c r="BE122" s="14"/>
      <c r="BF122" s="15"/>
      <c r="BG122" s="21"/>
      <c r="BH122" s="12"/>
      <c r="BI122" s="41" t="s">
        <v>1547</v>
      </c>
      <c r="BJ122" s="12"/>
    </row>
    <row r="123" spans="1:62" s="3" customFormat="1" ht="31.8" x14ac:dyDescent="0.3">
      <c r="A123" s="25" t="s">
        <v>126</v>
      </c>
      <c r="B123" s="26" t="s">
        <v>1548</v>
      </c>
      <c r="C123" s="96" t="s">
        <v>1549</v>
      </c>
      <c r="D123" s="96"/>
      <c r="E123" s="96"/>
      <c r="F123" s="27" t="s">
        <v>38</v>
      </c>
      <c r="G123" s="56" t="s">
        <v>1175</v>
      </c>
      <c r="H123" s="55"/>
      <c r="I123" s="55"/>
      <c r="J123" s="19"/>
      <c r="K123" s="20"/>
      <c r="L123" s="20">
        <v>0</v>
      </c>
      <c r="M123" s="19">
        <v>0</v>
      </c>
      <c r="BE123" s="14"/>
      <c r="BF123" s="15"/>
      <c r="BG123" s="21"/>
      <c r="BH123" s="12"/>
      <c r="BI123" s="41"/>
      <c r="BJ123" s="12" t="s">
        <v>1549</v>
      </c>
    </row>
    <row r="124" spans="1:62" s="3" customFormat="1" ht="14.4" x14ac:dyDescent="0.3">
      <c r="A124" s="603" t="s">
        <v>1550</v>
      </c>
      <c r="B124" s="604"/>
      <c r="C124" s="604"/>
      <c r="D124" s="604"/>
      <c r="E124" s="604"/>
      <c r="F124" s="604"/>
      <c r="G124" s="604"/>
      <c r="H124" s="436"/>
      <c r="I124" s="436"/>
      <c r="J124" s="437"/>
      <c r="K124" s="438"/>
      <c r="L124" s="20">
        <v>0</v>
      </c>
      <c r="M124" s="19">
        <v>0</v>
      </c>
      <c r="BE124" s="14"/>
      <c r="BF124" s="15" t="s">
        <v>1550</v>
      </c>
      <c r="BG124" s="21"/>
      <c r="BH124" s="12"/>
      <c r="BI124" s="41"/>
      <c r="BJ124" s="12"/>
    </row>
    <row r="125" spans="1:62" s="3" customFormat="1" ht="21.6" x14ac:dyDescent="0.3">
      <c r="A125" s="16" t="s">
        <v>192</v>
      </c>
      <c r="B125" s="17" t="s">
        <v>1542</v>
      </c>
      <c r="C125" s="568" t="s">
        <v>1543</v>
      </c>
      <c r="D125" s="568"/>
      <c r="E125" s="568"/>
      <c r="F125" s="16" t="s">
        <v>38</v>
      </c>
      <c r="G125" s="55">
        <v>1</v>
      </c>
      <c r="H125" s="55">
        <f t="shared" si="3"/>
        <v>511</v>
      </c>
      <c r="I125" s="55">
        <f t="shared" si="4"/>
        <v>511</v>
      </c>
      <c r="J125" s="19">
        <v>613.20000000000005</v>
      </c>
      <c r="K125" s="20">
        <f t="shared" si="5"/>
        <v>1443.58</v>
      </c>
      <c r="L125" s="20">
        <v>1443.58</v>
      </c>
      <c r="M125" s="19">
        <v>1732.3</v>
      </c>
      <c r="BE125" s="14"/>
      <c r="BF125" s="15"/>
      <c r="BG125" s="21" t="s">
        <v>1543</v>
      </c>
      <c r="BH125" s="12"/>
      <c r="BI125" s="41"/>
      <c r="BJ125" s="12"/>
    </row>
    <row r="126" spans="1:62" s="3" customFormat="1" ht="20.399999999999999" x14ac:dyDescent="0.3">
      <c r="A126" s="25"/>
      <c r="B126" s="26" t="s">
        <v>1445</v>
      </c>
      <c r="C126" s="600" t="s">
        <v>1446</v>
      </c>
      <c r="D126" s="600"/>
      <c r="E126" s="600"/>
      <c r="F126" s="27" t="s">
        <v>67</v>
      </c>
      <c r="G126" s="56" t="s">
        <v>1544</v>
      </c>
      <c r="H126" s="55"/>
      <c r="I126" s="55"/>
      <c r="J126" s="19"/>
      <c r="K126" s="20"/>
      <c r="L126" s="20">
        <v>0</v>
      </c>
      <c r="M126" s="19">
        <v>0</v>
      </c>
      <c r="BE126" s="14"/>
      <c r="BF126" s="15"/>
      <c r="BG126" s="21"/>
      <c r="BH126" s="12" t="s">
        <v>1446</v>
      </c>
      <c r="BI126" s="41"/>
      <c r="BJ126" s="12"/>
    </row>
    <row r="127" spans="1:62" s="3" customFormat="1" ht="20.399999999999999" x14ac:dyDescent="0.3">
      <c r="A127" s="25"/>
      <c r="B127" s="26" t="s">
        <v>387</v>
      </c>
      <c r="C127" s="600" t="s">
        <v>388</v>
      </c>
      <c r="D127" s="600"/>
      <c r="E127" s="600"/>
      <c r="F127" s="27" t="s">
        <v>72</v>
      </c>
      <c r="G127" s="56" t="s">
        <v>1545</v>
      </c>
      <c r="H127" s="55"/>
      <c r="I127" s="55"/>
      <c r="J127" s="19"/>
      <c r="K127" s="20"/>
      <c r="L127" s="20">
        <v>0</v>
      </c>
      <c r="M127" s="19">
        <v>0</v>
      </c>
      <c r="BE127" s="14"/>
      <c r="BF127" s="15"/>
      <c r="BG127" s="21"/>
      <c r="BH127" s="12" t="s">
        <v>388</v>
      </c>
      <c r="BI127" s="41"/>
      <c r="BJ127" s="12"/>
    </row>
    <row r="128" spans="1:62" s="3" customFormat="1" ht="20.399999999999999" x14ac:dyDescent="0.3">
      <c r="A128" s="36" t="s">
        <v>75</v>
      </c>
      <c r="B128" s="37" t="s">
        <v>1517</v>
      </c>
      <c r="C128" s="599" t="s">
        <v>1519</v>
      </c>
      <c r="D128" s="599"/>
      <c r="E128" s="599"/>
      <c r="F128" s="38" t="s">
        <v>72</v>
      </c>
      <c r="G128" s="81" t="s">
        <v>33</v>
      </c>
      <c r="H128" s="55"/>
      <c r="I128" s="55"/>
      <c r="J128" s="19"/>
      <c r="K128" s="20"/>
      <c r="L128" s="20">
        <v>0</v>
      </c>
      <c r="M128" s="19">
        <v>0</v>
      </c>
      <c r="BE128" s="14"/>
      <c r="BF128" s="15"/>
      <c r="BG128" s="21"/>
      <c r="BH128" s="12"/>
      <c r="BI128" s="41" t="s">
        <v>1519</v>
      </c>
      <c r="BJ128" s="12"/>
    </row>
    <row r="129" spans="1:65" s="3" customFormat="1" ht="20.399999999999999" x14ac:dyDescent="0.3">
      <c r="A129" s="36" t="s">
        <v>139</v>
      </c>
      <c r="B129" s="37" t="s">
        <v>1546</v>
      </c>
      <c r="C129" s="599" t="s">
        <v>1547</v>
      </c>
      <c r="D129" s="599"/>
      <c r="E129" s="599"/>
      <c r="F129" s="38" t="s">
        <v>38</v>
      </c>
      <c r="G129" s="81" t="s">
        <v>1175</v>
      </c>
      <c r="H129" s="55"/>
      <c r="I129" s="55"/>
      <c r="J129" s="19"/>
      <c r="K129" s="20"/>
      <c r="L129" s="20">
        <v>0</v>
      </c>
      <c r="M129" s="19">
        <v>0</v>
      </c>
      <c r="BE129" s="14"/>
      <c r="BF129" s="15"/>
      <c r="BG129" s="21"/>
      <c r="BH129" s="12"/>
      <c r="BI129" s="41" t="s">
        <v>1547</v>
      </c>
      <c r="BJ129" s="12"/>
    </row>
    <row r="130" spans="1:65" s="3" customFormat="1" ht="31.8" x14ac:dyDescent="0.3">
      <c r="A130" s="25" t="s">
        <v>126</v>
      </c>
      <c r="B130" s="26" t="s">
        <v>1548</v>
      </c>
      <c r="C130" s="600" t="s">
        <v>1549</v>
      </c>
      <c r="D130" s="600"/>
      <c r="E130" s="600"/>
      <c r="F130" s="27" t="s">
        <v>38</v>
      </c>
      <c r="G130" s="56" t="s">
        <v>1175</v>
      </c>
      <c r="H130" s="55"/>
      <c r="I130" s="55"/>
      <c r="J130" s="19"/>
      <c r="K130" s="20"/>
      <c r="L130" s="20">
        <v>0</v>
      </c>
      <c r="M130" s="19">
        <v>0</v>
      </c>
      <c r="BE130" s="14"/>
      <c r="BF130" s="15"/>
      <c r="BG130" s="21"/>
      <c r="BH130" s="12"/>
      <c r="BI130" s="41"/>
      <c r="BJ130" s="12" t="s">
        <v>1549</v>
      </c>
    </row>
    <row r="131" spans="1:65" s="3" customFormat="1" ht="14.4" x14ac:dyDescent="0.3">
      <c r="A131" s="601" t="s">
        <v>1551</v>
      </c>
      <c r="B131" s="602"/>
      <c r="C131" s="602"/>
      <c r="D131" s="602"/>
      <c r="E131" s="602"/>
      <c r="F131" s="602"/>
      <c r="G131" s="602"/>
      <c r="H131" s="101"/>
      <c r="I131" s="101"/>
      <c r="J131" s="102"/>
      <c r="K131" s="353"/>
      <c r="L131" s="20">
        <v>0</v>
      </c>
      <c r="M131" s="19">
        <v>0</v>
      </c>
      <c r="BE131" s="14" t="s">
        <v>1551</v>
      </c>
      <c r="BF131" s="15"/>
      <c r="BG131" s="21"/>
      <c r="BH131" s="12"/>
      <c r="BI131" s="41"/>
      <c r="BJ131" s="12"/>
    </row>
    <row r="132" spans="1:65" s="3" customFormat="1" ht="14.4" x14ac:dyDescent="0.3">
      <c r="A132" s="603" t="s">
        <v>1552</v>
      </c>
      <c r="B132" s="604"/>
      <c r="C132" s="604"/>
      <c r="D132" s="604"/>
      <c r="E132" s="604"/>
      <c r="F132" s="604"/>
      <c r="G132" s="604"/>
      <c r="H132" s="436"/>
      <c r="I132" s="436"/>
      <c r="J132" s="437"/>
      <c r="K132" s="438"/>
      <c r="L132" s="20">
        <v>0</v>
      </c>
      <c r="M132" s="19">
        <v>0</v>
      </c>
      <c r="BE132" s="14"/>
      <c r="BF132" s="15" t="s">
        <v>1552</v>
      </c>
      <c r="BG132" s="21"/>
      <c r="BH132" s="12"/>
      <c r="BI132" s="41"/>
      <c r="BJ132" s="12"/>
    </row>
    <row r="133" spans="1:65" s="3" customFormat="1" ht="21.6" x14ac:dyDescent="0.3">
      <c r="A133" s="16" t="s">
        <v>194</v>
      </c>
      <c r="B133" s="17" t="s">
        <v>1553</v>
      </c>
      <c r="C133" s="95" t="s">
        <v>1554</v>
      </c>
      <c r="D133" s="95"/>
      <c r="E133" s="95"/>
      <c r="F133" s="16" t="s">
        <v>38</v>
      </c>
      <c r="G133" s="55">
        <v>1</v>
      </c>
      <c r="H133" s="55">
        <f t="shared" si="3"/>
        <v>10538.74</v>
      </c>
      <c r="I133" s="55">
        <f t="shared" si="4"/>
        <v>10538.74</v>
      </c>
      <c r="J133" s="19">
        <f>12044.28*1.05</f>
        <v>12646.49</v>
      </c>
      <c r="K133" s="20">
        <f t="shared" si="5"/>
        <v>536.38</v>
      </c>
      <c r="L133" s="20">
        <v>536.38</v>
      </c>
      <c r="M133" s="19">
        <v>631.03</v>
      </c>
      <c r="BE133" s="14"/>
      <c r="BF133" s="15"/>
      <c r="BG133" s="21" t="s">
        <v>1554</v>
      </c>
      <c r="BH133" s="12"/>
      <c r="BI133" s="41"/>
      <c r="BJ133" s="12"/>
    </row>
    <row r="134" spans="1:65" s="3" customFormat="1" ht="20.399999999999999" x14ac:dyDescent="0.3">
      <c r="A134" s="25"/>
      <c r="B134" s="26" t="s">
        <v>1445</v>
      </c>
      <c r="C134" s="96" t="s">
        <v>1446</v>
      </c>
      <c r="D134" s="96"/>
      <c r="E134" s="96"/>
      <c r="F134" s="27" t="s">
        <v>67</v>
      </c>
      <c r="G134" s="56" t="s">
        <v>1555</v>
      </c>
      <c r="H134" s="55"/>
      <c r="I134" s="55"/>
      <c r="J134" s="19"/>
      <c r="K134" s="20"/>
      <c r="L134" s="20">
        <v>0</v>
      </c>
      <c r="M134" s="19">
        <v>0</v>
      </c>
      <c r="BE134" s="14"/>
      <c r="BF134" s="15"/>
      <c r="BG134" s="21"/>
      <c r="BH134" s="12" t="s">
        <v>1446</v>
      </c>
      <c r="BI134" s="41"/>
      <c r="BJ134" s="12"/>
    </row>
    <row r="135" spans="1:65" s="3" customFormat="1" ht="20.399999999999999" x14ac:dyDescent="0.3">
      <c r="A135" s="25"/>
      <c r="B135" s="26" t="s">
        <v>387</v>
      </c>
      <c r="C135" s="96" t="s">
        <v>388</v>
      </c>
      <c r="D135" s="96"/>
      <c r="E135" s="96"/>
      <c r="F135" s="27" t="s">
        <v>72</v>
      </c>
      <c r="G135" s="56" t="s">
        <v>1556</v>
      </c>
      <c r="H135" s="55"/>
      <c r="I135" s="55"/>
      <c r="J135" s="19"/>
      <c r="K135" s="20"/>
      <c r="L135" s="20">
        <v>0</v>
      </c>
      <c r="M135" s="19">
        <v>0</v>
      </c>
      <c r="BE135" s="14"/>
      <c r="BF135" s="15"/>
      <c r="BG135" s="21"/>
      <c r="BH135" s="12" t="s">
        <v>388</v>
      </c>
      <c r="BI135" s="41"/>
      <c r="BJ135" s="12"/>
    </row>
    <row r="136" spans="1:65" s="3" customFormat="1" ht="21.6" x14ac:dyDescent="0.3">
      <c r="A136" s="25"/>
      <c r="B136" s="26" t="s">
        <v>1480</v>
      </c>
      <c r="C136" s="96" t="s">
        <v>1481</v>
      </c>
      <c r="D136" s="96"/>
      <c r="E136" s="96"/>
      <c r="F136" s="27" t="s">
        <v>72</v>
      </c>
      <c r="G136" s="56" t="s">
        <v>1557</v>
      </c>
      <c r="H136" s="55"/>
      <c r="I136" s="55"/>
      <c r="J136" s="19"/>
      <c r="K136" s="20"/>
      <c r="L136" s="20">
        <v>0</v>
      </c>
      <c r="M136" s="19">
        <v>0</v>
      </c>
      <c r="BE136" s="14"/>
      <c r="BF136" s="15"/>
      <c r="BG136" s="21"/>
      <c r="BH136" s="12" t="s">
        <v>1481</v>
      </c>
      <c r="BI136" s="41"/>
      <c r="BJ136" s="12"/>
    </row>
    <row r="137" spans="1:65" s="3" customFormat="1" ht="51" x14ac:dyDescent="0.3">
      <c r="A137" s="25"/>
      <c r="B137" s="26" t="s">
        <v>1558</v>
      </c>
      <c r="C137" s="96" t="s">
        <v>1559</v>
      </c>
      <c r="D137" s="96"/>
      <c r="E137" s="96"/>
      <c r="F137" s="27" t="s">
        <v>38</v>
      </c>
      <c r="G137" s="56" t="s">
        <v>1560</v>
      </c>
      <c r="H137" s="55"/>
      <c r="I137" s="55"/>
      <c r="J137" s="19"/>
      <c r="K137" s="20"/>
      <c r="L137" s="20">
        <v>0</v>
      </c>
      <c r="M137" s="19">
        <v>0</v>
      </c>
      <c r="BE137" s="14"/>
      <c r="BF137" s="15"/>
      <c r="BG137" s="21"/>
      <c r="BH137" s="12" t="s">
        <v>1559</v>
      </c>
      <c r="BI137" s="41"/>
      <c r="BJ137" s="12"/>
    </row>
    <row r="138" spans="1:65" s="474" customFormat="1" ht="21.6" x14ac:dyDescent="0.3">
      <c r="A138" s="470" t="s">
        <v>1561</v>
      </c>
      <c r="B138" s="471" t="s">
        <v>1562</v>
      </c>
      <c r="C138" s="472" t="s">
        <v>1563</v>
      </c>
      <c r="D138" s="472"/>
      <c r="E138" s="472"/>
      <c r="F138" s="470" t="s">
        <v>1456</v>
      </c>
      <c r="G138" s="473">
        <v>1</v>
      </c>
      <c r="H138" s="473">
        <f t="shared" si="3"/>
        <v>0</v>
      </c>
      <c r="I138" s="473">
        <f t="shared" si="4"/>
        <v>0</v>
      </c>
      <c r="J138" s="469">
        <v>0</v>
      </c>
      <c r="K138" s="469">
        <f t="shared" si="5"/>
        <v>13244.74</v>
      </c>
      <c r="L138" s="475">
        <v>13244.74</v>
      </c>
      <c r="M138" s="19">
        <v>15893.69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14"/>
      <c r="BF138" s="15"/>
      <c r="BG138" s="21" t="s">
        <v>1563</v>
      </c>
      <c r="BH138" s="12"/>
      <c r="BI138" s="41"/>
      <c r="BJ138" s="12"/>
      <c r="BK138" s="3"/>
      <c r="BL138" s="3"/>
      <c r="BM138" s="3"/>
    </row>
    <row r="139" spans="1:65" s="3" customFormat="1" ht="14.4" x14ac:dyDescent="0.3">
      <c r="A139" s="603" t="s">
        <v>1564</v>
      </c>
      <c r="B139" s="604"/>
      <c r="C139" s="604"/>
      <c r="D139" s="604"/>
      <c r="E139" s="604"/>
      <c r="F139" s="604"/>
      <c r="G139" s="604"/>
      <c r="H139" s="436"/>
      <c r="I139" s="436"/>
      <c r="J139" s="437"/>
      <c r="K139" s="438"/>
      <c r="L139" s="20">
        <v>0</v>
      </c>
      <c r="M139" s="19">
        <v>0</v>
      </c>
      <c r="BE139" s="14"/>
      <c r="BF139" s="15" t="s">
        <v>1564</v>
      </c>
      <c r="BG139" s="21"/>
      <c r="BH139" s="12"/>
      <c r="BI139" s="41"/>
      <c r="BJ139" s="12"/>
    </row>
    <row r="140" spans="1:65" s="3" customFormat="1" ht="14.4" x14ac:dyDescent="0.3">
      <c r="A140" s="16" t="s">
        <v>215</v>
      </c>
      <c r="B140" s="17" t="s">
        <v>1565</v>
      </c>
      <c r="C140" s="95" t="s">
        <v>1566</v>
      </c>
      <c r="D140" s="95"/>
      <c r="E140" s="95"/>
      <c r="F140" s="16" t="s">
        <v>38</v>
      </c>
      <c r="G140" s="55">
        <v>2</v>
      </c>
      <c r="H140" s="55">
        <f t="shared" si="3"/>
        <v>1303.0999999999999</v>
      </c>
      <c r="I140" s="55">
        <f t="shared" si="4"/>
        <v>2606.1999999999998</v>
      </c>
      <c r="J140" s="19">
        <f>J145</f>
        <v>3127.44</v>
      </c>
      <c r="K140" s="20">
        <f t="shared" si="5"/>
        <v>25.73</v>
      </c>
      <c r="L140" s="20">
        <v>51.46</v>
      </c>
      <c r="M140" s="19">
        <v>61.75</v>
      </c>
      <c r="BE140" s="14"/>
      <c r="BF140" s="15"/>
      <c r="BG140" s="21" t="s">
        <v>1566</v>
      </c>
      <c r="BH140" s="12"/>
      <c r="BI140" s="41"/>
      <c r="BJ140" s="12"/>
    </row>
    <row r="141" spans="1:65" s="3" customFormat="1" ht="20.399999999999999" x14ac:dyDescent="0.3">
      <c r="A141" s="25"/>
      <c r="B141" s="26" t="s">
        <v>1567</v>
      </c>
      <c r="C141" s="96" t="s">
        <v>1568</v>
      </c>
      <c r="D141" s="96"/>
      <c r="E141" s="96"/>
      <c r="F141" s="27" t="s">
        <v>138</v>
      </c>
      <c r="G141" s="56" t="s">
        <v>1569</v>
      </c>
      <c r="H141" s="55"/>
      <c r="I141" s="55"/>
      <c r="J141" s="19"/>
      <c r="K141" s="20"/>
      <c r="L141" s="20">
        <v>0</v>
      </c>
      <c r="M141" s="19">
        <v>0</v>
      </c>
      <c r="BE141" s="14"/>
      <c r="BF141" s="15"/>
      <c r="BG141" s="21"/>
      <c r="BH141" s="12" t="s">
        <v>1568</v>
      </c>
      <c r="BI141" s="41"/>
      <c r="BJ141" s="12"/>
    </row>
    <row r="142" spans="1:65" s="3" customFormat="1" ht="30.6" x14ac:dyDescent="0.3">
      <c r="A142" s="25"/>
      <c r="B142" s="26" t="s">
        <v>603</v>
      </c>
      <c r="C142" s="96" t="s">
        <v>604</v>
      </c>
      <c r="D142" s="96"/>
      <c r="E142" s="96"/>
      <c r="F142" s="27" t="s">
        <v>605</v>
      </c>
      <c r="G142" s="56" t="s">
        <v>1570</v>
      </c>
      <c r="H142" s="55"/>
      <c r="I142" s="55"/>
      <c r="J142" s="19"/>
      <c r="K142" s="20"/>
      <c r="L142" s="20">
        <v>0</v>
      </c>
      <c r="M142" s="19">
        <v>0</v>
      </c>
      <c r="BE142" s="14"/>
      <c r="BF142" s="15"/>
      <c r="BG142" s="21"/>
      <c r="BH142" s="12" t="s">
        <v>604</v>
      </c>
      <c r="BI142" s="41"/>
      <c r="BJ142" s="12"/>
    </row>
    <row r="143" spans="1:65" s="474" customFormat="1" ht="40.799999999999997" x14ac:dyDescent="0.3">
      <c r="A143" s="470" t="s">
        <v>1571</v>
      </c>
      <c r="B143" s="471" t="s">
        <v>1572</v>
      </c>
      <c r="C143" s="472" t="s">
        <v>1573</v>
      </c>
      <c r="D143" s="472"/>
      <c r="E143" s="472"/>
      <c r="F143" s="470" t="s">
        <v>38</v>
      </c>
      <c r="G143" s="473">
        <v>2</v>
      </c>
      <c r="H143" s="473">
        <f t="shared" ref="H143:H158" si="6">I143/G143</f>
        <v>0</v>
      </c>
      <c r="I143" s="473">
        <f t="shared" ref="I143:I158" si="7">J143/1.2</f>
        <v>0</v>
      </c>
      <c r="J143" s="469">
        <v>0</v>
      </c>
      <c r="K143" s="469">
        <f t="shared" ref="K143:K158" si="8">L143/G143</f>
        <v>4013.12</v>
      </c>
      <c r="L143" s="20">
        <v>8026.24</v>
      </c>
      <c r="M143" s="19">
        <v>9631.49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4"/>
      <c r="BF143" s="15"/>
      <c r="BG143" s="21" t="s">
        <v>1573</v>
      </c>
      <c r="BH143" s="12"/>
      <c r="BI143" s="41"/>
      <c r="BJ143" s="12"/>
      <c r="BK143" s="3"/>
      <c r="BL143" s="3"/>
      <c r="BM143" s="3"/>
    </row>
    <row r="144" spans="1:65" s="3" customFormat="1" ht="14.4" x14ac:dyDescent="0.3">
      <c r="A144" s="603" t="s">
        <v>1574</v>
      </c>
      <c r="B144" s="604"/>
      <c r="C144" s="604"/>
      <c r="D144" s="604"/>
      <c r="E144" s="604"/>
      <c r="F144" s="604"/>
      <c r="G144" s="604"/>
      <c r="H144" s="436"/>
      <c r="I144" s="436"/>
      <c r="J144" s="437"/>
      <c r="K144" s="438"/>
      <c r="L144" s="20">
        <v>0</v>
      </c>
      <c r="M144" s="19">
        <v>0</v>
      </c>
      <c r="BE144" s="14"/>
      <c r="BF144" s="15" t="s">
        <v>1574</v>
      </c>
      <c r="BG144" s="21"/>
      <c r="BH144" s="12"/>
      <c r="BI144" s="41"/>
      <c r="BJ144" s="12"/>
    </row>
    <row r="145" spans="1:65" s="3" customFormat="1" ht="14.4" x14ac:dyDescent="0.3">
      <c r="A145" s="16" t="s">
        <v>221</v>
      </c>
      <c r="B145" s="17" t="s">
        <v>1565</v>
      </c>
      <c r="C145" s="95" t="s">
        <v>1566</v>
      </c>
      <c r="D145" s="95"/>
      <c r="E145" s="95"/>
      <c r="F145" s="16" t="s">
        <v>38</v>
      </c>
      <c r="G145" s="55">
        <v>2</v>
      </c>
      <c r="H145" s="55">
        <f t="shared" si="6"/>
        <v>1303.0999999999999</v>
      </c>
      <c r="I145" s="55">
        <f t="shared" si="7"/>
        <v>2606.1999999999998</v>
      </c>
      <c r="J145" s="19">
        <f>J150</f>
        <v>3127.44</v>
      </c>
      <c r="K145" s="20">
        <f t="shared" si="8"/>
        <v>27.02</v>
      </c>
      <c r="L145" s="20">
        <v>54.03</v>
      </c>
      <c r="M145" s="19">
        <v>61.75</v>
      </c>
      <c r="BE145" s="14"/>
      <c r="BF145" s="15"/>
      <c r="BG145" s="21" t="s">
        <v>1566</v>
      </c>
      <c r="BH145" s="12"/>
      <c r="BI145" s="41"/>
      <c r="BJ145" s="12"/>
    </row>
    <row r="146" spans="1:65" s="3" customFormat="1" ht="20.399999999999999" x14ac:dyDescent="0.3">
      <c r="A146" s="25"/>
      <c r="B146" s="26" t="s">
        <v>1567</v>
      </c>
      <c r="C146" s="96" t="s">
        <v>1568</v>
      </c>
      <c r="D146" s="96"/>
      <c r="E146" s="96"/>
      <c r="F146" s="27" t="s">
        <v>138</v>
      </c>
      <c r="G146" s="56" t="s">
        <v>1569</v>
      </c>
      <c r="H146" s="55"/>
      <c r="I146" s="55"/>
      <c r="J146" s="19"/>
      <c r="K146" s="20"/>
      <c r="L146" s="20">
        <v>0</v>
      </c>
      <c r="M146" s="19">
        <v>0</v>
      </c>
      <c r="BE146" s="14"/>
      <c r="BF146" s="15"/>
      <c r="BG146" s="21"/>
      <c r="BH146" s="12" t="s">
        <v>1568</v>
      </c>
      <c r="BI146" s="41"/>
      <c r="BJ146" s="12"/>
    </row>
    <row r="147" spans="1:65" s="3" customFormat="1" ht="30.6" x14ac:dyDescent="0.3">
      <c r="A147" s="25"/>
      <c r="B147" s="26" t="s">
        <v>603</v>
      </c>
      <c r="C147" s="96" t="s">
        <v>604</v>
      </c>
      <c r="D147" s="96"/>
      <c r="E147" s="96"/>
      <c r="F147" s="27" t="s">
        <v>605</v>
      </c>
      <c r="G147" s="56" t="s">
        <v>1570</v>
      </c>
      <c r="H147" s="55"/>
      <c r="I147" s="55"/>
      <c r="J147" s="19"/>
      <c r="K147" s="20"/>
      <c r="L147" s="20">
        <v>0</v>
      </c>
      <c r="M147" s="19">
        <v>0</v>
      </c>
      <c r="BE147" s="14"/>
      <c r="BF147" s="15"/>
      <c r="BG147" s="21"/>
      <c r="BH147" s="12" t="s">
        <v>604</v>
      </c>
      <c r="BI147" s="41"/>
      <c r="BJ147" s="12"/>
    </row>
    <row r="148" spans="1:65" s="474" customFormat="1" ht="40.799999999999997" x14ac:dyDescent="0.3">
      <c r="A148" s="470" t="s">
        <v>1575</v>
      </c>
      <c r="B148" s="471" t="s">
        <v>1576</v>
      </c>
      <c r="C148" s="472" t="s">
        <v>1577</v>
      </c>
      <c r="D148" s="472"/>
      <c r="E148" s="472"/>
      <c r="F148" s="470" t="s">
        <v>38</v>
      </c>
      <c r="G148" s="473">
        <v>2</v>
      </c>
      <c r="H148" s="473">
        <f t="shared" si="6"/>
        <v>0</v>
      </c>
      <c r="I148" s="473">
        <f t="shared" si="7"/>
        <v>0</v>
      </c>
      <c r="J148" s="469">
        <v>0</v>
      </c>
      <c r="K148" s="469">
        <f t="shared" si="8"/>
        <v>5017.2700000000004</v>
      </c>
      <c r="L148" s="20">
        <v>10034.540000000001</v>
      </c>
      <c r="M148" s="19">
        <v>12041.45</v>
      </c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14"/>
      <c r="BF148" s="15"/>
      <c r="BG148" s="21" t="s">
        <v>1577</v>
      </c>
      <c r="BH148" s="12"/>
      <c r="BI148" s="41"/>
      <c r="BJ148" s="12"/>
      <c r="BK148" s="3"/>
      <c r="BL148" s="3"/>
      <c r="BM148" s="3"/>
    </row>
    <row r="149" spans="1:65" s="3" customFormat="1" ht="14.4" x14ac:dyDescent="0.3">
      <c r="A149" s="603" t="s">
        <v>1578</v>
      </c>
      <c r="B149" s="604"/>
      <c r="C149" s="604"/>
      <c r="D149" s="604"/>
      <c r="E149" s="604"/>
      <c r="F149" s="604"/>
      <c r="G149" s="604"/>
      <c r="H149" s="436"/>
      <c r="I149" s="436"/>
      <c r="J149" s="437"/>
      <c r="K149" s="438"/>
      <c r="L149" s="20">
        <v>0</v>
      </c>
      <c r="M149" s="19">
        <v>0</v>
      </c>
      <c r="BE149" s="14"/>
      <c r="BF149" s="15" t="s">
        <v>1578</v>
      </c>
      <c r="BG149" s="21"/>
      <c r="BH149" s="12"/>
      <c r="BI149" s="41"/>
      <c r="BJ149" s="12"/>
    </row>
    <row r="150" spans="1:65" s="3" customFormat="1" ht="20.25" customHeight="1" x14ac:dyDescent="0.3">
      <c r="A150" s="16" t="s">
        <v>226</v>
      </c>
      <c r="B150" s="17" t="s">
        <v>1565</v>
      </c>
      <c r="C150" s="95" t="s">
        <v>1566</v>
      </c>
      <c r="D150" s="95"/>
      <c r="E150" s="95"/>
      <c r="F150" s="16" t="s">
        <v>38</v>
      </c>
      <c r="G150" s="55">
        <v>2</v>
      </c>
      <c r="H150" s="55">
        <f t="shared" si="6"/>
        <v>1303.0999999999999</v>
      </c>
      <c r="I150" s="55">
        <f t="shared" si="7"/>
        <v>2606.1999999999998</v>
      </c>
      <c r="J150" s="19">
        <f>2978.51*1.05</f>
        <v>3127.44</v>
      </c>
      <c r="K150" s="20">
        <f t="shared" si="8"/>
        <v>25.73</v>
      </c>
      <c r="L150" s="20">
        <v>51.46</v>
      </c>
      <c r="M150" s="19">
        <v>61.75</v>
      </c>
      <c r="BE150" s="14"/>
      <c r="BF150" s="15"/>
      <c r="BG150" s="21" t="s">
        <v>1566</v>
      </c>
      <c r="BH150" s="12"/>
      <c r="BI150" s="41"/>
      <c r="BJ150" s="12"/>
    </row>
    <row r="151" spans="1:65" s="3" customFormat="1" ht="20.399999999999999" x14ac:dyDescent="0.3">
      <c r="A151" s="25"/>
      <c r="B151" s="26" t="s">
        <v>1567</v>
      </c>
      <c r="C151" s="96" t="s">
        <v>1568</v>
      </c>
      <c r="D151" s="96"/>
      <c r="E151" s="96"/>
      <c r="F151" s="27" t="s">
        <v>138</v>
      </c>
      <c r="G151" s="56" t="s">
        <v>1569</v>
      </c>
      <c r="H151" s="55"/>
      <c r="I151" s="55"/>
      <c r="J151" s="19"/>
      <c r="K151" s="20"/>
      <c r="L151" s="20">
        <v>0</v>
      </c>
      <c r="M151" s="19">
        <v>0</v>
      </c>
      <c r="BE151" s="14"/>
      <c r="BF151" s="15"/>
      <c r="BG151" s="21"/>
      <c r="BH151" s="12" t="s">
        <v>1568</v>
      </c>
      <c r="BI151" s="41"/>
      <c r="BJ151" s="12"/>
    </row>
    <row r="152" spans="1:65" s="3" customFormat="1" ht="30.6" x14ac:dyDescent="0.3">
      <c r="A152" s="25"/>
      <c r="B152" s="26" t="s">
        <v>603</v>
      </c>
      <c r="C152" s="96" t="s">
        <v>604</v>
      </c>
      <c r="D152" s="96"/>
      <c r="E152" s="96"/>
      <c r="F152" s="27" t="s">
        <v>605</v>
      </c>
      <c r="G152" s="56" t="s">
        <v>1570</v>
      </c>
      <c r="H152" s="55"/>
      <c r="I152" s="55"/>
      <c r="J152" s="19"/>
      <c r="K152" s="20"/>
      <c r="L152" s="20">
        <v>0</v>
      </c>
      <c r="M152" s="19">
        <v>0</v>
      </c>
      <c r="BE152" s="14"/>
      <c r="BF152" s="15"/>
      <c r="BG152" s="21"/>
      <c r="BH152" s="12" t="s">
        <v>604</v>
      </c>
      <c r="BI152" s="41"/>
      <c r="BJ152" s="12"/>
    </row>
    <row r="153" spans="1:65" s="474" customFormat="1" ht="30.6" x14ac:dyDescent="0.3">
      <c r="A153" s="470" t="s">
        <v>1579</v>
      </c>
      <c r="B153" s="471" t="s">
        <v>1580</v>
      </c>
      <c r="C153" s="472" t="s">
        <v>1581</v>
      </c>
      <c r="D153" s="472"/>
      <c r="E153" s="472"/>
      <c r="F153" s="470" t="s">
        <v>1456</v>
      </c>
      <c r="G153" s="473">
        <v>2</v>
      </c>
      <c r="H153" s="473">
        <f t="shared" si="6"/>
        <v>0</v>
      </c>
      <c r="I153" s="473">
        <f t="shared" si="7"/>
        <v>0</v>
      </c>
      <c r="J153" s="469">
        <v>0</v>
      </c>
      <c r="K153" s="469">
        <f t="shared" si="8"/>
        <v>56014.18</v>
      </c>
      <c r="L153" s="20">
        <v>112028.36</v>
      </c>
      <c r="M153" s="19">
        <v>134434.03</v>
      </c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4"/>
      <c r="BF153" s="15"/>
      <c r="BG153" s="21" t="s">
        <v>1581</v>
      </c>
      <c r="BH153" s="12"/>
      <c r="BI153" s="41"/>
      <c r="BJ153" s="12"/>
      <c r="BK153" s="3"/>
      <c r="BL153" s="3"/>
      <c r="BM153" s="3"/>
    </row>
    <row r="154" spans="1:65" s="3" customFormat="1" ht="14.4" x14ac:dyDescent="0.3">
      <c r="A154" s="603" t="s">
        <v>1582</v>
      </c>
      <c r="B154" s="604"/>
      <c r="C154" s="604"/>
      <c r="D154" s="604"/>
      <c r="E154" s="604"/>
      <c r="F154" s="604"/>
      <c r="G154" s="604"/>
      <c r="H154" s="436"/>
      <c r="I154" s="436"/>
      <c r="J154" s="437"/>
      <c r="K154" s="438"/>
      <c r="L154" s="20">
        <v>0</v>
      </c>
      <c r="M154" s="19">
        <v>0</v>
      </c>
      <c r="BE154" s="14"/>
      <c r="BF154" s="15" t="s">
        <v>1582</v>
      </c>
      <c r="BG154" s="21"/>
      <c r="BH154" s="12"/>
      <c r="BI154" s="41"/>
      <c r="BJ154" s="12"/>
    </row>
    <row r="155" spans="1:65" s="3" customFormat="1" ht="14.4" x14ac:dyDescent="0.3">
      <c r="A155" s="16" t="s">
        <v>231</v>
      </c>
      <c r="B155" s="17" t="s">
        <v>1565</v>
      </c>
      <c r="C155" s="568" t="s">
        <v>1566</v>
      </c>
      <c r="D155" s="568"/>
      <c r="E155" s="568"/>
      <c r="F155" s="16" t="s">
        <v>38</v>
      </c>
      <c r="G155" s="55">
        <v>4</v>
      </c>
      <c r="H155" s="55">
        <f t="shared" si="6"/>
        <v>651.54999999999995</v>
      </c>
      <c r="I155" s="55">
        <f t="shared" si="7"/>
        <v>2606.1999999999998</v>
      </c>
      <c r="J155" s="19">
        <f>J150</f>
        <v>3127.44</v>
      </c>
      <c r="K155" s="20">
        <f t="shared" si="8"/>
        <v>12.87</v>
      </c>
      <c r="L155" s="20">
        <v>51.46</v>
      </c>
      <c r="M155" s="19">
        <v>61.75</v>
      </c>
      <c r="BE155" s="14"/>
      <c r="BF155" s="15"/>
      <c r="BG155" s="21" t="s">
        <v>1566</v>
      </c>
      <c r="BH155" s="12"/>
      <c r="BI155" s="41"/>
      <c r="BJ155" s="12"/>
    </row>
    <row r="156" spans="1:65" s="3" customFormat="1" ht="20.399999999999999" x14ac:dyDescent="0.3">
      <c r="A156" s="25"/>
      <c r="B156" s="26" t="s">
        <v>1567</v>
      </c>
      <c r="C156" s="600" t="s">
        <v>1568</v>
      </c>
      <c r="D156" s="600"/>
      <c r="E156" s="600"/>
      <c r="F156" s="27" t="s">
        <v>138</v>
      </c>
      <c r="G156" s="56" t="s">
        <v>1583</v>
      </c>
      <c r="H156" s="55"/>
      <c r="I156" s="55"/>
      <c r="J156" s="19"/>
      <c r="K156" s="20"/>
      <c r="L156" s="20">
        <v>0</v>
      </c>
      <c r="M156" s="19">
        <v>0</v>
      </c>
      <c r="BE156" s="14"/>
      <c r="BF156" s="15"/>
      <c r="BG156" s="21"/>
      <c r="BH156" s="12" t="s">
        <v>1568</v>
      </c>
      <c r="BI156" s="41"/>
      <c r="BJ156" s="12"/>
    </row>
    <row r="157" spans="1:65" s="3" customFormat="1" ht="21.6" x14ac:dyDescent="0.3">
      <c r="A157" s="25"/>
      <c r="B157" s="26" t="s">
        <v>603</v>
      </c>
      <c r="C157" s="600" t="s">
        <v>604</v>
      </c>
      <c r="D157" s="600"/>
      <c r="E157" s="600"/>
      <c r="F157" s="27" t="s">
        <v>605</v>
      </c>
      <c r="G157" s="56" t="s">
        <v>1584</v>
      </c>
      <c r="H157" s="55"/>
      <c r="I157" s="55"/>
      <c r="J157" s="19"/>
      <c r="K157" s="20"/>
      <c r="L157" s="20">
        <v>0</v>
      </c>
      <c r="M157" s="19">
        <v>0</v>
      </c>
      <c r="BE157" s="14"/>
      <c r="BF157" s="15"/>
      <c r="BG157" s="21"/>
      <c r="BH157" s="12" t="s">
        <v>604</v>
      </c>
      <c r="BI157" s="41"/>
      <c r="BJ157" s="12"/>
    </row>
    <row r="158" spans="1:65" s="474" customFormat="1" ht="31.8" x14ac:dyDescent="0.3">
      <c r="A158" s="470" t="s">
        <v>1585</v>
      </c>
      <c r="B158" s="471" t="s">
        <v>1586</v>
      </c>
      <c r="C158" s="611" t="s">
        <v>1587</v>
      </c>
      <c r="D158" s="611"/>
      <c r="E158" s="611"/>
      <c r="F158" s="470" t="s">
        <v>1456</v>
      </c>
      <c r="G158" s="473">
        <v>4</v>
      </c>
      <c r="H158" s="473">
        <f t="shared" si="6"/>
        <v>0</v>
      </c>
      <c r="I158" s="473">
        <f t="shared" si="7"/>
        <v>0</v>
      </c>
      <c r="J158" s="469">
        <v>0</v>
      </c>
      <c r="K158" s="469">
        <f t="shared" si="8"/>
        <v>3592.59</v>
      </c>
      <c r="L158" s="20">
        <v>14370.37</v>
      </c>
      <c r="M158" s="19">
        <v>17244.439999999999</v>
      </c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14"/>
      <c r="BF158" s="15"/>
      <c r="BG158" s="21" t="s">
        <v>1587</v>
      </c>
      <c r="BH158" s="12"/>
      <c r="BI158" s="41"/>
      <c r="BJ158" s="12"/>
      <c r="BK158" s="3"/>
      <c r="BL158" s="3"/>
      <c r="BM158" s="3"/>
    </row>
    <row r="159" spans="1:65" s="287" customFormat="1" ht="20.25" customHeight="1" x14ac:dyDescent="0.3">
      <c r="A159" s="578" t="s">
        <v>57</v>
      </c>
      <c r="B159" s="579"/>
      <c r="C159" s="579"/>
      <c r="D159" s="579"/>
      <c r="E159" s="579"/>
      <c r="F159" s="579"/>
      <c r="G159" s="579"/>
      <c r="H159" s="312"/>
      <c r="I159" s="296">
        <f>SUM(I14:I158)</f>
        <v>103686.01</v>
      </c>
      <c r="J159" s="297">
        <f>SUM(J14:J158)</f>
        <v>124423.2</v>
      </c>
      <c r="K159" s="296"/>
      <c r="L159" s="298">
        <f>SUM(L14:L158)</f>
        <v>307211.96000000002</v>
      </c>
      <c r="M159" s="299">
        <f>SUM(M14:M158)</f>
        <v>367748.56</v>
      </c>
    </row>
    <row r="160" spans="1:65" s="289" customFormat="1" ht="20.25" customHeight="1" thickBot="1" x14ac:dyDescent="0.35">
      <c r="A160" s="571" t="s">
        <v>5737</v>
      </c>
      <c r="B160" s="572"/>
      <c r="C160" s="572"/>
      <c r="D160" s="572"/>
      <c r="E160" s="572"/>
      <c r="F160" s="572"/>
      <c r="G160" s="572"/>
      <c r="H160" s="288"/>
      <c r="I160" s="581">
        <f>I159+L159</f>
        <v>410897.97</v>
      </c>
      <c r="J160" s="582"/>
      <c r="K160" s="582"/>
      <c r="L160" s="582"/>
      <c r="M160" s="583"/>
    </row>
    <row r="161" spans="1:66" s="289" customFormat="1" ht="20.25" customHeight="1" thickBot="1" x14ac:dyDescent="0.35">
      <c r="A161" s="571" t="s">
        <v>5738</v>
      </c>
      <c r="B161" s="572"/>
      <c r="C161" s="572"/>
      <c r="D161" s="572"/>
      <c r="E161" s="572"/>
      <c r="F161" s="572"/>
      <c r="G161" s="572"/>
      <c r="H161" s="288"/>
      <c r="I161" s="573">
        <f>J159+M159</f>
        <v>492171.76</v>
      </c>
      <c r="J161" s="574"/>
      <c r="K161" s="574"/>
      <c r="L161" s="574"/>
      <c r="M161" s="575"/>
    </row>
    <row r="162" spans="1:66" ht="11.25" customHeight="1" x14ac:dyDescent="0.2">
      <c r="BN162" s="52"/>
    </row>
    <row r="163" spans="1:66" ht="11.25" customHeight="1" x14ac:dyDescent="0.2">
      <c r="BN163" s="52"/>
    </row>
  </sheetData>
  <autoFilter ref="A11:BS161" xr:uid="{00000000-0001-0000-1000-000000000000}"/>
  <mergeCells count="54">
    <mergeCell ref="A2:M2"/>
    <mergeCell ref="A3:M3"/>
    <mergeCell ref="A5:M5"/>
    <mergeCell ref="C52:E52"/>
    <mergeCell ref="C53:E53"/>
    <mergeCell ref="C54:E54"/>
    <mergeCell ref="C55:E55"/>
    <mergeCell ref="A6:M6"/>
    <mergeCell ref="C7:G7"/>
    <mergeCell ref="C56:E56"/>
    <mergeCell ref="C9:E9"/>
    <mergeCell ref="C10:E10"/>
    <mergeCell ref="A12:G12"/>
    <mergeCell ref="A51:G51"/>
    <mergeCell ref="A44:G44"/>
    <mergeCell ref="A27:G27"/>
    <mergeCell ref="A13:G13"/>
    <mergeCell ref="C57:E57"/>
    <mergeCell ref="C58:E58"/>
    <mergeCell ref="C59:E59"/>
    <mergeCell ref="C60:E60"/>
    <mergeCell ref="A71:G71"/>
    <mergeCell ref="C61:E61"/>
    <mergeCell ref="C62:E62"/>
    <mergeCell ref="C63:E63"/>
    <mergeCell ref="A65:G65"/>
    <mergeCell ref="A64:G64"/>
    <mergeCell ref="C125:E125"/>
    <mergeCell ref="A124:G124"/>
    <mergeCell ref="C155:E155"/>
    <mergeCell ref="A154:G154"/>
    <mergeCell ref="A149:G149"/>
    <mergeCell ref="A144:G144"/>
    <mergeCell ref="A139:G139"/>
    <mergeCell ref="A77:G77"/>
    <mergeCell ref="A117:G117"/>
    <mergeCell ref="A102:G102"/>
    <mergeCell ref="A87:G87"/>
    <mergeCell ref="A82:G82"/>
    <mergeCell ref="A161:G161"/>
    <mergeCell ref="I161:M161"/>
    <mergeCell ref="A132:G132"/>
    <mergeCell ref="C126:E126"/>
    <mergeCell ref="C127:E127"/>
    <mergeCell ref="C128:E128"/>
    <mergeCell ref="C129:E129"/>
    <mergeCell ref="C130:E130"/>
    <mergeCell ref="A131:G131"/>
    <mergeCell ref="A159:G159"/>
    <mergeCell ref="A160:G160"/>
    <mergeCell ref="C156:E156"/>
    <mergeCell ref="C157:E157"/>
    <mergeCell ref="C158:E158"/>
    <mergeCell ref="I160:M160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7">
    <tabColor rgb="FF92D050"/>
    <pageSetUpPr fitToPage="1"/>
  </sheetPr>
  <dimension ref="A1:BK62"/>
  <sheetViews>
    <sheetView topLeftCell="A43" workbookViewId="0">
      <selection activeCell="I61" sqref="I61:M61"/>
    </sheetView>
  </sheetViews>
  <sheetFormatPr defaultColWidth="9.109375" defaultRowHeight="11.25" customHeight="1" x14ac:dyDescent="0.2"/>
  <cols>
    <col min="1" max="1" width="10.6640625" style="1" customWidth="1"/>
    <col min="2" max="2" width="26.6640625" style="1" customWidth="1"/>
    <col min="3" max="3" width="17" style="1" customWidth="1"/>
    <col min="4" max="4" width="16.44140625" style="1" customWidth="1"/>
    <col min="5" max="5" width="19.6640625" style="1" customWidth="1"/>
    <col min="6" max="7" width="10.6640625" style="1" customWidth="1"/>
    <col min="8" max="8" width="16.33203125" style="1" customWidth="1"/>
    <col min="9" max="13" width="23.664062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0" width="34.109375" style="2" hidden="1" customWidth="1"/>
    <col min="61" max="63" width="127.5546875" style="2" hidden="1" customWidth="1"/>
    <col min="64" max="16384" width="9.109375" style="1"/>
  </cols>
  <sheetData>
    <row r="1" spans="1:60" s="3" customFormat="1" ht="14.4" x14ac:dyDescent="0.3">
      <c r="A1" s="78" t="s">
        <v>5565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60" s="3" customFormat="1" ht="33.7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0" s="3" customFormat="1" ht="14.4" x14ac:dyDescent="0.3">
      <c r="A5" s="588" t="s">
        <v>1899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1899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60" s="3" customFormat="1" ht="14.4" x14ac:dyDescent="0.3">
      <c r="A7" s="4"/>
      <c r="B7" s="8" t="s">
        <v>5</v>
      </c>
      <c r="C7" s="577" t="s">
        <v>1900</v>
      </c>
      <c r="D7" s="577"/>
      <c r="E7" s="577"/>
      <c r="F7" s="577"/>
      <c r="G7" s="577"/>
      <c r="H7" s="11"/>
      <c r="I7" s="46"/>
      <c r="J7" s="9"/>
      <c r="K7" s="9"/>
      <c r="L7" s="9"/>
      <c r="M7" s="9"/>
    </row>
    <row r="8" spans="1:60" s="3" customFormat="1" ht="15" thickBot="1" x14ac:dyDescent="0.35">
      <c r="A8" s="4"/>
      <c r="B8" s="8"/>
      <c r="C8" s="45"/>
      <c r="D8" s="45"/>
      <c r="E8" s="45"/>
      <c r="F8" s="46"/>
      <c r="G8" s="45"/>
      <c r="H8" s="46"/>
      <c r="I8" s="46"/>
      <c r="J8" s="9"/>
      <c r="K8" s="9"/>
      <c r="L8" s="9"/>
      <c r="M8" s="9"/>
    </row>
    <row r="9" spans="1:60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60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60" s="3" customFormat="1" ht="15" customHeight="1" x14ac:dyDescent="0.3">
      <c r="A11" s="601" t="s">
        <v>1901</v>
      </c>
      <c r="B11" s="602"/>
      <c r="C11" s="602"/>
      <c r="D11" s="602"/>
      <c r="E11" s="602"/>
      <c r="F11" s="602"/>
      <c r="G11" s="602"/>
      <c r="H11" s="223"/>
      <c r="I11" s="275"/>
      <c r="J11" s="223"/>
      <c r="K11" s="223"/>
      <c r="L11" s="275"/>
      <c r="M11" s="94"/>
      <c r="BE11" s="14" t="s">
        <v>1901</v>
      </c>
    </row>
    <row r="12" spans="1:60" s="3" customFormat="1" ht="15" customHeight="1" x14ac:dyDescent="0.3">
      <c r="A12" s="603" t="s">
        <v>1902</v>
      </c>
      <c r="B12" s="604"/>
      <c r="C12" s="604"/>
      <c r="D12" s="604"/>
      <c r="E12" s="604"/>
      <c r="F12" s="604"/>
      <c r="G12" s="604"/>
      <c r="H12" s="220"/>
      <c r="I12" s="273"/>
      <c r="J12" s="220"/>
      <c r="K12" s="220"/>
      <c r="L12" s="273"/>
      <c r="M12" s="62"/>
      <c r="BE12" s="14"/>
      <c r="BF12" s="15" t="s">
        <v>1902</v>
      </c>
    </row>
    <row r="13" spans="1:60" s="3" customFormat="1" ht="31.8" x14ac:dyDescent="0.3">
      <c r="A13" s="16" t="s">
        <v>15</v>
      </c>
      <c r="B13" s="17" t="s">
        <v>1903</v>
      </c>
      <c r="C13" s="568" t="s">
        <v>1904</v>
      </c>
      <c r="D13" s="568"/>
      <c r="E13" s="568"/>
      <c r="F13" s="16" t="s">
        <v>38</v>
      </c>
      <c r="G13" s="23">
        <v>1</v>
      </c>
      <c r="H13" s="23">
        <f>I13/G13</f>
        <v>602</v>
      </c>
      <c r="I13" s="30">
        <f>J13/1.2</f>
        <v>602.29</v>
      </c>
      <c r="J13" s="19">
        <v>722.75</v>
      </c>
      <c r="K13" s="19">
        <f>L13/G13</f>
        <v>11.18</v>
      </c>
      <c r="L13" s="19">
        <f>M13/1.2</f>
        <v>11.18</v>
      </c>
      <c r="M13" s="19">
        <v>13.41</v>
      </c>
      <c r="BE13" s="14"/>
      <c r="BF13" s="15"/>
      <c r="BG13" s="21" t="s">
        <v>1904</v>
      </c>
    </row>
    <row r="14" spans="1:60" s="3" customFormat="1" ht="21.6" x14ac:dyDescent="0.3">
      <c r="A14" s="25"/>
      <c r="B14" s="26" t="s">
        <v>1388</v>
      </c>
      <c r="C14" s="600" t="s">
        <v>1389</v>
      </c>
      <c r="D14" s="600"/>
      <c r="E14" s="600"/>
      <c r="F14" s="27" t="s">
        <v>72</v>
      </c>
      <c r="G14" s="22" t="s">
        <v>1905</v>
      </c>
      <c r="H14" s="23"/>
      <c r="I14" s="30"/>
      <c r="J14" s="19"/>
      <c r="K14" s="19"/>
      <c r="L14" s="19"/>
      <c r="M14" s="19"/>
      <c r="BE14" s="14"/>
      <c r="BF14" s="15"/>
      <c r="BG14" s="21"/>
      <c r="BH14" s="12" t="s">
        <v>1389</v>
      </c>
    </row>
    <row r="15" spans="1:60" s="3" customFormat="1" ht="21.6" x14ac:dyDescent="0.3">
      <c r="A15" s="25"/>
      <c r="B15" s="26" t="s">
        <v>603</v>
      </c>
      <c r="C15" s="600" t="s">
        <v>604</v>
      </c>
      <c r="D15" s="600"/>
      <c r="E15" s="600"/>
      <c r="F15" s="27" t="s">
        <v>605</v>
      </c>
      <c r="G15" s="22" t="s">
        <v>1906</v>
      </c>
      <c r="H15" s="23"/>
      <c r="I15" s="30"/>
      <c r="J15" s="19"/>
      <c r="K15" s="19"/>
      <c r="L15" s="19"/>
      <c r="M15" s="19"/>
      <c r="BE15" s="14"/>
      <c r="BF15" s="15"/>
      <c r="BG15" s="21"/>
      <c r="BH15" s="12" t="s">
        <v>604</v>
      </c>
    </row>
    <row r="16" spans="1:60" s="3" customFormat="1" ht="20.399999999999999" x14ac:dyDescent="0.3">
      <c r="A16" s="16" t="s">
        <v>1789</v>
      </c>
      <c r="B16" s="17" t="s">
        <v>1907</v>
      </c>
      <c r="C16" s="568" t="s">
        <v>1908</v>
      </c>
      <c r="D16" s="568"/>
      <c r="E16" s="568"/>
      <c r="F16" s="16" t="s">
        <v>1456</v>
      </c>
      <c r="G16" s="23">
        <v>1</v>
      </c>
      <c r="H16" s="23">
        <f t="shared" ref="H16:H59" si="0">I16/G16</f>
        <v>0</v>
      </c>
      <c r="I16" s="30">
        <f t="shared" ref="I16:I59" si="1">J16/1.2</f>
        <v>0</v>
      </c>
      <c r="J16" s="19">
        <v>0</v>
      </c>
      <c r="K16" s="19">
        <f t="shared" ref="K16:K59" si="2">L16/G16</f>
        <v>9599.06</v>
      </c>
      <c r="L16" s="19">
        <f t="shared" ref="L16:L59" si="3">M16/1.2</f>
        <v>9599.06</v>
      </c>
      <c r="M16" s="19">
        <v>11518.87</v>
      </c>
      <c r="BE16" s="14"/>
      <c r="BF16" s="15"/>
      <c r="BG16" s="21" t="s">
        <v>1908</v>
      </c>
      <c r="BH16" s="12"/>
    </row>
    <row r="17" spans="1:60" s="3" customFormat="1" ht="15" customHeight="1" x14ac:dyDescent="0.3">
      <c r="A17" s="603" t="s">
        <v>1909</v>
      </c>
      <c r="B17" s="604"/>
      <c r="C17" s="604"/>
      <c r="D17" s="604"/>
      <c r="E17" s="604"/>
      <c r="F17" s="604"/>
      <c r="G17" s="604"/>
      <c r="H17" s="439"/>
      <c r="I17" s="440"/>
      <c r="J17" s="437"/>
      <c r="K17" s="437"/>
      <c r="L17" s="437"/>
      <c r="M17" s="437"/>
      <c r="BE17" s="14"/>
      <c r="BF17" s="15" t="s">
        <v>1909</v>
      </c>
      <c r="BG17" s="21"/>
      <c r="BH17" s="12"/>
    </row>
    <row r="18" spans="1:60" s="3" customFormat="1" ht="21.6" x14ac:dyDescent="0.3">
      <c r="A18" s="16" t="s">
        <v>22</v>
      </c>
      <c r="B18" s="17" t="s">
        <v>1910</v>
      </c>
      <c r="C18" s="568" t="s">
        <v>1911</v>
      </c>
      <c r="D18" s="568"/>
      <c r="E18" s="568"/>
      <c r="F18" s="16" t="s">
        <v>138</v>
      </c>
      <c r="G18" s="30">
        <v>0.02</v>
      </c>
      <c r="H18" s="23">
        <f t="shared" si="0"/>
        <v>32142</v>
      </c>
      <c r="I18" s="30">
        <f t="shared" si="1"/>
        <v>642.83000000000004</v>
      </c>
      <c r="J18" s="19">
        <v>771.4</v>
      </c>
      <c r="K18" s="19">
        <f t="shared" si="2"/>
        <v>359.5</v>
      </c>
      <c r="L18" s="19">
        <f t="shared" si="3"/>
        <v>7.19</v>
      </c>
      <c r="M18" s="19">
        <v>8.6300000000000008</v>
      </c>
      <c r="BE18" s="14"/>
      <c r="BF18" s="15"/>
      <c r="BG18" s="21" t="s">
        <v>1911</v>
      </c>
      <c r="BH18" s="12"/>
    </row>
    <row r="19" spans="1:60" s="3" customFormat="1" ht="20.399999999999999" x14ac:dyDescent="0.3">
      <c r="A19" s="25"/>
      <c r="B19" s="26" t="s">
        <v>1912</v>
      </c>
      <c r="C19" s="600" t="s">
        <v>1913</v>
      </c>
      <c r="D19" s="600"/>
      <c r="E19" s="600"/>
      <c r="F19" s="27" t="s">
        <v>67</v>
      </c>
      <c r="G19" s="22" t="s">
        <v>1914</v>
      </c>
      <c r="H19" s="23"/>
      <c r="I19" s="30"/>
      <c r="J19" s="19"/>
      <c r="K19" s="19"/>
      <c r="L19" s="19"/>
      <c r="M19" s="19"/>
      <c r="BE19" s="14"/>
      <c r="BF19" s="15"/>
      <c r="BG19" s="21"/>
      <c r="BH19" s="12" t="s">
        <v>1913</v>
      </c>
    </row>
    <row r="20" spans="1:60" s="3" customFormat="1" ht="20.399999999999999" x14ac:dyDescent="0.3">
      <c r="A20" s="25"/>
      <c r="B20" s="26" t="s">
        <v>1080</v>
      </c>
      <c r="C20" s="600" t="s">
        <v>1081</v>
      </c>
      <c r="D20" s="600"/>
      <c r="E20" s="600"/>
      <c r="F20" s="27" t="s">
        <v>1082</v>
      </c>
      <c r="G20" s="22" t="s">
        <v>1915</v>
      </c>
      <c r="H20" s="23"/>
      <c r="I20" s="30"/>
      <c r="J20" s="19"/>
      <c r="K20" s="19"/>
      <c r="L20" s="19"/>
      <c r="M20" s="19"/>
      <c r="BE20" s="14"/>
      <c r="BF20" s="15"/>
      <c r="BG20" s="21"/>
      <c r="BH20" s="12" t="s">
        <v>1081</v>
      </c>
    </row>
    <row r="21" spans="1:60" s="3" customFormat="1" ht="21.6" x14ac:dyDescent="0.3">
      <c r="A21" s="25"/>
      <c r="B21" s="26" t="s">
        <v>603</v>
      </c>
      <c r="C21" s="600" t="s">
        <v>604</v>
      </c>
      <c r="D21" s="600"/>
      <c r="E21" s="600"/>
      <c r="F21" s="27" t="s">
        <v>605</v>
      </c>
      <c r="G21" s="22" t="s">
        <v>1916</v>
      </c>
      <c r="H21" s="23"/>
      <c r="I21" s="30"/>
      <c r="J21" s="19"/>
      <c r="K21" s="19"/>
      <c r="L21" s="19"/>
      <c r="M21" s="19"/>
      <c r="BE21" s="14"/>
      <c r="BF21" s="15"/>
      <c r="BG21" s="21"/>
      <c r="BH21" s="12" t="s">
        <v>604</v>
      </c>
    </row>
    <row r="22" spans="1:60" s="3" customFormat="1" ht="21.6" x14ac:dyDescent="0.3">
      <c r="A22" s="16" t="s">
        <v>1437</v>
      </c>
      <c r="B22" s="17" t="s">
        <v>1917</v>
      </c>
      <c r="C22" s="568" t="s">
        <v>1918</v>
      </c>
      <c r="D22" s="568"/>
      <c r="E22" s="568"/>
      <c r="F22" s="16" t="s">
        <v>1456</v>
      </c>
      <c r="G22" s="23">
        <v>2</v>
      </c>
      <c r="H22" s="23">
        <f t="shared" si="0"/>
        <v>0</v>
      </c>
      <c r="I22" s="30">
        <f t="shared" si="1"/>
        <v>0</v>
      </c>
      <c r="J22" s="19">
        <v>0</v>
      </c>
      <c r="K22" s="19">
        <f t="shared" si="2"/>
        <v>267.27</v>
      </c>
      <c r="L22" s="19">
        <f t="shared" si="3"/>
        <v>534.53</v>
      </c>
      <c r="M22" s="19">
        <v>641.44000000000005</v>
      </c>
      <c r="BE22" s="14"/>
      <c r="BF22" s="15"/>
      <c r="BG22" s="21" t="s">
        <v>1918</v>
      </c>
      <c r="BH22" s="12"/>
    </row>
    <row r="23" spans="1:60" s="3" customFormat="1" ht="15" customHeight="1" x14ac:dyDescent="0.3">
      <c r="A23" s="603" t="s">
        <v>1919</v>
      </c>
      <c r="B23" s="604"/>
      <c r="C23" s="604"/>
      <c r="D23" s="604"/>
      <c r="E23" s="604"/>
      <c r="F23" s="604"/>
      <c r="G23" s="604"/>
      <c r="H23" s="439"/>
      <c r="I23" s="440"/>
      <c r="J23" s="437"/>
      <c r="K23" s="437"/>
      <c r="L23" s="437"/>
      <c r="M23" s="437"/>
      <c r="BE23" s="14"/>
      <c r="BF23" s="15" t="s">
        <v>1919</v>
      </c>
      <c r="BG23" s="21"/>
      <c r="BH23" s="12"/>
    </row>
    <row r="24" spans="1:60" s="3" customFormat="1" ht="42" x14ac:dyDescent="0.3">
      <c r="A24" s="16" t="s">
        <v>35</v>
      </c>
      <c r="B24" s="17" t="s">
        <v>1920</v>
      </c>
      <c r="C24" s="568" t="s">
        <v>1921</v>
      </c>
      <c r="D24" s="568"/>
      <c r="E24" s="568"/>
      <c r="F24" s="16" t="s">
        <v>38</v>
      </c>
      <c r="G24" s="23">
        <v>1</v>
      </c>
      <c r="H24" s="23">
        <f t="shared" si="0"/>
        <v>2509</v>
      </c>
      <c r="I24" s="30">
        <f t="shared" si="1"/>
        <v>2508.7800000000002</v>
      </c>
      <c r="J24" s="19">
        <v>3010.53</v>
      </c>
      <c r="K24" s="19">
        <f t="shared" si="2"/>
        <v>941.83</v>
      </c>
      <c r="L24" s="19">
        <f t="shared" si="3"/>
        <v>941.83</v>
      </c>
      <c r="M24" s="19">
        <v>1130.19</v>
      </c>
      <c r="BE24" s="14"/>
      <c r="BF24" s="15"/>
      <c r="BG24" s="21" t="s">
        <v>1921</v>
      </c>
      <c r="BH24" s="12"/>
    </row>
    <row r="25" spans="1:60" s="3" customFormat="1" ht="20.399999999999999" x14ac:dyDescent="0.3">
      <c r="A25" s="25"/>
      <c r="B25" s="26" t="s">
        <v>1751</v>
      </c>
      <c r="C25" s="600" t="s">
        <v>1752</v>
      </c>
      <c r="D25" s="600"/>
      <c r="E25" s="600"/>
      <c r="F25" s="27" t="s">
        <v>72</v>
      </c>
      <c r="G25" s="22" t="s">
        <v>1922</v>
      </c>
      <c r="H25" s="23"/>
      <c r="I25" s="30"/>
      <c r="J25" s="19"/>
      <c r="K25" s="19"/>
      <c r="L25" s="19"/>
      <c r="M25" s="19"/>
      <c r="BE25" s="14"/>
      <c r="BF25" s="15"/>
      <c r="BG25" s="21"/>
      <c r="BH25" s="12" t="s">
        <v>1752</v>
      </c>
    </row>
    <row r="26" spans="1:60" s="3" customFormat="1" ht="20.399999999999999" x14ac:dyDescent="0.3">
      <c r="A26" s="25"/>
      <c r="B26" s="26" t="s">
        <v>1754</v>
      </c>
      <c r="C26" s="600" t="s">
        <v>1755</v>
      </c>
      <c r="D26" s="600"/>
      <c r="E26" s="600"/>
      <c r="F26" s="27" t="s">
        <v>72</v>
      </c>
      <c r="G26" s="22" t="s">
        <v>1923</v>
      </c>
      <c r="H26" s="23"/>
      <c r="I26" s="30"/>
      <c r="J26" s="19"/>
      <c r="K26" s="19"/>
      <c r="L26" s="19"/>
      <c r="M26" s="19"/>
      <c r="BE26" s="14"/>
      <c r="BF26" s="15"/>
      <c r="BG26" s="21"/>
      <c r="BH26" s="12" t="s">
        <v>1755</v>
      </c>
    </row>
    <row r="27" spans="1:60" s="3" customFormat="1" ht="31.8" x14ac:dyDescent="0.3">
      <c r="A27" s="25"/>
      <c r="B27" s="26" t="s">
        <v>1699</v>
      </c>
      <c r="C27" s="600" t="s">
        <v>1700</v>
      </c>
      <c r="D27" s="600"/>
      <c r="E27" s="600"/>
      <c r="F27" s="27" t="s">
        <v>72</v>
      </c>
      <c r="G27" s="22" t="s">
        <v>1924</v>
      </c>
      <c r="H27" s="23"/>
      <c r="I27" s="30"/>
      <c r="J27" s="19"/>
      <c r="K27" s="19"/>
      <c r="L27" s="19"/>
      <c r="M27" s="19"/>
      <c r="BE27" s="14"/>
      <c r="BF27" s="15"/>
      <c r="BG27" s="21"/>
      <c r="BH27" s="12" t="s">
        <v>1700</v>
      </c>
    </row>
    <row r="28" spans="1:60" s="3" customFormat="1" ht="20.399999999999999" x14ac:dyDescent="0.3">
      <c r="A28" s="25"/>
      <c r="B28" s="26" t="s">
        <v>1689</v>
      </c>
      <c r="C28" s="600" t="s">
        <v>1690</v>
      </c>
      <c r="D28" s="600"/>
      <c r="E28" s="600"/>
      <c r="F28" s="27" t="s">
        <v>72</v>
      </c>
      <c r="G28" s="22" t="s">
        <v>1469</v>
      </c>
      <c r="H28" s="23"/>
      <c r="I28" s="30"/>
      <c r="J28" s="19"/>
      <c r="K28" s="19"/>
      <c r="L28" s="19"/>
      <c r="M28" s="19"/>
      <c r="BE28" s="14"/>
      <c r="BF28" s="15"/>
      <c r="BG28" s="21"/>
      <c r="BH28" s="12" t="s">
        <v>1690</v>
      </c>
    </row>
    <row r="29" spans="1:60" s="3" customFormat="1" ht="20.399999999999999" x14ac:dyDescent="0.3">
      <c r="A29" s="25"/>
      <c r="B29" s="26" t="s">
        <v>387</v>
      </c>
      <c r="C29" s="600" t="s">
        <v>388</v>
      </c>
      <c r="D29" s="600"/>
      <c r="E29" s="600"/>
      <c r="F29" s="27" t="s">
        <v>72</v>
      </c>
      <c r="G29" s="22" t="s">
        <v>1925</v>
      </c>
      <c r="H29" s="23"/>
      <c r="I29" s="30"/>
      <c r="J29" s="19"/>
      <c r="K29" s="19"/>
      <c r="L29" s="19"/>
      <c r="M29" s="19"/>
      <c r="BE29" s="14"/>
      <c r="BF29" s="15"/>
      <c r="BG29" s="21"/>
      <c r="BH29" s="12" t="s">
        <v>388</v>
      </c>
    </row>
    <row r="30" spans="1:60" s="3" customFormat="1" ht="20.399999999999999" x14ac:dyDescent="0.3">
      <c r="A30" s="25"/>
      <c r="B30" s="26" t="s">
        <v>1567</v>
      </c>
      <c r="C30" s="600" t="s">
        <v>1568</v>
      </c>
      <c r="D30" s="600"/>
      <c r="E30" s="600"/>
      <c r="F30" s="27" t="s">
        <v>138</v>
      </c>
      <c r="G30" s="22" t="s">
        <v>1926</v>
      </c>
      <c r="H30" s="23"/>
      <c r="I30" s="30"/>
      <c r="J30" s="19"/>
      <c r="K30" s="19"/>
      <c r="L30" s="19"/>
      <c r="M30" s="19"/>
      <c r="BE30" s="14"/>
      <c r="BF30" s="15"/>
      <c r="BG30" s="21"/>
      <c r="BH30" s="12" t="s">
        <v>1568</v>
      </c>
    </row>
    <row r="31" spans="1:60" s="3" customFormat="1" ht="20.399999999999999" x14ac:dyDescent="0.3">
      <c r="A31" s="25"/>
      <c r="B31" s="26" t="s">
        <v>1759</v>
      </c>
      <c r="C31" s="600" t="s">
        <v>1760</v>
      </c>
      <c r="D31" s="600"/>
      <c r="E31" s="600"/>
      <c r="F31" s="27" t="s">
        <v>72</v>
      </c>
      <c r="G31" s="22" t="s">
        <v>1923</v>
      </c>
      <c r="H31" s="23"/>
      <c r="I31" s="30"/>
      <c r="J31" s="19"/>
      <c r="K31" s="19"/>
      <c r="L31" s="19"/>
      <c r="M31" s="19"/>
      <c r="BE31" s="14"/>
      <c r="BF31" s="15"/>
      <c r="BG31" s="21"/>
      <c r="BH31" s="12" t="s">
        <v>1760</v>
      </c>
    </row>
    <row r="32" spans="1:60" s="3" customFormat="1" ht="21.6" x14ac:dyDescent="0.3">
      <c r="A32" s="25"/>
      <c r="B32" s="26" t="s">
        <v>1927</v>
      </c>
      <c r="C32" s="600" t="s">
        <v>1928</v>
      </c>
      <c r="D32" s="600"/>
      <c r="E32" s="600"/>
      <c r="F32" s="27" t="s">
        <v>67</v>
      </c>
      <c r="G32" s="22" t="s">
        <v>1466</v>
      </c>
      <c r="H32" s="23"/>
      <c r="I32" s="30"/>
      <c r="J32" s="19"/>
      <c r="K32" s="19"/>
      <c r="L32" s="19"/>
      <c r="M32" s="19"/>
      <c r="BE32" s="14"/>
      <c r="BF32" s="15"/>
      <c r="BG32" s="21"/>
      <c r="BH32" s="12" t="s">
        <v>1928</v>
      </c>
    </row>
    <row r="33" spans="1:60" s="3" customFormat="1" ht="20.399999999999999" x14ac:dyDescent="0.3">
      <c r="A33" s="25"/>
      <c r="B33" s="26" t="s">
        <v>601</v>
      </c>
      <c r="C33" s="600" t="s">
        <v>602</v>
      </c>
      <c r="D33" s="600"/>
      <c r="E33" s="600"/>
      <c r="F33" s="27" t="s">
        <v>72</v>
      </c>
      <c r="G33" s="22" t="s">
        <v>1929</v>
      </c>
      <c r="H33" s="23"/>
      <c r="I33" s="30"/>
      <c r="J33" s="19"/>
      <c r="K33" s="19"/>
      <c r="L33" s="19"/>
      <c r="M33" s="19"/>
      <c r="BE33" s="14"/>
      <c r="BF33" s="15"/>
      <c r="BG33" s="21"/>
      <c r="BH33" s="12" t="s">
        <v>602</v>
      </c>
    </row>
    <row r="34" spans="1:60" s="3" customFormat="1" ht="20.399999999999999" x14ac:dyDescent="0.3">
      <c r="A34" s="25"/>
      <c r="B34" s="26" t="s">
        <v>1930</v>
      </c>
      <c r="C34" s="600" t="s">
        <v>1931</v>
      </c>
      <c r="D34" s="600"/>
      <c r="E34" s="600"/>
      <c r="F34" s="27" t="s">
        <v>72</v>
      </c>
      <c r="G34" s="22" t="s">
        <v>1922</v>
      </c>
      <c r="H34" s="23"/>
      <c r="I34" s="30"/>
      <c r="J34" s="19"/>
      <c r="K34" s="19"/>
      <c r="L34" s="19"/>
      <c r="M34" s="19"/>
      <c r="BE34" s="14"/>
      <c r="BF34" s="15"/>
      <c r="BG34" s="21"/>
      <c r="BH34" s="12" t="s">
        <v>1931</v>
      </c>
    </row>
    <row r="35" spans="1:60" s="3" customFormat="1" ht="20.399999999999999" x14ac:dyDescent="0.3">
      <c r="A35" s="25"/>
      <c r="B35" s="26" t="s">
        <v>1932</v>
      </c>
      <c r="C35" s="600" t="s">
        <v>1933</v>
      </c>
      <c r="D35" s="600"/>
      <c r="E35" s="600"/>
      <c r="F35" s="27" t="s">
        <v>1257</v>
      </c>
      <c r="G35" s="22" t="s">
        <v>1906</v>
      </c>
      <c r="H35" s="23"/>
      <c r="I35" s="30"/>
      <c r="J35" s="19"/>
      <c r="K35" s="19"/>
      <c r="L35" s="19"/>
      <c r="M35" s="19"/>
      <c r="BE35" s="14"/>
      <c r="BF35" s="15"/>
      <c r="BG35" s="21"/>
      <c r="BH35" s="12" t="s">
        <v>1933</v>
      </c>
    </row>
    <row r="36" spans="1:60" s="3" customFormat="1" ht="20.399999999999999" x14ac:dyDescent="0.3">
      <c r="A36" s="25"/>
      <c r="B36" s="26" t="s">
        <v>1766</v>
      </c>
      <c r="C36" s="600" t="s">
        <v>1767</v>
      </c>
      <c r="D36" s="600"/>
      <c r="E36" s="600"/>
      <c r="F36" s="27" t="s">
        <v>138</v>
      </c>
      <c r="G36" s="22" t="s">
        <v>1934</v>
      </c>
      <c r="H36" s="23"/>
      <c r="I36" s="30"/>
      <c r="J36" s="19"/>
      <c r="K36" s="19"/>
      <c r="L36" s="19"/>
      <c r="M36" s="19"/>
      <c r="BE36" s="14"/>
      <c r="BF36" s="15"/>
      <c r="BG36" s="21"/>
      <c r="BH36" s="12" t="s">
        <v>1767</v>
      </c>
    </row>
    <row r="37" spans="1:60" s="3" customFormat="1" ht="21.6" x14ac:dyDescent="0.3">
      <c r="A37" s="25"/>
      <c r="B37" s="26" t="s">
        <v>603</v>
      </c>
      <c r="C37" s="600" t="s">
        <v>604</v>
      </c>
      <c r="D37" s="600"/>
      <c r="E37" s="600"/>
      <c r="F37" s="27" t="s">
        <v>605</v>
      </c>
      <c r="G37" s="22" t="s">
        <v>1935</v>
      </c>
      <c r="H37" s="23"/>
      <c r="I37" s="30"/>
      <c r="J37" s="19"/>
      <c r="K37" s="19"/>
      <c r="L37" s="19"/>
      <c r="M37" s="19"/>
      <c r="BE37" s="14"/>
      <c r="BF37" s="15"/>
      <c r="BG37" s="21"/>
      <c r="BH37" s="12" t="s">
        <v>604</v>
      </c>
    </row>
    <row r="38" spans="1:60" s="3" customFormat="1" ht="20.399999999999999" x14ac:dyDescent="0.3">
      <c r="A38" s="16" t="s">
        <v>1936</v>
      </c>
      <c r="B38" s="17" t="s">
        <v>1937</v>
      </c>
      <c r="C38" s="568" t="s">
        <v>1938</v>
      </c>
      <c r="D38" s="568"/>
      <c r="E38" s="568"/>
      <c r="F38" s="16" t="s">
        <v>1456</v>
      </c>
      <c r="G38" s="23">
        <v>1</v>
      </c>
      <c r="H38" s="23">
        <f t="shared" si="0"/>
        <v>0</v>
      </c>
      <c r="I38" s="30">
        <f t="shared" si="1"/>
        <v>0</v>
      </c>
      <c r="J38" s="19">
        <v>0</v>
      </c>
      <c r="K38" s="19">
        <f t="shared" si="2"/>
        <v>1824.14</v>
      </c>
      <c r="L38" s="19">
        <f t="shared" si="3"/>
        <v>1824.14</v>
      </c>
      <c r="M38" s="19">
        <v>2188.9699999999998</v>
      </c>
      <c r="BE38" s="14"/>
      <c r="BF38" s="15"/>
      <c r="BG38" s="21" t="s">
        <v>1938</v>
      </c>
      <c r="BH38" s="12"/>
    </row>
    <row r="39" spans="1:60" s="3" customFormat="1" ht="15" customHeight="1" x14ac:dyDescent="0.3">
      <c r="A39" s="603" t="s">
        <v>1939</v>
      </c>
      <c r="B39" s="604"/>
      <c r="C39" s="604"/>
      <c r="D39" s="604"/>
      <c r="E39" s="604"/>
      <c r="F39" s="604"/>
      <c r="G39" s="604"/>
      <c r="H39" s="439"/>
      <c r="I39" s="440"/>
      <c r="J39" s="437"/>
      <c r="K39" s="437"/>
      <c r="L39" s="437"/>
      <c r="M39" s="437"/>
      <c r="BE39" s="14"/>
      <c r="BF39" s="15" t="s">
        <v>1939</v>
      </c>
      <c r="BG39" s="21"/>
      <c r="BH39" s="12"/>
    </row>
    <row r="40" spans="1:60" s="3" customFormat="1" ht="15" customHeight="1" x14ac:dyDescent="0.3">
      <c r="A40" s="603" t="s">
        <v>1940</v>
      </c>
      <c r="B40" s="604"/>
      <c r="C40" s="604"/>
      <c r="D40" s="604"/>
      <c r="E40" s="604"/>
      <c r="F40" s="604"/>
      <c r="G40" s="604"/>
      <c r="H40" s="439"/>
      <c r="I40" s="440"/>
      <c r="J40" s="437"/>
      <c r="K40" s="437"/>
      <c r="L40" s="437"/>
      <c r="M40" s="437"/>
      <c r="BE40" s="14"/>
      <c r="BF40" s="15" t="s">
        <v>1940</v>
      </c>
      <c r="BG40" s="21"/>
      <c r="BH40" s="12"/>
    </row>
    <row r="41" spans="1:60" s="3" customFormat="1" ht="21.6" x14ac:dyDescent="0.3">
      <c r="A41" s="16" t="s">
        <v>47</v>
      </c>
      <c r="B41" s="17" t="s">
        <v>1941</v>
      </c>
      <c r="C41" s="568" t="s">
        <v>1942</v>
      </c>
      <c r="D41" s="568"/>
      <c r="E41" s="568"/>
      <c r="F41" s="16" t="s">
        <v>64</v>
      </c>
      <c r="G41" s="30">
        <v>0.05</v>
      </c>
      <c r="H41" s="23">
        <f t="shared" si="0"/>
        <v>12532</v>
      </c>
      <c r="I41" s="30">
        <f t="shared" si="1"/>
        <v>626.62</v>
      </c>
      <c r="J41" s="19">
        <v>751.94</v>
      </c>
      <c r="K41" s="19">
        <f t="shared" si="2"/>
        <v>379.6</v>
      </c>
      <c r="L41" s="19">
        <f t="shared" si="3"/>
        <v>18.98</v>
      </c>
      <c r="M41" s="19">
        <v>22.78</v>
      </c>
      <c r="BE41" s="14"/>
      <c r="BF41" s="15"/>
      <c r="BG41" s="21" t="s">
        <v>1942</v>
      </c>
      <c r="BH41" s="12"/>
    </row>
    <row r="42" spans="1:60" s="3" customFormat="1" ht="20.399999999999999" x14ac:dyDescent="0.3">
      <c r="A42" s="25"/>
      <c r="B42" s="26" t="s">
        <v>595</v>
      </c>
      <c r="C42" s="600" t="s">
        <v>596</v>
      </c>
      <c r="D42" s="600"/>
      <c r="E42" s="600"/>
      <c r="F42" s="27" t="s">
        <v>402</v>
      </c>
      <c r="G42" s="22" t="s">
        <v>1943</v>
      </c>
      <c r="H42" s="23"/>
      <c r="I42" s="30"/>
      <c r="J42" s="19"/>
      <c r="K42" s="19"/>
      <c r="L42" s="19"/>
      <c r="M42" s="19"/>
      <c r="BE42" s="14"/>
      <c r="BF42" s="15"/>
      <c r="BG42" s="21"/>
      <c r="BH42" s="12" t="s">
        <v>596</v>
      </c>
    </row>
    <row r="43" spans="1:60" s="3" customFormat="1" ht="21.6" x14ac:dyDescent="0.3">
      <c r="A43" s="25"/>
      <c r="B43" s="26" t="s">
        <v>1762</v>
      </c>
      <c r="C43" s="600" t="s">
        <v>1763</v>
      </c>
      <c r="D43" s="600"/>
      <c r="E43" s="600"/>
      <c r="F43" s="27" t="s">
        <v>67</v>
      </c>
      <c r="G43" s="22" t="s">
        <v>1944</v>
      </c>
      <c r="H43" s="23"/>
      <c r="I43" s="30"/>
      <c r="J43" s="19"/>
      <c r="K43" s="19"/>
      <c r="L43" s="19"/>
      <c r="M43" s="19"/>
      <c r="BE43" s="14"/>
      <c r="BF43" s="15"/>
      <c r="BG43" s="21"/>
      <c r="BH43" s="12" t="s">
        <v>1763</v>
      </c>
    </row>
    <row r="44" spans="1:60" s="3" customFormat="1" ht="20.399999999999999" x14ac:dyDescent="0.3">
      <c r="A44" s="25"/>
      <c r="B44" s="26" t="s">
        <v>86</v>
      </c>
      <c r="C44" s="600" t="s">
        <v>87</v>
      </c>
      <c r="D44" s="600"/>
      <c r="E44" s="600"/>
      <c r="F44" s="27" t="s">
        <v>67</v>
      </c>
      <c r="G44" s="22" t="s">
        <v>1945</v>
      </c>
      <c r="H44" s="23"/>
      <c r="I44" s="30"/>
      <c r="J44" s="19"/>
      <c r="K44" s="19"/>
      <c r="L44" s="19"/>
      <c r="M44" s="19"/>
      <c r="BE44" s="14"/>
      <c r="BF44" s="15"/>
      <c r="BG44" s="21"/>
      <c r="BH44" s="12" t="s">
        <v>87</v>
      </c>
    </row>
    <row r="45" spans="1:60" s="3" customFormat="1" ht="21.6" x14ac:dyDescent="0.3">
      <c r="A45" s="25"/>
      <c r="B45" s="26" t="s">
        <v>603</v>
      </c>
      <c r="C45" s="600" t="s">
        <v>604</v>
      </c>
      <c r="D45" s="600"/>
      <c r="E45" s="600"/>
      <c r="F45" s="27" t="s">
        <v>605</v>
      </c>
      <c r="G45" s="22" t="s">
        <v>1946</v>
      </c>
      <c r="H45" s="23"/>
      <c r="I45" s="30"/>
      <c r="J45" s="19"/>
      <c r="K45" s="19"/>
      <c r="L45" s="19"/>
      <c r="M45" s="19"/>
      <c r="BE45" s="14"/>
      <c r="BF45" s="15"/>
      <c r="BG45" s="21"/>
      <c r="BH45" s="12" t="s">
        <v>604</v>
      </c>
    </row>
    <row r="46" spans="1:60" s="3" customFormat="1" ht="14.4" x14ac:dyDescent="0.3">
      <c r="A46" s="16" t="s">
        <v>52</v>
      </c>
      <c r="B46" s="17" t="s">
        <v>1947</v>
      </c>
      <c r="C46" s="568" t="s">
        <v>1948</v>
      </c>
      <c r="D46" s="568"/>
      <c r="E46" s="568"/>
      <c r="F46" s="16" t="s">
        <v>1045</v>
      </c>
      <c r="G46" s="29">
        <v>5.1000000000000004E-3</v>
      </c>
      <c r="H46" s="23">
        <f t="shared" si="0"/>
        <v>0</v>
      </c>
      <c r="I46" s="30">
        <f t="shared" si="1"/>
        <v>0</v>
      </c>
      <c r="J46" s="19">
        <v>0</v>
      </c>
      <c r="K46" s="19">
        <f t="shared" si="2"/>
        <v>103041.18</v>
      </c>
      <c r="L46" s="19">
        <f t="shared" si="3"/>
        <v>525.51</v>
      </c>
      <c r="M46" s="19">
        <v>630.61</v>
      </c>
      <c r="BE46" s="14"/>
      <c r="BF46" s="15"/>
      <c r="BG46" s="21" t="s">
        <v>1948</v>
      </c>
      <c r="BH46" s="12"/>
    </row>
    <row r="47" spans="1:60" s="3" customFormat="1" ht="15" customHeight="1" x14ac:dyDescent="0.3">
      <c r="A47" s="603" t="s">
        <v>1949</v>
      </c>
      <c r="B47" s="604"/>
      <c r="C47" s="604"/>
      <c r="D47" s="604"/>
      <c r="E47" s="604"/>
      <c r="F47" s="604"/>
      <c r="G47" s="604"/>
      <c r="H47" s="439"/>
      <c r="I47" s="440"/>
      <c r="J47" s="437"/>
      <c r="K47" s="437"/>
      <c r="L47" s="437"/>
      <c r="M47" s="437"/>
      <c r="BE47" s="14"/>
      <c r="BF47" s="15" t="s">
        <v>1949</v>
      </c>
      <c r="BG47" s="21"/>
      <c r="BH47" s="12"/>
    </row>
    <row r="48" spans="1:60" s="3" customFormat="1" ht="21.6" x14ac:dyDescent="0.3">
      <c r="A48" s="16" t="s">
        <v>55</v>
      </c>
      <c r="B48" s="17" t="s">
        <v>1941</v>
      </c>
      <c r="C48" s="568" t="s">
        <v>1942</v>
      </c>
      <c r="D48" s="568"/>
      <c r="E48" s="568"/>
      <c r="F48" s="16" t="s">
        <v>64</v>
      </c>
      <c r="G48" s="30">
        <v>0.25</v>
      </c>
      <c r="H48" s="23">
        <f t="shared" si="0"/>
        <v>12537</v>
      </c>
      <c r="I48" s="30">
        <f t="shared" si="1"/>
        <v>3134.23</v>
      </c>
      <c r="J48" s="19">
        <v>3761.08</v>
      </c>
      <c r="K48" s="19">
        <f t="shared" si="2"/>
        <v>379.56</v>
      </c>
      <c r="L48" s="19">
        <f t="shared" si="3"/>
        <v>94.89</v>
      </c>
      <c r="M48" s="19">
        <v>113.87</v>
      </c>
      <c r="BE48" s="14"/>
      <c r="BF48" s="15"/>
      <c r="BG48" s="21" t="s">
        <v>1942</v>
      </c>
      <c r="BH48" s="12"/>
    </row>
    <row r="49" spans="1:60" s="3" customFormat="1" ht="20.399999999999999" x14ac:dyDescent="0.3">
      <c r="A49" s="25"/>
      <c r="B49" s="26" t="s">
        <v>595</v>
      </c>
      <c r="C49" s="600" t="s">
        <v>596</v>
      </c>
      <c r="D49" s="600"/>
      <c r="E49" s="600"/>
      <c r="F49" s="27" t="s">
        <v>402</v>
      </c>
      <c r="G49" s="22" t="s">
        <v>1950</v>
      </c>
      <c r="H49" s="23"/>
      <c r="I49" s="30"/>
      <c r="J49" s="19"/>
      <c r="K49" s="19"/>
      <c r="L49" s="19"/>
      <c r="M49" s="19"/>
      <c r="BE49" s="14"/>
      <c r="BF49" s="15"/>
      <c r="BG49" s="21"/>
      <c r="BH49" s="12" t="s">
        <v>596</v>
      </c>
    </row>
    <row r="50" spans="1:60" s="3" customFormat="1" ht="21.6" x14ac:dyDescent="0.3">
      <c r="A50" s="25"/>
      <c r="B50" s="26" t="s">
        <v>1762</v>
      </c>
      <c r="C50" s="600" t="s">
        <v>1763</v>
      </c>
      <c r="D50" s="600"/>
      <c r="E50" s="600"/>
      <c r="F50" s="27" t="s">
        <v>67</v>
      </c>
      <c r="G50" s="22" t="s">
        <v>1951</v>
      </c>
      <c r="H50" s="23"/>
      <c r="I50" s="30"/>
      <c r="J50" s="19"/>
      <c r="K50" s="19"/>
      <c r="L50" s="19"/>
      <c r="M50" s="19"/>
      <c r="BE50" s="14"/>
      <c r="BF50" s="15"/>
      <c r="BG50" s="21"/>
      <c r="BH50" s="12" t="s">
        <v>1763</v>
      </c>
    </row>
    <row r="51" spans="1:60" s="3" customFormat="1" ht="20.399999999999999" x14ac:dyDescent="0.3">
      <c r="A51" s="25"/>
      <c r="B51" s="26" t="s">
        <v>86</v>
      </c>
      <c r="C51" s="600" t="s">
        <v>87</v>
      </c>
      <c r="D51" s="600"/>
      <c r="E51" s="600"/>
      <c r="F51" s="27" t="s">
        <v>67</v>
      </c>
      <c r="G51" s="22" t="s">
        <v>1952</v>
      </c>
      <c r="H51" s="23"/>
      <c r="I51" s="30"/>
      <c r="J51" s="19"/>
      <c r="K51" s="19"/>
      <c r="L51" s="19"/>
      <c r="M51" s="19"/>
      <c r="BE51" s="14"/>
      <c r="BF51" s="15"/>
      <c r="BG51" s="21"/>
      <c r="BH51" s="12" t="s">
        <v>87</v>
      </c>
    </row>
    <row r="52" spans="1:60" s="3" customFormat="1" ht="21.6" x14ac:dyDescent="0.3">
      <c r="A52" s="25"/>
      <c r="B52" s="26" t="s">
        <v>603</v>
      </c>
      <c r="C52" s="600" t="s">
        <v>604</v>
      </c>
      <c r="D52" s="600"/>
      <c r="E52" s="600"/>
      <c r="F52" s="27" t="s">
        <v>605</v>
      </c>
      <c r="G52" s="22" t="s">
        <v>1953</v>
      </c>
      <c r="H52" s="23"/>
      <c r="I52" s="30"/>
      <c r="J52" s="19"/>
      <c r="K52" s="19"/>
      <c r="L52" s="19"/>
      <c r="M52" s="19"/>
      <c r="BE52" s="14"/>
      <c r="BF52" s="15"/>
      <c r="BG52" s="21"/>
      <c r="BH52" s="12" t="s">
        <v>604</v>
      </c>
    </row>
    <row r="53" spans="1:60" s="3" customFormat="1" ht="21.6" x14ac:dyDescent="0.3">
      <c r="A53" s="16" t="s">
        <v>56</v>
      </c>
      <c r="B53" s="17" t="s">
        <v>1954</v>
      </c>
      <c r="C53" s="568" t="s">
        <v>1955</v>
      </c>
      <c r="D53" s="568"/>
      <c r="E53" s="568"/>
      <c r="F53" s="16" t="s">
        <v>1045</v>
      </c>
      <c r="G53" s="29">
        <v>2.5499999999999998E-2</v>
      </c>
      <c r="H53" s="23">
        <f t="shared" si="0"/>
        <v>0</v>
      </c>
      <c r="I53" s="30">
        <f t="shared" si="1"/>
        <v>0</v>
      </c>
      <c r="J53" s="19">
        <v>0</v>
      </c>
      <c r="K53" s="19">
        <f t="shared" si="2"/>
        <v>68305.88</v>
      </c>
      <c r="L53" s="19">
        <f t="shared" si="3"/>
        <v>1741.8</v>
      </c>
      <c r="M53" s="19">
        <v>2090.16</v>
      </c>
      <c r="BE53" s="14"/>
      <c r="BF53" s="15"/>
      <c r="BG53" s="21" t="s">
        <v>1955</v>
      </c>
      <c r="BH53" s="12"/>
    </row>
    <row r="54" spans="1:60" s="3" customFormat="1" ht="15" customHeight="1" x14ac:dyDescent="0.3">
      <c r="A54" s="603" t="s">
        <v>1956</v>
      </c>
      <c r="B54" s="604"/>
      <c r="C54" s="604"/>
      <c r="D54" s="604"/>
      <c r="E54" s="604"/>
      <c r="F54" s="604"/>
      <c r="G54" s="604"/>
      <c r="H54" s="439"/>
      <c r="I54" s="440"/>
      <c r="J54" s="437"/>
      <c r="K54" s="437"/>
      <c r="L54" s="437"/>
      <c r="M54" s="437"/>
      <c r="BE54" s="14"/>
      <c r="BF54" s="15" t="s">
        <v>1956</v>
      </c>
      <c r="BG54" s="21"/>
      <c r="BH54" s="12"/>
    </row>
    <row r="55" spans="1:60" s="3" customFormat="1" ht="14.4" x14ac:dyDescent="0.3">
      <c r="A55" s="16" t="s">
        <v>162</v>
      </c>
      <c r="B55" s="17" t="s">
        <v>1957</v>
      </c>
      <c r="C55" s="568" t="s">
        <v>1958</v>
      </c>
      <c r="D55" s="568"/>
      <c r="E55" s="568"/>
      <c r="F55" s="16" t="s">
        <v>64</v>
      </c>
      <c r="G55" s="24">
        <v>0.2</v>
      </c>
      <c r="H55" s="23">
        <f t="shared" si="0"/>
        <v>19019</v>
      </c>
      <c r="I55" s="30">
        <f t="shared" si="1"/>
        <v>3803.7</v>
      </c>
      <c r="J55" s="19">
        <v>4564.4399999999996</v>
      </c>
      <c r="K55" s="19">
        <f t="shared" si="2"/>
        <v>528.20000000000005</v>
      </c>
      <c r="L55" s="19">
        <f t="shared" si="3"/>
        <v>105.64</v>
      </c>
      <c r="M55" s="19">
        <v>126.77</v>
      </c>
      <c r="BE55" s="14"/>
      <c r="BF55" s="15"/>
      <c r="BG55" s="21" t="s">
        <v>1958</v>
      </c>
      <c r="BH55" s="12"/>
    </row>
    <row r="56" spans="1:60" s="3" customFormat="1" ht="21.6" x14ac:dyDescent="0.3">
      <c r="A56" s="25"/>
      <c r="B56" s="26" t="s">
        <v>1415</v>
      </c>
      <c r="C56" s="600" t="s">
        <v>1416</v>
      </c>
      <c r="D56" s="600"/>
      <c r="E56" s="600"/>
      <c r="F56" s="27" t="s">
        <v>1082</v>
      </c>
      <c r="G56" s="22" t="s">
        <v>1959</v>
      </c>
      <c r="H56" s="23"/>
      <c r="I56" s="30"/>
      <c r="J56" s="19"/>
      <c r="K56" s="19"/>
      <c r="L56" s="19"/>
      <c r="M56" s="19"/>
      <c r="BE56" s="14"/>
      <c r="BF56" s="15"/>
      <c r="BG56" s="21"/>
      <c r="BH56" s="12" t="s">
        <v>1416</v>
      </c>
    </row>
    <row r="57" spans="1:60" s="3" customFormat="1" ht="20.399999999999999" x14ac:dyDescent="0.3">
      <c r="A57" s="25"/>
      <c r="B57" s="26" t="s">
        <v>1960</v>
      </c>
      <c r="C57" s="600" t="s">
        <v>1961</v>
      </c>
      <c r="D57" s="600"/>
      <c r="E57" s="600"/>
      <c r="F57" s="27" t="s">
        <v>67</v>
      </c>
      <c r="G57" s="22" t="s">
        <v>1962</v>
      </c>
      <c r="H57" s="23"/>
      <c r="I57" s="30"/>
      <c r="J57" s="19"/>
      <c r="K57" s="19"/>
      <c r="L57" s="19"/>
      <c r="M57" s="19"/>
      <c r="BE57" s="14"/>
      <c r="BF57" s="15"/>
      <c r="BG57" s="21"/>
      <c r="BH57" s="12" t="s">
        <v>1961</v>
      </c>
    </row>
    <row r="58" spans="1:60" s="3" customFormat="1" ht="21.6" x14ac:dyDescent="0.3">
      <c r="A58" s="25"/>
      <c r="B58" s="26" t="s">
        <v>603</v>
      </c>
      <c r="C58" s="600" t="s">
        <v>604</v>
      </c>
      <c r="D58" s="600"/>
      <c r="E58" s="600"/>
      <c r="F58" s="27" t="s">
        <v>605</v>
      </c>
      <c r="G58" s="22" t="s">
        <v>1963</v>
      </c>
      <c r="H58" s="23"/>
      <c r="I58" s="30"/>
      <c r="J58" s="19"/>
      <c r="K58" s="19"/>
      <c r="L58" s="19"/>
      <c r="M58" s="19"/>
      <c r="BE58" s="14"/>
      <c r="BF58" s="15"/>
      <c r="BG58" s="21"/>
      <c r="BH58" s="12" t="s">
        <v>604</v>
      </c>
    </row>
    <row r="59" spans="1:60" s="3" customFormat="1" ht="14.4" x14ac:dyDescent="0.3">
      <c r="A59" s="16" t="s">
        <v>165</v>
      </c>
      <c r="B59" s="17" t="s">
        <v>1964</v>
      </c>
      <c r="C59" s="568" t="s">
        <v>1965</v>
      </c>
      <c r="D59" s="568"/>
      <c r="E59" s="568"/>
      <c r="F59" s="16" t="s">
        <v>112</v>
      </c>
      <c r="G59" s="23">
        <v>20</v>
      </c>
      <c r="H59" s="23">
        <f t="shared" si="0"/>
        <v>0</v>
      </c>
      <c r="I59" s="30">
        <f t="shared" si="1"/>
        <v>0</v>
      </c>
      <c r="J59" s="19">
        <v>0</v>
      </c>
      <c r="K59" s="19">
        <f t="shared" si="2"/>
        <v>25.42</v>
      </c>
      <c r="L59" s="19">
        <f t="shared" si="3"/>
        <v>508.43</v>
      </c>
      <c r="M59" s="19">
        <v>610.11</v>
      </c>
      <c r="BE59" s="14"/>
      <c r="BF59" s="15"/>
      <c r="BG59" s="21" t="s">
        <v>1965</v>
      </c>
      <c r="BH59" s="12"/>
    </row>
    <row r="60" spans="1:60" s="287" customFormat="1" ht="20.25" customHeight="1" x14ac:dyDescent="0.3">
      <c r="A60" s="578" t="s">
        <v>57</v>
      </c>
      <c r="B60" s="579"/>
      <c r="C60" s="579"/>
      <c r="D60" s="579"/>
      <c r="E60" s="579"/>
      <c r="F60" s="579"/>
      <c r="G60" s="579"/>
      <c r="H60" s="312"/>
      <c r="I60" s="296">
        <f>SUM(I13:I59)</f>
        <v>11318.45</v>
      </c>
      <c r="J60" s="297">
        <f>SUM(J13:J59)</f>
        <v>13582.14</v>
      </c>
      <c r="K60" s="296"/>
      <c r="L60" s="298">
        <f>SUM(L13:L59)</f>
        <v>15913.18</v>
      </c>
      <c r="M60" s="299">
        <f>SUM(M13:M59)</f>
        <v>19095.810000000001</v>
      </c>
    </row>
    <row r="61" spans="1:60" s="289" customFormat="1" ht="20.25" customHeight="1" thickBot="1" x14ac:dyDescent="0.35">
      <c r="A61" s="571" t="s">
        <v>5737</v>
      </c>
      <c r="B61" s="572"/>
      <c r="C61" s="572"/>
      <c r="D61" s="572"/>
      <c r="E61" s="572"/>
      <c r="F61" s="572"/>
      <c r="G61" s="572"/>
      <c r="H61" s="288"/>
      <c r="I61" s="581">
        <f>I60+L60</f>
        <v>27231.63</v>
      </c>
      <c r="J61" s="582"/>
      <c r="K61" s="582"/>
      <c r="L61" s="582"/>
      <c r="M61" s="583"/>
    </row>
    <row r="62" spans="1:60" s="289" customFormat="1" ht="20.25" customHeight="1" thickBot="1" x14ac:dyDescent="0.35">
      <c r="A62" s="571" t="s">
        <v>5738</v>
      </c>
      <c r="B62" s="572"/>
      <c r="C62" s="572"/>
      <c r="D62" s="572"/>
      <c r="E62" s="572"/>
      <c r="F62" s="572"/>
      <c r="G62" s="572"/>
      <c r="H62" s="288"/>
      <c r="I62" s="573">
        <f>J60+M60</f>
        <v>32677.95</v>
      </c>
      <c r="J62" s="574"/>
      <c r="K62" s="574"/>
      <c r="L62" s="574"/>
      <c r="M62" s="575"/>
    </row>
  </sheetData>
  <autoFilter ref="A10:BK61" xr:uid="{00000000-0001-0000-1300-000000000000}">
    <filterColumn colId="2" showButton="0"/>
    <filterColumn colId="3" showButton="0"/>
  </autoFilter>
  <mergeCells count="61">
    <mergeCell ref="I61:M61"/>
    <mergeCell ref="A61:G61"/>
    <mergeCell ref="A54:G54"/>
    <mergeCell ref="A47:G47"/>
    <mergeCell ref="C55:E55"/>
    <mergeCell ref="C56:E56"/>
    <mergeCell ref="C57:E57"/>
    <mergeCell ref="C58:E58"/>
    <mergeCell ref="C59:E59"/>
    <mergeCell ref="A2:M2"/>
    <mergeCell ref="A3:M3"/>
    <mergeCell ref="A5:M5"/>
    <mergeCell ref="C9:E9"/>
    <mergeCell ref="C10:E10"/>
    <mergeCell ref="A6:M6"/>
    <mergeCell ref="C7:G7"/>
    <mergeCell ref="A12:G12"/>
    <mergeCell ref="A11:G11"/>
    <mergeCell ref="C26:E26"/>
    <mergeCell ref="C27:E27"/>
    <mergeCell ref="C28:E28"/>
    <mergeCell ref="C13:E13"/>
    <mergeCell ref="C14:E14"/>
    <mergeCell ref="C25:E25"/>
    <mergeCell ref="C15:E15"/>
    <mergeCell ref="C16:E16"/>
    <mergeCell ref="C18:E18"/>
    <mergeCell ref="C19:E19"/>
    <mergeCell ref="A23:G23"/>
    <mergeCell ref="A17:G17"/>
    <mergeCell ref="C29:E29"/>
    <mergeCell ref="C20:E20"/>
    <mergeCell ref="C21:E21"/>
    <mergeCell ref="C22:E22"/>
    <mergeCell ref="C24:E24"/>
    <mergeCell ref="C35:E35"/>
    <mergeCell ref="C36:E36"/>
    <mergeCell ref="C37:E37"/>
    <mergeCell ref="C38:E38"/>
    <mergeCell ref="A39:G39"/>
    <mergeCell ref="C30:E30"/>
    <mergeCell ref="C31:E31"/>
    <mergeCell ref="C32:E32"/>
    <mergeCell ref="C33:E33"/>
    <mergeCell ref="C34:E34"/>
    <mergeCell ref="A62:G62"/>
    <mergeCell ref="I62:M62"/>
    <mergeCell ref="A40:G40"/>
    <mergeCell ref="C50:E50"/>
    <mergeCell ref="C51:E51"/>
    <mergeCell ref="C52:E52"/>
    <mergeCell ref="C53:E53"/>
    <mergeCell ref="C45:E45"/>
    <mergeCell ref="C46:E46"/>
    <mergeCell ref="C48:E48"/>
    <mergeCell ref="C49:E49"/>
    <mergeCell ref="C41:E41"/>
    <mergeCell ref="C42:E42"/>
    <mergeCell ref="C43:E43"/>
    <mergeCell ref="C44:E44"/>
    <mergeCell ref="A60:G60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8" filterMode="1">
    <tabColor theme="1" tint="0.499984740745262"/>
    <pageSetUpPr fitToPage="1"/>
  </sheetPr>
  <dimension ref="A1:BM119"/>
  <sheetViews>
    <sheetView topLeftCell="A22" workbookViewId="0">
      <selection activeCell="M84" sqref="M84"/>
    </sheetView>
  </sheetViews>
  <sheetFormatPr defaultColWidth="9.109375" defaultRowHeight="11.25" customHeight="1" x14ac:dyDescent="0.2"/>
  <cols>
    <col min="1" max="1" width="9" style="1" customWidth="1"/>
    <col min="2" max="2" width="25.33203125" style="1" customWidth="1"/>
    <col min="3" max="3" width="13.109375" style="1" customWidth="1"/>
    <col min="4" max="4" width="15.109375" style="1" customWidth="1"/>
    <col min="5" max="5" width="21.44140625" style="1" customWidth="1"/>
    <col min="6" max="7" width="10.6640625" style="1" customWidth="1"/>
    <col min="8" max="8" width="18" style="52" customWidth="1"/>
    <col min="9" max="9" width="23.109375" style="52" customWidth="1"/>
    <col min="10" max="13" width="23.10937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78" t="s">
        <v>5564</v>
      </c>
      <c r="B1" s="4"/>
      <c r="C1" s="4"/>
      <c r="D1" s="4"/>
      <c r="E1" s="4"/>
      <c r="F1" s="4"/>
      <c r="G1" s="4"/>
      <c r="H1" s="52"/>
      <c r="I1" s="52"/>
      <c r="J1" s="4"/>
      <c r="K1" s="4"/>
      <c r="L1" s="4"/>
      <c r="M1" s="4"/>
    </row>
    <row r="2" spans="1:60" s="3" customFormat="1" ht="14.4" x14ac:dyDescent="0.3">
      <c r="A2" s="587" t="s">
        <v>1770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60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7"/>
      <c r="K4" s="7"/>
      <c r="L4" s="7"/>
      <c r="M4" s="4"/>
    </row>
    <row r="5" spans="1:60" s="3" customFormat="1" ht="14.4" x14ac:dyDescent="0.3">
      <c r="A5" s="588" t="s">
        <v>1771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60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60" s="3" customFormat="1" ht="23.25" customHeight="1" x14ac:dyDescent="0.3">
      <c r="A7" s="4"/>
      <c r="B7" s="8" t="s">
        <v>5</v>
      </c>
      <c r="C7" s="577" t="s">
        <v>1772</v>
      </c>
      <c r="D7" s="577"/>
      <c r="E7" s="577"/>
      <c r="F7" s="577"/>
      <c r="G7" s="577"/>
      <c r="H7" s="53"/>
      <c r="I7" s="53"/>
      <c r="J7" s="9"/>
      <c r="K7" s="9"/>
      <c r="L7" s="9"/>
      <c r="M7" s="9"/>
    </row>
    <row r="8" spans="1:60" s="3" customFormat="1" ht="15" thickBot="1" x14ac:dyDescent="0.35">
      <c r="A8" s="4"/>
      <c r="B8" s="8"/>
      <c r="C8" s="45"/>
      <c r="D8" s="45"/>
      <c r="E8" s="45"/>
      <c r="F8" s="46"/>
      <c r="G8" s="45"/>
      <c r="H8" s="53"/>
      <c r="I8" s="53"/>
      <c r="J8" s="9"/>
      <c r="K8" s="9"/>
      <c r="L8" s="9"/>
      <c r="M8" s="9"/>
    </row>
    <row r="9" spans="1:60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60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60" s="3" customFormat="1" ht="15" customHeight="1" x14ac:dyDescent="0.3">
      <c r="A11" s="601" t="s">
        <v>1773</v>
      </c>
      <c r="B11" s="602"/>
      <c r="C11" s="602"/>
      <c r="D11" s="602"/>
      <c r="E11" s="602"/>
      <c r="F11" s="602"/>
      <c r="G11" s="602"/>
      <c r="H11" s="82"/>
      <c r="I11" s="82"/>
      <c r="J11" s="79"/>
      <c r="K11" s="79"/>
      <c r="L11" s="79"/>
      <c r="M11" s="80"/>
      <c r="BE11" s="14"/>
    </row>
    <row r="12" spans="1:60" s="3" customFormat="1" ht="15" customHeight="1" x14ac:dyDescent="0.3">
      <c r="A12" s="603" t="s">
        <v>1774</v>
      </c>
      <c r="B12" s="604"/>
      <c r="C12" s="604"/>
      <c r="D12" s="604"/>
      <c r="E12" s="604"/>
      <c r="F12" s="604"/>
      <c r="G12" s="604"/>
      <c r="H12" s="250"/>
      <c r="I12" s="250"/>
      <c r="J12" s="349"/>
      <c r="K12" s="349"/>
      <c r="L12" s="349"/>
      <c r="M12" s="350"/>
      <c r="BE12" s="14"/>
      <c r="BF12" s="15"/>
    </row>
    <row r="13" spans="1:60" s="3" customFormat="1" ht="14.4" hidden="1" x14ac:dyDescent="0.3">
      <c r="A13" s="16" t="s">
        <v>15</v>
      </c>
      <c r="B13" s="17" t="s">
        <v>1775</v>
      </c>
      <c r="C13" s="568" t="s">
        <v>1776</v>
      </c>
      <c r="D13" s="568"/>
      <c r="E13" s="568"/>
      <c r="F13" s="16" t="s">
        <v>1777</v>
      </c>
      <c r="G13" s="23">
        <v>1</v>
      </c>
      <c r="H13" s="55">
        <f>I13/G13</f>
        <v>12268.18</v>
      </c>
      <c r="I13" s="55">
        <f>J13/1.2</f>
        <v>12268.18</v>
      </c>
      <c r="J13" s="19">
        <v>14721.82</v>
      </c>
      <c r="K13" s="19">
        <f>L13/G13</f>
        <v>11543.53</v>
      </c>
      <c r="L13" s="19">
        <f>M13/1.2</f>
        <v>11543.53</v>
      </c>
      <c r="M13" s="19">
        <v>13852.24</v>
      </c>
      <c r="BE13" s="14"/>
      <c r="BF13" s="15"/>
      <c r="BG13" s="21"/>
    </row>
    <row r="14" spans="1:60" s="3" customFormat="1" ht="20.399999999999999" hidden="1" x14ac:dyDescent="0.3">
      <c r="A14" s="25"/>
      <c r="B14" s="26" t="s">
        <v>150</v>
      </c>
      <c r="C14" s="600" t="s">
        <v>151</v>
      </c>
      <c r="D14" s="600"/>
      <c r="E14" s="600"/>
      <c r="F14" s="27" t="s">
        <v>46</v>
      </c>
      <c r="G14" s="22" t="s">
        <v>1778</v>
      </c>
      <c r="H14" s="55"/>
      <c r="I14" s="55"/>
      <c r="J14" s="19"/>
      <c r="K14" s="19"/>
      <c r="L14" s="19"/>
      <c r="M14" s="19"/>
      <c r="BE14" s="14"/>
      <c r="BF14" s="15"/>
      <c r="BG14" s="21"/>
      <c r="BH14" s="12"/>
    </row>
    <row r="15" spans="1:60" s="3" customFormat="1" ht="20.399999999999999" hidden="1" x14ac:dyDescent="0.3">
      <c r="A15" s="25"/>
      <c r="B15" s="26" t="s">
        <v>1779</v>
      </c>
      <c r="C15" s="600" t="s">
        <v>1780</v>
      </c>
      <c r="D15" s="600"/>
      <c r="E15" s="600"/>
      <c r="F15" s="27" t="s">
        <v>72</v>
      </c>
      <c r="G15" s="22" t="s">
        <v>1469</v>
      </c>
      <c r="H15" s="55"/>
      <c r="I15" s="55"/>
      <c r="J15" s="19"/>
      <c r="K15" s="19"/>
      <c r="L15" s="19"/>
      <c r="M15" s="19"/>
      <c r="BE15" s="14"/>
      <c r="BF15" s="15"/>
      <c r="BG15" s="21"/>
      <c r="BH15" s="12"/>
    </row>
    <row r="16" spans="1:60" s="3" customFormat="1" ht="20.399999999999999" hidden="1" x14ac:dyDescent="0.3">
      <c r="A16" s="25"/>
      <c r="B16" s="26" t="s">
        <v>1445</v>
      </c>
      <c r="C16" s="600" t="s">
        <v>1446</v>
      </c>
      <c r="D16" s="600"/>
      <c r="E16" s="600"/>
      <c r="F16" s="27" t="s">
        <v>67</v>
      </c>
      <c r="G16" s="22" t="s">
        <v>1781</v>
      </c>
      <c r="H16" s="55"/>
      <c r="I16" s="55"/>
      <c r="J16" s="19"/>
      <c r="K16" s="19"/>
      <c r="L16" s="19"/>
      <c r="M16" s="19"/>
      <c r="BE16" s="14"/>
      <c r="BF16" s="15"/>
      <c r="BG16" s="21"/>
      <c r="BH16" s="12"/>
    </row>
    <row r="17" spans="1:61" s="3" customFormat="1" ht="20.399999999999999" hidden="1" x14ac:dyDescent="0.3">
      <c r="A17" s="25"/>
      <c r="B17" s="26" t="s">
        <v>835</v>
      </c>
      <c r="C17" s="600" t="s">
        <v>836</v>
      </c>
      <c r="D17" s="600"/>
      <c r="E17" s="600"/>
      <c r="F17" s="27" t="s">
        <v>72</v>
      </c>
      <c r="G17" s="22" t="s">
        <v>1169</v>
      </c>
      <c r="H17" s="55"/>
      <c r="I17" s="55"/>
      <c r="J17" s="19"/>
      <c r="K17" s="19"/>
      <c r="L17" s="19"/>
      <c r="M17" s="19"/>
      <c r="BE17" s="14"/>
      <c r="BF17" s="15"/>
      <c r="BG17" s="21"/>
      <c r="BH17" s="12"/>
    </row>
    <row r="18" spans="1:61" s="3" customFormat="1" ht="20.399999999999999" hidden="1" x14ac:dyDescent="0.3">
      <c r="A18" s="25"/>
      <c r="B18" s="26" t="s">
        <v>1237</v>
      </c>
      <c r="C18" s="600" t="s">
        <v>1238</v>
      </c>
      <c r="D18" s="600"/>
      <c r="E18" s="600"/>
      <c r="F18" s="27" t="s">
        <v>67</v>
      </c>
      <c r="G18" s="22" t="s">
        <v>1467</v>
      </c>
      <c r="H18" s="55"/>
      <c r="I18" s="55"/>
      <c r="J18" s="19"/>
      <c r="K18" s="19"/>
      <c r="L18" s="19"/>
      <c r="M18" s="19"/>
      <c r="BE18" s="14"/>
      <c r="BF18" s="15"/>
      <c r="BG18" s="21"/>
      <c r="BH18" s="12"/>
    </row>
    <row r="19" spans="1:61" s="3" customFormat="1" ht="20.399999999999999" hidden="1" x14ac:dyDescent="0.3">
      <c r="A19" s="36" t="s">
        <v>139</v>
      </c>
      <c r="B19" s="37" t="s">
        <v>1782</v>
      </c>
      <c r="C19" s="599" t="s">
        <v>1783</v>
      </c>
      <c r="D19" s="599"/>
      <c r="E19" s="599"/>
      <c r="F19" s="38" t="s">
        <v>38</v>
      </c>
      <c r="G19" s="39" t="s">
        <v>1560</v>
      </c>
      <c r="H19" s="55"/>
      <c r="I19" s="55"/>
      <c r="J19" s="19"/>
      <c r="K19" s="19"/>
      <c r="L19" s="19"/>
      <c r="M19" s="19"/>
      <c r="BE19" s="14"/>
      <c r="BF19" s="15"/>
      <c r="BG19" s="21"/>
      <c r="BH19" s="12"/>
      <c r="BI19" s="41"/>
    </row>
    <row r="20" spans="1:61" s="3" customFormat="1" ht="20.399999999999999" hidden="1" x14ac:dyDescent="0.3">
      <c r="A20" s="25"/>
      <c r="B20" s="26" t="s">
        <v>1784</v>
      </c>
      <c r="C20" s="600" t="s">
        <v>1785</v>
      </c>
      <c r="D20" s="600"/>
      <c r="E20" s="600"/>
      <c r="F20" s="27" t="s">
        <v>72</v>
      </c>
      <c r="G20" s="22" t="s">
        <v>1786</v>
      </c>
      <c r="H20" s="55"/>
      <c r="I20" s="55"/>
      <c r="J20" s="19"/>
      <c r="K20" s="19"/>
      <c r="L20" s="19"/>
      <c r="M20" s="19"/>
      <c r="BE20" s="14"/>
      <c r="BF20" s="15"/>
      <c r="BG20" s="21"/>
      <c r="BH20" s="12"/>
      <c r="BI20" s="41"/>
    </row>
    <row r="21" spans="1:61" s="3" customFormat="1" ht="20.399999999999999" hidden="1" x14ac:dyDescent="0.3">
      <c r="A21" s="25"/>
      <c r="B21" s="26" t="s">
        <v>1787</v>
      </c>
      <c r="C21" s="600" t="s">
        <v>1788</v>
      </c>
      <c r="D21" s="600"/>
      <c r="E21" s="600"/>
      <c r="F21" s="27" t="s">
        <v>25</v>
      </c>
      <c r="G21" s="22" t="s">
        <v>1175</v>
      </c>
      <c r="H21" s="55"/>
      <c r="I21" s="55"/>
      <c r="J21" s="19"/>
      <c r="K21" s="19"/>
      <c r="L21" s="19"/>
      <c r="M21" s="19"/>
      <c r="BE21" s="14"/>
      <c r="BF21" s="15"/>
      <c r="BG21" s="21"/>
      <c r="BH21" s="12"/>
      <c r="BI21" s="41"/>
    </row>
    <row r="22" spans="1:61" s="3" customFormat="1" ht="20.399999999999999" x14ac:dyDescent="0.3">
      <c r="A22" s="16" t="s">
        <v>1789</v>
      </c>
      <c r="B22" s="17" t="s">
        <v>1790</v>
      </c>
      <c r="C22" s="568" t="s">
        <v>1791</v>
      </c>
      <c r="D22" s="568"/>
      <c r="E22" s="568"/>
      <c r="F22" s="16" t="s">
        <v>1178</v>
      </c>
      <c r="G22" s="23">
        <v>1</v>
      </c>
      <c r="H22" s="55">
        <f t="shared" ref="H22:H75" si="0">I22/G22</f>
        <v>0</v>
      </c>
      <c r="I22" s="55">
        <f t="shared" ref="I22:I75" si="1">J22/1.2</f>
        <v>0</v>
      </c>
      <c r="J22" s="19">
        <v>0</v>
      </c>
      <c r="K22" s="19">
        <f t="shared" ref="K22:K75" si="2">L22/G22</f>
        <v>11279.19</v>
      </c>
      <c r="L22" s="19">
        <v>11279.19</v>
      </c>
      <c r="M22" s="19">
        <f>L22*1.2</f>
        <v>13535.03</v>
      </c>
      <c r="BE22" s="14"/>
      <c r="BF22" s="15"/>
      <c r="BG22" s="21"/>
      <c r="BH22" s="12"/>
      <c r="BI22" s="41"/>
    </row>
    <row r="23" spans="1:61" s="3" customFormat="1" ht="15" customHeight="1" x14ac:dyDescent="0.3">
      <c r="A23" s="603" t="s">
        <v>1792</v>
      </c>
      <c r="B23" s="604"/>
      <c r="C23" s="604"/>
      <c r="D23" s="604"/>
      <c r="E23" s="604"/>
      <c r="F23" s="604"/>
      <c r="G23" s="604"/>
      <c r="H23" s="436"/>
      <c r="I23" s="436"/>
      <c r="J23" s="437"/>
      <c r="K23" s="437"/>
      <c r="L23" s="437"/>
      <c r="M23" s="437"/>
      <c r="BE23" s="14"/>
      <c r="BF23" s="15"/>
      <c r="BG23" s="21"/>
      <c r="BH23" s="12"/>
      <c r="BI23" s="41"/>
    </row>
    <row r="24" spans="1:61" s="3" customFormat="1" ht="15" customHeight="1" x14ac:dyDescent="0.3">
      <c r="A24" s="603" t="s">
        <v>1793</v>
      </c>
      <c r="B24" s="604"/>
      <c r="C24" s="604"/>
      <c r="D24" s="604"/>
      <c r="E24" s="604"/>
      <c r="F24" s="604"/>
      <c r="G24" s="604"/>
      <c r="H24" s="436"/>
      <c r="I24" s="436"/>
      <c r="J24" s="437"/>
      <c r="K24" s="437"/>
      <c r="L24" s="437"/>
      <c r="M24" s="437"/>
      <c r="BE24" s="14"/>
      <c r="BF24" s="15"/>
      <c r="BG24" s="21"/>
      <c r="BH24" s="12"/>
      <c r="BI24" s="41"/>
    </row>
    <row r="25" spans="1:61" s="3" customFormat="1" ht="14.4" hidden="1" x14ac:dyDescent="0.3">
      <c r="A25" s="16" t="s">
        <v>22</v>
      </c>
      <c r="B25" s="17" t="s">
        <v>1794</v>
      </c>
      <c r="C25" s="568" t="s">
        <v>1795</v>
      </c>
      <c r="D25" s="568"/>
      <c r="E25" s="568"/>
      <c r="F25" s="16" t="s">
        <v>64</v>
      </c>
      <c r="G25" s="30">
        <v>0.08</v>
      </c>
      <c r="H25" s="55">
        <f t="shared" si="0"/>
        <v>262096.25</v>
      </c>
      <c r="I25" s="55">
        <f t="shared" si="1"/>
        <v>20967.7</v>
      </c>
      <c r="J25" s="19">
        <v>25161.24</v>
      </c>
      <c r="K25" s="19">
        <f t="shared" si="2"/>
        <v>5054.13</v>
      </c>
      <c r="L25" s="19">
        <f t="shared" ref="L25:L75" si="3">M25/1.2</f>
        <v>404.33</v>
      </c>
      <c r="M25" s="19">
        <v>485.2</v>
      </c>
      <c r="BE25" s="14"/>
      <c r="BF25" s="15"/>
      <c r="BG25" s="21"/>
      <c r="BH25" s="12"/>
      <c r="BI25" s="41"/>
    </row>
    <row r="26" spans="1:61" s="3" customFormat="1" ht="20.399999999999999" hidden="1" x14ac:dyDescent="0.3">
      <c r="A26" s="25"/>
      <c r="B26" s="26" t="s">
        <v>1796</v>
      </c>
      <c r="C26" s="600" t="s">
        <v>1797</v>
      </c>
      <c r="D26" s="600"/>
      <c r="E26" s="600"/>
      <c r="F26" s="27" t="s">
        <v>72</v>
      </c>
      <c r="G26" s="22" t="s">
        <v>1798</v>
      </c>
      <c r="H26" s="55"/>
      <c r="I26" s="55"/>
      <c r="J26" s="19"/>
      <c r="K26" s="19"/>
      <c r="L26" s="19"/>
      <c r="M26" s="19"/>
      <c r="BE26" s="14"/>
      <c r="BF26" s="15"/>
      <c r="BG26" s="21"/>
      <c r="BH26" s="12"/>
      <c r="BI26" s="41"/>
    </row>
    <row r="27" spans="1:61" s="3" customFormat="1" ht="20.399999999999999" hidden="1" x14ac:dyDescent="0.3">
      <c r="A27" s="25"/>
      <c r="B27" s="26" t="s">
        <v>150</v>
      </c>
      <c r="C27" s="600" t="s">
        <v>151</v>
      </c>
      <c r="D27" s="600"/>
      <c r="E27" s="600"/>
      <c r="F27" s="27" t="s">
        <v>46</v>
      </c>
      <c r="G27" s="22" t="s">
        <v>1799</v>
      </c>
      <c r="H27" s="55"/>
      <c r="I27" s="55"/>
      <c r="J27" s="19"/>
      <c r="K27" s="19"/>
      <c r="L27" s="19"/>
      <c r="M27" s="19"/>
      <c r="BE27" s="14"/>
      <c r="BF27" s="15"/>
      <c r="BG27" s="21"/>
      <c r="BH27" s="12"/>
      <c r="BI27" s="41"/>
    </row>
    <row r="28" spans="1:61" s="3" customFormat="1" ht="20.399999999999999" hidden="1" x14ac:dyDescent="0.3">
      <c r="A28" s="25"/>
      <c r="B28" s="26" t="s">
        <v>1800</v>
      </c>
      <c r="C28" s="600" t="s">
        <v>1801</v>
      </c>
      <c r="D28" s="600"/>
      <c r="E28" s="600"/>
      <c r="F28" s="27" t="s">
        <v>1082</v>
      </c>
      <c r="G28" s="22" t="s">
        <v>1802</v>
      </c>
      <c r="H28" s="55"/>
      <c r="I28" s="55"/>
      <c r="J28" s="19"/>
      <c r="K28" s="19"/>
      <c r="L28" s="19"/>
      <c r="M28" s="19"/>
      <c r="BE28" s="14"/>
      <c r="BF28" s="15"/>
      <c r="BG28" s="21"/>
      <c r="BH28" s="12"/>
      <c r="BI28" s="41"/>
    </row>
    <row r="29" spans="1:61" s="3" customFormat="1" ht="20.399999999999999" hidden="1" x14ac:dyDescent="0.3">
      <c r="A29" s="25"/>
      <c r="B29" s="26" t="s">
        <v>1803</v>
      </c>
      <c r="C29" s="600" t="s">
        <v>1804</v>
      </c>
      <c r="D29" s="600"/>
      <c r="E29" s="600"/>
      <c r="F29" s="27" t="s">
        <v>67</v>
      </c>
      <c r="G29" s="22" t="s">
        <v>1805</v>
      </c>
      <c r="H29" s="55"/>
      <c r="I29" s="55"/>
      <c r="J29" s="19"/>
      <c r="K29" s="19"/>
      <c r="L29" s="19"/>
      <c r="M29" s="19"/>
      <c r="BE29" s="14"/>
      <c r="BF29" s="15"/>
      <c r="BG29" s="21"/>
      <c r="BH29" s="12"/>
      <c r="BI29" s="41"/>
    </row>
    <row r="30" spans="1:61" s="3" customFormat="1" ht="20.399999999999999" hidden="1" x14ac:dyDescent="0.3">
      <c r="A30" s="25"/>
      <c r="B30" s="26" t="s">
        <v>1806</v>
      </c>
      <c r="C30" s="600" t="s">
        <v>1807</v>
      </c>
      <c r="D30" s="600"/>
      <c r="E30" s="600"/>
      <c r="F30" s="27" t="s">
        <v>72</v>
      </c>
      <c r="G30" s="22" t="s">
        <v>1808</v>
      </c>
      <c r="H30" s="55"/>
      <c r="I30" s="55"/>
      <c r="J30" s="19"/>
      <c r="K30" s="19"/>
      <c r="L30" s="19"/>
      <c r="M30" s="19"/>
      <c r="BE30" s="14"/>
      <c r="BF30" s="15"/>
      <c r="BG30" s="21"/>
      <c r="BH30" s="12"/>
      <c r="BI30" s="41"/>
    </row>
    <row r="31" spans="1:61" s="3" customFormat="1" ht="20.399999999999999" hidden="1" x14ac:dyDescent="0.3">
      <c r="A31" s="25"/>
      <c r="B31" s="26" t="s">
        <v>1809</v>
      </c>
      <c r="C31" s="600" t="s">
        <v>1810</v>
      </c>
      <c r="D31" s="600"/>
      <c r="E31" s="600"/>
      <c r="F31" s="27" t="s">
        <v>72</v>
      </c>
      <c r="G31" s="22" t="s">
        <v>1811</v>
      </c>
      <c r="H31" s="55"/>
      <c r="I31" s="55"/>
      <c r="J31" s="19"/>
      <c r="K31" s="19"/>
      <c r="L31" s="19"/>
      <c r="M31" s="19"/>
      <c r="BE31" s="14"/>
      <c r="BF31" s="15"/>
      <c r="BG31" s="21"/>
      <c r="BH31" s="12"/>
      <c r="BI31" s="41"/>
    </row>
    <row r="32" spans="1:61" s="3" customFormat="1" ht="20.399999999999999" hidden="1" x14ac:dyDescent="0.3">
      <c r="A32" s="25"/>
      <c r="B32" s="26" t="s">
        <v>1812</v>
      </c>
      <c r="C32" s="600" t="s">
        <v>1813</v>
      </c>
      <c r="D32" s="600"/>
      <c r="E32" s="600"/>
      <c r="F32" s="27" t="s">
        <v>72</v>
      </c>
      <c r="G32" s="22" t="s">
        <v>1798</v>
      </c>
      <c r="H32" s="55"/>
      <c r="I32" s="55"/>
      <c r="J32" s="19"/>
      <c r="K32" s="19"/>
      <c r="L32" s="19"/>
      <c r="M32" s="19"/>
      <c r="BE32" s="14"/>
      <c r="BF32" s="15"/>
      <c r="BG32" s="21"/>
      <c r="BH32" s="12"/>
      <c r="BI32" s="41"/>
    </row>
    <row r="33" spans="1:62" s="3" customFormat="1" ht="20.399999999999999" hidden="1" x14ac:dyDescent="0.3">
      <c r="A33" s="36" t="s">
        <v>75</v>
      </c>
      <c r="B33" s="37" t="s">
        <v>1814</v>
      </c>
      <c r="C33" s="599" t="s">
        <v>1815</v>
      </c>
      <c r="D33" s="599"/>
      <c r="E33" s="599"/>
      <c r="F33" s="38" t="s">
        <v>38</v>
      </c>
      <c r="G33" s="39" t="s">
        <v>33</v>
      </c>
      <c r="H33" s="55"/>
      <c r="I33" s="55"/>
      <c r="J33" s="19"/>
      <c r="K33" s="19"/>
      <c r="L33" s="19"/>
      <c r="M33" s="19"/>
      <c r="BE33" s="14"/>
      <c r="BF33" s="15"/>
      <c r="BG33" s="21"/>
      <c r="BH33" s="12"/>
      <c r="BI33" s="41"/>
    </row>
    <row r="34" spans="1:62" s="3" customFormat="1" ht="20.399999999999999" hidden="1" x14ac:dyDescent="0.3">
      <c r="A34" s="36" t="s">
        <v>75</v>
      </c>
      <c r="B34" s="37" t="s">
        <v>1816</v>
      </c>
      <c r="C34" s="599" t="s">
        <v>1519</v>
      </c>
      <c r="D34" s="599"/>
      <c r="E34" s="599"/>
      <c r="F34" s="38" t="s">
        <v>72</v>
      </c>
      <c r="G34" s="39" t="s">
        <v>33</v>
      </c>
      <c r="H34" s="55"/>
      <c r="I34" s="55"/>
      <c r="J34" s="19"/>
      <c r="K34" s="19"/>
      <c r="L34" s="19"/>
      <c r="M34" s="19"/>
      <c r="BE34" s="14"/>
      <c r="BF34" s="15"/>
      <c r="BG34" s="21"/>
      <c r="BH34" s="12"/>
      <c r="BI34" s="41"/>
    </row>
    <row r="35" spans="1:62" s="3" customFormat="1" ht="20.399999999999999" hidden="1" x14ac:dyDescent="0.3">
      <c r="A35" s="36" t="s">
        <v>139</v>
      </c>
      <c r="B35" s="37" t="s">
        <v>1817</v>
      </c>
      <c r="C35" s="599" t="s">
        <v>1818</v>
      </c>
      <c r="D35" s="599"/>
      <c r="E35" s="599"/>
      <c r="F35" s="38" t="s">
        <v>112</v>
      </c>
      <c r="G35" s="39" t="s">
        <v>1819</v>
      </c>
      <c r="H35" s="55"/>
      <c r="I35" s="55"/>
      <c r="J35" s="19"/>
      <c r="K35" s="19"/>
      <c r="L35" s="19"/>
      <c r="M35" s="19"/>
      <c r="BE35" s="14"/>
      <c r="BF35" s="15"/>
      <c r="BG35" s="21"/>
      <c r="BH35" s="12"/>
      <c r="BI35" s="41"/>
    </row>
    <row r="36" spans="1:62" s="3" customFormat="1" ht="20.399999999999999" hidden="1" x14ac:dyDescent="0.3">
      <c r="A36" s="36" t="s">
        <v>75</v>
      </c>
      <c r="B36" s="37" t="s">
        <v>1820</v>
      </c>
      <c r="C36" s="599" t="s">
        <v>1821</v>
      </c>
      <c r="D36" s="599"/>
      <c r="E36" s="599"/>
      <c r="F36" s="38" t="s">
        <v>38</v>
      </c>
      <c r="G36" s="39" t="s">
        <v>33</v>
      </c>
      <c r="H36" s="55"/>
      <c r="I36" s="55"/>
      <c r="J36" s="19"/>
      <c r="K36" s="19"/>
      <c r="L36" s="19"/>
      <c r="M36" s="19"/>
      <c r="BE36" s="14"/>
      <c r="BF36" s="15"/>
      <c r="BG36" s="21"/>
      <c r="BH36" s="12"/>
      <c r="BI36" s="41"/>
    </row>
    <row r="37" spans="1:62" s="3" customFormat="1" ht="20.399999999999999" hidden="1" x14ac:dyDescent="0.3">
      <c r="A37" s="25" t="s">
        <v>126</v>
      </c>
      <c r="B37" s="26" t="s">
        <v>1822</v>
      </c>
      <c r="C37" s="600" t="s">
        <v>1823</v>
      </c>
      <c r="D37" s="600"/>
      <c r="E37" s="600"/>
      <c r="F37" s="27" t="s">
        <v>112</v>
      </c>
      <c r="G37" s="22" t="s">
        <v>1824</v>
      </c>
      <c r="H37" s="55"/>
      <c r="I37" s="55"/>
      <c r="J37" s="19"/>
      <c r="K37" s="19"/>
      <c r="L37" s="19"/>
      <c r="M37" s="19"/>
      <c r="BE37" s="14"/>
      <c r="BF37" s="15"/>
      <c r="BG37" s="21"/>
      <c r="BH37" s="12"/>
      <c r="BI37" s="41"/>
      <c r="BJ37" s="12"/>
    </row>
    <row r="38" spans="1:62" s="3" customFormat="1" ht="15" customHeight="1" x14ac:dyDescent="0.3">
      <c r="A38" s="603" t="s">
        <v>1825</v>
      </c>
      <c r="B38" s="604"/>
      <c r="C38" s="604"/>
      <c r="D38" s="604"/>
      <c r="E38" s="604"/>
      <c r="F38" s="604"/>
      <c r="G38" s="604"/>
      <c r="H38" s="436"/>
      <c r="I38" s="436"/>
      <c r="J38" s="437"/>
      <c r="K38" s="437"/>
      <c r="L38" s="437"/>
      <c r="M38" s="437"/>
      <c r="BE38" s="14"/>
      <c r="BF38" s="15"/>
      <c r="BG38" s="21"/>
      <c r="BH38" s="12"/>
      <c r="BI38" s="41"/>
      <c r="BJ38" s="12"/>
    </row>
    <row r="39" spans="1:62" s="3" customFormat="1" ht="14.4" hidden="1" x14ac:dyDescent="0.3">
      <c r="A39" s="16" t="s">
        <v>27</v>
      </c>
      <c r="B39" s="17" t="s">
        <v>1826</v>
      </c>
      <c r="C39" s="568" t="s">
        <v>1827</v>
      </c>
      <c r="D39" s="568"/>
      <c r="E39" s="568"/>
      <c r="F39" s="16" t="s">
        <v>64</v>
      </c>
      <c r="G39" s="30">
        <v>0.04</v>
      </c>
      <c r="H39" s="55">
        <f t="shared" si="0"/>
        <v>200470.25</v>
      </c>
      <c r="I39" s="55">
        <f t="shared" si="1"/>
        <v>8018.81</v>
      </c>
      <c r="J39" s="19">
        <v>9622.57</v>
      </c>
      <c r="K39" s="19">
        <f t="shared" si="2"/>
        <v>7530.5</v>
      </c>
      <c r="L39" s="19">
        <f t="shared" si="3"/>
        <v>301.22000000000003</v>
      </c>
      <c r="M39" s="19">
        <v>361.46</v>
      </c>
      <c r="BE39" s="14"/>
      <c r="BF39" s="15"/>
      <c r="BG39" s="21"/>
      <c r="BH39" s="12"/>
      <c r="BI39" s="41"/>
      <c r="BJ39" s="12"/>
    </row>
    <row r="40" spans="1:62" s="3" customFormat="1" ht="20.399999999999999" hidden="1" x14ac:dyDescent="0.3">
      <c r="A40" s="25"/>
      <c r="B40" s="26" t="s">
        <v>1796</v>
      </c>
      <c r="C40" s="600" t="s">
        <v>1797</v>
      </c>
      <c r="D40" s="600"/>
      <c r="E40" s="600"/>
      <c r="F40" s="27" t="s">
        <v>72</v>
      </c>
      <c r="G40" s="22" t="s">
        <v>1828</v>
      </c>
      <c r="H40" s="55"/>
      <c r="I40" s="55"/>
      <c r="J40" s="19"/>
      <c r="K40" s="19"/>
      <c r="L40" s="19"/>
      <c r="M40" s="19"/>
      <c r="BE40" s="14"/>
      <c r="BF40" s="15"/>
      <c r="BG40" s="21"/>
      <c r="BH40" s="12"/>
      <c r="BI40" s="41"/>
      <c r="BJ40" s="12"/>
    </row>
    <row r="41" spans="1:62" s="3" customFormat="1" ht="20.399999999999999" hidden="1" x14ac:dyDescent="0.3">
      <c r="A41" s="25"/>
      <c r="B41" s="26" t="s">
        <v>150</v>
      </c>
      <c r="C41" s="600" t="s">
        <v>151</v>
      </c>
      <c r="D41" s="600"/>
      <c r="E41" s="600"/>
      <c r="F41" s="27" t="s">
        <v>46</v>
      </c>
      <c r="G41" s="22" t="s">
        <v>1829</v>
      </c>
      <c r="H41" s="55"/>
      <c r="I41" s="55"/>
      <c r="J41" s="19"/>
      <c r="K41" s="19"/>
      <c r="L41" s="19"/>
      <c r="M41" s="19"/>
      <c r="BE41" s="14"/>
      <c r="BF41" s="15"/>
      <c r="BG41" s="21"/>
      <c r="BH41" s="12"/>
      <c r="BI41" s="41"/>
      <c r="BJ41" s="12"/>
    </row>
    <row r="42" spans="1:62" s="3" customFormat="1" ht="20.399999999999999" hidden="1" x14ac:dyDescent="0.3">
      <c r="A42" s="25"/>
      <c r="B42" s="26" t="s">
        <v>1800</v>
      </c>
      <c r="C42" s="600" t="s">
        <v>1801</v>
      </c>
      <c r="D42" s="600"/>
      <c r="E42" s="600"/>
      <c r="F42" s="27" t="s">
        <v>1082</v>
      </c>
      <c r="G42" s="22" t="s">
        <v>1830</v>
      </c>
      <c r="H42" s="55"/>
      <c r="I42" s="55"/>
      <c r="J42" s="19"/>
      <c r="K42" s="19"/>
      <c r="L42" s="19"/>
      <c r="M42" s="19"/>
      <c r="BE42" s="14"/>
      <c r="BF42" s="15"/>
      <c r="BG42" s="21"/>
      <c r="BH42" s="12"/>
      <c r="BI42" s="41"/>
      <c r="BJ42" s="12"/>
    </row>
    <row r="43" spans="1:62" s="3" customFormat="1" ht="20.399999999999999" hidden="1" x14ac:dyDescent="0.3">
      <c r="A43" s="25"/>
      <c r="B43" s="26" t="s">
        <v>1803</v>
      </c>
      <c r="C43" s="600" t="s">
        <v>1804</v>
      </c>
      <c r="D43" s="600"/>
      <c r="E43" s="600"/>
      <c r="F43" s="27" t="s">
        <v>67</v>
      </c>
      <c r="G43" s="22" t="s">
        <v>1831</v>
      </c>
      <c r="H43" s="55"/>
      <c r="I43" s="55"/>
      <c r="J43" s="19"/>
      <c r="K43" s="19"/>
      <c r="L43" s="19"/>
      <c r="M43" s="19"/>
      <c r="BE43" s="14"/>
      <c r="BF43" s="15"/>
      <c r="BG43" s="21"/>
      <c r="BH43" s="12"/>
      <c r="BI43" s="41"/>
      <c r="BJ43" s="12"/>
    </row>
    <row r="44" spans="1:62" s="3" customFormat="1" ht="20.399999999999999" hidden="1" x14ac:dyDescent="0.3">
      <c r="A44" s="25"/>
      <c r="B44" s="26" t="s">
        <v>1806</v>
      </c>
      <c r="C44" s="600" t="s">
        <v>1807</v>
      </c>
      <c r="D44" s="600"/>
      <c r="E44" s="600"/>
      <c r="F44" s="27" t="s">
        <v>72</v>
      </c>
      <c r="G44" s="22" t="s">
        <v>1832</v>
      </c>
      <c r="H44" s="55"/>
      <c r="I44" s="55"/>
      <c r="J44" s="19"/>
      <c r="K44" s="19"/>
      <c r="L44" s="19"/>
      <c r="M44" s="19"/>
      <c r="BE44" s="14"/>
      <c r="BF44" s="15"/>
      <c r="BG44" s="21"/>
      <c r="BH44" s="12"/>
      <c r="BI44" s="41"/>
      <c r="BJ44" s="12"/>
    </row>
    <row r="45" spans="1:62" s="3" customFormat="1" ht="20.399999999999999" hidden="1" x14ac:dyDescent="0.3">
      <c r="A45" s="25"/>
      <c r="B45" s="26" t="s">
        <v>1809</v>
      </c>
      <c r="C45" s="600" t="s">
        <v>1810</v>
      </c>
      <c r="D45" s="600"/>
      <c r="E45" s="600"/>
      <c r="F45" s="27" t="s">
        <v>72</v>
      </c>
      <c r="G45" s="22" t="s">
        <v>1833</v>
      </c>
      <c r="H45" s="55"/>
      <c r="I45" s="55"/>
      <c r="J45" s="19"/>
      <c r="K45" s="19"/>
      <c r="L45" s="19"/>
      <c r="M45" s="19"/>
      <c r="BE45" s="14"/>
      <c r="BF45" s="15"/>
      <c r="BG45" s="21"/>
      <c r="BH45" s="12"/>
      <c r="BI45" s="41"/>
      <c r="BJ45" s="12"/>
    </row>
    <row r="46" spans="1:62" s="3" customFormat="1" ht="20.399999999999999" hidden="1" x14ac:dyDescent="0.3">
      <c r="A46" s="25"/>
      <c r="B46" s="26" t="s">
        <v>1812</v>
      </c>
      <c r="C46" s="600" t="s">
        <v>1813</v>
      </c>
      <c r="D46" s="600"/>
      <c r="E46" s="600"/>
      <c r="F46" s="27" t="s">
        <v>72</v>
      </c>
      <c r="G46" s="22" t="s">
        <v>1757</v>
      </c>
      <c r="H46" s="55"/>
      <c r="I46" s="55"/>
      <c r="J46" s="19"/>
      <c r="K46" s="19"/>
      <c r="L46" s="19"/>
      <c r="M46" s="19"/>
      <c r="BE46" s="14"/>
      <c r="BF46" s="15"/>
      <c r="BG46" s="21"/>
      <c r="BH46" s="12"/>
      <c r="BI46" s="41"/>
      <c r="BJ46" s="12"/>
    </row>
    <row r="47" spans="1:62" s="3" customFormat="1" ht="20.399999999999999" hidden="1" x14ac:dyDescent="0.3">
      <c r="A47" s="36" t="s">
        <v>75</v>
      </c>
      <c r="B47" s="37" t="s">
        <v>1814</v>
      </c>
      <c r="C47" s="599" t="s">
        <v>1815</v>
      </c>
      <c r="D47" s="599"/>
      <c r="E47" s="599"/>
      <c r="F47" s="38" t="s">
        <v>38</v>
      </c>
      <c r="G47" s="39" t="s">
        <v>33</v>
      </c>
      <c r="H47" s="55"/>
      <c r="I47" s="55"/>
      <c r="J47" s="19"/>
      <c r="K47" s="19"/>
      <c r="L47" s="19"/>
      <c r="M47" s="19"/>
      <c r="BE47" s="14"/>
      <c r="BF47" s="15"/>
      <c r="BG47" s="21"/>
      <c r="BH47" s="12"/>
      <c r="BI47" s="41"/>
      <c r="BJ47" s="12"/>
    </row>
    <row r="48" spans="1:62" s="3" customFormat="1" ht="20.399999999999999" hidden="1" x14ac:dyDescent="0.3">
      <c r="A48" s="36" t="s">
        <v>75</v>
      </c>
      <c r="B48" s="37" t="s">
        <v>1816</v>
      </c>
      <c r="C48" s="599" t="s">
        <v>1519</v>
      </c>
      <c r="D48" s="599"/>
      <c r="E48" s="599"/>
      <c r="F48" s="38" t="s">
        <v>72</v>
      </c>
      <c r="G48" s="39" t="s">
        <v>33</v>
      </c>
      <c r="H48" s="55"/>
      <c r="I48" s="55"/>
      <c r="J48" s="19"/>
      <c r="K48" s="19"/>
      <c r="L48" s="19"/>
      <c r="M48" s="19"/>
      <c r="BE48" s="14"/>
      <c r="BF48" s="15"/>
      <c r="BG48" s="21"/>
      <c r="BH48" s="12"/>
      <c r="BI48" s="41"/>
      <c r="BJ48" s="12"/>
    </row>
    <row r="49" spans="1:62" s="3" customFormat="1" ht="20.399999999999999" hidden="1" x14ac:dyDescent="0.3">
      <c r="A49" s="36" t="s">
        <v>139</v>
      </c>
      <c r="B49" s="37" t="s">
        <v>1817</v>
      </c>
      <c r="C49" s="599" t="s">
        <v>1818</v>
      </c>
      <c r="D49" s="599"/>
      <c r="E49" s="599"/>
      <c r="F49" s="38" t="s">
        <v>112</v>
      </c>
      <c r="G49" s="39" t="s">
        <v>1834</v>
      </c>
      <c r="H49" s="55"/>
      <c r="I49" s="55"/>
      <c r="J49" s="19"/>
      <c r="K49" s="19"/>
      <c r="L49" s="19"/>
      <c r="M49" s="19"/>
      <c r="BE49" s="14"/>
      <c r="BF49" s="15"/>
      <c r="BG49" s="21"/>
      <c r="BH49" s="12"/>
      <c r="BI49" s="41"/>
      <c r="BJ49" s="12"/>
    </row>
    <row r="50" spans="1:62" s="3" customFormat="1" ht="20.399999999999999" hidden="1" x14ac:dyDescent="0.3">
      <c r="A50" s="36" t="s">
        <v>75</v>
      </c>
      <c r="B50" s="37" t="s">
        <v>1820</v>
      </c>
      <c r="C50" s="599" t="s">
        <v>1821</v>
      </c>
      <c r="D50" s="599"/>
      <c r="E50" s="599"/>
      <c r="F50" s="38" t="s">
        <v>38</v>
      </c>
      <c r="G50" s="39" t="s">
        <v>33</v>
      </c>
      <c r="H50" s="55"/>
      <c r="I50" s="55"/>
      <c r="J50" s="19"/>
      <c r="K50" s="19"/>
      <c r="L50" s="19"/>
      <c r="M50" s="19"/>
      <c r="BE50" s="14"/>
      <c r="BF50" s="15"/>
      <c r="BG50" s="21"/>
      <c r="BH50" s="12"/>
      <c r="BI50" s="41"/>
      <c r="BJ50" s="12"/>
    </row>
    <row r="51" spans="1:62" s="3" customFormat="1" ht="20.399999999999999" hidden="1" x14ac:dyDescent="0.3">
      <c r="A51" s="25" t="s">
        <v>126</v>
      </c>
      <c r="B51" s="26" t="s">
        <v>1835</v>
      </c>
      <c r="C51" s="600" t="s">
        <v>1836</v>
      </c>
      <c r="D51" s="600"/>
      <c r="E51" s="600"/>
      <c r="F51" s="27" t="s">
        <v>112</v>
      </c>
      <c r="G51" s="22" t="s">
        <v>1837</v>
      </c>
      <c r="H51" s="55"/>
      <c r="I51" s="55"/>
      <c r="J51" s="19"/>
      <c r="K51" s="19"/>
      <c r="L51" s="19"/>
      <c r="M51" s="19"/>
      <c r="BE51" s="14"/>
      <c r="BF51" s="15"/>
      <c r="BG51" s="21"/>
      <c r="BH51" s="12"/>
      <c r="BI51" s="41"/>
      <c r="BJ51" s="12"/>
    </row>
    <row r="52" spans="1:62" s="3" customFormat="1" ht="15" customHeight="1" x14ac:dyDescent="0.3">
      <c r="A52" s="603" t="s">
        <v>1838</v>
      </c>
      <c r="B52" s="604"/>
      <c r="C52" s="604"/>
      <c r="D52" s="604"/>
      <c r="E52" s="604"/>
      <c r="F52" s="604"/>
      <c r="G52" s="604"/>
      <c r="H52" s="436"/>
      <c r="I52" s="436"/>
      <c r="J52" s="437"/>
      <c r="K52" s="437"/>
      <c r="L52" s="437"/>
      <c r="M52" s="437"/>
      <c r="BE52" s="14"/>
      <c r="BF52" s="15"/>
      <c r="BG52" s="21"/>
      <c r="BH52" s="12"/>
      <c r="BI52" s="41"/>
      <c r="BJ52" s="12"/>
    </row>
    <row r="53" spans="1:62" s="3" customFormat="1" ht="14.4" hidden="1" x14ac:dyDescent="0.3">
      <c r="A53" s="16" t="s">
        <v>35</v>
      </c>
      <c r="B53" s="17" t="s">
        <v>1839</v>
      </c>
      <c r="C53" s="568" t="s">
        <v>1840</v>
      </c>
      <c r="D53" s="568"/>
      <c r="E53" s="568"/>
      <c r="F53" s="16" t="s">
        <v>1257</v>
      </c>
      <c r="G53" s="24">
        <v>0.1</v>
      </c>
      <c r="H53" s="55">
        <f t="shared" si="0"/>
        <v>0</v>
      </c>
      <c r="I53" s="55">
        <f t="shared" si="1"/>
        <v>0</v>
      </c>
      <c r="J53" s="19">
        <v>0</v>
      </c>
      <c r="K53" s="19">
        <f t="shared" si="2"/>
        <v>1269</v>
      </c>
      <c r="L53" s="19">
        <f t="shared" si="3"/>
        <v>126.9</v>
      </c>
      <c r="M53" s="19">
        <v>152.28</v>
      </c>
      <c r="BE53" s="14"/>
      <c r="BF53" s="15"/>
      <c r="BG53" s="21"/>
      <c r="BH53" s="12"/>
      <c r="BI53" s="41"/>
      <c r="BJ53" s="12"/>
    </row>
    <row r="54" spans="1:62" s="3" customFormat="1" ht="15" customHeight="1" x14ac:dyDescent="0.3">
      <c r="A54" s="603" t="s">
        <v>1841</v>
      </c>
      <c r="B54" s="604"/>
      <c r="C54" s="604"/>
      <c r="D54" s="604"/>
      <c r="E54" s="604"/>
      <c r="F54" s="604"/>
      <c r="G54" s="604"/>
      <c r="H54" s="436"/>
      <c r="I54" s="436"/>
      <c r="J54" s="437"/>
      <c r="K54" s="437"/>
      <c r="L54" s="437"/>
      <c r="M54" s="437"/>
      <c r="BE54" s="14"/>
      <c r="BF54" s="15"/>
      <c r="BG54" s="21"/>
      <c r="BH54" s="12"/>
      <c r="BI54" s="41"/>
      <c r="BJ54" s="12"/>
    </row>
    <row r="55" spans="1:62" s="3" customFormat="1" ht="14.4" hidden="1" x14ac:dyDescent="0.3">
      <c r="A55" s="16" t="s">
        <v>40</v>
      </c>
      <c r="B55" s="17" t="s">
        <v>1839</v>
      </c>
      <c r="C55" s="568" t="s">
        <v>1840</v>
      </c>
      <c r="D55" s="568"/>
      <c r="E55" s="568"/>
      <c r="F55" s="16" t="s">
        <v>1257</v>
      </c>
      <c r="G55" s="24">
        <v>0.1</v>
      </c>
      <c r="H55" s="55">
        <f t="shared" si="0"/>
        <v>0</v>
      </c>
      <c r="I55" s="55">
        <f t="shared" si="1"/>
        <v>0</v>
      </c>
      <c r="J55" s="19">
        <v>0</v>
      </c>
      <c r="K55" s="19">
        <f t="shared" si="2"/>
        <v>1269</v>
      </c>
      <c r="L55" s="19">
        <f t="shared" si="3"/>
        <v>126.9</v>
      </c>
      <c r="M55" s="19">
        <v>152.28</v>
      </c>
      <c r="BE55" s="14"/>
      <c r="BF55" s="15"/>
      <c r="BG55" s="21"/>
      <c r="BH55" s="12"/>
      <c r="BI55" s="41"/>
      <c r="BJ55" s="12"/>
    </row>
    <row r="56" spans="1:62" s="3" customFormat="1" ht="15" customHeight="1" x14ac:dyDescent="0.3">
      <c r="A56" s="603" t="s">
        <v>1842</v>
      </c>
      <c r="B56" s="604"/>
      <c r="C56" s="604"/>
      <c r="D56" s="604"/>
      <c r="E56" s="604"/>
      <c r="F56" s="604"/>
      <c r="G56" s="604"/>
      <c r="H56" s="436"/>
      <c r="I56" s="436"/>
      <c r="J56" s="437"/>
      <c r="K56" s="437"/>
      <c r="L56" s="437"/>
      <c r="M56" s="437"/>
      <c r="BE56" s="14"/>
      <c r="BF56" s="15"/>
      <c r="BG56" s="21"/>
      <c r="BH56" s="12"/>
      <c r="BI56" s="41"/>
      <c r="BJ56" s="12"/>
    </row>
    <row r="57" spans="1:62" s="3" customFormat="1" ht="14.4" hidden="1" x14ac:dyDescent="0.3">
      <c r="A57" s="16" t="s">
        <v>47</v>
      </c>
      <c r="B57" s="17" t="s">
        <v>1843</v>
      </c>
      <c r="C57" s="568" t="s">
        <v>1844</v>
      </c>
      <c r="D57" s="568"/>
      <c r="E57" s="568"/>
      <c r="F57" s="16" t="s">
        <v>1257</v>
      </c>
      <c r="G57" s="24">
        <v>0.1</v>
      </c>
      <c r="H57" s="55">
        <f t="shared" si="0"/>
        <v>0</v>
      </c>
      <c r="I57" s="55">
        <f t="shared" si="1"/>
        <v>0</v>
      </c>
      <c r="J57" s="19">
        <v>0</v>
      </c>
      <c r="K57" s="19">
        <f t="shared" si="2"/>
        <v>2096.1999999999998</v>
      </c>
      <c r="L57" s="19">
        <f t="shared" si="3"/>
        <v>209.62</v>
      </c>
      <c r="M57" s="19">
        <v>251.54</v>
      </c>
      <c r="BE57" s="14"/>
      <c r="BF57" s="15"/>
      <c r="BG57" s="21"/>
      <c r="BH57" s="12"/>
      <c r="BI57" s="41"/>
      <c r="BJ57" s="12"/>
    </row>
    <row r="58" spans="1:62" s="3" customFormat="1" ht="15" customHeight="1" x14ac:dyDescent="0.3">
      <c r="A58" s="603" t="s">
        <v>1845</v>
      </c>
      <c r="B58" s="604"/>
      <c r="C58" s="604"/>
      <c r="D58" s="604"/>
      <c r="E58" s="604"/>
      <c r="F58" s="604"/>
      <c r="G58" s="604"/>
      <c r="H58" s="436"/>
      <c r="I58" s="436"/>
      <c r="J58" s="437"/>
      <c r="K58" s="437"/>
      <c r="L58" s="437"/>
      <c r="M58" s="437"/>
      <c r="BE58" s="14"/>
      <c r="BF58" s="15"/>
      <c r="BG58" s="21"/>
      <c r="BH58" s="12"/>
      <c r="BI58" s="41"/>
      <c r="BJ58" s="12"/>
    </row>
    <row r="59" spans="1:62" s="3" customFormat="1" ht="20.399999999999999" hidden="1" x14ac:dyDescent="0.3">
      <c r="A59" s="16" t="s">
        <v>52</v>
      </c>
      <c r="B59" s="17" t="s">
        <v>1846</v>
      </c>
      <c r="C59" s="568" t="s">
        <v>1847</v>
      </c>
      <c r="D59" s="568"/>
      <c r="E59" s="568"/>
      <c r="F59" s="16" t="s">
        <v>1456</v>
      </c>
      <c r="G59" s="23">
        <v>1</v>
      </c>
      <c r="H59" s="55">
        <f t="shared" si="0"/>
        <v>0</v>
      </c>
      <c r="I59" s="55">
        <f t="shared" si="1"/>
        <v>0</v>
      </c>
      <c r="J59" s="19">
        <v>0</v>
      </c>
      <c r="K59" s="19">
        <f t="shared" si="2"/>
        <v>21.63</v>
      </c>
      <c r="L59" s="19">
        <f t="shared" si="3"/>
        <v>21.63</v>
      </c>
      <c r="M59" s="19">
        <v>25.95</v>
      </c>
      <c r="BE59" s="14"/>
      <c r="BF59" s="15"/>
      <c r="BG59" s="21"/>
      <c r="BH59" s="12"/>
      <c r="BI59" s="41"/>
      <c r="BJ59" s="12"/>
    </row>
    <row r="60" spans="1:62" s="3" customFormat="1" ht="20.399999999999999" hidden="1" x14ac:dyDescent="0.3">
      <c r="A60" s="16" t="s">
        <v>55</v>
      </c>
      <c r="B60" s="17" t="s">
        <v>1848</v>
      </c>
      <c r="C60" s="568" t="s">
        <v>1849</v>
      </c>
      <c r="D60" s="568"/>
      <c r="E60" s="568"/>
      <c r="F60" s="16" t="s">
        <v>1456</v>
      </c>
      <c r="G60" s="23">
        <v>7</v>
      </c>
      <c r="H60" s="55">
        <f t="shared" si="0"/>
        <v>0</v>
      </c>
      <c r="I60" s="55">
        <f t="shared" si="1"/>
        <v>0</v>
      </c>
      <c r="J60" s="19">
        <v>0</v>
      </c>
      <c r="K60" s="19">
        <f t="shared" si="2"/>
        <v>427.45</v>
      </c>
      <c r="L60" s="19">
        <f t="shared" si="3"/>
        <v>2992.13</v>
      </c>
      <c r="M60" s="19">
        <v>3590.56</v>
      </c>
      <c r="BE60" s="14"/>
      <c r="BF60" s="15"/>
      <c r="BG60" s="21"/>
      <c r="BH60" s="12"/>
      <c r="BI60" s="41"/>
      <c r="BJ60" s="12"/>
    </row>
    <row r="61" spans="1:62" s="3" customFormat="1" ht="20.399999999999999" hidden="1" x14ac:dyDescent="0.3">
      <c r="A61" s="16" t="s">
        <v>56</v>
      </c>
      <c r="B61" s="17" t="s">
        <v>1850</v>
      </c>
      <c r="C61" s="568" t="s">
        <v>1851</v>
      </c>
      <c r="D61" s="568"/>
      <c r="E61" s="568"/>
      <c r="F61" s="16" t="s">
        <v>1456</v>
      </c>
      <c r="G61" s="23">
        <v>1</v>
      </c>
      <c r="H61" s="55">
        <f t="shared" si="0"/>
        <v>0</v>
      </c>
      <c r="I61" s="55">
        <f t="shared" si="1"/>
        <v>0</v>
      </c>
      <c r="J61" s="19">
        <v>0</v>
      </c>
      <c r="K61" s="19">
        <f t="shared" si="2"/>
        <v>92.15</v>
      </c>
      <c r="L61" s="19">
        <f t="shared" si="3"/>
        <v>92.15</v>
      </c>
      <c r="M61" s="19">
        <v>110.58</v>
      </c>
      <c r="BE61" s="14"/>
      <c r="BF61" s="15"/>
      <c r="BG61" s="21"/>
      <c r="BH61" s="12"/>
      <c r="BI61" s="41"/>
      <c r="BJ61" s="12"/>
    </row>
    <row r="62" spans="1:62" s="3" customFormat="1" ht="20.399999999999999" hidden="1" x14ac:dyDescent="0.3">
      <c r="A62" s="16" t="s">
        <v>162</v>
      </c>
      <c r="B62" s="17" t="s">
        <v>1852</v>
      </c>
      <c r="C62" s="568" t="s">
        <v>1853</v>
      </c>
      <c r="D62" s="568"/>
      <c r="E62" s="568"/>
      <c r="F62" s="16" t="s">
        <v>1456</v>
      </c>
      <c r="G62" s="23">
        <v>1</v>
      </c>
      <c r="H62" s="55">
        <f t="shared" si="0"/>
        <v>0</v>
      </c>
      <c r="I62" s="55">
        <f t="shared" si="1"/>
        <v>0</v>
      </c>
      <c r="J62" s="19">
        <v>0</v>
      </c>
      <c r="K62" s="19">
        <f t="shared" si="2"/>
        <v>38.44</v>
      </c>
      <c r="L62" s="19">
        <f t="shared" si="3"/>
        <v>38.44</v>
      </c>
      <c r="M62" s="19">
        <v>46.13</v>
      </c>
      <c r="BE62" s="14"/>
      <c r="BF62" s="15"/>
      <c r="BG62" s="21"/>
      <c r="BH62" s="12"/>
      <c r="BI62" s="41"/>
      <c r="BJ62" s="12"/>
    </row>
    <row r="63" spans="1:62" s="3" customFormat="1" ht="14.4" hidden="1" x14ac:dyDescent="0.3">
      <c r="A63" s="16" t="s">
        <v>165</v>
      </c>
      <c r="B63" s="17" t="s">
        <v>1854</v>
      </c>
      <c r="C63" s="568" t="s">
        <v>1855</v>
      </c>
      <c r="D63" s="568"/>
      <c r="E63" s="568"/>
      <c r="F63" s="16" t="s">
        <v>38</v>
      </c>
      <c r="G63" s="23">
        <v>4</v>
      </c>
      <c r="H63" s="55">
        <f t="shared" si="0"/>
        <v>0</v>
      </c>
      <c r="I63" s="55">
        <f t="shared" si="1"/>
        <v>0</v>
      </c>
      <c r="J63" s="19">
        <v>0</v>
      </c>
      <c r="K63" s="19">
        <f t="shared" si="2"/>
        <v>9.84</v>
      </c>
      <c r="L63" s="19">
        <f t="shared" si="3"/>
        <v>39.36</v>
      </c>
      <c r="M63" s="19">
        <v>47.23</v>
      </c>
      <c r="BE63" s="14"/>
      <c r="BF63" s="15"/>
      <c r="BG63" s="21"/>
      <c r="BH63" s="12"/>
      <c r="BI63" s="41"/>
      <c r="BJ63" s="12"/>
    </row>
    <row r="64" spans="1:62" s="3" customFormat="1" ht="14.4" hidden="1" x14ac:dyDescent="0.3">
      <c r="A64" s="16" t="s">
        <v>166</v>
      </c>
      <c r="B64" s="17" t="s">
        <v>1856</v>
      </c>
      <c r="C64" s="568" t="s">
        <v>1857</v>
      </c>
      <c r="D64" s="568"/>
      <c r="E64" s="568"/>
      <c r="F64" s="16" t="s">
        <v>38</v>
      </c>
      <c r="G64" s="23">
        <v>3</v>
      </c>
      <c r="H64" s="55">
        <f t="shared" si="0"/>
        <v>0</v>
      </c>
      <c r="I64" s="55">
        <f t="shared" si="1"/>
        <v>0</v>
      </c>
      <c r="J64" s="19">
        <v>0</v>
      </c>
      <c r="K64" s="19">
        <f t="shared" si="2"/>
        <v>6.87</v>
      </c>
      <c r="L64" s="19">
        <f t="shared" si="3"/>
        <v>20.61</v>
      </c>
      <c r="M64" s="19">
        <v>24.73</v>
      </c>
      <c r="BE64" s="14"/>
      <c r="BF64" s="15"/>
      <c r="BG64" s="21"/>
      <c r="BH64" s="12"/>
      <c r="BI64" s="41"/>
      <c r="BJ64" s="12"/>
    </row>
    <row r="65" spans="1:62" s="3" customFormat="1" ht="14.4" hidden="1" x14ac:dyDescent="0.3">
      <c r="A65" s="16" t="s">
        <v>169</v>
      </c>
      <c r="B65" s="17" t="s">
        <v>1858</v>
      </c>
      <c r="C65" s="568" t="s">
        <v>1859</v>
      </c>
      <c r="D65" s="568"/>
      <c r="E65" s="568"/>
      <c r="F65" s="16" t="s">
        <v>38</v>
      </c>
      <c r="G65" s="23">
        <v>2</v>
      </c>
      <c r="H65" s="55">
        <f t="shared" si="0"/>
        <v>0</v>
      </c>
      <c r="I65" s="55">
        <f t="shared" si="1"/>
        <v>0</v>
      </c>
      <c r="J65" s="19">
        <v>0</v>
      </c>
      <c r="K65" s="19">
        <f t="shared" si="2"/>
        <v>9.64</v>
      </c>
      <c r="L65" s="19">
        <f t="shared" si="3"/>
        <v>19.28</v>
      </c>
      <c r="M65" s="19">
        <v>23.13</v>
      </c>
      <c r="BE65" s="14"/>
      <c r="BF65" s="15"/>
      <c r="BG65" s="21"/>
      <c r="BH65" s="12"/>
      <c r="BI65" s="41"/>
      <c r="BJ65" s="12"/>
    </row>
    <row r="66" spans="1:62" s="3" customFormat="1" ht="14.4" hidden="1" x14ac:dyDescent="0.3">
      <c r="A66" s="16" t="s">
        <v>172</v>
      </c>
      <c r="B66" s="17" t="s">
        <v>1860</v>
      </c>
      <c r="C66" s="568" t="s">
        <v>1861</v>
      </c>
      <c r="D66" s="568"/>
      <c r="E66" s="568"/>
      <c r="F66" s="16" t="s">
        <v>38</v>
      </c>
      <c r="G66" s="23">
        <v>4</v>
      </c>
      <c r="H66" s="55">
        <f t="shared" si="0"/>
        <v>0</v>
      </c>
      <c r="I66" s="55">
        <f t="shared" si="1"/>
        <v>0</v>
      </c>
      <c r="J66" s="19">
        <v>0</v>
      </c>
      <c r="K66" s="19">
        <f t="shared" si="2"/>
        <v>83.03</v>
      </c>
      <c r="L66" s="19">
        <f t="shared" si="3"/>
        <v>332.12</v>
      </c>
      <c r="M66" s="19">
        <v>398.54</v>
      </c>
      <c r="BE66" s="14"/>
      <c r="BF66" s="15"/>
      <c r="BG66" s="21"/>
      <c r="BH66" s="12"/>
      <c r="BI66" s="41"/>
      <c r="BJ66" s="12"/>
    </row>
    <row r="67" spans="1:62" s="3" customFormat="1" ht="14.4" hidden="1" x14ac:dyDescent="0.3">
      <c r="A67" s="603" t="s">
        <v>285</v>
      </c>
      <c r="B67" s="604"/>
      <c r="C67" s="604"/>
      <c r="D67" s="604"/>
      <c r="E67" s="604"/>
      <c r="F67" s="604"/>
      <c r="G67" s="604"/>
      <c r="H67" s="436"/>
      <c r="I67" s="436"/>
      <c r="J67" s="437"/>
      <c r="K67" s="437"/>
      <c r="L67" s="437"/>
      <c r="M67" s="437"/>
      <c r="BE67" s="14"/>
      <c r="BF67" s="15"/>
      <c r="BG67" s="21"/>
      <c r="BH67" s="12"/>
      <c r="BI67" s="41"/>
      <c r="BJ67" s="12"/>
    </row>
    <row r="68" spans="1:62" s="3" customFormat="1" ht="14.4" hidden="1" x14ac:dyDescent="0.3">
      <c r="A68" s="16" t="s">
        <v>173</v>
      </c>
      <c r="B68" s="17" t="s">
        <v>1862</v>
      </c>
      <c r="C68" s="568" t="s">
        <v>1863</v>
      </c>
      <c r="D68" s="568"/>
      <c r="E68" s="568"/>
      <c r="F68" s="16" t="s">
        <v>38</v>
      </c>
      <c r="G68" s="23">
        <v>1</v>
      </c>
      <c r="H68" s="55">
        <f t="shared" si="0"/>
        <v>0</v>
      </c>
      <c r="I68" s="55">
        <f t="shared" si="1"/>
        <v>0</v>
      </c>
      <c r="J68" s="19">
        <v>0</v>
      </c>
      <c r="K68" s="19">
        <f t="shared" si="2"/>
        <v>1232.1199999999999</v>
      </c>
      <c r="L68" s="19">
        <f t="shared" si="3"/>
        <v>1232.1199999999999</v>
      </c>
      <c r="M68" s="19">
        <v>1478.54</v>
      </c>
      <c r="BE68" s="14"/>
      <c r="BF68" s="15"/>
      <c r="BG68" s="21"/>
      <c r="BH68" s="12"/>
      <c r="BI68" s="41"/>
      <c r="BJ68" s="12"/>
    </row>
    <row r="69" spans="1:62" s="3" customFormat="1" ht="14.4" hidden="1" x14ac:dyDescent="0.3">
      <c r="A69" s="16" t="s">
        <v>176</v>
      </c>
      <c r="B69" s="17" t="s">
        <v>1864</v>
      </c>
      <c r="C69" s="568" t="s">
        <v>1865</v>
      </c>
      <c r="D69" s="568"/>
      <c r="E69" s="568"/>
      <c r="F69" s="16" t="s">
        <v>38</v>
      </c>
      <c r="G69" s="23">
        <v>3</v>
      </c>
      <c r="H69" s="55">
        <f t="shared" si="0"/>
        <v>0</v>
      </c>
      <c r="I69" s="55">
        <f t="shared" si="1"/>
        <v>0</v>
      </c>
      <c r="J69" s="19">
        <v>0</v>
      </c>
      <c r="K69" s="19">
        <f t="shared" si="2"/>
        <v>4112.92</v>
      </c>
      <c r="L69" s="19">
        <f t="shared" si="3"/>
        <v>12338.77</v>
      </c>
      <c r="M69" s="19">
        <v>14806.52</v>
      </c>
      <c r="BE69" s="14"/>
      <c r="BF69" s="15"/>
      <c r="BG69" s="21"/>
      <c r="BH69" s="12"/>
      <c r="BI69" s="41"/>
      <c r="BJ69" s="12"/>
    </row>
    <row r="70" spans="1:62" s="3" customFormat="1" ht="15" hidden="1" customHeight="1" x14ac:dyDescent="0.3">
      <c r="A70" s="603" t="s">
        <v>1866</v>
      </c>
      <c r="B70" s="604"/>
      <c r="C70" s="604"/>
      <c r="D70" s="604"/>
      <c r="E70" s="604"/>
      <c r="F70" s="604"/>
      <c r="G70" s="604"/>
      <c r="H70" s="436"/>
      <c r="I70" s="436"/>
      <c r="J70" s="437"/>
      <c r="K70" s="437"/>
      <c r="L70" s="437"/>
      <c r="M70" s="437"/>
      <c r="BE70" s="14"/>
      <c r="BF70" s="15"/>
      <c r="BG70" s="21"/>
      <c r="BH70" s="12"/>
      <c r="BI70" s="41"/>
      <c r="BJ70" s="12"/>
    </row>
    <row r="71" spans="1:62" s="3" customFormat="1" ht="14.4" hidden="1" x14ac:dyDescent="0.3">
      <c r="A71" s="16" t="s">
        <v>178</v>
      </c>
      <c r="B71" s="17" t="s">
        <v>1867</v>
      </c>
      <c r="C71" s="568" t="s">
        <v>1868</v>
      </c>
      <c r="D71" s="568"/>
      <c r="E71" s="568"/>
      <c r="F71" s="16" t="s">
        <v>112</v>
      </c>
      <c r="G71" s="23">
        <v>12</v>
      </c>
      <c r="H71" s="55">
        <f t="shared" si="0"/>
        <v>0</v>
      </c>
      <c r="I71" s="55">
        <f t="shared" si="1"/>
        <v>0</v>
      </c>
      <c r="J71" s="19">
        <v>0</v>
      </c>
      <c r="K71" s="19">
        <f t="shared" si="2"/>
        <v>513.35</v>
      </c>
      <c r="L71" s="19">
        <f t="shared" si="3"/>
        <v>6160.17</v>
      </c>
      <c r="M71" s="19">
        <v>7392.2</v>
      </c>
      <c r="BE71" s="14"/>
      <c r="BF71" s="15"/>
      <c r="BG71" s="21"/>
      <c r="BH71" s="12"/>
      <c r="BI71" s="41"/>
      <c r="BJ71" s="12"/>
    </row>
    <row r="72" spans="1:62" s="3" customFormat="1" ht="14.4" hidden="1" x14ac:dyDescent="0.3">
      <c r="A72" s="16" t="s">
        <v>182</v>
      </c>
      <c r="B72" s="17" t="s">
        <v>1869</v>
      </c>
      <c r="C72" s="568" t="s">
        <v>1870</v>
      </c>
      <c r="D72" s="568"/>
      <c r="E72" s="568"/>
      <c r="F72" s="16" t="s">
        <v>1257</v>
      </c>
      <c r="G72" s="24">
        <v>1.3</v>
      </c>
      <c r="H72" s="55">
        <f t="shared" si="0"/>
        <v>0</v>
      </c>
      <c r="I72" s="55">
        <f t="shared" si="1"/>
        <v>0</v>
      </c>
      <c r="J72" s="19">
        <v>0</v>
      </c>
      <c r="K72" s="19">
        <f t="shared" si="2"/>
        <v>405.92</v>
      </c>
      <c r="L72" s="19">
        <f t="shared" si="3"/>
        <v>527.70000000000005</v>
      </c>
      <c r="M72" s="19">
        <v>633.24</v>
      </c>
      <c r="BE72" s="14"/>
      <c r="BF72" s="15"/>
      <c r="BG72" s="21"/>
      <c r="BH72" s="12"/>
      <c r="BI72" s="41"/>
      <c r="BJ72" s="12"/>
    </row>
    <row r="73" spans="1:62" s="3" customFormat="1" ht="14.4" hidden="1" x14ac:dyDescent="0.3">
      <c r="A73" s="16" t="s">
        <v>188</v>
      </c>
      <c r="B73" s="17" t="s">
        <v>1871</v>
      </c>
      <c r="C73" s="568" t="s">
        <v>1872</v>
      </c>
      <c r="D73" s="568"/>
      <c r="E73" s="568"/>
      <c r="F73" s="16" t="s">
        <v>1257</v>
      </c>
      <c r="G73" s="24">
        <v>0.5</v>
      </c>
      <c r="H73" s="55">
        <f t="shared" si="0"/>
        <v>0</v>
      </c>
      <c r="I73" s="55">
        <f t="shared" si="1"/>
        <v>0</v>
      </c>
      <c r="J73" s="19">
        <v>0</v>
      </c>
      <c r="K73" s="19">
        <f t="shared" si="2"/>
        <v>455.12</v>
      </c>
      <c r="L73" s="19">
        <f t="shared" si="3"/>
        <v>227.56</v>
      </c>
      <c r="M73" s="19">
        <v>273.07</v>
      </c>
      <c r="BE73" s="14"/>
      <c r="BF73" s="15"/>
      <c r="BG73" s="21"/>
      <c r="BH73" s="12"/>
      <c r="BI73" s="41"/>
      <c r="BJ73" s="12"/>
    </row>
    <row r="74" spans="1:62" s="3" customFormat="1" ht="14.4" hidden="1" x14ac:dyDescent="0.3">
      <c r="A74" s="16" t="s">
        <v>192</v>
      </c>
      <c r="B74" s="17" t="s">
        <v>1873</v>
      </c>
      <c r="C74" s="568" t="s">
        <v>1874</v>
      </c>
      <c r="D74" s="568"/>
      <c r="E74" s="568"/>
      <c r="F74" s="16" t="s">
        <v>112</v>
      </c>
      <c r="G74" s="23">
        <v>12</v>
      </c>
      <c r="H74" s="55">
        <f t="shared" si="0"/>
        <v>0</v>
      </c>
      <c r="I74" s="55">
        <f t="shared" si="1"/>
        <v>0</v>
      </c>
      <c r="J74" s="19">
        <v>0</v>
      </c>
      <c r="K74" s="19">
        <f t="shared" si="2"/>
        <v>582.23</v>
      </c>
      <c r="L74" s="19">
        <f t="shared" si="3"/>
        <v>6986.76</v>
      </c>
      <c r="M74" s="19">
        <v>8384.11</v>
      </c>
      <c r="BE74" s="14"/>
      <c r="BF74" s="15"/>
      <c r="BG74" s="21"/>
      <c r="BH74" s="12"/>
      <c r="BI74" s="41"/>
      <c r="BJ74" s="12"/>
    </row>
    <row r="75" spans="1:62" s="3" customFormat="1" ht="14.4" hidden="1" x14ac:dyDescent="0.3">
      <c r="A75" s="16" t="s">
        <v>194</v>
      </c>
      <c r="B75" s="17" t="s">
        <v>1875</v>
      </c>
      <c r="C75" s="568" t="s">
        <v>1876</v>
      </c>
      <c r="D75" s="568"/>
      <c r="E75" s="568"/>
      <c r="F75" s="16" t="s">
        <v>426</v>
      </c>
      <c r="G75" s="23">
        <v>1</v>
      </c>
      <c r="H75" s="55">
        <f t="shared" si="0"/>
        <v>0</v>
      </c>
      <c r="I75" s="55">
        <f t="shared" si="1"/>
        <v>0</v>
      </c>
      <c r="J75" s="19">
        <v>0</v>
      </c>
      <c r="K75" s="19">
        <f t="shared" si="2"/>
        <v>147.4</v>
      </c>
      <c r="L75" s="19">
        <f t="shared" si="3"/>
        <v>147.4</v>
      </c>
      <c r="M75" s="19">
        <v>176.88</v>
      </c>
      <c r="BE75" s="14"/>
      <c r="BF75" s="15"/>
      <c r="BG75" s="21"/>
      <c r="BH75" s="12"/>
      <c r="BI75" s="41"/>
      <c r="BJ75" s="12"/>
    </row>
    <row r="76" spans="1:62" s="3" customFormat="1" ht="15" customHeight="1" x14ac:dyDescent="0.3">
      <c r="A76" s="601" t="s">
        <v>1877</v>
      </c>
      <c r="B76" s="602"/>
      <c r="C76" s="602"/>
      <c r="D76" s="602"/>
      <c r="E76" s="602"/>
      <c r="F76" s="602"/>
      <c r="G76" s="602"/>
      <c r="H76" s="101"/>
      <c r="I76" s="101"/>
      <c r="J76" s="102"/>
      <c r="K76" s="102"/>
      <c r="L76" s="102"/>
      <c r="M76" s="102"/>
      <c r="BE76" s="14"/>
      <c r="BF76" s="15"/>
      <c r="BG76" s="21"/>
      <c r="BH76" s="12"/>
      <c r="BI76" s="41"/>
      <c r="BJ76" s="12"/>
    </row>
    <row r="77" spans="1:62" s="3" customFormat="1" ht="15" customHeight="1" x14ac:dyDescent="0.3">
      <c r="A77" s="603" t="s">
        <v>1878</v>
      </c>
      <c r="B77" s="604"/>
      <c r="C77" s="604"/>
      <c r="D77" s="604"/>
      <c r="E77" s="604"/>
      <c r="F77" s="604"/>
      <c r="G77" s="604"/>
      <c r="H77" s="436"/>
      <c r="I77" s="436"/>
      <c r="J77" s="437"/>
      <c r="K77" s="437"/>
      <c r="L77" s="437"/>
      <c r="M77" s="437"/>
      <c r="BE77" s="14"/>
      <c r="BF77" s="15"/>
      <c r="BG77" s="21"/>
      <c r="BH77" s="12"/>
      <c r="BI77" s="41"/>
      <c r="BJ77" s="12"/>
    </row>
    <row r="78" spans="1:62" s="3" customFormat="1" ht="15" customHeight="1" x14ac:dyDescent="0.3">
      <c r="A78" s="603" t="s">
        <v>1879</v>
      </c>
      <c r="B78" s="604"/>
      <c r="C78" s="604"/>
      <c r="D78" s="604"/>
      <c r="E78" s="604"/>
      <c r="F78" s="604"/>
      <c r="G78" s="604"/>
      <c r="H78" s="436"/>
      <c r="I78" s="436"/>
      <c r="J78" s="437"/>
      <c r="K78" s="437"/>
      <c r="L78" s="437"/>
      <c r="M78" s="437"/>
      <c r="BE78" s="14"/>
      <c r="BF78" s="15"/>
      <c r="BG78" s="21"/>
      <c r="BH78" s="12"/>
      <c r="BI78" s="41"/>
      <c r="BJ78" s="12"/>
    </row>
    <row r="79" spans="1:62" s="3" customFormat="1" ht="15" customHeight="1" x14ac:dyDescent="0.3">
      <c r="A79" s="603" t="s">
        <v>1880</v>
      </c>
      <c r="B79" s="604"/>
      <c r="C79" s="604"/>
      <c r="D79" s="604"/>
      <c r="E79" s="604"/>
      <c r="F79" s="604"/>
      <c r="G79" s="604"/>
      <c r="H79" s="436"/>
      <c r="I79" s="436"/>
      <c r="J79" s="437"/>
      <c r="K79" s="437"/>
      <c r="L79" s="437"/>
      <c r="M79" s="437"/>
      <c r="BE79" s="14"/>
      <c r="BF79" s="15"/>
      <c r="BG79" s="21"/>
      <c r="BH79" s="12"/>
      <c r="BI79" s="41"/>
      <c r="BJ79" s="12"/>
    </row>
    <row r="80" spans="1:62" s="3" customFormat="1" ht="14.4" hidden="1" x14ac:dyDescent="0.3">
      <c r="A80" s="16" t="s">
        <v>197</v>
      </c>
      <c r="B80" s="17" t="s">
        <v>1881</v>
      </c>
      <c r="C80" s="568" t="s">
        <v>1882</v>
      </c>
      <c r="D80" s="568"/>
      <c r="E80" s="568"/>
      <c r="F80" s="16" t="s">
        <v>38</v>
      </c>
      <c r="G80" s="23">
        <v>1</v>
      </c>
      <c r="H80" s="55">
        <f t="shared" ref="H80:H113" si="4">I80/G80</f>
        <v>531.83000000000004</v>
      </c>
      <c r="I80" s="55">
        <f t="shared" ref="I80:I113" si="5">J80/1.2</f>
        <v>531.83000000000004</v>
      </c>
      <c r="J80" s="19">
        <v>638.19000000000005</v>
      </c>
      <c r="K80" s="19">
        <f t="shared" ref="K80:K113" si="6">L80/G80</f>
        <v>9.1300000000000008</v>
      </c>
      <c r="L80" s="19">
        <f t="shared" ref="L80:L113" si="7">M80/1.2</f>
        <v>9.1300000000000008</v>
      </c>
      <c r="M80" s="19">
        <v>10.95</v>
      </c>
      <c r="BE80" s="14"/>
      <c r="BF80" s="15"/>
      <c r="BG80" s="21"/>
      <c r="BH80" s="12"/>
      <c r="BI80" s="41"/>
      <c r="BJ80" s="12"/>
    </row>
    <row r="81" spans="1:62" s="3" customFormat="1" ht="20.399999999999999" hidden="1" x14ac:dyDescent="0.3">
      <c r="A81" s="25"/>
      <c r="B81" s="26" t="s">
        <v>1883</v>
      </c>
      <c r="C81" s="600" t="s">
        <v>1884</v>
      </c>
      <c r="D81" s="600"/>
      <c r="E81" s="600"/>
      <c r="F81" s="27" t="s">
        <v>72</v>
      </c>
      <c r="G81" s="22" t="s">
        <v>1885</v>
      </c>
      <c r="H81" s="55"/>
      <c r="I81" s="55"/>
      <c r="J81" s="19"/>
      <c r="K81" s="19"/>
      <c r="L81" s="19"/>
      <c r="M81" s="19"/>
      <c r="BE81" s="14"/>
      <c r="BF81" s="15"/>
      <c r="BG81" s="21"/>
      <c r="BH81" s="12"/>
      <c r="BI81" s="41"/>
      <c r="BJ81" s="12"/>
    </row>
    <row r="82" spans="1:62" s="3" customFormat="1" ht="20.399999999999999" hidden="1" x14ac:dyDescent="0.3">
      <c r="A82" s="36" t="s">
        <v>139</v>
      </c>
      <c r="B82" s="37" t="s">
        <v>1817</v>
      </c>
      <c r="C82" s="599" t="s">
        <v>1818</v>
      </c>
      <c r="D82" s="599"/>
      <c r="E82" s="599"/>
      <c r="F82" s="38" t="s">
        <v>112</v>
      </c>
      <c r="G82" s="39" t="s">
        <v>1886</v>
      </c>
      <c r="H82" s="55"/>
      <c r="I82" s="55"/>
      <c r="J82" s="19"/>
      <c r="K82" s="19"/>
      <c r="L82" s="19"/>
      <c r="M82" s="19"/>
      <c r="BE82" s="14"/>
      <c r="BF82" s="15"/>
      <c r="BG82" s="21"/>
      <c r="BH82" s="12"/>
      <c r="BI82" s="41"/>
      <c r="BJ82" s="12"/>
    </row>
    <row r="83" spans="1:62" s="3" customFormat="1" ht="20.399999999999999" x14ac:dyDescent="0.3">
      <c r="A83" s="16" t="s">
        <v>1887</v>
      </c>
      <c r="B83" s="17" t="s">
        <v>1888</v>
      </c>
      <c r="C83" s="568" t="s">
        <v>1889</v>
      </c>
      <c r="D83" s="568"/>
      <c r="E83" s="568"/>
      <c r="F83" s="16" t="s">
        <v>38</v>
      </c>
      <c r="G83" s="23">
        <v>1</v>
      </c>
      <c r="H83" s="55">
        <f t="shared" si="4"/>
        <v>0</v>
      </c>
      <c r="I83" s="55">
        <f t="shared" si="5"/>
        <v>0</v>
      </c>
      <c r="J83" s="19">
        <v>0</v>
      </c>
      <c r="K83" s="19">
        <f t="shared" si="6"/>
        <v>8584.9599999999991</v>
      </c>
      <c r="L83" s="19">
        <v>8584.9599999999991</v>
      </c>
      <c r="M83" s="19">
        <f>L83*1.2</f>
        <v>10301.950000000001</v>
      </c>
      <c r="BE83" s="14"/>
      <c r="BF83" s="15"/>
      <c r="BG83" s="21"/>
      <c r="BH83" s="12"/>
      <c r="BI83" s="41"/>
      <c r="BJ83" s="12"/>
    </row>
    <row r="84" spans="1:62" s="3" customFormat="1" ht="15" customHeight="1" x14ac:dyDescent="0.3">
      <c r="A84" s="603" t="s">
        <v>1792</v>
      </c>
      <c r="B84" s="604"/>
      <c r="C84" s="604"/>
      <c r="D84" s="604"/>
      <c r="E84" s="604"/>
      <c r="F84" s="604"/>
      <c r="G84" s="604"/>
      <c r="H84" s="436"/>
      <c r="I84" s="436"/>
      <c r="J84" s="437"/>
      <c r="K84" s="437"/>
      <c r="L84" s="437"/>
      <c r="M84" s="437"/>
      <c r="BE84" s="14"/>
      <c r="BF84" s="15"/>
      <c r="BG84" s="21"/>
      <c r="BH84" s="12"/>
      <c r="BI84" s="41"/>
      <c r="BJ84" s="12"/>
    </row>
    <row r="85" spans="1:62" s="3" customFormat="1" ht="15" customHeight="1" x14ac:dyDescent="0.3">
      <c r="A85" s="603" t="s">
        <v>1793</v>
      </c>
      <c r="B85" s="604"/>
      <c r="C85" s="604"/>
      <c r="D85" s="604"/>
      <c r="E85" s="604"/>
      <c r="F85" s="604"/>
      <c r="G85" s="604"/>
      <c r="H85" s="436"/>
      <c r="I85" s="436"/>
      <c r="J85" s="437"/>
      <c r="K85" s="437"/>
      <c r="L85" s="437"/>
      <c r="M85" s="437"/>
      <c r="BE85" s="14"/>
      <c r="BF85" s="15"/>
      <c r="BG85" s="21"/>
      <c r="BH85" s="12"/>
      <c r="BI85" s="41"/>
      <c r="BJ85" s="12"/>
    </row>
    <row r="86" spans="1:62" s="3" customFormat="1" ht="14.4" hidden="1" x14ac:dyDescent="0.3">
      <c r="A86" s="16" t="s">
        <v>218</v>
      </c>
      <c r="B86" s="17" t="s">
        <v>1794</v>
      </c>
      <c r="C86" s="568" t="s">
        <v>1795</v>
      </c>
      <c r="D86" s="568"/>
      <c r="E86" s="568"/>
      <c r="F86" s="16" t="s">
        <v>64</v>
      </c>
      <c r="G86" s="30">
        <v>0.04</v>
      </c>
      <c r="H86" s="55">
        <f t="shared" si="4"/>
        <v>262096.5</v>
      </c>
      <c r="I86" s="55">
        <f t="shared" si="5"/>
        <v>10483.86</v>
      </c>
      <c r="J86" s="19">
        <v>12580.63</v>
      </c>
      <c r="K86" s="19">
        <f t="shared" si="6"/>
        <v>5054</v>
      </c>
      <c r="L86" s="19">
        <f t="shared" si="7"/>
        <v>202.16</v>
      </c>
      <c r="M86" s="19">
        <v>242.59</v>
      </c>
      <c r="BE86" s="14"/>
      <c r="BF86" s="15"/>
      <c r="BG86" s="21"/>
      <c r="BH86" s="12"/>
      <c r="BI86" s="41"/>
      <c r="BJ86" s="12"/>
    </row>
    <row r="87" spans="1:62" s="3" customFormat="1" ht="20.399999999999999" hidden="1" x14ac:dyDescent="0.3">
      <c r="A87" s="25"/>
      <c r="B87" s="26" t="s">
        <v>1796</v>
      </c>
      <c r="C87" s="600" t="s">
        <v>1797</v>
      </c>
      <c r="D87" s="600"/>
      <c r="E87" s="600"/>
      <c r="F87" s="27" t="s">
        <v>72</v>
      </c>
      <c r="G87" s="22" t="s">
        <v>1828</v>
      </c>
      <c r="H87" s="55"/>
      <c r="I87" s="55"/>
      <c r="J87" s="19"/>
      <c r="K87" s="19"/>
      <c r="L87" s="19"/>
      <c r="M87" s="19"/>
      <c r="BE87" s="14"/>
      <c r="BF87" s="15"/>
      <c r="BG87" s="21"/>
      <c r="BH87" s="12"/>
      <c r="BI87" s="41"/>
      <c r="BJ87" s="12"/>
    </row>
    <row r="88" spans="1:62" s="3" customFormat="1" ht="20.399999999999999" hidden="1" x14ac:dyDescent="0.3">
      <c r="A88" s="25"/>
      <c r="B88" s="26" t="s">
        <v>150</v>
      </c>
      <c r="C88" s="600" t="s">
        <v>151</v>
      </c>
      <c r="D88" s="600"/>
      <c r="E88" s="600"/>
      <c r="F88" s="27" t="s">
        <v>46</v>
      </c>
      <c r="G88" s="22" t="s">
        <v>1890</v>
      </c>
      <c r="H88" s="55"/>
      <c r="I88" s="55"/>
      <c r="J88" s="19"/>
      <c r="K88" s="19"/>
      <c r="L88" s="19"/>
      <c r="M88" s="19"/>
      <c r="BE88" s="14"/>
      <c r="BF88" s="15"/>
      <c r="BG88" s="21"/>
      <c r="BH88" s="12"/>
      <c r="BI88" s="41"/>
      <c r="BJ88" s="12"/>
    </row>
    <row r="89" spans="1:62" s="3" customFormat="1" ht="20.399999999999999" hidden="1" x14ac:dyDescent="0.3">
      <c r="A89" s="25"/>
      <c r="B89" s="26" t="s">
        <v>1800</v>
      </c>
      <c r="C89" s="600" t="s">
        <v>1801</v>
      </c>
      <c r="D89" s="600"/>
      <c r="E89" s="600"/>
      <c r="F89" s="27" t="s">
        <v>1082</v>
      </c>
      <c r="G89" s="22" t="s">
        <v>1753</v>
      </c>
      <c r="H89" s="55"/>
      <c r="I89" s="55"/>
      <c r="J89" s="19"/>
      <c r="K89" s="19"/>
      <c r="L89" s="19"/>
      <c r="M89" s="19"/>
      <c r="BE89" s="14"/>
      <c r="BF89" s="15"/>
      <c r="BG89" s="21"/>
      <c r="BH89" s="12"/>
      <c r="BI89" s="41"/>
      <c r="BJ89" s="12"/>
    </row>
    <row r="90" spans="1:62" s="3" customFormat="1" ht="20.399999999999999" hidden="1" x14ac:dyDescent="0.3">
      <c r="A90" s="25"/>
      <c r="B90" s="26" t="s">
        <v>1803</v>
      </c>
      <c r="C90" s="600" t="s">
        <v>1804</v>
      </c>
      <c r="D90" s="600"/>
      <c r="E90" s="600"/>
      <c r="F90" s="27" t="s">
        <v>67</v>
      </c>
      <c r="G90" s="22" t="s">
        <v>1891</v>
      </c>
      <c r="H90" s="55"/>
      <c r="I90" s="55"/>
      <c r="J90" s="19"/>
      <c r="K90" s="19"/>
      <c r="L90" s="19"/>
      <c r="M90" s="19"/>
      <c r="BE90" s="14"/>
      <c r="BF90" s="15"/>
      <c r="BG90" s="21"/>
      <c r="BH90" s="12"/>
      <c r="BI90" s="41"/>
      <c r="BJ90" s="12"/>
    </row>
    <row r="91" spans="1:62" s="3" customFormat="1" ht="20.399999999999999" hidden="1" x14ac:dyDescent="0.3">
      <c r="A91" s="25"/>
      <c r="B91" s="26" t="s">
        <v>1806</v>
      </c>
      <c r="C91" s="600" t="s">
        <v>1807</v>
      </c>
      <c r="D91" s="600"/>
      <c r="E91" s="600"/>
      <c r="F91" s="27" t="s">
        <v>72</v>
      </c>
      <c r="G91" s="22" t="s">
        <v>1892</v>
      </c>
      <c r="H91" s="55"/>
      <c r="I91" s="55"/>
      <c r="J91" s="19"/>
      <c r="K91" s="19"/>
      <c r="L91" s="19"/>
      <c r="M91" s="19"/>
      <c r="BE91" s="14"/>
      <c r="BF91" s="15"/>
      <c r="BG91" s="21"/>
      <c r="BH91" s="12"/>
      <c r="BI91" s="41"/>
      <c r="BJ91" s="12"/>
    </row>
    <row r="92" spans="1:62" s="3" customFormat="1" ht="20.399999999999999" hidden="1" x14ac:dyDescent="0.3">
      <c r="A92" s="25"/>
      <c r="B92" s="26" t="s">
        <v>1809</v>
      </c>
      <c r="C92" s="600" t="s">
        <v>1810</v>
      </c>
      <c r="D92" s="600"/>
      <c r="E92" s="600"/>
      <c r="F92" s="27" t="s">
        <v>72</v>
      </c>
      <c r="G92" s="22" t="s">
        <v>1893</v>
      </c>
      <c r="H92" s="55"/>
      <c r="I92" s="55"/>
      <c r="J92" s="19"/>
      <c r="K92" s="19"/>
      <c r="L92" s="19"/>
      <c r="M92" s="19"/>
      <c r="BE92" s="14"/>
      <c r="BF92" s="15"/>
      <c r="BG92" s="21"/>
      <c r="BH92" s="12"/>
      <c r="BI92" s="41"/>
      <c r="BJ92" s="12"/>
    </row>
    <row r="93" spans="1:62" s="3" customFormat="1" ht="20.399999999999999" hidden="1" x14ac:dyDescent="0.3">
      <c r="A93" s="25"/>
      <c r="B93" s="26" t="s">
        <v>1812</v>
      </c>
      <c r="C93" s="600" t="s">
        <v>1813</v>
      </c>
      <c r="D93" s="600"/>
      <c r="E93" s="600"/>
      <c r="F93" s="27" t="s">
        <v>72</v>
      </c>
      <c r="G93" s="22" t="s">
        <v>1828</v>
      </c>
      <c r="H93" s="55"/>
      <c r="I93" s="55"/>
      <c r="J93" s="19"/>
      <c r="K93" s="19"/>
      <c r="L93" s="19"/>
      <c r="M93" s="19"/>
      <c r="BE93" s="14"/>
      <c r="BF93" s="15"/>
      <c r="BG93" s="21"/>
      <c r="BH93" s="12"/>
      <c r="BI93" s="41"/>
      <c r="BJ93" s="12"/>
    </row>
    <row r="94" spans="1:62" s="3" customFormat="1" ht="20.399999999999999" hidden="1" x14ac:dyDescent="0.3">
      <c r="A94" s="36" t="s">
        <v>75</v>
      </c>
      <c r="B94" s="37" t="s">
        <v>1814</v>
      </c>
      <c r="C94" s="599" t="s">
        <v>1815</v>
      </c>
      <c r="D94" s="599"/>
      <c r="E94" s="599"/>
      <c r="F94" s="38" t="s">
        <v>38</v>
      </c>
      <c r="G94" s="39" t="s">
        <v>33</v>
      </c>
      <c r="H94" s="55"/>
      <c r="I94" s="55"/>
      <c r="J94" s="19"/>
      <c r="K94" s="19"/>
      <c r="L94" s="19"/>
      <c r="M94" s="19"/>
      <c r="BE94" s="14"/>
      <c r="BF94" s="15"/>
      <c r="BG94" s="21"/>
      <c r="BH94" s="12"/>
      <c r="BI94" s="41"/>
      <c r="BJ94" s="12"/>
    </row>
    <row r="95" spans="1:62" s="3" customFormat="1" ht="20.399999999999999" hidden="1" x14ac:dyDescent="0.3">
      <c r="A95" s="36" t="s">
        <v>75</v>
      </c>
      <c r="B95" s="37" t="s">
        <v>1816</v>
      </c>
      <c r="C95" s="599" t="s">
        <v>1519</v>
      </c>
      <c r="D95" s="599"/>
      <c r="E95" s="599"/>
      <c r="F95" s="38" t="s">
        <v>72</v>
      </c>
      <c r="G95" s="39" t="s">
        <v>33</v>
      </c>
      <c r="H95" s="55"/>
      <c r="I95" s="55"/>
      <c r="J95" s="19"/>
      <c r="K95" s="19"/>
      <c r="L95" s="19"/>
      <c r="M95" s="19"/>
      <c r="BE95" s="14"/>
      <c r="BF95" s="15"/>
      <c r="BG95" s="21"/>
      <c r="BH95" s="12"/>
      <c r="BI95" s="41"/>
      <c r="BJ95" s="12"/>
    </row>
    <row r="96" spans="1:62" s="3" customFormat="1" ht="20.399999999999999" hidden="1" x14ac:dyDescent="0.3">
      <c r="A96" s="36" t="s">
        <v>139</v>
      </c>
      <c r="B96" s="37" t="s">
        <v>1817</v>
      </c>
      <c r="C96" s="599" t="s">
        <v>1818</v>
      </c>
      <c r="D96" s="599"/>
      <c r="E96" s="599"/>
      <c r="F96" s="38" t="s">
        <v>112</v>
      </c>
      <c r="G96" s="39" t="s">
        <v>1894</v>
      </c>
      <c r="H96" s="55"/>
      <c r="I96" s="55"/>
      <c r="J96" s="19"/>
      <c r="K96" s="19"/>
      <c r="L96" s="19"/>
      <c r="M96" s="19"/>
      <c r="BE96" s="14"/>
      <c r="BF96" s="15"/>
      <c r="BG96" s="21"/>
      <c r="BH96" s="12"/>
      <c r="BI96" s="41"/>
      <c r="BJ96" s="12"/>
    </row>
    <row r="97" spans="1:62" s="3" customFormat="1" ht="20.399999999999999" hidden="1" x14ac:dyDescent="0.3">
      <c r="A97" s="36" t="s">
        <v>75</v>
      </c>
      <c r="B97" s="37" t="s">
        <v>1820</v>
      </c>
      <c r="C97" s="599" t="s">
        <v>1821</v>
      </c>
      <c r="D97" s="599"/>
      <c r="E97" s="599"/>
      <c r="F97" s="38" t="s">
        <v>38</v>
      </c>
      <c r="G97" s="39" t="s">
        <v>33</v>
      </c>
      <c r="H97" s="55"/>
      <c r="I97" s="55"/>
      <c r="J97" s="19"/>
      <c r="K97" s="19"/>
      <c r="L97" s="19"/>
      <c r="M97" s="19"/>
      <c r="BE97" s="14"/>
      <c r="BF97" s="15"/>
      <c r="BG97" s="21"/>
      <c r="BH97" s="12"/>
      <c r="BI97" s="41"/>
      <c r="BJ97" s="12"/>
    </row>
    <row r="98" spans="1:62" s="3" customFormat="1" ht="20.399999999999999" hidden="1" x14ac:dyDescent="0.3">
      <c r="A98" s="25" t="s">
        <v>126</v>
      </c>
      <c r="B98" s="26" t="s">
        <v>1822</v>
      </c>
      <c r="C98" s="600" t="s">
        <v>1823</v>
      </c>
      <c r="D98" s="600"/>
      <c r="E98" s="600"/>
      <c r="F98" s="27" t="s">
        <v>112</v>
      </c>
      <c r="G98" s="22" t="s">
        <v>1895</v>
      </c>
      <c r="H98" s="55"/>
      <c r="I98" s="55"/>
      <c r="J98" s="19"/>
      <c r="K98" s="19"/>
      <c r="L98" s="19"/>
      <c r="M98" s="19"/>
      <c r="BE98" s="14"/>
      <c r="BF98" s="15"/>
      <c r="BG98" s="21"/>
      <c r="BH98" s="12"/>
      <c r="BI98" s="41"/>
      <c r="BJ98" s="12"/>
    </row>
    <row r="99" spans="1:62" s="3" customFormat="1" ht="15" customHeight="1" x14ac:dyDescent="0.3">
      <c r="A99" s="603" t="s">
        <v>1838</v>
      </c>
      <c r="B99" s="604"/>
      <c r="C99" s="604"/>
      <c r="D99" s="604"/>
      <c r="E99" s="604"/>
      <c r="F99" s="604"/>
      <c r="G99" s="604"/>
      <c r="H99" s="436"/>
      <c r="I99" s="436"/>
      <c r="J99" s="437"/>
      <c r="K99" s="437"/>
      <c r="L99" s="437"/>
      <c r="M99" s="437"/>
      <c r="BE99" s="14"/>
      <c r="BF99" s="15"/>
      <c r="BG99" s="21"/>
      <c r="BH99" s="12"/>
      <c r="BI99" s="41"/>
      <c r="BJ99" s="12"/>
    </row>
    <row r="100" spans="1:62" s="3" customFormat="1" ht="14.4" hidden="1" x14ac:dyDescent="0.3">
      <c r="A100" s="16" t="s">
        <v>221</v>
      </c>
      <c r="B100" s="17" t="s">
        <v>1839</v>
      </c>
      <c r="C100" s="568" t="s">
        <v>1840</v>
      </c>
      <c r="D100" s="568"/>
      <c r="E100" s="568"/>
      <c r="F100" s="16" t="s">
        <v>1257</v>
      </c>
      <c r="G100" s="24">
        <v>0.1</v>
      </c>
      <c r="H100" s="55">
        <f t="shared" si="4"/>
        <v>0</v>
      </c>
      <c r="I100" s="55">
        <f t="shared" si="5"/>
        <v>0</v>
      </c>
      <c r="J100" s="19">
        <v>0</v>
      </c>
      <c r="K100" s="19">
        <f t="shared" si="6"/>
        <v>1269</v>
      </c>
      <c r="L100" s="19">
        <f t="shared" si="7"/>
        <v>126.9</v>
      </c>
      <c r="M100" s="19">
        <v>152.28</v>
      </c>
      <c r="BE100" s="14"/>
      <c r="BF100" s="15"/>
      <c r="BG100" s="21"/>
      <c r="BH100" s="12"/>
      <c r="BI100" s="41"/>
      <c r="BJ100" s="12"/>
    </row>
    <row r="101" spans="1:62" s="3" customFormat="1" ht="15" customHeight="1" x14ac:dyDescent="0.3">
      <c r="A101" s="603" t="s">
        <v>1842</v>
      </c>
      <c r="B101" s="604"/>
      <c r="C101" s="604"/>
      <c r="D101" s="604"/>
      <c r="E101" s="604"/>
      <c r="F101" s="604"/>
      <c r="G101" s="604"/>
      <c r="H101" s="436"/>
      <c r="I101" s="436"/>
      <c r="J101" s="437"/>
      <c r="K101" s="437"/>
      <c r="L101" s="437"/>
      <c r="M101" s="437"/>
      <c r="BE101" s="14"/>
      <c r="BF101" s="15"/>
      <c r="BG101" s="21"/>
      <c r="BH101" s="12"/>
      <c r="BI101" s="41"/>
      <c r="BJ101" s="12"/>
    </row>
    <row r="102" spans="1:62" s="3" customFormat="1" ht="14.4" hidden="1" x14ac:dyDescent="0.3">
      <c r="A102" s="16" t="s">
        <v>223</v>
      </c>
      <c r="B102" s="17" t="s">
        <v>1843</v>
      </c>
      <c r="C102" s="568" t="s">
        <v>1844</v>
      </c>
      <c r="D102" s="568"/>
      <c r="E102" s="568"/>
      <c r="F102" s="16" t="s">
        <v>1257</v>
      </c>
      <c r="G102" s="24">
        <v>0.1</v>
      </c>
      <c r="H102" s="55">
        <f t="shared" si="4"/>
        <v>0</v>
      </c>
      <c r="I102" s="55">
        <f t="shared" si="5"/>
        <v>0</v>
      </c>
      <c r="J102" s="19">
        <v>0</v>
      </c>
      <c r="K102" s="19">
        <f t="shared" si="6"/>
        <v>2096.1999999999998</v>
      </c>
      <c r="L102" s="19">
        <f t="shared" si="7"/>
        <v>209.62</v>
      </c>
      <c r="M102" s="19">
        <v>251.54</v>
      </c>
      <c r="BE102" s="14"/>
      <c r="BF102" s="15"/>
      <c r="BG102" s="21"/>
      <c r="BH102" s="12"/>
      <c r="BI102" s="41"/>
      <c r="BJ102" s="12"/>
    </row>
    <row r="103" spans="1:62" s="3" customFormat="1" ht="15" customHeight="1" x14ac:dyDescent="0.3">
      <c r="A103" s="603" t="s">
        <v>1845</v>
      </c>
      <c r="B103" s="604"/>
      <c r="C103" s="604"/>
      <c r="D103" s="604"/>
      <c r="E103" s="604"/>
      <c r="F103" s="604"/>
      <c r="G103" s="604"/>
      <c r="H103" s="436"/>
      <c r="I103" s="436"/>
      <c r="J103" s="437"/>
      <c r="K103" s="437"/>
      <c r="L103" s="437"/>
      <c r="M103" s="437"/>
      <c r="BE103" s="14"/>
      <c r="BF103" s="15"/>
      <c r="BG103" s="21"/>
      <c r="BH103" s="12"/>
      <c r="BI103" s="41"/>
      <c r="BJ103" s="12"/>
    </row>
    <row r="104" spans="1:62" s="3" customFormat="1" ht="20.399999999999999" hidden="1" x14ac:dyDescent="0.3">
      <c r="A104" s="16" t="s">
        <v>226</v>
      </c>
      <c r="B104" s="17" t="s">
        <v>1848</v>
      </c>
      <c r="C104" s="568" t="s">
        <v>1849</v>
      </c>
      <c r="D104" s="568"/>
      <c r="E104" s="568"/>
      <c r="F104" s="16" t="s">
        <v>1456</v>
      </c>
      <c r="G104" s="23">
        <v>6</v>
      </c>
      <c r="H104" s="55">
        <f t="shared" si="4"/>
        <v>0</v>
      </c>
      <c r="I104" s="55">
        <f t="shared" si="5"/>
        <v>0</v>
      </c>
      <c r="J104" s="19">
        <v>0</v>
      </c>
      <c r="K104" s="19">
        <f t="shared" si="6"/>
        <v>427.4</v>
      </c>
      <c r="L104" s="19">
        <f t="shared" si="7"/>
        <v>2564.39</v>
      </c>
      <c r="M104" s="19">
        <v>3077.27</v>
      </c>
      <c r="BE104" s="14"/>
      <c r="BF104" s="15"/>
      <c r="BG104" s="21"/>
      <c r="BH104" s="12"/>
      <c r="BI104" s="41"/>
      <c r="BJ104" s="12"/>
    </row>
    <row r="105" spans="1:62" s="3" customFormat="1" ht="14.4" hidden="1" x14ac:dyDescent="0.3">
      <c r="A105" s="16" t="s">
        <v>229</v>
      </c>
      <c r="B105" s="17" t="s">
        <v>1856</v>
      </c>
      <c r="C105" s="568" t="s">
        <v>1857</v>
      </c>
      <c r="D105" s="568"/>
      <c r="E105" s="568"/>
      <c r="F105" s="16" t="s">
        <v>38</v>
      </c>
      <c r="G105" s="23">
        <v>2</v>
      </c>
      <c r="H105" s="55">
        <f t="shared" si="4"/>
        <v>0</v>
      </c>
      <c r="I105" s="55">
        <f t="shared" si="5"/>
        <v>0</v>
      </c>
      <c r="J105" s="19">
        <v>0</v>
      </c>
      <c r="K105" s="19">
        <f t="shared" si="6"/>
        <v>6.87</v>
      </c>
      <c r="L105" s="19">
        <f t="shared" si="7"/>
        <v>13.73</v>
      </c>
      <c r="M105" s="19">
        <v>16.48</v>
      </c>
      <c r="BE105" s="14"/>
      <c r="BF105" s="15"/>
      <c r="BG105" s="21"/>
      <c r="BH105" s="12"/>
      <c r="BI105" s="41"/>
      <c r="BJ105" s="12"/>
    </row>
    <row r="106" spans="1:62" s="3" customFormat="1" ht="14.4" hidden="1" x14ac:dyDescent="0.3">
      <c r="A106" s="16" t="s">
        <v>231</v>
      </c>
      <c r="B106" s="17" t="s">
        <v>1860</v>
      </c>
      <c r="C106" s="568" t="s">
        <v>1861</v>
      </c>
      <c r="D106" s="568"/>
      <c r="E106" s="568"/>
      <c r="F106" s="16" t="s">
        <v>38</v>
      </c>
      <c r="G106" s="23">
        <v>2</v>
      </c>
      <c r="H106" s="55">
        <f t="shared" si="4"/>
        <v>0</v>
      </c>
      <c r="I106" s="55">
        <f t="shared" si="5"/>
        <v>0</v>
      </c>
      <c r="J106" s="19">
        <v>0</v>
      </c>
      <c r="K106" s="19">
        <f t="shared" si="6"/>
        <v>83.03</v>
      </c>
      <c r="L106" s="19">
        <f t="shared" si="7"/>
        <v>166.06</v>
      </c>
      <c r="M106" s="19">
        <v>199.27</v>
      </c>
      <c r="BE106" s="14"/>
      <c r="BF106" s="15"/>
      <c r="BG106" s="21"/>
      <c r="BH106" s="12"/>
      <c r="BI106" s="41"/>
      <c r="BJ106" s="12"/>
    </row>
    <row r="107" spans="1:62" s="3" customFormat="1" ht="14.4" hidden="1" x14ac:dyDescent="0.3">
      <c r="A107" s="603" t="s">
        <v>285</v>
      </c>
      <c r="B107" s="604"/>
      <c r="C107" s="604"/>
      <c r="D107" s="604"/>
      <c r="E107" s="604"/>
      <c r="F107" s="604"/>
      <c r="G107" s="604"/>
      <c r="H107" s="436"/>
      <c r="I107" s="436"/>
      <c r="J107" s="437"/>
      <c r="K107" s="437"/>
      <c r="L107" s="437"/>
      <c r="M107" s="437"/>
      <c r="BE107" s="14"/>
      <c r="BF107" s="15"/>
      <c r="BG107" s="21"/>
      <c r="BH107" s="12"/>
      <c r="BI107" s="41"/>
      <c r="BJ107" s="12"/>
    </row>
    <row r="108" spans="1:62" s="3" customFormat="1" ht="14.4" hidden="1" x14ac:dyDescent="0.3">
      <c r="A108" s="16" t="s">
        <v>233</v>
      </c>
      <c r="B108" s="17" t="s">
        <v>1864</v>
      </c>
      <c r="C108" s="568" t="s">
        <v>1865</v>
      </c>
      <c r="D108" s="568"/>
      <c r="E108" s="568"/>
      <c r="F108" s="16" t="s">
        <v>38</v>
      </c>
      <c r="G108" s="23">
        <v>2</v>
      </c>
      <c r="H108" s="55">
        <f t="shared" si="4"/>
        <v>0</v>
      </c>
      <c r="I108" s="55">
        <f t="shared" si="5"/>
        <v>0</v>
      </c>
      <c r="J108" s="19">
        <v>0</v>
      </c>
      <c r="K108" s="19">
        <f t="shared" si="6"/>
        <v>4112.93</v>
      </c>
      <c r="L108" s="19">
        <f t="shared" si="7"/>
        <v>8225.85</v>
      </c>
      <c r="M108" s="19">
        <v>9871.02</v>
      </c>
      <c r="BE108" s="14"/>
      <c r="BF108" s="15"/>
      <c r="BG108" s="21"/>
      <c r="BH108" s="12"/>
      <c r="BI108" s="41"/>
      <c r="BJ108" s="12"/>
    </row>
    <row r="109" spans="1:62" s="3" customFormat="1" ht="15" hidden="1" customHeight="1" x14ac:dyDescent="0.3">
      <c r="A109" s="603" t="s">
        <v>1866</v>
      </c>
      <c r="B109" s="604"/>
      <c r="C109" s="604"/>
      <c r="D109" s="604"/>
      <c r="E109" s="604"/>
      <c r="F109" s="604"/>
      <c r="G109" s="604"/>
      <c r="H109" s="436"/>
      <c r="I109" s="436"/>
      <c r="J109" s="437"/>
      <c r="K109" s="437"/>
      <c r="L109" s="437"/>
      <c r="M109" s="437"/>
      <c r="BE109" s="14"/>
      <c r="BF109" s="15"/>
      <c r="BG109" s="21"/>
      <c r="BH109" s="12"/>
      <c r="BI109" s="41"/>
      <c r="BJ109" s="12"/>
    </row>
    <row r="110" spans="1:62" s="3" customFormat="1" ht="14.4" hidden="1" x14ac:dyDescent="0.3">
      <c r="A110" s="16" t="s">
        <v>239</v>
      </c>
      <c r="B110" s="17" t="s">
        <v>1867</v>
      </c>
      <c r="C110" s="568" t="s">
        <v>1868</v>
      </c>
      <c r="D110" s="568"/>
      <c r="E110" s="568"/>
      <c r="F110" s="16" t="s">
        <v>112</v>
      </c>
      <c r="G110" s="23">
        <v>4</v>
      </c>
      <c r="H110" s="55">
        <f t="shared" si="4"/>
        <v>0</v>
      </c>
      <c r="I110" s="55">
        <f t="shared" si="5"/>
        <v>0</v>
      </c>
      <c r="J110" s="19">
        <v>0</v>
      </c>
      <c r="K110" s="19">
        <f t="shared" si="6"/>
        <v>513.35</v>
      </c>
      <c r="L110" s="19">
        <f t="shared" si="7"/>
        <v>2053.38</v>
      </c>
      <c r="M110" s="19">
        <v>2464.06</v>
      </c>
      <c r="BE110" s="14"/>
      <c r="BF110" s="15"/>
      <c r="BG110" s="21"/>
      <c r="BH110" s="12"/>
      <c r="BI110" s="41"/>
      <c r="BJ110" s="12"/>
    </row>
    <row r="111" spans="1:62" s="3" customFormat="1" ht="14.4" hidden="1" x14ac:dyDescent="0.3">
      <c r="A111" s="16" t="s">
        <v>240</v>
      </c>
      <c r="B111" s="17" t="s">
        <v>1869</v>
      </c>
      <c r="C111" s="568" t="s">
        <v>1870</v>
      </c>
      <c r="D111" s="568"/>
      <c r="E111" s="568"/>
      <c r="F111" s="16" t="s">
        <v>1257</v>
      </c>
      <c r="G111" s="24">
        <v>0.8</v>
      </c>
      <c r="H111" s="55">
        <f t="shared" si="4"/>
        <v>0</v>
      </c>
      <c r="I111" s="55">
        <f t="shared" si="5"/>
        <v>0</v>
      </c>
      <c r="J111" s="19">
        <v>0</v>
      </c>
      <c r="K111" s="19">
        <f t="shared" si="6"/>
        <v>405.93</v>
      </c>
      <c r="L111" s="19">
        <f t="shared" si="7"/>
        <v>324.74</v>
      </c>
      <c r="M111" s="19">
        <v>389.69</v>
      </c>
      <c r="BE111" s="14"/>
      <c r="BF111" s="15"/>
      <c r="BG111" s="21"/>
      <c r="BH111" s="12"/>
      <c r="BI111" s="41"/>
      <c r="BJ111" s="12"/>
    </row>
    <row r="112" spans="1:62" s="3" customFormat="1" ht="14.4" hidden="1" x14ac:dyDescent="0.3">
      <c r="A112" s="16" t="s">
        <v>242</v>
      </c>
      <c r="B112" s="17" t="s">
        <v>1873</v>
      </c>
      <c r="C112" s="568" t="s">
        <v>1874</v>
      </c>
      <c r="D112" s="568"/>
      <c r="E112" s="568"/>
      <c r="F112" s="16" t="s">
        <v>112</v>
      </c>
      <c r="G112" s="23">
        <v>4</v>
      </c>
      <c r="H112" s="55">
        <f t="shared" si="4"/>
        <v>0</v>
      </c>
      <c r="I112" s="55">
        <f t="shared" si="5"/>
        <v>0</v>
      </c>
      <c r="J112" s="19">
        <v>0</v>
      </c>
      <c r="K112" s="19">
        <f t="shared" si="6"/>
        <v>582.23</v>
      </c>
      <c r="L112" s="19">
        <f t="shared" si="7"/>
        <v>2328.92</v>
      </c>
      <c r="M112" s="19">
        <v>2794.7</v>
      </c>
      <c r="BE112" s="14"/>
      <c r="BF112" s="15"/>
      <c r="BG112" s="21"/>
      <c r="BH112" s="12"/>
      <c r="BI112" s="41"/>
      <c r="BJ112" s="12"/>
    </row>
    <row r="113" spans="1:62" s="3" customFormat="1" ht="14.4" hidden="1" x14ac:dyDescent="0.3">
      <c r="A113" s="16" t="s">
        <v>243</v>
      </c>
      <c r="B113" s="17" t="s">
        <v>1875</v>
      </c>
      <c r="C113" s="568" t="s">
        <v>1876</v>
      </c>
      <c r="D113" s="568"/>
      <c r="E113" s="568"/>
      <c r="F113" s="16" t="s">
        <v>426</v>
      </c>
      <c r="G113" s="23">
        <v>1</v>
      </c>
      <c r="H113" s="55">
        <f t="shared" si="4"/>
        <v>0</v>
      </c>
      <c r="I113" s="55">
        <f t="shared" si="5"/>
        <v>0</v>
      </c>
      <c r="J113" s="19">
        <v>0</v>
      </c>
      <c r="K113" s="19">
        <f t="shared" si="6"/>
        <v>147.4</v>
      </c>
      <c r="L113" s="19">
        <f t="shared" si="7"/>
        <v>147.4</v>
      </c>
      <c r="M113" s="19">
        <v>176.88</v>
      </c>
      <c r="BE113" s="14"/>
      <c r="BF113" s="15"/>
      <c r="BG113" s="21"/>
      <c r="BH113" s="12"/>
      <c r="BI113" s="41"/>
      <c r="BJ113" s="12"/>
    </row>
    <row r="114" spans="1:62" s="3" customFormat="1" ht="15" hidden="1" customHeight="1" x14ac:dyDescent="0.3">
      <c r="A114" s="603" t="s">
        <v>1896</v>
      </c>
      <c r="B114" s="604"/>
      <c r="C114" s="604"/>
      <c r="D114" s="604"/>
      <c r="E114" s="604"/>
      <c r="F114" s="604"/>
      <c r="G114" s="604"/>
      <c r="H114" s="98"/>
      <c r="I114" s="98"/>
      <c r="J114" s="59"/>
      <c r="K114" s="59"/>
      <c r="L114" s="59"/>
      <c r="M114" s="60"/>
      <c r="BE114" s="14"/>
      <c r="BF114" s="15"/>
      <c r="BG114" s="21"/>
      <c r="BH114" s="12"/>
      <c r="BI114" s="41"/>
      <c r="BJ114" s="12"/>
    </row>
    <row r="115" spans="1:62" s="3" customFormat="1" ht="15" customHeight="1" x14ac:dyDescent="0.3">
      <c r="A115" s="603" t="s">
        <v>1897</v>
      </c>
      <c r="B115" s="604"/>
      <c r="C115" s="604"/>
      <c r="D115" s="604"/>
      <c r="E115" s="604"/>
      <c r="F115" s="604"/>
      <c r="G115" s="604"/>
      <c r="H115" s="98"/>
      <c r="I115" s="98"/>
      <c r="J115" s="59"/>
      <c r="K115" s="59"/>
      <c r="L115" s="59"/>
      <c r="M115" s="60"/>
      <c r="P115" s="54"/>
      <c r="BE115" s="14"/>
      <c r="BF115" s="15"/>
      <c r="BG115" s="21"/>
      <c r="BH115" s="12"/>
      <c r="BI115" s="41"/>
      <c r="BJ115" s="12"/>
    </row>
    <row r="116" spans="1:62" s="3" customFormat="1" ht="15" customHeight="1" x14ac:dyDescent="0.3">
      <c r="A116" s="603" t="s">
        <v>1898</v>
      </c>
      <c r="B116" s="604"/>
      <c r="C116" s="604"/>
      <c r="D116" s="604"/>
      <c r="E116" s="604"/>
      <c r="F116" s="604"/>
      <c r="G116" s="604"/>
      <c r="H116" s="98"/>
      <c r="I116" s="98"/>
      <c r="J116" s="59"/>
      <c r="K116" s="59"/>
      <c r="L116" s="59"/>
      <c r="M116" s="60"/>
      <c r="BE116" s="14"/>
      <c r="BF116" s="15"/>
      <c r="BG116" s="21"/>
      <c r="BH116" s="12"/>
      <c r="BI116" s="41"/>
      <c r="BJ116" s="12"/>
    </row>
    <row r="117" spans="1:62" s="287" customFormat="1" ht="20.25" customHeight="1" x14ac:dyDescent="0.3">
      <c r="A117" s="578" t="s">
        <v>57</v>
      </c>
      <c r="B117" s="579"/>
      <c r="C117" s="579"/>
      <c r="D117" s="579"/>
      <c r="E117" s="579"/>
      <c r="F117" s="579"/>
      <c r="G117" s="579"/>
      <c r="H117" s="312"/>
      <c r="I117" s="296">
        <f>SUM(I13:I113)</f>
        <v>52270.38</v>
      </c>
      <c r="J117" s="297">
        <f>SUM(J13:J113)</f>
        <v>62724.45</v>
      </c>
      <c r="K117" s="296"/>
      <c r="L117" s="298">
        <f>SUM(L13:L113)</f>
        <v>80125.13</v>
      </c>
      <c r="M117" s="299">
        <f>SUM(M13:M113)</f>
        <v>96150.12</v>
      </c>
    </row>
    <row r="118" spans="1:62" s="289" customFormat="1" ht="20.25" customHeight="1" thickBot="1" x14ac:dyDescent="0.35">
      <c r="A118" s="571" t="s">
        <v>5737</v>
      </c>
      <c r="B118" s="572"/>
      <c r="C118" s="572"/>
      <c r="D118" s="572"/>
      <c r="E118" s="572"/>
      <c r="F118" s="572"/>
      <c r="G118" s="572"/>
      <c r="H118" s="288"/>
      <c r="I118" s="581">
        <f>I117+L117</f>
        <v>132395.51</v>
      </c>
      <c r="J118" s="582"/>
      <c r="K118" s="582"/>
      <c r="L118" s="582"/>
      <c r="M118" s="583"/>
    </row>
    <row r="119" spans="1:62" s="289" customFormat="1" ht="20.25" customHeight="1" thickBot="1" x14ac:dyDescent="0.35">
      <c r="A119" s="571" t="s">
        <v>5738</v>
      </c>
      <c r="B119" s="572"/>
      <c r="C119" s="572"/>
      <c r="D119" s="572"/>
      <c r="E119" s="572"/>
      <c r="F119" s="572"/>
      <c r="G119" s="572"/>
      <c r="H119" s="288"/>
      <c r="I119" s="573">
        <f>J117+M117</f>
        <v>158874.57</v>
      </c>
      <c r="J119" s="574"/>
      <c r="K119" s="574"/>
      <c r="L119" s="574"/>
      <c r="M119" s="575"/>
    </row>
  </sheetData>
  <autoFilter ref="A10:M119" xr:uid="{00000000-0001-0000-1200-000000000000}">
    <filterColumn colId="0">
      <customFilters>
        <customFilter val="*о*"/>
      </customFilters>
    </filterColumn>
    <filterColumn colId="2" showButton="0"/>
    <filterColumn colId="3" showButton="0"/>
  </autoFilter>
  <mergeCells count="118">
    <mergeCell ref="I118:M118"/>
    <mergeCell ref="A115:G115"/>
    <mergeCell ref="A114:G114"/>
    <mergeCell ref="A109:G109"/>
    <mergeCell ref="A107:G107"/>
    <mergeCell ref="A103:G103"/>
    <mergeCell ref="C110:E110"/>
    <mergeCell ref="C111:E111"/>
    <mergeCell ref="C112:E112"/>
    <mergeCell ref="C113:E113"/>
    <mergeCell ref="C105:E105"/>
    <mergeCell ref="C106:E106"/>
    <mergeCell ref="C108:E108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2:G12"/>
    <mergeCell ref="A11:G11"/>
    <mergeCell ref="C20:E20"/>
    <mergeCell ref="C21:E21"/>
    <mergeCell ref="C22:E22"/>
    <mergeCell ref="C15:E15"/>
    <mergeCell ref="C16:E16"/>
    <mergeCell ref="C17:E17"/>
    <mergeCell ref="C18:E18"/>
    <mergeCell ref="C19:E19"/>
    <mergeCell ref="A24:G24"/>
    <mergeCell ref="A23:G23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  <mergeCell ref="C40:E40"/>
    <mergeCell ref="C41:E41"/>
    <mergeCell ref="C42:E42"/>
    <mergeCell ref="C43:E43"/>
    <mergeCell ref="C44:E44"/>
    <mergeCell ref="C35:E35"/>
    <mergeCell ref="C36:E36"/>
    <mergeCell ref="C37:E37"/>
    <mergeCell ref="C39:E39"/>
    <mergeCell ref="A38:G38"/>
    <mergeCell ref="C50:E50"/>
    <mergeCell ref="C51:E51"/>
    <mergeCell ref="C53:E53"/>
    <mergeCell ref="C45:E45"/>
    <mergeCell ref="C46:E46"/>
    <mergeCell ref="C47:E47"/>
    <mergeCell ref="C48:E48"/>
    <mergeCell ref="C49:E49"/>
    <mergeCell ref="A54:G54"/>
    <mergeCell ref="A52:G52"/>
    <mergeCell ref="C60:E60"/>
    <mergeCell ref="C61:E61"/>
    <mergeCell ref="C62:E62"/>
    <mergeCell ref="C63:E63"/>
    <mergeCell ref="C64:E64"/>
    <mergeCell ref="C55:E55"/>
    <mergeCell ref="C57:E57"/>
    <mergeCell ref="C59:E59"/>
    <mergeCell ref="A58:G58"/>
    <mergeCell ref="A56:G56"/>
    <mergeCell ref="C71:E71"/>
    <mergeCell ref="C72:E72"/>
    <mergeCell ref="C73:E73"/>
    <mergeCell ref="C74:E74"/>
    <mergeCell ref="C65:E65"/>
    <mergeCell ref="C66:E66"/>
    <mergeCell ref="C68:E68"/>
    <mergeCell ref="C69:E69"/>
    <mergeCell ref="A70:G70"/>
    <mergeCell ref="A67:G67"/>
    <mergeCell ref="C80:E80"/>
    <mergeCell ref="C81:E81"/>
    <mergeCell ref="C82:E82"/>
    <mergeCell ref="C83:E83"/>
    <mergeCell ref="C75:E75"/>
    <mergeCell ref="A84:G84"/>
    <mergeCell ref="A79:G79"/>
    <mergeCell ref="A78:G78"/>
    <mergeCell ref="A77:G77"/>
    <mergeCell ref="A76:G76"/>
    <mergeCell ref="A119:G119"/>
    <mergeCell ref="I119:M119"/>
    <mergeCell ref="A85:G85"/>
    <mergeCell ref="C100:E100"/>
    <mergeCell ref="C102:E102"/>
    <mergeCell ref="C104:E104"/>
    <mergeCell ref="C95:E95"/>
    <mergeCell ref="C96:E96"/>
    <mergeCell ref="C97:E97"/>
    <mergeCell ref="C98:E98"/>
    <mergeCell ref="A101:G101"/>
    <mergeCell ref="A99:G99"/>
    <mergeCell ref="C90:E90"/>
    <mergeCell ref="C91:E91"/>
    <mergeCell ref="C92:E92"/>
    <mergeCell ref="C93:E93"/>
    <mergeCell ref="C94:E94"/>
    <mergeCell ref="C86:E86"/>
    <mergeCell ref="C87:E87"/>
    <mergeCell ref="C88:E88"/>
    <mergeCell ref="C89:E89"/>
    <mergeCell ref="A117:G117"/>
    <mergeCell ref="A118:G118"/>
    <mergeCell ref="A116:G116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FFFF00"/>
    <pageSetUpPr fitToPage="1"/>
  </sheetPr>
  <dimension ref="A1:M33"/>
  <sheetViews>
    <sheetView zoomScale="90" zoomScaleNormal="90" workbookViewId="0">
      <selection activeCell="G65" sqref="G6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34.109375" style="1" customWidth="1"/>
    <col min="6" max="6" width="10.6640625" style="1" customWidth="1"/>
    <col min="7" max="7" width="10.6640625" style="92" customWidth="1"/>
    <col min="8" max="8" width="15.109375" style="290" customWidth="1"/>
    <col min="9" max="9" width="23.33203125" style="290" customWidth="1"/>
    <col min="10" max="10" width="24.33203125" style="92" customWidth="1"/>
    <col min="11" max="11" width="18.6640625" style="92" customWidth="1"/>
    <col min="12" max="12" width="21.5546875" style="92" customWidth="1"/>
    <col min="13" max="13" width="24" style="92" customWidth="1"/>
    <col min="14" max="17" width="6" style="1" bestFit="1" customWidth="1"/>
    <col min="18" max="19" width="5" style="1" bestFit="1" customWidth="1"/>
    <col min="20" max="16384" width="9.109375" style="1"/>
  </cols>
  <sheetData>
    <row r="1" spans="1:13" s="3" customFormat="1" ht="14.4" x14ac:dyDescent="0.3">
      <c r="A1" s="78" t="s">
        <v>5457</v>
      </c>
      <c r="B1" s="4"/>
      <c r="C1" s="4"/>
      <c r="D1" s="4"/>
      <c r="E1" s="4"/>
      <c r="F1" s="4"/>
      <c r="G1" s="90"/>
      <c r="H1" s="290"/>
      <c r="I1" s="290"/>
      <c r="J1" s="90"/>
      <c r="K1" s="90"/>
      <c r="L1" s="90"/>
      <c r="M1" s="90"/>
    </row>
    <row r="2" spans="1:13" s="3" customFormat="1" ht="30.7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</row>
    <row r="3" spans="1:13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13" s="3" customFormat="1" ht="14.4" x14ac:dyDescent="0.3">
      <c r="A4" s="588" t="s">
        <v>3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</row>
    <row r="5" spans="1:13" s="3" customFormat="1" ht="15.75" customHeight="1" x14ac:dyDescent="0.3">
      <c r="A5" s="576" t="s">
        <v>4</v>
      </c>
      <c r="B5" s="576"/>
      <c r="C5" s="576"/>
      <c r="D5" s="576"/>
      <c r="E5" s="576"/>
      <c r="F5" s="576"/>
      <c r="G5" s="576"/>
      <c r="H5" s="576"/>
      <c r="I5" s="576"/>
      <c r="J5" s="576"/>
      <c r="K5" s="576"/>
      <c r="L5" s="576"/>
      <c r="M5" s="576"/>
    </row>
    <row r="6" spans="1:13" s="3" customFormat="1" ht="14.4" x14ac:dyDescent="0.3">
      <c r="A6" s="4"/>
      <c r="B6" s="8" t="s">
        <v>5</v>
      </c>
      <c r="C6" s="577" t="s">
        <v>6</v>
      </c>
      <c r="D6" s="577"/>
      <c r="E6" s="577"/>
      <c r="F6" s="577"/>
      <c r="G6" s="577"/>
      <c r="H6" s="291"/>
      <c r="I6" s="291"/>
      <c r="J6" s="292"/>
      <c r="K6" s="292"/>
      <c r="L6" s="292"/>
      <c r="M6" s="292"/>
    </row>
    <row r="7" spans="1:13" s="3" customFormat="1" ht="6" customHeight="1" thickBot="1" x14ac:dyDescent="0.35">
      <c r="A7" s="13"/>
      <c r="G7" s="51"/>
      <c r="H7" s="122"/>
      <c r="I7" s="122"/>
      <c r="J7" s="51"/>
      <c r="K7" s="51"/>
      <c r="L7" s="51"/>
      <c r="M7" s="51"/>
    </row>
    <row r="8" spans="1:13" s="286" customFormat="1" ht="52.5" customHeight="1" x14ac:dyDescent="0.3">
      <c r="A8" s="338" t="s">
        <v>7</v>
      </c>
      <c r="B8" s="281" t="s">
        <v>8</v>
      </c>
      <c r="C8" s="584" t="s">
        <v>9</v>
      </c>
      <c r="D8" s="585"/>
      <c r="E8" s="586"/>
      <c r="F8" s="280" t="s">
        <v>10</v>
      </c>
      <c r="G8" s="281" t="s">
        <v>11</v>
      </c>
      <c r="H8" s="282" t="s">
        <v>5733</v>
      </c>
      <c r="I8" s="282" t="s">
        <v>5739</v>
      </c>
      <c r="J8" s="283" t="s">
        <v>5735</v>
      </c>
      <c r="K8" s="282" t="s">
        <v>5734</v>
      </c>
      <c r="L8" s="284" t="s">
        <v>5740</v>
      </c>
      <c r="M8" s="285" t="s">
        <v>5736</v>
      </c>
    </row>
    <row r="9" spans="1:13" s="3" customFormat="1" ht="15" thickBot="1" x14ac:dyDescent="0.35">
      <c r="A9" s="73">
        <v>1</v>
      </c>
      <c r="B9" s="74">
        <v>2</v>
      </c>
      <c r="C9" s="592">
        <v>3</v>
      </c>
      <c r="D9" s="592"/>
      <c r="E9" s="592"/>
      <c r="F9" s="75">
        <v>4</v>
      </c>
      <c r="G9" s="274">
        <v>5</v>
      </c>
      <c r="H9" s="274">
        <v>6</v>
      </c>
      <c r="I9" s="305" t="s">
        <v>47</v>
      </c>
      <c r="J9" s="76" t="s">
        <v>52</v>
      </c>
      <c r="K9" s="76" t="s">
        <v>55</v>
      </c>
      <c r="L9" s="276" t="s">
        <v>56</v>
      </c>
      <c r="M9" s="77" t="s">
        <v>162</v>
      </c>
    </row>
    <row r="10" spans="1:13" s="3" customFormat="1" ht="14.4" x14ac:dyDescent="0.3">
      <c r="A10" s="589" t="s">
        <v>12</v>
      </c>
      <c r="B10" s="590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1"/>
    </row>
    <row r="11" spans="1:13" s="3" customFormat="1" ht="15" customHeight="1" x14ac:dyDescent="0.3">
      <c r="A11" s="569" t="s">
        <v>13</v>
      </c>
      <c r="B11" s="570"/>
      <c r="C11" s="570"/>
      <c r="D11" s="570"/>
      <c r="E11" s="570"/>
      <c r="F11" s="570"/>
      <c r="G11" s="310"/>
      <c r="H11" s="310"/>
      <c r="I11" s="310"/>
      <c r="J11" s="310"/>
      <c r="K11" s="310"/>
      <c r="L11" s="310"/>
      <c r="M11" s="311"/>
    </row>
    <row r="12" spans="1:13" s="3" customFormat="1" ht="15" customHeight="1" x14ac:dyDescent="0.3">
      <c r="A12" s="569" t="s">
        <v>14</v>
      </c>
      <c r="B12" s="570"/>
      <c r="C12" s="570"/>
      <c r="D12" s="570"/>
      <c r="E12" s="570"/>
      <c r="F12" s="570"/>
      <c r="G12" s="310"/>
      <c r="H12" s="310"/>
      <c r="I12" s="310"/>
      <c r="J12" s="310"/>
      <c r="K12" s="310"/>
      <c r="L12" s="310"/>
      <c r="M12" s="311"/>
    </row>
    <row r="13" spans="1:13" s="3" customFormat="1" ht="25.5" customHeight="1" x14ac:dyDescent="0.3">
      <c r="A13" s="68" t="s">
        <v>15</v>
      </c>
      <c r="B13" s="17" t="s">
        <v>16</v>
      </c>
      <c r="C13" s="568" t="s">
        <v>17</v>
      </c>
      <c r="D13" s="568"/>
      <c r="E13" s="568"/>
      <c r="F13" s="16" t="s">
        <v>18</v>
      </c>
      <c r="G13" s="317">
        <v>0.46200000000000002</v>
      </c>
      <c r="H13" s="293">
        <f>I13/G13</f>
        <v>346766.99</v>
      </c>
      <c r="I13" s="293">
        <f>J13/1.2</f>
        <v>160206.35</v>
      </c>
      <c r="J13" s="293">
        <v>192247.62</v>
      </c>
      <c r="K13" s="293">
        <f>L13/G13</f>
        <v>0</v>
      </c>
      <c r="L13" s="294">
        <f>M13/1.2</f>
        <v>0</v>
      </c>
      <c r="M13" s="295">
        <v>0</v>
      </c>
    </row>
    <row r="14" spans="1:13" s="3" customFormat="1" ht="15" customHeight="1" x14ac:dyDescent="0.3">
      <c r="A14" s="569" t="s">
        <v>19</v>
      </c>
      <c r="B14" s="570"/>
      <c r="C14" s="570"/>
      <c r="D14" s="570"/>
      <c r="E14" s="570"/>
      <c r="F14" s="570"/>
      <c r="G14" s="310"/>
      <c r="H14" s="307"/>
      <c r="I14" s="306"/>
      <c r="J14" s="307"/>
      <c r="K14" s="307"/>
      <c r="L14" s="308"/>
      <c r="M14" s="309"/>
    </row>
    <row r="15" spans="1:13" s="3" customFormat="1" ht="25.5" customHeight="1" x14ac:dyDescent="0.3">
      <c r="A15" s="68" t="s">
        <v>20</v>
      </c>
      <c r="B15" s="17" t="s">
        <v>16</v>
      </c>
      <c r="C15" s="568" t="s">
        <v>17</v>
      </c>
      <c r="D15" s="568"/>
      <c r="E15" s="568"/>
      <c r="F15" s="16" t="s">
        <v>18</v>
      </c>
      <c r="G15" s="317">
        <v>1.454</v>
      </c>
      <c r="H15" s="293">
        <f t="shared" ref="H15:H30" si="0">I15/G15</f>
        <v>346767.02</v>
      </c>
      <c r="I15" s="293">
        <f>J15/1.2</f>
        <v>504199.24</v>
      </c>
      <c r="J15" s="293">
        <v>605039.09</v>
      </c>
      <c r="K15" s="293">
        <f t="shared" ref="K15:K30" si="1">L15/G15</f>
        <v>0</v>
      </c>
      <c r="L15" s="294">
        <f>M15/1.2</f>
        <v>0</v>
      </c>
      <c r="M15" s="295">
        <v>0</v>
      </c>
    </row>
    <row r="16" spans="1:13" s="3" customFormat="1" ht="15" customHeight="1" x14ac:dyDescent="0.3">
      <c r="A16" s="569" t="s">
        <v>21</v>
      </c>
      <c r="B16" s="570"/>
      <c r="C16" s="570"/>
      <c r="D16" s="570"/>
      <c r="E16" s="570"/>
      <c r="F16" s="570"/>
      <c r="G16" s="310"/>
      <c r="H16" s="307"/>
      <c r="I16" s="306"/>
      <c r="J16" s="307"/>
      <c r="K16" s="307"/>
      <c r="L16" s="308"/>
      <c r="M16" s="309"/>
    </row>
    <row r="17" spans="1:13" s="3" customFormat="1" ht="21.75" customHeight="1" x14ac:dyDescent="0.3">
      <c r="A17" s="68" t="s">
        <v>22</v>
      </c>
      <c r="B17" s="17" t="s">
        <v>23</v>
      </c>
      <c r="C17" s="568" t="s">
        <v>24</v>
      </c>
      <c r="D17" s="568"/>
      <c r="E17" s="568"/>
      <c r="F17" s="16" t="s">
        <v>25</v>
      </c>
      <c r="G17" s="341">
        <v>15</v>
      </c>
      <c r="H17" s="293">
        <f t="shared" si="0"/>
        <v>83733.66</v>
      </c>
      <c r="I17" s="293">
        <f>J17/1.2</f>
        <v>1256004.8799999999</v>
      </c>
      <c r="J17" s="293">
        <v>1507205.85</v>
      </c>
      <c r="K17" s="293">
        <f t="shared" si="1"/>
        <v>0</v>
      </c>
      <c r="L17" s="294">
        <f>M17/1.2</f>
        <v>0</v>
      </c>
      <c r="M17" s="295">
        <v>0</v>
      </c>
    </row>
    <row r="18" spans="1:13" s="3" customFormat="1" ht="15" customHeight="1" x14ac:dyDescent="0.3">
      <c r="A18" s="569" t="s">
        <v>26</v>
      </c>
      <c r="B18" s="570"/>
      <c r="C18" s="570"/>
      <c r="D18" s="570"/>
      <c r="E18" s="570"/>
      <c r="F18" s="570"/>
      <c r="G18" s="310"/>
      <c r="H18" s="307"/>
      <c r="I18" s="306"/>
      <c r="J18" s="307"/>
      <c r="K18" s="307"/>
      <c r="L18" s="308"/>
      <c r="M18" s="309"/>
    </row>
    <row r="19" spans="1:13" s="3" customFormat="1" ht="30" customHeight="1" x14ac:dyDescent="0.3">
      <c r="A19" s="68" t="s">
        <v>27</v>
      </c>
      <c r="B19" s="17" t="s">
        <v>28</v>
      </c>
      <c r="C19" s="568" t="s">
        <v>29</v>
      </c>
      <c r="D19" s="568"/>
      <c r="E19" s="568"/>
      <c r="F19" s="16" t="s">
        <v>30</v>
      </c>
      <c r="G19" s="328">
        <v>0.1</v>
      </c>
      <c r="H19" s="293">
        <f t="shared" si="0"/>
        <v>164861.5</v>
      </c>
      <c r="I19" s="293">
        <f>J19/1.2</f>
        <v>16486.150000000001</v>
      </c>
      <c r="J19" s="293">
        <v>19783.38</v>
      </c>
      <c r="K19" s="293">
        <f t="shared" si="1"/>
        <v>0</v>
      </c>
      <c r="L19" s="294">
        <f>M19/1.2</f>
        <v>0</v>
      </c>
      <c r="M19" s="295">
        <v>0</v>
      </c>
    </row>
    <row r="20" spans="1:13" s="3" customFormat="1" ht="15" customHeight="1" x14ac:dyDescent="0.3">
      <c r="A20" s="569" t="s">
        <v>34</v>
      </c>
      <c r="B20" s="570"/>
      <c r="C20" s="570"/>
      <c r="D20" s="570"/>
      <c r="E20" s="570"/>
      <c r="F20" s="570"/>
      <c r="G20" s="310"/>
      <c r="H20" s="307"/>
      <c r="I20" s="306"/>
      <c r="J20" s="307"/>
      <c r="K20" s="307"/>
      <c r="L20" s="308"/>
      <c r="M20" s="309"/>
    </row>
    <row r="21" spans="1:13" s="3" customFormat="1" ht="18.75" customHeight="1" x14ac:dyDescent="0.3">
      <c r="A21" s="68" t="s">
        <v>35</v>
      </c>
      <c r="B21" s="17" t="s">
        <v>36</v>
      </c>
      <c r="C21" s="568" t="s">
        <v>37</v>
      </c>
      <c r="D21" s="568"/>
      <c r="E21" s="568"/>
      <c r="F21" s="16" t="s">
        <v>38</v>
      </c>
      <c r="G21" s="341">
        <v>10</v>
      </c>
      <c r="H21" s="293">
        <f t="shared" si="0"/>
        <v>133887.35999999999</v>
      </c>
      <c r="I21" s="293">
        <f>J21/1.2</f>
        <v>1338873.6299999999</v>
      </c>
      <c r="J21" s="293">
        <v>1606648.35</v>
      </c>
      <c r="K21" s="293">
        <f t="shared" si="1"/>
        <v>0</v>
      </c>
      <c r="L21" s="294">
        <f>M21/1.2</f>
        <v>0</v>
      </c>
      <c r="M21" s="295">
        <v>0</v>
      </c>
    </row>
    <row r="22" spans="1:13" s="3" customFormat="1" ht="15" customHeight="1" x14ac:dyDescent="0.3">
      <c r="A22" s="569" t="s">
        <v>39</v>
      </c>
      <c r="B22" s="570"/>
      <c r="C22" s="570"/>
      <c r="D22" s="570"/>
      <c r="E22" s="570"/>
      <c r="F22" s="570"/>
      <c r="G22" s="310"/>
      <c r="H22" s="307"/>
      <c r="I22" s="306"/>
      <c r="J22" s="307"/>
      <c r="K22" s="307"/>
      <c r="L22" s="308"/>
      <c r="M22" s="309"/>
    </row>
    <row r="23" spans="1:13" s="3" customFormat="1" ht="34.5" customHeight="1" x14ac:dyDescent="0.3">
      <c r="A23" s="68" t="s">
        <v>40</v>
      </c>
      <c r="B23" s="17" t="s">
        <v>41</v>
      </c>
      <c r="C23" s="568" t="s">
        <v>42</v>
      </c>
      <c r="D23" s="568"/>
      <c r="E23" s="568"/>
      <c r="F23" s="16" t="s">
        <v>43</v>
      </c>
      <c r="G23" s="328">
        <v>0.2</v>
      </c>
      <c r="H23" s="293">
        <f t="shared" si="0"/>
        <v>53515.55</v>
      </c>
      <c r="I23" s="293">
        <f t="shared" ref="I23:I25" si="2">J23/1.2</f>
        <v>10703.11</v>
      </c>
      <c r="J23" s="293">
        <v>12843.73</v>
      </c>
      <c r="K23" s="293">
        <f t="shared" si="1"/>
        <v>22.25</v>
      </c>
      <c r="L23" s="294">
        <f t="shared" ref="L23:L25" si="3">M23/1.2</f>
        <v>4.45</v>
      </c>
      <c r="M23" s="295">
        <v>5.34</v>
      </c>
    </row>
    <row r="24" spans="1:13" s="3" customFormat="1" ht="22.5" customHeight="1" x14ac:dyDescent="0.3">
      <c r="A24" s="70"/>
      <c r="B24" s="49" t="s">
        <v>44</v>
      </c>
      <c r="C24" s="580" t="s">
        <v>45</v>
      </c>
      <c r="D24" s="580"/>
      <c r="E24" s="580"/>
      <c r="F24" s="342" t="s">
        <v>46</v>
      </c>
      <c r="G24" s="343" t="s">
        <v>5455</v>
      </c>
      <c r="H24" s="344"/>
      <c r="I24" s="344">
        <f t="shared" si="2"/>
        <v>0</v>
      </c>
      <c r="J24" s="344">
        <v>0</v>
      </c>
      <c r="K24" s="344"/>
      <c r="L24" s="345">
        <f t="shared" si="3"/>
        <v>0</v>
      </c>
      <c r="M24" s="346">
        <v>0</v>
      </c>
    </row>
    <row r="25" spans="1:13" s="3" customFormat="1" ht="35.25" customHeight="1" x14ac:dyDescent="0.3">
      <c r="A25" s="68" t="s">
        <v>47</v>
      </c>
      <c r="B25" s="17" t="s">
        <v>48</v>
      </c>
      <c r="C25" s="568" t="s">
        <v>49</v>
      </c>
      <c r="D25" s="568"/>
      <c r="E25" s="568"/>
      <c r="F25" s="16" t="s">
        <v>50</v>
      </c>
      <c r="G25" s="341">
        <v>400</v>
      </c>
      <c r="H25" s="293">
        <f t="shared" si="0"/>
        <v>693.07</v>
      </c>
      <c r="I25" s="293">
        <f t="shared" si="2"/>
        <v>277227.98</v>
      </c>
      <c r="J25" s="293">
        <v>332673.58</v>
      </c>
      <c r="K25" s="293">
        <f t="shared" si="1"/>
        <v>0</v>
      </c>
      <c r="L25" s="294">
        <f t="shared" si="3"/>
        <v>0</v>
      </c>
      <c r="M25" s="295">
        <v>0</v>
      </c>
    </row>
    <row r="26" spans="1:13" s="3" customFormat="1" ht="15" customHeight="1" x14ac:dyDescent="0.3">
      <c r="A26" s="569" t="s">
        <v>51</v>
      </c>
      <c r="B26" s="570"/>
      <c r="C26" s="570"/>
      <c r="D26" s="570"/>
      <c r="E26" s="570"/>
      <c r="F26" s="570"/>
      <c r="G26" s="310"/>
      <c r="H26" s="307"/>
      <c r="I26" s="306"/>
      <c r="J26" s="307"/>
      <c r="K26" s="307"/>
      <c r="L26" s="306"/>
      <c r="M26" s="309"/>
    </row>
    <row r="27" spans="1:13" s="3" customFormat="1" ht="32.25" customHeight="1" x14ac:dyDescent="0.3">
      <c r="A27" s="68" t="s">
        <v>52</v>
      </c>
      <c r="B27" s="17" t="s">
        <v>53</v>
      </c>
      <c r="C27" s="568" t="s">
        <v>54</v>
      </c>
      <c r="D27" s="568"/>
      <c r="E27" s="568"/>
      <c r="F27" s="16" t="s">
        <v>43</v>
      </c>
      <c r="G27" s="329">
        <v>1.9512</v>
      </c>
      <c r="H27" s="293">
        <f t="shared" si="0"/>
        <v>11711.86</v>
      </c>
      <c r="I27" s="293">
        <f t="shared" ref="I27:I30" si="4">J27/1.2</f>
        <v>22852.18</v>
      </c>
      <c r="J27" s="293">
        <v>27422.62</v>
      </c>
      <c r="K27" s="293">
        <f t="shared" si="1"/>
        <v>0</v>
      </c>
      <c r="L27" s="294">
        <f t="shared" ref="L27:L30" si="5">M27/1.2</f>
        <v>0</v>
      </c>
      <c r="M27" s="295">
        <v>0</v>
      </c>
    </row>
    <row r="28" spans="1:13" s="3" customFormat="1" ht="40.5" customHeight="1" x14ac:dyDescent="0.3">
      <c r="A28" s="68" t="s">
        <v>55</v>
      </c>
      <c r="B28" s="17" t="s">
        <v>41</v>
      </c>
      <c r="C28" s="568" t="s">
        <v>42</v>
      </c>
      <c r="D28" s="568"/>
      <c r="E28" s="568"/>
      <c r="F28" s="16" t="s">
        <v>43</v>
      </c>
      <c r="G28" s="329">
        <v>1.9512</v>
      </c>
      <c r="H28" s="293">
        <f t="shared" si="0"/>
        <v>53515.5</v>
      </c>
      <c r="I28" s="293">
        <f t="shared" si="4"/>
        <v>104419.44</v>
      </c>
      <c r="J28" s="293">
        <v>125303.33</v>
      </c>
      <c r="K28" s="293">
        <f t="shared" si="1"/>
        <v>22.24</v>
      </c>
      <c r="L28" s="294">
        <f t="shared" si="5"/>
        <v>43.4</v>
      </c>
      <c r="M28" s="295">
        <v>52.08</v>
      </c>
    </row>
    <row r="29" spans="1:13" s="51" customFormat="1" ht="24.9" customHeight="1" x14ac:dyDescent="0.3">
      <c r="A29" s="70"/>
      <c r="B29" s="49" t="s">
        <v>44</v>
      </c>
      <c r="C29" s="580" t="s">
        <v>45</v>
      </c>
      <c r="D29" s="580"/>
      <c r="E29" s="580"/>
      <c r="F29" s="49" t="s">
        <v>46</v>
      </c>
      <c r="G29" s="48" t="s">
        <v>5454</v>
      </c>
      <c r="H29" s="293"/>
      <c r="I29" s="293">
        <f t="shared" si="4"/>
        <v>0</v>
      </c>
      <c r="J29" s="293">
        <v>0</v>
      </c>
      <c r="K29" s="293"/>
      <c r="L29" s="294">
        <f t="shared" si="5"/>
        <v>0</v>
      </c>
      <c r="M29" s="295">
        <v>0</v>
      </c>
    </row>
    <row r="30" spans="1:13" s="3" customFormat="1" ht="42" customHeight="1" x14ac:dyDescent="0.3">
      <c r="A30" s="68" t="s">
        <v>56</v>
      </c>
      <c r="B30" s="17" t="s">
        <v>48</v>
      </c>
      <c r="C30" s="568" t="s">
        <v>49</v>
      </c>
      <c r="D30" s="568"/>
      <c r="E30" s="568"/>
      <c r="F30" s="16" t="s">
        <v>50</v>
      </c>
      <c r="G30" s="325">
        <v>2731.68</v>
      </c>
      <c r="H30" s="293">
        <f t="shared" si="0"/>
        <v>693.07</v>
      </c>
      <c r="I30" s="293">
        <f t="shared" si="4"/>
        <v>1893245.38</v>
      </c>
      <c r="J30" s="293">
        <v>2271894.4500000002</v>
      </c>
      <c r="K30" s="293">
        <f t="shared" si="1"/>
        <v>0</v>
      </c>
      <c r="L30" s="294">
        <f t="shared" si="5"/>
        <v>0</v>
      </c>
      <c r="M30" s="295">
        <v>0</v>
      </c>
    </row>
    <row r="31" spans="1:13" s="287" customFormat="1" ht="20.25" customHeight="1" x14ac:dyDescent="0.3">
      <c r="A31" s="578" t="s">
        <v>57</v>
      </c>
      <c r="B31" s="579"/>
      <c r="C31" s="579"/>
      <c r="D31" s="579"/>
      <c r="E31" s="579"/>
      <c r="F31" s="579"/>
      <c r="G31" s="579"/>
      <c r="H31" s="340"/>
      <c r="I31" s="296">
        <f>SUM(I12:I30)</f>
        <v>5584218.3399999999</v>
      </c>
      <c r="J31" s="297">
        <f>SUM(J12:J30)</f>
        <v>6701062</v>
      </c>
      <c r="K31" s="296"/>
      <c r="L31" s="298">
        <f>SUM(L12:L30)</f>
        <v>47.85</v>
      </c>
      <c r="M31" s="299">
        <f>SUM(M12:M30)</f>
        <v>57.42</v>
      </c>
    </row>
    <row r="32" spans="1:13" s="289" customFormat="1" ht="20.25" customHeight="1" thickBot="1" x14ac:dyDescent="0.35">
      <c r="A32" s="571" t="s">
        <v>5737</v>
      </c>
      <c r="B32" s="572"/>
      <c r="C32" s="572"/>
      <c r="D32" s="572"/>
      <c r="E32" s="572"/>
      <c r="F32" s="572"/>
      <c r="G32" s="572"/>
      <c r="H32" s="288"/>
      <c r="I32" s="581">
        <f>I31+L31</f>
        <v>5584266.1900000004</v>
      </c>
      <c r="J32" s="582"/>
      <c r="K32" s="582"/>
      <c r="L32" s="582"/>
      <c r="M32" s="583"/>
    </row>
    <row r="33" spans="1:13" s="289" customFormat="1" ht="20.25" customHeight="1" thickBot="1" x14ac:dyDescent="0.35">
      <c r="A33" s="571" t="s">
        <v>5738</v>
      </c>
      <c r="B33" s="572"/>
      <c r="C33" s="572"/>
      <c r="D33" s="572"/>
      <c r="E33" s="572"/>
      <c r="F33" s="572"/>
      <c r="G33" s="572"/>
      <c r="H33" s="288"/>
      <c r="I33" s="573">
        <f>J31+M31</f>
        <v>6701119.4199999999</v>
      </c>
      <c r="J33" s="574"/>
      <c r="K33" s="574"/>
      <c r="L33" s="574"/>
      <c r="M33" s="575"/>
    </row>
  </sheetData>
  <autoFilter ref="A9:M33" xr:uid="{00000000-0001-0000-0000-000000000000}">
    <filterColumn colId="2" showButton="0"/>
    <filterColumn colId="3" showButton="0"/>
  </autoFilter>
  <mergeCells count="33">
    <mergeCell ref="C15:E15"/>
    <mergeCell ref="C17:E17"/>
    <mergeCell ref="A2:M2"/>
    <mergeCell ref="A3:M3"/>
    <mergeCell ref="A4:M4"/>
    <mergeCell ref="A10:M10"/>
    <mergeCell ref="A14:F14"/>
    <mergeCell ref="A12:F12"/>
    <mergeCell ref="A11:F11"/>
    <mergeCell ref="C9:E9"/>
    <mergeCell ref="A20:F20"/>
    <mergeCell ref="C23:E23"/>
    <mergeCell ref="C24:E24"/>
    <mergeCell ref="C25:E25"/>
    <mergeCell ref="A18:F18"/>
    <mergeCell ref="C19:E19"/>
    <mergeCell ref="C21:E21"/>
    <mergeCell ref="C27:E27"/>
    <mergeCell ref="A16:F16"/>
    <mergeCell ref="A33:G33"/>
    <mergeCell ref="I33:M33"/>
    <mergeCell ref="A5:M5"/>
    <mergeCell ref="C6:G6"/>
    <mergeCell ref="A31:G31"/>
    <mergeCell ref="A32:G32"/>
    <mergeCell ref="C28:E28"/>
    <mergeCell ref="C29:E29"/>
    <mergeCell ref="C13:E13"/>
    <mergeCell ref="C30:E30"/>
    <mergeCell ref="I32:M32"/>
    <mergeCell ref="C8:E8"/>
    <mergeCell ref="A26:F26"/>
    <mergeCell ref="A22:F22"/>
  </mergeCells>
  <printOptions horizontalCentered="1"/>
  <pageMargins left="0.39370077848434498" right="0.39370077848434498" top="0.35433071851730302" bottom="0.31496062874794001" header="0.118110239505768" footer="0.118110239505768"/>
  <pageSetup paperSize="9" scale="83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9">
    <tabColor theme="1" tint="0.499984740745262"/>
    <pageSetUpPr fitToPage="1"/>
  </sheetPr>
  <dimension ref="A1:BM108"/>
  <sheetViews>
    <sheetView topLeftCell="A93" workbookViewId="0">
      <selection activeCell="L106" sqref="L106:L110"/>
    </sheetView>
  </sheetViews>
  <sheetFormatPr defaultColWidth="9.109375" defaultRowHeight="11.25" customHeight="1" x14ac:dyDescent="0.2"/>
  <cols>
    <col min="1" max="1" width="9" style="1" customWidth="1"/>
    <col min="2" max="2" width="26" style="1" customWidth="1"/>
    <col min="3" max="4" width="10.44140625" style="1" customWidth="1"/>
    <col min="5" max="5" width="18.5546875" style="1" customWidth="1"/>
    <col min="6" max="7" width="10.6640625" style="1" customWidth="1"/>
    <col min="8" max="8" width="18.109375" style="1" customWidth="1"/>
    <col min="9" max="13" width="23.3320312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78" t="s">
        <v>5581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60" s="3" customFormat="1" ht="34.5" customHeight="1" x14ac:dyDescent="0.3">
      <c r="A2" s="587" t="s">
        <v>1770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1770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0" s="3" customFormat="1" ht="14.4" x14ac:dyDescent="0.3">
      <c r="A5" s="588" t="s">
        <v>3485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3485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60" s="3" customFormat="1" ht="14.4" x14ac:dyDescent="0.3">
      <c r="A7" s="4"/>
      <c r="B7" s="8" t="s">
        <v>5</v>
      </c>
      <c r="C7" s="577" t="s">
        <v>3486</v>
      </c>
      <c r="D7" s="577"/>
      <c r="E7" s="577"/>
      <c r="F7" s="577"/>
      <c r="G7" s="577"/>
      <c r="H7" s="11"/>
      <c r="I7" s="46"/>
      <c r="J7" s="9"/>
      <c r="K7" s="9"/>
      <c r="L7" s="9"/>
      <c r="M7" s="9"/>
    </row>
    <row r="8" spans="1:60" s="3" customFormat="1" ht="15" thickBot="1" x14ac:dyDescent="0.35">
      <c r="A8" s="4"/>
      <c r="B8" s="8"/>
      <c r="C8" s="45"/>
      <c r="D8" s="45"/>
      <c r="E8" s="45"/>
      <c r="F8" s="46"/>
      <c r="G8" s="45"/>
      <c r="H8" s="46"/>
      <c r="I8" s="46"/>
      <c r="J8" s="9"/>
      <c r="K8" s="9"/>
      <c r="L8" s="9"/>
      <c r="M8" s="9"/>
    </row>
    <row r="9" spans="1:60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  <c r="N9" s="476"/>
    </row>
    <row r="10" spans="1:60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60" s="3" customFormat="1" ht="15" customHeight="1" x14ac:dyDescent="0.3">
      <c r="A11" s="601" t="s">
        <v>3487</v>
      </c>
      <c r="B11" s="602"/>
      <c r="C11" s="602"/>
      <c r="D11" s="602"/>
      <c r="E11" s="602"/>
      <c r="F11" s="602"/>
      <c r="G11" s="602"/>
      <c r="H11" s="79"/>
      <c r="I11" s="79"/>
      <c r="J11" s="79"/>
      <c r="K11" s="79"/>
      <c r="L11" s="79"/>
      <c r="M11" s="80"/>
      <c r="BE11" s="14" t="s">
        <v>3487</v>
      </c>
    </row>
    <row r="12" spans="1:60" s="3" customFormat="1" ht="15" customHeight="1" x14ac:dyDescent="0.3">
      <c r="A12" s="603" t="s">
        <v>3488</v>
      </c>
      <c r="B12" s="604"/>
      <c r="C12" s="604"/>
      <c r="D12" s="604"/>
      <c r="E12" s="604"/>
      <c r="F12" s="604"/>
      <c r="G12" s="604"/>
      <c r="H12" s="59"/>
      <c r="I12" s="59"/>
      <c r="J12" s="59"/>
      <c r="K12" s="59"/>
      <c r="L12" s="59"/>
      <c r="M12" s="60"/>
      <c r="BE12" s="14"/>
      <c r="BF12" s="15" t="s">
        <v>3488</v>
      </c>
    </row>
    <row r="13" spans="1:60" s="3" customFormat="1" ht="21.6" x14ac:dyDescent="0.3">
      <c r="A13" s="16" t="s">
        <v>15</v>
      </c>
      <c r="B13" s="17" t="s">
        <v>3489</v>
      </c>
      <c r="C13" s="568" t="s">
        <v>3490</v>
      </c>
      <c r="D13" s="568"/>
      <c r="E13" s="568"/>
      <c r="F13" s="16" t="s">
        <v>3491</v>
      </c>
      <c r="G13" s="24">
        <v>0.1</v>
      </c>
      <c r="H13" s="24">
        <f>I13/G13</f>
        <v>32001</v>
      </c>
      <c r="I13" s="24">
        <f>J13/1.2</f>
        <v>3200.1</v>
      </c>
      <c r="J13" s="19">
        <v>3840.06</v>
      </c>
      <c r="K13" s="19">
        <f>L13/G13</f>
        <v>35503.5</v>
      </c>
      <c r="L13" s="19">
        <v>3550.35</v>
      </c>
      <c r="M13" s="19">
        <v>4260.3599999999997</v>
      </c>
      <c r="BE13" s="14"/>
      <c r="BF13" s="15"/>
      <c r="BG13" s="21" t="s">
        <v>3490</v>
      </c>
    </row>
    <row r="14" spans="1:60" s="3" customFormat="1" ht="20.399999999999999" x14ac:dyDescent="0.3">
      <c r="A14" s="25"/>
      <c r="B14" s="26" t="s">
        <v>3492</v>
      </c>
      <c r="C14" s="600" t="s">
        <v>3493</v>
      </c>
      <c r="D14" s="600"/>
      <c r="E14" s="600"/>
      <c r="F14" s="27" t="s">
        <v>67</v>
      </c>
      <c r="G14" s="22" t="s">
        <v>3494</v>
      </c>
      <c r="H14" s="24"/>
      <c r="I14" s="24"/>
      <c r="J14" s="19"/>
      <c r="K14" s="19"/>
      <c r="L14" s="19"/>
      <c r="M14" s="19"/>
      <c r="BE14" s="14"/>
      <c r="BF14" s="15"/>
      <c r="BG14" s="21"/>
      <c r="BH14" s="12" t="s">
        <v>3493</v>
      </c>
    </row>
    <row r="15" spans="1:60" s="3" customFormat="1" ht="20.399999999999999" x14ac:dyDescent="0.3">
      <c r="A15" s="25"/>
      <c r="B15" s="26" t="s">
        <v>1779</v>
      </c>
      <c r="C15" s="600" t="s">
        <v>1780</v>
      </c>
      <c r="D15" s="600"/>
      <c r="E15" s="600"/>
      <c r="F15" s="27" t="s">
        <v>72</v>
      </c>
      <c r="G15" s="22" t="s">
        <v>3495</v>
      </c>
      <c r="H15" s="24"/>
      <c r="I15" s="24"/>
      <c r="J15" s="19"/>
      <c r="K15" s="19"/>
      <c r="L15" s="19"/>
      <c r="M15" s="19"/>
      <c r="BE15" s="14"/>
      <c r="BF15" s="15"/>
      <c r="BG15" s="21"/>
      <c r="BH15" s="12" t="s">
        <v>1780</v>
      </c>
    </row>
    <row r="16" spans="1:60" s="3" customFormat="1" ht="21.6" x14ac:dyDescent="0.3">
      <c r="A16" s="25"/>
      <c r="B16" s="26" t="s">
        <v>3496</v>
      </c>
      <c r="C16" s="600" t="s">
        <v>3497</v>
      </c>
      <c r="D16" s="600"/>
      <c r="E16" s="600"/>
      <c r="F16" s="27" t="s">
        <v>1082</v>
      </c>
      <c r="G16" s="22" t="s">
        <v>3495</v>
      </c>
      <c r="H16" s="24"/>
      <c r="I16" s="24"/>
      <c r="J16" s="19"/>
      <c r="K16" s="19"/>
      <c r="L16" s="19"/>
      <c r="M16" s="19"/>
      <c r="BE16" s="14"/>
      <c r="BF16" s="15"/>
      <c r="BG16" s="21"/>
      <c r="BH16" s="12" t="s">
        <v>3497</v>
      </c>
    </row>
    <row r="17" spans="1:62" s="3" customFormat="1" ht="20.399999999999999" x14ac:dyDescent="0.3">
      <c r="A17" s="25"/>
      <c r="B17" s="26" t="s">
        <v>3498</v>
      </c>
      <c r="C17" s="600" t="s">
        <v>3499</v>
      </c>
      <c r="D17" s="600"/>
      <c r="E17" s="600"/>
      <c r="F17" s="27" t="s">
        <v>72</v>
      </c>
      <c r="G17" s="22" t="s">
        <v>1296</v>
      </c>
      <c r="H17" s="24"/>
      <c r="I17" s="24"/>
      <c r="J17" s="19"/>
      <c r="K17" s="19"/>
      <c r="L17" s="19"/>
      <c r="M17" s="19"/>
      <c r="BE17" s="14"/>
      <c r="BF17" s="15"/>
      <c r="BG17" s="21"/>
      <c r="BH17" s="12" t="s">
        <v>3499</v>
      </c>
    </row>
    <row r="18" spans="1:62" s="3" customFormat="1" ht="20.399999999999999" x14ac:dyDescent="0.3">
      <c r="A18" s="25"/>
      <c r="B18" s="26" t="s">
        <v>3500</v>
      </c>
      <c r="C18" s="600" t="s">
        <v>3501</v>
      </c>
      <c r="D18" s="600"/>
      <c r="E18" s="600"/>
      <c r="F18" s="27" t="s">
        <v>67</v>
      </c>
      <c r="G18" s="22" t="s">
        <v>3502</v>
      </c>
      <c r="H18" s="24"/>
      <c r="I18" s="24"/>
      <c r="J18" s="19"/>
      <c r="K18" s="19"/>
      <c r="L18" s="19"/>
      <c r="M18" s="19"/>
      <c r="BE18" s="14"/>
      <c r="BF18" s="15"/>
      <c r="BG18" s="21"/>
      <c r="BH18" s="12" t="s">
        <v>3501</v>
      </c>
    </row>
    <row r="19" spans="1:62" s="3" customFormat="1" ht="21.6" x14ac:dyDescent="0.3">
      <c r="A19" s="25"/>
      <c r="B19" s="26" t="s">
        <v>3503</v>
      </c>
      <c r="C19" s="600" t="s">
        <v>3504</v>
      </c>
      <c r="D19" s="600"/>
      <c r="E19" s="600"/>
      <c r="F19" s="27" t="s">
        <v>72</v>
      </c>
      <c r="G19" s="22" t="s">
        <v>3505</v>
      </c>
      <c r="H19" s="24"/>
      <c r="I19" s="24"/>
      <c r="J19" s="19"/>
      <c r="K19" s="19"/>
      <c r="L19" s="19"/>
      <c r="M19" s="19"/>
      <c r="BE19" s="14"/>
      <c r="BF19" s="15"/>
      <c r="BG19" s="21"/>
      <c r="BH19" s="12" t="s">
        <v>3504</v>
      </c>
    </row>
    <row r="20" spans="1:62" s="3" customFormat="1" ht="20.399999999999999" x14ac:dyDescent="0.3">
      <c r="A20" s="25"/>
      <c r="B20" s="26" t="s">
        <v>3506</v>
      </c>
      <c r="C20" s="600" t="s">
        <v>3507</v>
      </c>
      <c r="D20" s="600"/>
      <c r="E20" s="600"/>
      <c r="F20" s="27" t="s">
        <v>67</v>
      </c>
      <c r="G20" s="22" t="s">
        <v>3508</v>
      </c>
      <c r="H20" s="24"/>
      <c r="I20" s="24"/>
      <c r="J20" s="19"/>
      <c r="K20" s="19"/>
      <c r="L20" s="19"/>
      <c r="M20" s="19"/>
      <c r="BE20" s="14"/>
      <c r="BF20" s="15"/>
      <c r="BG20" s="21"/>
      <c r="BH20" s="12" t="s">
        <v>3507</v>
      </c>
    </row>
    <row r="21" spans="1:62" s="3" customFormat="1" ht="21.6" x14ac:dyDescent="0.3">
      <c r="A21" s="25"/>
      <c r="B21" s="26" t="s">
        <v>835</v>
      </c>
      <c r="C21" s="600" t="s">
        <v>836</v>
      </c>
      <c r="D21" s="600"/>
      <c r="E21" s="600"/>
      <c r="F21" s="27" t="s">
        <v>72</v>
      </c>
      <c r="G21" s="22" t="s">
        <v>3509</v>
      </c>
      <c r="H21" s="24"/>
      <c r="I21" s="24"/>
      <c r="J21" s="19"/>
      <c r="K21" s="19"/>
      <c r="L21" s="19"/>
      <c r="M21" s="19"/>
      <c r="BE21" s="14"/>
      <c r="BF21" s="15"/>
      <c r="BG21" s="21"/>
      <c r="BH21" s="12" t="s">
        <v>836</v>
      </c>
    </row>
    <row r="22" spans="1:62" s="3" customFormat="1" ht="20.399999999999999" x14ac:dyDescent="0.3">
      <c r="A22" s="25"/>
      <c r="B22" s="26" t="s">
        <v>3510</v>
      </c>
      <c r="C22" s="600" t="s">
        <v>3511</v>
      </c>
      <c r="D22" s="600"/>
      <c r="E22" s="600"/>
      <c r="F22" s="27" t="s">
        <v>72</v>
      </c>
      <c r="G22" s="22" t="s">
        <v>3512</v>
      </c>
      <c r="H22" s="24"/>
      <c r="I22" s="24"/>
      <c r="J22" s="19"/>
      <c r="K22" s="19"/>
      <c r="L22" s="19"/>
      <c r="M22" s="19"/>
      <c r="BE22" s="14"/>
      <c r="BF22" s="15"/>
      <c r="BG22" s="21"/>
      <c r="BH22" s="12" t="s">
        <v>3511</v>
      </c>
    </row>
    <row r="23" spans="1:62" s="3" customFormat="1" ht="31.8" x14ac:dyDescent="0.3">
      <c r="A23" s="25"/>
      <c r="B23" s="26" t="s">
        <v>1237</v>
      </c>
      <c r="C23" s="600" t="s">
        <v>1238</v>
      </c>
      <c r="D23" s="600"/>
      <c r="E23" s="600"/>
      <c r="F23" s="27" t="s">
        <v>67</v>
      </c>
      <c r="G23" s="22" t="s">
        <v>3513</v>
      </c>
      <c r="H23" s="24"/>
      <c r="I23" s="24"/>
      <c r="J23" s="19"/>
      <c r="K23" s="19"/>
      <c r="L23" s="19"/>
      <c r="M23" s="19"/>
      <c r="BE23" s="14"/>
      <c r="BF23" s="15"/>
      <c r="BG23" s="21"/>
      <c r="BH23" s="12" t="s">
        <v>1238</v>
      </c>
    </row>
    <row r="24" spans="1:62" s="3" customFormat="1" ht="20.399999999999999" x14ac:dyDescent="0.3">
      <c r="A24" s="36" t="s">
        <v>139</v>
      </c>
      <c r="B24" s="37" t="s">
        <v>3514</v>
      </c>
      <c r="C24" s="599" t="s">
        <v>3515</v>
      </c>
      <c r="D24" s="599"/>
      <c r="E24" s="599"/>
      <c r="F24" s="38" t="s">
        <v>25</v>
      </c>
      <c r="G24" s="39" t="s">
        <v>3516</v>
      </c>
      <c r="H24" s="24"/>
      <c r="I24" s="24"/>
      <c r="J24" s="19"/>
      <c r="K24" s="19"/>
      <c r="L24" s="19"/>
      <c r="M24" s="19"/>
      <c r="BE24" s="14"/>
      <c r="BF24" s="15"/>
      <c r="BG24" s="21"/>
      <c r="BH24" s="12"/>
      <c r="BI24" s="41" t="s">
        <v>3515</v>
      </c>
    </row>
    <row r="25" spans="1:62" s="3" customFormat="1" ht="20.399999999999999" x14ac:dyDescent="0.3">
      <c r="A25" s="25" t="s">
        <v>126</v>
      </c>
      <c r="B25" s="26" t="s">
        <v>3517</v>
      </c>
      <c r="C25" s="600" t="s">
        <v>3518</v>
      </c>
      <c r="D25" s="600"/>
      <c r="E25" s="600"/>
      <c r="F25" s="27" t="s">
        <v>25</v>
      </c>
      <c r="G25" s="22" t="s">
        <v>3516</v>
      </c>
      <c r="H25" s="24"/>
      <c r="I25" s="24"/>
      <c r="J25" s="19"/>
      <c r="K25" s="19"/>
      <c r="L25" s="19"/>
      <c r="M25" s="19"/>
      <c r="BE25" s="14"/>
      <c r="BF25" s="15"/>
      <c r="BG25" s="21"/>
      <c r="BH25" s="12"/>
      <c r="BI25" s="41"/>
      <c r="BJ25" s="12" t="s">
        <v>3518</v>
      </c>
    </row>
    <row r="26" spans="1:62" s="3" customFormat="1" ht="15" customHeight="1" x14ac:dyDescent="0.3">
      <c r="A26" s="603" t="s">
        <v>3519</v>
      </c>
      <c r="B26" s="604"/>
      <c r="C26" s="604"/>
      <c r="D26" s="604"/>
      <c r="E26" s="604"/>
      <c r="F26" s="604"/>
      <c r="G26" s="604"/>
      <c r="H26" s="442"/>
      <c r="I26" s="442"/>
      <c r="J26" s="437"/>
      <c r="K26" s="437"/>
      <c r="L26" s="437"/>
      <c r="M26" s="437"/>
      <c r="BE26" s="14"/>
      <c r="BF26" s="15" t="s">
        <v>3519</v>
      </c>
      <c r="BG26" s="21"/>
      <c r="BH26" s="12"/>
      <c r="BI26" s="41"/>
      <c r="BJ26" s="12"/>
    </row>
    <row r="27" spans="1:62" s="3" customFormat="1" ht="21.6" x14ac:dyDescent="0.3">
      <c r="A27" s="16" t="s">
        <v>20</v>
      </c>
      <c r="B27" s="17" t="s">
        <v>3520</v>
      </c>
      <c r="C27" s="568" t="s">
        <v>3521</v>
      </c>
      <c r="D27" s="568"/>
      <c r="E27" s="568"/>
      <c r="F27" s="16" t="s">
        <v>3491</v>
      </c>
      <c r="G27" s="24">
        <v>0.1</v>
      </c>
      <c r="H27" s="24">
        <f t="shared" ref="H27:H75" si="0">I27/G27</f>
        <v>27845</v>
      </c>
      <c r="I27" s="24">
        <f t="shared" ref="I27:I75" si="1">J27/1.2</f>
        <v>2784.5</v>
      </c>
      <c r="J27" s="19">
        <v>3341.41</v>
      </c>
      <c r="K27" s="19">
        <f t="shared" ref="K27:K75" si="2">L27/G27</f>
        <v>24758.799999999999</v>
      </c>
      <c r="L27" s="19">
        <v>2475.88</v>
      </c>
      <c r="M27" s="19">
        <f>L27*1.052*1.021*1.035*1.025*1.02</f>
        <v>2877.63</v>
      </c>
      <c r="BE27" s="14"/>
      <c r="BF27" s="15"/>
      <c r="BG27" s="21" t="s">
        <v>3521</v>
      </c>
      <c r="BH27" s="12"/>
      <c r="BI27" s="41"/>
      <c r="BJ27" s="12"/>
    </row>
    <row r="28" spans="1:62" s="3" customFormat="1" ht="20.399999999999999" x14ac:dyDescent="0.3">
      <c r="A28" s="25"/>
      <c r="B28" s="26" t="s">
        <v>1779</v>
      </c>
      <c r="C28" s="600" t="s">
        <v>1780</v>
      </c>
      <c r="D28" s="600"/>
      <c r="E28" s="600"/>
      <c r="F28" s="27" t="s">
        <v>72</v>
      </c>
      <c r="G28" s="22" t="s">
        <v>3522</v>
      </c>
      <c r="H28" s="24"/>
      <c r="I28" s="24"/>
      <c r="J28" s="19"/>
      <c r="K28" s="19"/>
      <c r="L28" s="19"/>
      <c r="M28" s="19"/>
      <c r="BE28" s="14"/>
      <c r="BF28" s="15"/>
      <c r="BG28" s="21"/>
      <c r="BH28" s="12" t="s">
        <v>1780</v>
      </c>
      <c r="BI28" s="41"/>
      <c r="BJ28" s="12"/>
    </row>
    <row r="29" spans="1:62" s="3" customFormat="1" ht="21.6" x14ac:dyDescent="0.3">
      <c r="A29" s="25"/>
      <c r="B29" s="26" t="s">
        <v>3523</v>
      </c>
      <c r="C29" s="600" t="s">
        <v>3524</v>
      </c>
      <c r="D29" s="600"/>
      <c r="E29" s="600"/>
      <c r="F29" s="27" t="s">
        <v>1082</v>
      </c>
      <c r="G29" s="22" t="s">
        <v>3495</v>
      </c>
      <c r="H29" s="24"/>
      <c r="I29" s="24"/>
      <c r="J29" s="19"/>
      <c r="K29" s="19"/>
      <c r="L29" s="19"/>
      <c r="M29" s="19"/>
      <c r="BE29" s="14"/>
      <c r="BF29" s="15"/>
      <c r="BG29" s="21"/>
      <c r="BH29" s="12" t="s">
        <v>3524</v>
      </c>
      <c r="BI29" s="41"/>
      <c r="BJ29" s="12"/>
    </row>
    <row r="30" spans="1:62" s="3" customFormat="1" ht="20.399999999999999" x14ac:dyDescent="0.3">
      <c r="A30" s="25"/>
      <c r="B30" s="26" t="s">
        <v>3525</v>
      </c>
      <c r="C30" s="600" t="s">
        <v>3526</v>
      </c>
      <c r="D30" s="600"/>
      <c r="E30" s="600"/>
      <c r="F30" s="27" t="s">
        <v>67</v>
      </c>
      <c r="G30" s="22" t="s">
        <v>3527</v>
      </c>
      <c r="H30" s="24"/>
      <c r="I30" s="24"/>
      <c r="J30" s="19"/>
      <c r="K30" s="19"/>
      <c r="L30" s="19"/>
      <c r="M30" s="19"/>
      <c r="BE30" s="14"/>
      <c r="BF30" s="15"/>
      <c r="BG30" s="21"/>
      <c r="BH30" s="12" t="s">
        <v>3526</v>
      </c>
      <c r="BI30" s="41"/>
      <c r="BJ30" s="12"/>
    </row>
    <row r="31" spans="1:62" s="3" customFormat="1" ht="20.399999999999999" x14ac:dyDescent="0.3">
      <c r="A31" s="25"/>
      <c r="B31" s="26" t="s">
        <v>644</v>
      </c>
      <c r="C31" s="600" t="s">
        <v>645</v>
      </c>
      <c r="D31" s="600"/>
      <c r="E31" s="600"/>
      <c r="F31" s="27" t="s">
        <v>67</v>
      </c>
      <c r="G31" s="22" t="s">
        <v>3528</v>
      </c>
      <c r="H31" s="24"/>
      <c r="I31" s="24"/>
      <c r="J31" s="19"/>
      <c r="K31" s="19"/>
      <c r="L31" s="19"/>
      <c r="M31" s="19"/>
      <c r="BE31" s="14"/>
      <c r="BF31" s="15"/>
      <c r="BG31" s="21"/>
      <c r="BH31" s="12" t="s">
        <v>645</v>
      </c>
      <c r="BI31" s="41"/>
      <c r="BJ31" s="12"/>
    </row>
    <row r="32" spans="1:62" s="3" customFormat="1" ht="21.6" x14ac:dyDescent="0.3">
      <c r="A32" s="25"/>
      <c r="B32" s="26" t="s">
        <v>835</v>
      </c>
      <c r="C32" s="600" t="s">
        <v>836</v>
      </c>
      <c r="D32" s="600"/>
      <c r="E32" s="600"/>
      <c r="F32" s="27" t="s">
        <v>72</v>
      </c>
      <c r="G32" s="22" t="s">
        <v>3509</v>
      </c>
      <c r="H32" s="24"/>
      <c r="I32" s="24"/>
      <c r="J32" s="19"/>
      <c r="K32" s="19"/>
      <c r="L32" s="19"/>
      <c r="M32" s="19"/>
      <c r="BE32" s="14"/>
      <c r="BF32" s="15"/>
      <c r="BG32" s="21"/>
      <c r="BH32" s="12" t="s">
        <v>836</v>
      </c>
      <c r="BI32" s="41"/>
      <c r="BJ32" s="12"/>
    </row>
    <row r="33" spans="1:62" s="3" customFormat="1" ht="20.399999999999999" x14ac:dyDescent="0.3">
      <c r="A33" s="25"/>
      <c r="B33" s="26" t="s">
        <v>3510</v>
      </c>
      <c r="C33" s="600" t="s">
        <v>3511</v>
      </c>
      <c r="D33" s="600"/>
      <c r="E33" s="600"/>
      <c r="F33" s="27" t="s">
        <v>72</v>
      </c>
      <c r="G33" s="22" t="s">
        <v>3529</v>
      </c>
      <c r="H33" s="24"/>
      <c r="I33" s="24"/>
      <c r="J33" s="19"/>
      <c r="K33" s="19"/>
      <c r="L33" s="19"/>
      <c r="M33" s="19"/>
      <c r="BE33" s="14"/>
      <c r="BF33" s="15"/>
      <c r="BG33" s="21"/>
      <c r="BH33" s="12" t="s">
        <v>3511</v>
      </c>
      <c r="BI33" s="41"/>
      <c r="BJ33" s="12"/>
    </row>
    <row r="34" spans="1:62" s="3" customFormat="1" ht="31.8" x14ac:dyDescent="0.3">
      <c r="A34" s="25"/>
      <c r="B34" s="26" t="s">
        <v>1237</v>
      </c>
      <c r="C34" s="600" t="s">
        <v>1238</v>
      </c>
      <c r="D34" s="600"/>
      <c r="E34" s="600"/>
      <c r="F34" s="27" t="s">
        <v>67</v>
      </c>
      <c r="G34" s="22" t="s">
        <v>3513</v>
      </c>
      <c r="H34" s="24"/>
      <c r="I34" s="24"/>
      <c r="J34" s="19"/>
      <c r="K34" s="19"/>
      <c r="L34" s="19"/>
      <c r="M34" s="19"/>
      <c r="BE34" s="14"/>
      <c r="BF34" s="15"/>
      <c r="BG34" s="21"/>
      <c r="BH34" s="12" t="s">
        <v>1238</v>
      </c>
      <c r="BI34" s="41"/>
      <c r="BJ34" s="12"/>
    </row>
    <row r="35" spans="1:62" s="3" customFormat="1" ht="20.399999999999999" x14ac:dyDescent="0.3">
      <c r="A35" s="36" t="s">
        <v>139</v>
      </c>
      <c r="B35" s="37" t="s">
        <v>3530</v>
      </c>
      <c r="C35" s="599" t="s">
        <v>3531</v>
      </c>
      <c r="D35" s="599"/>
      <c r="E35" s="599"/>
      <c r="F35" s="38" t="s">
        <v>25</v>
      </c>
      <c r="G35" s="39" t="s">
        <v>3516</v>
      </c>
      <c r="H35" s="24"/>
      <c r="I35" s="24"/>
      <c r="J35" s="19"/>
      <c r="K35" s="19"/>
      <c r="L35" s="19"/>
      <c r="M35" s="19"/>
      <c r="BE35" s="14"/>
      <c r="BF35" s="15"/>
      <c r="BG35" s="21"/>
      <c r="BH35" s="12"/>
      <c r="BI35" s="41" t="s">
        <v>3531</v>
      </c>
      <c r="BJ35" s="12"/>
    </row>
    <row r="36" spans="1:62" s="3" customFormat="1" ht="21.6" x14ac:dyDescent="0.3">
      <c r="A36" s="25"/>
      <c r="B36" s="26" t="s">
        <v>3532</v>
      </c>
      <c r="C36" s="600" t="s">
        <v>3533</v>
      </c>
      <c r="D36" s="600"/>
      <c r="E36" s="600"/>
      <c r="F36" s="27" t="s">
        <v>38</v>
      </c>
      <c r="G36" s="22" t="s">
        <v>3516</v>
      </c>
      <c r="H36" s="24"/>
      <c r="I36" s="24"/>
      <c r="J36" s="19"/>
      <c r="K36" s="19"/>
      <c r="L36" s="19"/>
      <c r="M36" s="19"/>
      <c r="BE36" s="14"/>
      <c r="BF36" s="15"/>
      <c r="BG36" s="21"/>
      <c r="BH36" s="12" t="s">
        <v>3533</v>
      </c>
      <c r="BI36" s="41"/>
      <c r="BJ36" s="12"/>
    </row>
    <row r="37" spans="1:62" s="3" customFormat="1" ht="62.4" x14ac:dyDescent="0.3">
      <c r="A37" s="25" t="s">
        <v>126</v>
      </c>
      <c r="B37" s="26" t="s">
        <v>3534</v>
      </c>
      <c r="C37" s="600" t="s">
        <v>3535</v>
      </c>
      <c r="D37" s="600"/>
      <c r="E37" s="600"/>
      <c r="F37" s="27" t="s">
        <v>25</v>
      </c>
      <c r="G37" s="22" t="s">
        <v>3516</v>
      </c>
      <c r="H37" s="24"/>
      <c r="I37" s="24"/>
      <c r="J37" s="19"/>
      <c r="K37" s="19"/>
      <c r="L37" s="19"/>
      <c r="M37" s="19"/>
      <c r="BE37" s="14"/>
      <c r="BF37" s="15"/>
      <c r="BG37" s="21"/>
      <c r="BH37" s="12"/>
      <c r="BI37" s="41"/>
      <c r="BJ37" s="12" t="s">
        <v>3535</v>
      </c>
    </row>
    <row r="38" spans="1:62" s="3" customFormat="1" ht="15" customHeight="1" x14ac:dyDescent="0.3">
      <c r="A38" s="603" t="s">
        <v>3536</v>
      </c>
      <c r="B38" s="604"/>
      <c r="C38" s="604"/>
      <c r="D38" s="604"/>
      <c r="E38" s="604"/>
      <c r="F38" s="604"/>
      <c r="G38" s="604"/>
      <c r="H38" s="442"/>
      <c r="I38" s="442"/>
      <c r="J38" s="437"/>
      <c r="K38" s="437"/>
      <c r="L38" s="437"/>
      <c r="M38" s="437"/>
      <c r="BE38" s="14"/>
      <c r="BF38" s="15" t="s">
        <v>3536</v>
      </c>
      <c r="BG38" s="21"/>
      <c r="BH38" s="12"/>
      <c r="BI38" s="41"/>
      <c r="BJ38" s="12"/>
    </row>
    <row r="39" spans="1:62" s="3" customFormat="1" ht="21.6" x14ac:dyDescent="0.3">
      <c r="A39" s="16" t="s">
        <v>22</v>
      </c>
      <c r="B39" s="17" t="s">
        <v>3537</v>
      </c>
      <c r="C39" s="568" t="s">
        <v>3538</v>
      </c>
      <c r="D39" s="568"/>
      <c r="E39" s="568"/>
      <c r="F39" s="16" t="s">
        <v>1456</v>
      </c>
      <c r="G39" s="23">
        <v>1</v>
      </c>
      <c r="H39" s="24">
        <f t="shared" si="0"/>
        <v>0</v>
      </c>
      <c r="I39" s="24">
        <f t="shared" si="1"/>
        <v>0</v>
      </c>
      <c r="J39" s="19">
        <v>0</v>
      </c>
      <c r="K39" s="19">
        <f t="shared" si="2"/>
        <v>1762.27</v>
      </c>
      <c r="L39" s="19">
        <v>1762.27</v>
      </c>
      <c r="M39" s="19">
        <v>2114.7199999999998</v>
      </c>
      <c r="BE39" s="14"/>
      <c r="BF39" s="15"/>
      <c r="BG39" s="21" t="s">
        <v>3538</v>
      </c>
      <c r="BH39" s="12"/>
      <c r="BI39" s="41"/>
      <c r="BJ39" s="12"/>
    </row>
    <row r="40" spans="1:62" s="3" customFormat="1" ht="15" customHeight="1" x14ac:dyDescent="0.3">
      <c r="A40" s="603" t="s">
        <v>3539</v>
      </c>
      <c r="B40" s="604"/>
      <c r="C40" s="604"/>
      <c r="D40" s="604"/>
      <c r="E40" s="604"/>
      <c r="F40" s="604"/>
      <c r="G40" s="604"/>
      <c r="H40" s="442"/>
      <c r="I40" s="442"/>
      <c r="J40" s="437"/>
      <c r="K40" s="437"/>
      <c r="L40" s="437"/>
      <c r="M40" s="437"/>
      <c r="BE40" s="14"/>
      <c r="BF40" s="15" t="s">
        <v>3539</v>
      </c>
      <c r="BG40" s="21"/>
      <c r="BH40" s="12"/>
      <c r="BI40" s="41"/>
      <c r="BJ40" s="12"/>
    </row>
    <row r="41" spans="1:62" s="3" customFormat="1" ht="15" customHeight="1" x14ac:dyDescent="0.3">
      <c r="A41" s="603" t="s">
        <v>1792</v>
      </c>
      <c r="B41" s="604"/>
      <c r="C41" s="604"/>
      <c r="D41" s="604"/>
      <c r="E41" s="604"/>
      <c r="F41" s="604"/>
      <c r="G41" s="604"/>
      <c r="H41" s="442"/>
      <c r="I41" s="442"/>
      <c r="J41" s="437"/>
      <c r="K41" s="437"/>
      <c r="L41" s="437"/>
      <c r="M41" s="437"/>
      <c r="BE41" s="14"/>
      <c r="BF41" s="15" t="s">
        <v>1792</v>
      </c>
      <c r="BG41" s="21"/>
      <c r="BH41" s="12"/>
      <c r="BI41" s="41"/>
      <c r="BJ41" s="12"/>
    </row>
    <row r="42" spans="1:62" s="3" customFormat="1" ht="15" customHeight="1" x14ac:dyDescent="0.3">
      <c r="A42" s="603" t="s">
        <v>3540</v>
      </c>
      <c r="B42" s="604"/>
      <c r="C42" s="604"/>
      <c r="D42" s="604"/>
      <c r="E42" s="604"/>
      <c r="F42" s="604"/>
      <c r="G42" s="604"/>
      <c r="H42" s="442"/>
      <c r="I42" s="442"/>
      <c r="J42" s="437"/>
      <c r="K42" s="437"/>
      <c r="L42" s="437"/>
      <c r="M42" s="437"/>
      <c r="BE42" s="14"/>
      <c r="BF42" s="15" t="s">
        <v>3540</v>
      </c>
      <c r="BG42" s="21"/>
      <c r="BH42" s="12"/>
      <c r="BI42" s="41"/>
      <c r="BJ42" s="12"/>
    </row>
    <row r="43" spans="1:62" s="3" customFormat="1" ht="31.8" x14ac:dyDescent="0.3">
      <c r="A43" s="16" t="s">
        <v>27</v>
      </c>
      <c r="B43" s="17" t="s">
        <v>3541</v>
      </c>
      <c r="C43" s="568" t="s">
        <v>3542</v>
      </c>
      <c r="D43" s="568"/>
      <c r="E43" s="568"/>
      <c r="F43" s="16" t="s">
        <v>64</v>
      </c>
      <c r="G43" s="30">
        <v>0.02</v>
      </c>
      <c r="H43" s="24">
        <f t="shared" si="0"/>
        <v>84030</v>
      </c>
      <c r="I43" s="24">
        <f t="shared" si="1"/>
        <v>1680.6</v>
      </c>
      <c r="J43" s="19">
        <v>2016.75</v>
      </c>
      <c r="K43" s="19">
        <f t="shared" si="2"/>
        <v>12901.5</v>
      </c>
      <c r="L43" s="19">
        <v>258.02999999999997</v>
      </c>
      <c r="M43" s="19">
        <v>306.04000000000002</v>
      </c>
      <c r="BE43" s="14"/>
      <c r="BF43" s="15"/>
      <c r="BG43" s="21" t="s">
        <v>3542</v>
      </c>
      <c r="BH43" s="12"/>
      <c r="BI43" s="41"/>
      <c r="BJ43" s="12"/>
    </row>
    <row r="44" spans="1:62" s="3" customFormat="1" ht="20.399999999999999" x14ac:dyDescent="0.3">
      <c r="A44" s="25"/>
      <c r="B44" s="26" t="s">
        <v>150</v>
      </c>
      <c r="C44" s="600" t="s">
        <v>151</v>
      </c>
      <c r="D44" s="600"/>
      <c r="E44" s="600"/>
      <c r="F44" s="27" t="s">
        <v>46</v>
      </c>
      <c r="G44" s="22" t="s">
        <v>3543</v>
      </c>
      <c r="H44" s="24"/>
      <c r="I44" s="24"/>
      <c r="J44" s="19"/>
      <c r="K44" s="19"/>
      <c r="L44" s="19"/>
      <c r="M44" s="19"/>
      <c r="BE44" s="14"/>
      <c r="BF44" s="15"/>
      <c r="BG44" s="21"/>
      <c r="BH44" s="12" t="s">
        <v>151</v>
      </c>
      <c r="BI44" s="41"/>
      <c r="BJ44" s="12"/>
    </row>
    <row r="45" spans="1:62" s="3" customFormat="1" ht="21.6" x14ac:dyDescent="0.3">
      <c r="A45" s="25"/>
      <c r="B45" s="26" t="s">
        <v>3544</v>
      </c>
      <c r="C45" s="600" t="s">
        <v>3545</v>
      </c>
      <c r="D45" s="600"/>
      <c r="E45" s="600"/>
      <c r="F45" s="27" t="s">
        <v>67</v>
      </c>
      <c r="G45" s="22" t="s">
        <v>3546</v>
      </c>
      <c r="H45" s="24"/>
      <c r="I45" s="24"/>
      <c r="J45" s="19"/>
      <c r="K45" s="19"/>
      <c r="L45" s="19"/>
      <c r="M45" s="19"/>
      <c r="BE45" s="14"/>
      <c r="BF45" s="15"/>
      <c r="BG45" s="21"/>
      <c r="BH45" s="12" t="s">
        <v>3545</v>
      </c>
      <c r="BI45" s="41"/>
      <c r="BJ45" s="12"/>
    </row>
    <row r="46" spans="1:62" s="3" customFormat="1" ht="21.6" x14ac:dyDescent="0.3">
      <c r="A46" s="25"/>
      <c r="B46" s="26" t="s">
        <v>3547</v>
      </c>
      <c r="C46" s="600" t="s">
        <v>3548</v>
      </c>
      <c r="D46" s="600"/>
      <c r="E46" s="600"/>
      <c r="F46" s="27" t="s">
        <v>72</v>
      </c>
      <c r="G46" s="22" t="s">
        <v>3549</v>
      </c>
      <c r="H46" s="24"/>
      <c r="I46" s="24"/>
      <c r="J46" s="19"/>
      <c r="K46" s="19"/>
      <c r="L46" s="19"/>
      <c r="M46" s="19"/>
      <c r="BE46" s="14"/>
      <c r="BF46" s="15"/>
      <c r="BG46" s="21"/>
      <c r="BH46" s="12" t="s">
        <v>3548</v>
      </c>
      <c r="BI46" s="41"/>
      <c r="BJ46" s="12"/>
    </row>
    <row r="47" spans="1:62" s="3" customFormat="1" ht="20.399999999999999" x14ac:dyDescent="0.3">
      <c r="A47" s="36" t="s">
        <v>75</v>
      </c>
      <c r="B47" s="37" t="s">
        <v>1782</v>
      </c>
      <c r="C47" s="599" t="s">
        <v>3550</v>
      </c>
      <c r="D47" s="599"/>
      <c r="E47" s="599"/>
      <c r="F47" s="38" t="s">
        <v>38</v>
      </c>
      <c r="G47" s="39" t="s">
        <v>33</v>
      </c>
      <c r="H47" s="24"/>
      <c r="I47" s="24"/>
      <c r="J47" s="19"/>
      <c r="K47" s="19"/>
      <c r="L47" s="19"/>
      <c r="M47" s="19"/>
      <c r="BE47" s="14"/>
      <c r="BF47" s="15"/>
      <c r="BG47" s="21"/>
      <c r="BH47" s="12"/>
      <c r="BI47" s="41" t="s">
        <v>3550</v>
      </c>
      <c r="BJ47" s="12"/>
    </row>
    <row r="48" spans="1:62" s="3" customFormat="1" ht="20.399999999999999" x14ac:dyDescent="0.3">
      <c r="A48" s="36" t="s">
        <v>75</v>
      </c>
      <c r="B48" s="37" t="s">
        <v>1816</v>
      </c>
      <c r="C48" s="599" t="s">
        <v>1519</v>
      </c>
      <c r="D48" s="599"/>
      <c r="E48" s="599"/>
      <c r="F48" s="38" t="s">
        <v>72</v>
      </c>
      <c r="G48" s="39" t="s">
        <v>33</v>
      </c>
      <c r="H48" s="24"/>
      <c r="I48" s="24"/>
      <c r="J48" s="19"/>
      <c r="K48" s="19"/>
      <c r="L48" s="19"/>
      <c r="M48" s="19"/>
      <c r="BE48" s="14"/>
      <c r="BF48" s="15"/>
      <c r="BG48" s="21"/>
      <c r="BH48" s="12"/>
      <c r="BI48" s="41" t="s">
        <v>1519</v>
      </c>
      <c r="BJ48" s="12"/>
    </row>
    <row r="49" spans="1:62" s="3" customFormat="1" ht="31.8" x14ac:dyDescent="0.3">
      <c r="A49" s="36" t="s">
        <v>139</v>
      </c>
      <c r="B49" s="37" t="s">
        <v>3551</v>
      </c>
      <c r="C49" s="599" t="s">
        <v>3552</v>
      </c>
      <c r="D49" s="599"/>
      <c r="E49" s="599"/>
      <c r="F49" s="38" t="s">
        <v>112</v>
      </c>
      <c r="G49" s="39" t="s">
        <v>3553</v>
      </c>
      <c r="H49" s="24"/>
      <c r="I49" s="24"/>
      <c r="J49" s="19"/>
      <c r="K49" s="19"/>
      <c r="L49" s="19"/>
      <c r="M49" s="19"/>
      <c r="BE49" s="14"/>
      <c r="BF49" s="15"/>
      <c r="BG49" s="21"/>
      <c r="BH49" s="12"/>
      <c r="BI49" s="41" t="s">
        <v>3552</v>
      </c>
      <c r="BJ49" s="12"/>
    </row>
    <row r="50" spans="1:62" s="3" customFormat="1" ht="31.8" x14ac:dyDescent="0.3">
      <c r="A50" s="25" t="s">
        <v>126</v>
      </c>
      <c r="B50" s="26" t="s">
        <v>3554</v>
      </c>
      <c r="C50" s="600" t="s">
        <v>3555</v>
      </c>
      <c r="D50" s="600"/>
      <c r="E50" s="600"/>
      <c r="F50" s="27" t="s">
        <v>112</v>
      </c>
      <c r="G50" s="22" t="s">
        <v>3553</v>
      </c>
      <c r="H50" s="24"/>
      <c r="I50" s="24"/>
      <c r="J50" s="19"/>
      <c r="K50" s="19"/>
      <c r="L50" s="19"/>
      <c r="M50" s="19"/>
      <c r="BE50" s="14"/>
      <c r="BF50" s="15"/>
      <c r="BG50" s="21"/>
      <c r="BH50" s="12"/>
      <c r="BI50" s="41"/>
      <c r="BJ50" s="12" t="s">
        <v>3555</v>
      </c>
    </row>
    <row r="51" spans="1:62" s="3" customFormat="1" ht="15" customHeight="1" x14ac:dyDescent="0.3">
      <c r="A51" s="603" t="s">
        <v>3556</v>
      </c>
      <c r="B51" s="604"/>
      <c r="C51" s="604"/>
      <c r="D51" s="604"/>
      <c r="E51" s="604"/>
      <c r="F51" s="604"/>
      <c r="G51" s="604"/>
      <c r="H51" s="442"/>
      <c r="I51" s="442"/>
      <c r="J51" s="437"/>
      <c r="K51" s="437"/>
      <c r="L51" s="437"/>
      <c r="M51" s="437"/>
      <c r="BE51" s="14"/>
      <c r="BF51" s="15" t="s">
        <v>3556</v>
      </c>
      <c r="BG51" s="21"/>
      <c r="BH51" s="12"/>
      <c r="BI51" s="41"/>
      <c r="BJ51" s="12"/>
    </row>
    <row r="52" spans="1:62" s="3" customFormat="1" ht="31.8" x14ac:dyDescent="0.3">
      <c r="A52" s="16" t="s">
        <v>35</v>
      </c>
      <c r="B52" s="17" t="s">
        <v>3557</v>
      </c>
      <c r="C52" s="568" t="s">
        <v>3558</v>
      </c>
      <c r="D52" s="568"/>
      <c r="E52" s="568"/>
      <c r="F52" s="16" t="s">
        <v>64</v>
      </c>
      <c r="G52" s="30">
        <v>0.06</v>
      </c>
      <c r="H52" s="24">
        <f t="shared" si="0"/>
        <v>80685</v>
      </c>
      <c r="I52" s="24">
        <f t="shared" si="1"/>
        <v>4841.1000000000004</v>
      </c>
      <c r="J52" s="19">
        <v>5809.35</v>
      </c>
      <c r="K52" s="19">
        <f t="shared" si="2"/>
        <v>145199.67000000001</v>
      </c>
      <c r="L52" s="19">
        <v>8711.98</v>
      </c>
      <c r="M52" s="19">
        <v>10454.18</v>
      </c>
      <c r="BE52" s="14"/>
      <c r="BF52" s="15"/>
      <c r="BG52" s="21" t="s">
        <v>3558</v>
      </c>
      <c r="BH52" s="12"/>
      <c r="BI52" s="41"/>
      <c r="BJ52" s="12"/>
    </row>
    <row r="53" spans="1:62" s="3" customFormat="1" ht="20.399999999999999" x14ac:dyDescent="0.3">
      <c r="A53" s="25"/>
      <c r="B53" s="26" t="s">
        <v>150</v>
      </c>
      <c r="C53" s="600" t="s">
        <v>151</v>
      </c>
      <c r="D53" s="600"/>
      <c r="E53" s="600"/>
      <c r="F53" s="27" t="s">
        <v>46</v>
      </c>
      <c r="G53" s="22" t="s">
        <v>3559</v>
      </c>
      <c r="H53" s="24"/>
      <c r="I53" s="24"/>
      <c r="J53" s="19"/>
      <c r="K53" s="19"/>
      <c r="L53" s="19"/>
      <c r="M53" s="19"/>
      <c r="BE53" s="14"/>
      <c r="BF53" s="15"/>
      <c r="BG53" s="21"/>
      <c r="BH53" s="12" t="s">
        <v>151</v>
      </c>
      <c r="BI53" s="41"/>
      <c r="BJ53" s="12"/>
    </row>
    <row r="54" spans="1:62" s="3" customFormat="1" ht="21.6" x14ac:dyDescent="0.3">
      <c r="A54" s="25"/>
      <c r="B54" s="26" t="s">
        <v>3544</v>
      </c>
      <c r="C54" s="600" t="s">
        <v>3545</v>
      </c>
      <c r="D54" s="600"/>
      <c r="E54" s="600"/>
      <c r="F54" s="27" t="s">
        <v>67</v>
      </c>
      <c r="G54" s="22" t="s">
        <v>3560</v>
      </c>
      <c r="H54" s="24"/>
      <c r="I54" s="24"/>
      <c r="J54" s="19"/>
      <c r="K54" s="19"/>
      <c r="L54" s="19"/>
      <c r="M54" s="19"/>
      <c r="BE54" s="14"/>
      <c r="BF54" s="15"/>
      <c r="BG54" s="21"/>
      <c r="BH54" s="12" t="s">
        <v>3545</v>
      </c>
      <c r="BI54" s="41"/>
      <c r="BJ54" s="12"/>
    </row>
    <row r="55" spans="1:62" s="3" customFormat="1" ht="21.6" x14ac:dyDescent="0.3">
      <c r="A55" s="25"/>
      <c r="B55" s="26" t="s">
        <v>3547</v>
      </c>
      <c r="C55" s="600" t="s">
        <v>3548</v>
      </c>
      <c r="D55" s="600"/>
      <c r="E55" s="600"/>
      <c r="F55" s="27" t="s">
        <v>72</v>
      </c>
      <c r="G55" s="22" t="s">
        <v>3561</v>
      </c>
      <c r="H55" s="24"/>
      <c r="I55" s="24"/>
      <c r="J55" s="19"/>
      <c r="K55" s="19"/>
      <c r="L55" s="19"/>
      <c r="M55" s="19"/>
      <c r="BE55" s="14"/>
      <c r="BF55" s="15"/>
      <c r="BG55" s="21"/>
      <c r="BH55" s="12" t="s">
        <v>3548</v>
      </c>
      <c r="BI55" s="41"/>
      <c r="BJ55" s="12"/>
    </row>
    <row r="56" spans="1:62" s="3" customFormat="1" ht="20.399999999999999" x14ac:dyDescent="0.3">
      <c r="A56" s="36" t="s">
        <v>75</v>
      </c>
      <c r="B56" s="37" t="s">
        <v>1782</v>
      </c>
      <c r="C56" s="599" t="s">
        <v>3550</v>
      </c>
      <c r="D56" s="599"/>
      <c r="E56" s="599"/>
      <c r="F56" s="38" t="s">
        <v>38</v>
      </c>
      <c r="G56" s="39" t="s">
        <v>33</v>
      </c>
      <c r="H56" s="24"/>
      <c r="I56" s="24"/>
      <c r="J56" s="19"/>
      <c r="K56" s="19"/>
      <c r="L56" s="19"/>
      <c r="M56" s="19"/>
      <c r="BE56" s="14"/>
      <c r="BF56" s="15"/>
      <c r="BG56" s="21"/>
      <c r="BH56" s="12"/>
      <c r="BI56" s="41" t="s">
        <v>3550</v>
      </c>
      <c r="BJ56" s="12"/>
    </row>
    <row r="57" spans="1:62" s="3" customFormat="1" ht="20.399999999999999" x14ac:dyDescent="0.3">
      <c r="A57" s="36" t="s">
        <v>75</v>
      </c>
      <c r="B57" s="37" t="s">
        <v>1816</v>
      </c>
      <c r="C57" s="599" t="s">
        <v>1519</v>
      </c>
      <c r="D57" s="599"/>
      <c r="E57" s="599"/>
      <c r="F57" s="38" t="s">
        <v>72</v>
      </c>
      <c r="G57" s="39" t="s">
        <v>33</v>
      </c>
      <c r="H57" s="24"/>
      <c r="I57" s="24"/>
      <c r="J57" s="19"/>
      <c r="K57" s="19"/>
      <c r="L57" s="19"/>
      <c r="M57" s="19"/>
      <c r="BE57" s="14"/>
      <c r="BF57" s="15"/>
      <c r="BG57" s="21"/>
      <c r="BH57" s="12"/>
      <c r="BI57" s="41" t="s">
        <v>1519</v>
      </c>
      <c r="BJ57" s="12"/>
    </row>
    <row r="58" spans="1:62" s="3" customFormat="1" ht="31.8" x14ac:dyDescent="0.3">
      <c r="A58" s="36" t="s">
        <v>139</v>
      </c>
      <c r="B58" s="37" t="s">
        <v>3551</v>
      </c>
      <c r="C58" s="599" t="s">
        <v>3562</v>
      </c>
      <c r="D58" s="599"/>
      <c r="E58" s="599"/>
      <c r="F58" s="38" t="s">
        <v>112</v>
      </c>
      <c r="G58" s="39" t="s">
        <v>3563</v>
      </c>
      <c r="H58" s="24"/>
      <c r="I58" s="24"/>
      <c r="J58" s="19"/>
      <c r="K58" s="19"/>
      <c r="L58" s="19"/>
      <c r="M58" s="19"/>
      <c r="BE58" s="14"/>
      <c r="BF58" s="15"/>
      <c r="BG58" s="21"/>
      <c r="BH58" s="12"/>
      <c r="BI58" s="41" t="s">
        <v>3562</v>
      </c>
      <c r="BJ58" s="12"/>
    </row>
    <row r="59" spans="1:62" s="3" customFormat="1" ht="31.8" x14ac:dyDescent="0.3">
      <c r="A59" s="25" t="s">
        <v>126</v>
      </c>
      <c r="B59" s="26" t="s">
        <v>3564</v>
      </c>
      <c r="C59" s="600" t="s">
        <v>3565</v>
      </c>
      <c r="D59" s="600"/>
      <c r="E59" s="600"/>
      <c r="F59" s="27" t="s">
        <v>112</v>
      </c>
      <c r="G59" s="22" t="s">
        <v>3566</v>
      </c>
      <c r="H59" s="24"/>
      <c r="I59" s="24"/>
      <c r="J59" s="19"/>
      <c r="K59" s="19"/>
      <c r="L59" s="19"/>
      <c r="M59" s="19"/>
      <c r="BE59" s="14"/>
      <c r="BF59" s="15"/>
      <c r="BG59" s="21"/>
      <c r="BH59" s="12"/>
      <c r="BI59" s="41"/>
      <c r="BJ59" s="12" t="s">
        <v>3565</v>
      </c>
    </row>
    <row r="60" spans="1:62" s="3" customFormat="1" ht="15" customHeight="1" x14ac:dyDescent="0.3">
      <c r="A60" s="603" t="s">
        <v>1845</v>
      </c>
      <c r="B60" s="604"/>
      <c r="C60" s="604"/>
      <c r="D60" s="604"/>
      <c r="E60" s="604"/>
      <c r="F60" s="604"/>
      <c r="G60" s="604"/>
      <c r="H60" s="442"/>
      <c r="I60" s="442"/>
      <c r="J60" s="437"/>
      <c r="K60" s="437"/>
      <c r="L60" s="437"/>
      <c r="M60" s="437"/>
      <c r="BE60" s="14"/>
      <c r="BF60" s="15" t="s">
        <v>1845</v>
      </c>
      <c r="BG60" s="21"/>
      <c r="BH60" s="12"/>
      <c r="BI60" s="41"/>
      <c r="BJ60" s="12"/>
    </row>
    <row r="61" spans="1:62" s="3" customFormat="1" ht="21.6" x14ac:dyDescent="0.3">
      <c r="A61" s="16" t="s">
        <v>40</v>
      </c>
      <c r="B61" s="17" t="s">
        <v>3567</v>
      </c>
      <c r="C61" s="568" t="s">
        <v>3568</v>
      </c>
      <c r="D61" s="568"/>
      <c r="E61" s="568"/>
      <c r="F61" s="16" t="s">
        <v>38</v>
      </c>
      <c r="G61" s="23">
        <v>3</v>
      </c>
      <c r="H61" s="24">
        <f t="shared" si="0"/>
        <v>0</v>
      </c>
      <c r="I61" s="24">
        <f t="shared" si="1"/>
        <v>0</v>
      </c>
      <c r="J61" s="19">
        <v>0</v>
      </c>
      <c r="K61" s="19">
        <f t="shared" si="2"/>
        <v>4.72</v>
      </c>
      <c r="L61" s="19">
        <v>14.16</v>
      </c>
      <c r="M61" s="19">
        <f>L61*1.052*1.021*1.035*1.025*1.02</f>
        <v>16.46</v>
      </c>
      <c r="BE61" s="14"/>
      <c r="BF61" s="15"/>
      <c r="BG61" s="21" t="s">
        <v>3568</v>
      </c>
      <c r="BH61" s="12"/>
      <c r="BI61" s="41"/>
      <c r="BJ61" s="12"/>
    </row>
    <row r="62" spans="1:62" s="3" customFormat="1" ht="21.6" x14ac:dyDescent="0.3">
      <c r="A62" s="16" t="s">
        <v>47</v>
      </c>
      <c r="B62" s="17" t="s">
        <v>3569</v>
      </c>
      <c r="C62" s="568" t="s">
        <v>3570</v>
      </c>
      <c r="D62" s="568"/>
      <c r="E62" s="568"/>
      <c r="F62" s="16" t="s">
        <v>38</v>
      </c>
      <c r="G62" s="23">
        <v>6</v>
      </c>
      <c r="H62" s="24">
        <f t="shared" si="0"/>
        <v>0</v>
      </c>
      <c r="I62" s="24">
        <f t="shared" si="1"/>
        <v>0</v>
      </c>
      <c r="J62" s="19">
        <v>0</v>
      </c>
      <c r="K62" s="19">
        <f t="shared" si="2"/>
        <v>52.36</v>
      </c>
      <c r="L62" s="19">
        <v>314.18</v>
      </c>
      <c r="M62" s="19">
        <f t="shared" ref="M62:M65" si="3">L62*1.052*1.021*1.035*1.025*1.02</f>
        <v>365.16</v>
      </c>
      <c r="BE62" s="14"/>
      <c r="BF62" s="15"/>
      <c r="BG62" s="21" t="s">
        <v>3570</v>
      </c>
      <c r="BH62" s="12"/>
      <c r="BI62" s="41"/>
      <c r="BJ62" s="12"/>
    </row>
    <row r="63" spans="1:62" s="3" customFormat="1" ht="21.6" x14ac:dyDescent="0.3">
      <c r="A63" s="16" t="s">
        <v>52</v>
      </c>
      <c r="B63" s="17" t="s">
        <v>3571</v>
      </c>
      <c r="C63" s="568" t="s">
        <v>3572</v>
      </c>
      <c r="D63" s="568"/>
      <c r="E63" s="568"/>
      <c r="F63" s="16" t="s">
        <v>38</v>
      </c>
      <c r="G63" s="23">
        <v>3</v>
      </c>
      <c r="H63" s="24">
        <f t="shared" si="0"/>
        <v>0</v>
      </c>
      <c r="I63" s="24">
        <f t="shared" si="1"/>
        <v>0</v>
      </c>
      <c r="J63" s="19">
        <v>0</v>
      </c>
      <c r="K63" s="19">
        <f t="shared" si="2"/>
        <v>153.4</v>
      </c>
      <c r="L63" s="19">
        <v>460.2</v>
      </c>
      <c r="M63" s="19">
        <f t="shared" si="3"/>
        <v>534.88</v>
      </c>
      <c r="BE63" s="14"/>
      <c r="BF63" s="15"/>
      <c r="BG63" s="21" t="s">
        <v>3572</v>
      </c>
      <c r="BH63" s="12"/>
      <c r="BI63" s="41"/>
      <c r="BJ63" s="12"/>
    </row>
    <row r="64" spans="1:62" s="3" customFormat="1" ht="21.6" x14ac:dyDescent="0.3">
      <c r="A64" s="16" t="s">
        <v>55</v>
      </c>
      <c r="B64" s="17" t="s">
        <v>3573</v>
      </c>
      <c r="C64" s="568" t="s">
        <v>3574</v>
      </c>
      <c r="D64" s="568"/>
      <c r="E64" s="568"/>
      <c r="F64" s="16" t="s">
        <v>38</v>
      </c>
      <c r="G64" s="23">
        <v>2</v>
      </c>
      <c r="H64" s="24">
        <f t="shared" si="0"/>
        <v>0</v>
      </c>
      <c r="I64" s="24">
        <f t="shared" si="1"/>
        <v>0</v>
      </c>
      <c r="J64" s="19">
        <v>0</v>
      </c>
      <c r="K64" s="19">
        <f t="shared" si="2"/>
        <v>42.7</v>
      </c>
      <c r="L64" s="19">
        <v>85.4</v>
      </c>
      <c r="M64" s="19">
        <f t="shared" si="3"/>
        <v>99.26</v>
      </c>
      <c r="BE64" s="14"/>
      <c r="BF64" s="15"/>
      <c r="BG64" s="21" t="s">
        <v>3574</v>
      </c>
      <c r="BH64" s="12"/>
      <c r="BI64" s="41"/>
      <c r="BJ64" s="12"/>
    </row>
    <row r="65" spans="1:62" s="3" customFormat="1" ht="21.6" x14ac:dyDescent="0.3">
      <c r="A65" s="16" t="s">
        <v>56</v>
      </c>
      <c r="B65" s="17" t="s">
        <v>3575</v>
      </c>
      <c r="C65" s="568" t="s">
        <v>3576</v>
      </c>
      <c r="D65" s="568"/>
      <c r="E65" s="568"/>
      <c r="F65" s="16" t="s">
        <v>38</v>
      </c>
      <c r="G65" s="23">
        <v>1</v>
      </c>
      <c r="H65" s="24">
        <f t="shared" si="0"/>
        <v>0</v>
      </c>
      <c r="I65" s="24">
        <f t="shared" si="1"/>
        <v>0</v>
      </c>
      <c r="J65" s="19">
        <v>0</v>
      </c>
      <c r="K65" s="19">
        <f t="shared" si="2"/>
        <v>111.95</v>
      </c>
      <c r="L65" s="19">
        <v>111.95</v>
      </c>
      <c r="M65" s="19">
        <f t="shared" si="3"/>
        <v>130.12</v>
      </c>
      <c r="BE65" s="14"/>
      <c r="BF65" s="15"/>
      <c r="BG65" s="21" t="s">
        <v>3576</v>
      </c>
      <c r="BH65" s="12"/>
      <c r="BI65" s="41"/>
      <c r="BJ65" s="12"/>
    </row>
    <row r="66" spans="1:62" s="3" customFormat="1" ht="15" customHeight="1" x14ac:dyDescent="0.3">
      <c r="A66" s="603" t="s">
        <v>1866</v>
      </c>
      <c r="B66" s="604"/>
      <c r="C66" s="604"/>
      <c r="D66" s="604"/>
      <c r="E66" s="604"/>
      <c r="F66" s="604"/>
      <c r="G66" s="604"/>
      <c r="H66" s="442"/>
      <c r="I66" s="442"/>
      <c r="J66" s="437"/>
      <c r="K66" s="437"/>
      <c r="L66" s="437"/>
      <c r="M66" s="437"/>
      <c r="BE66" s="14"/>
      <c r="BF66" s="15" t="s">
        <v>1866</v>
      </c>
      <c r="BG66" s="21"/>
      <c r="BH66" s="12"/>
      <c r="BI66" s="41"/>
      <c r="BJ66" s="12"/>
    </row>
    <row r="67" spans="1:62" s="3" customFormat="1" ht="15" customHeight="1" x14ac:dyDescent="0.3">
      <c r="A67" s="603" t="s">
        <v>3577</v>
      </c>
      <c r="B67" s="604"/>
      <c r="C67" s="604"/>
      <c r="D67" s="604"/>
      <c r="E67" s="604"/>
      <c r="F67" s="604"/>
      <c r="G67" s="604"/>
      <c r="H67" s="442"/>
      <c r="I67" s="442"/>
      <c r="J67" s="437"/>
      <c r="K67" s="437"/>
      <c r="L67" s="437"/>
      <c r="M67" s="437"/>
      <c r="BE67" s="14"/>
      <c r="BF67" s="15" t="s">
        <v>3577</v>
      </c>
      <c r="BG67" s="21"/>
      <c r="BH67" s="12"/>
      <c r="BI67" s="41"/>
      <c r="BJ67" s="12"/>
    </row>
    <row r="68" spans="1:62" s="3" customFormat="1" ht="52.2" x14ac:dyDescent="0.3">
      <c r="A68" s="16" t="s">
        <v>162</v>
      </c>
      <c r="B68" s="17" t="s">
        <v>3578</v>
      </c>
      <c r="C68" s="568" t="s">
        <v>3579</v>
      </c>
      <c r="D68" s="568"/>
      <c r="E68" s="568"/>
      <c r="F68" s="16" t="s">
        <v>138</v>
      </c>
      <c r="G68" s="30">
        <v>0.01</v>
      </c>
      <c r="H68" s="24">
        <f t="shared" si="0"/>
        <v>9370</v>
      </c>
      <c r="I68" s="24">
        <f t="shared" si="1"/>
        <v>93.7</v>
      </c>
      <c r="J68" s="19">
        <v>112.48</v>
      </c>
      <c r="K68" s="19">
        <f t="shared" si="2"/>
        <v>34549</v>
      </c>
      <c r="L68" s="19">
        <v>345.49</v>
      </c>
      <c r="M68" s="19">
        <f t="shared" ref="M68" si="4">L68*1.052*1.021*1.035*1.025*1.02</f>
        <v>401.55</v>
      </c>
      <c r="BE68" s="14"/>
      <c r="BF68" s="15"/>
      <c r="BG68" s="21" t="s">
        <v>3579</v>
      </c>
      <c r="BH68" s="12"/>
      <c r="BI68" s="41"/>
      <c r="BJ68" s="12"/>
    </row>
    <row r="69" spans="1:62" s="3" customFormat="1" ht="31.8" x14ac:dyDescent="0.3">
      <c r="A69" s="25"/>
      <c r="B69" s="26" t="s">
        <v>3580</v>
      </c>
      <c r="C69" s="600" t="s">
        <v>3581</v>
      </c>
      <c r="D69" s="600"/>
      <c r="E69" s="600"/>
      <c r="F69" s="27" t="s">
        <v>138</v>
      </c>
      <c r="G69" s="22" t="s">
        <v>3582</v>
      </c>
      <c r="H69" s="24"/>
      <c r="I69" s="24"/>
      <c r="J69" s="19"/>
      <c r="K69" s="19"/>
      <c r="L69" s="19"/>
      <c r="M69" s="19"/>
      <c r="BE69" s="14"/>
      <c r="BF69" s="15"/>
      <c r="BG69" s="21"/>
      <c r="BH69" s="12" t="s">
        <v>3581</v>
      </c>
      <c r="BI69" s="41"/>
      <c r="BJ69" s="12"/>
    </row>
    <row r="70" spans="1:62" s="3" customFormat="1" ht="31.8" x14ac:dyDescent="0.3">
      <c r="A70" s="36" t="s">
        <v>139</v>
      </c>
      <c r="B70" s="37" t="s">
        <v>3583</v>
      </c>
      <c r="C70" s="599" t="s">
        <v>3584</v>
      </c>
      <c r="D70" s="599"/>
      <c r="E70" s="599"/>
      <c r="F70" s="38" t="s">
        <v>38</v>
      </c>
      <c r="G70" s="39" t="s">
        <v>3585</v>
      </c>
      <c r="H70" s="24"/>
      <c r="I70" s="24"/>
      <c r="J70" s="19"/>
      <c r="K70" s="19"/>
      <c r="L70" s="19"/>
      <c r="M70" s="19"/>
      <c r="BE70" s="14"/>
      <c r="BF70" s="15"/>
      <c r="BG70" s="21"/>
      <c r="BH70" s="12"/>
      <c r="BI70" s="41" t="s">
        <v>3584</v>
      </c>
      <c r="BJ70" s="12"/>
    </row>
    <row r="71" spans="1:62" s="3" customFormat="1" ht="42" x14ac:dyDescent="0.3">
      <c r="A71" s="25" t="s">
        <v>126</v>
      </c>
      <c r="B71" s="26" t="s">
        <v>3586</v>
      </c>
      <c r="C71" s="600" t="s">
        <v>3587</v>
      </c>
      <c r="D71" s="600"/>
      <c r="E71" s="600"/>
      <c r="F71" s="27" t="s">
        <v>38</v>
      </c>
      <c r="G71" s="22" t="s">
        <v>3585</v>
      </c>
      <c r="H71" s="24"/>
      <c r="I71" s="24"/>
      <c r="J71" s="19"/>
      <c r="K71" s="19"/>
      <c r="L71" s="19"/>
      <c r="M71" s="19"/>
      <c r="BE71" s="14"/>
      <c r="BF71" s="15"/>
      <c r="BG71" s="21"/>
      <c r="BH71" s="12"/>
      <c r="BI71" s="41"/>
      <c r="BJ71" s="12" t="s">
        <v>3587</v>
      </c>
    </row>
    <row r="72" spans="1:62" s="3" customFormat="1" ht="15" customHeight="1" x14ac:dyDescent="0.3">
      <c r="A72" s="603" t="s">
        <v>3588</v>
      </c>
      <c r="B72" s="604"/>
      <c r="C72" s="604"/>
      <c r="D72" s="604"/>
      <c r="E72" s="604"/>
      <c r="F72" s="604"/>
      <c r="G72" s="604"/>
      <c r="H72" s="442"/>
      <c r="I72" s="442"/>
      <c r="J72" s="437"/>
      <c r="K72" s="437"/>
      <c r="L72" s="437"/>
      <c r="M72" s="437"/>
      <c r="BE72" s="14"/>
      <c r="BF72" s="15" t="s">
        <v>3588</v>
      </c>
      <c r="BG72" s="21"/>
      <c r="BH72" s="12"/>
      <c r="BI72" s="41"/>
      <c r="BJ72" s="12"/>
    </row>
    <row r="73" spans="1:62" s="3" customFormat="1" ht="72.599999999999994" x14ac:dyDescent="0.3">
      <c r="A73" s="16" t="s">
        <v>165</v>
      </c>
      <c r="B73" s="17" t="s">
        <v>3589</v>
      </c>
      <c r="C73" s="568" t="s">
        <v>3098</v>
      </c>
      <c r="D73" s="568"/>
      <c r="E73" s="568"/>
      <c r="F73" s="16" t="s">
        <v>38</v>
      </c>
      <c r="G73" s="23">
        <v>1</v>
      </c>
      <c r="H73" s="24">
        <f t="shared" si="0"/>
        <v>0</v>
      </c>
      <c r="I73" s="24">
        <f t="shared" si="1"/>
        <v>0</v>
      </c>
      <c r="J73" s="19">
        <v>0</v>
      </c>
      <c r="K73" s="19">
        <f t="shared" si="2"/>
        <v>812.06</v>
      </c>
      <c r="L73" s="19">
        <v>812.06</v>
      </c>
      <c r="M73" s="19">
        <f t="shared" ref="M73" si="5">L73*1.052*1.021*1.035*1.025*1.02</f>
        <v>943.83</v>
      </c>
      <c r="BE73" s="14"/>
      <c r="BF73" s="15"/>
      <c r="BG73" s="21" t="s">
        <v>3098</v>
      </c>
      <c r="BH73" s="12"/>
      <c r="BI73" s="41"/>
      <c r="BJ73" s="12"/>
    </row>
    <row r="74" spans="1:62" s="3" customFormat="1" ht="14.4" x14ac:dyDescent="0.3">
      <c r="A74" s="603" t="s">
        <v>3590</v>
      </c>
      <c r="B74" s="604"/>
      <c r="C74" s="604"/>
      <c r="D74" s="604"/>
      <c r="E74" s="604"/>
      <c r="F74" s="604"/>
      <c r="G74" s="604"/>
      <c r="H74" s="442"/>
      <c r="I74" s="442"/>
      <c r="J74" s="437"/>
      <c r="K74" s="437"/>
      <c r="L74" s="437"/>
      <c r="M74" s="437"/>
      <c r="BE74" s="14"/>
      <c r="BF74" s="15" t="s">
        <v>3590</v>
      </c>
      <c r="BG74" s="21"/>
      <c r="BH74" s="12"/>
      <c r="BI74" s="41"/>
      <c r="BJ74" s="12"/>
    </row>
    <row r="75" spans="1:62" s="3" customFormat="1" ht="52.2" x14ac:dyDescent="0.3">
      <c r="A75" s="16" t="s">
        <v>166</v>
      </c>
      <c r="B75" s="17" t="s">
        <v>3578</v>
      </c>
      <c r="C75" s="568" t="s">
        <v>3579</v>
      </c>
      <c r="D75" s="568"/>
      <c r="E75" s="568"/>
      <c r="F75" s="16" t="s">
        <v>138</v>
      </c>
      <c r="G75" s="30">
        <v>0.01</v>
      </c>
      <c r="H75" s="24">
        <f t="shared" si="0"/>
        <v>9370</v>
      </c>
      <c r="I75" s="24">
        <f t="shared" si="1"/>
        <v>93.7</v>
      </c>
      <c r="J75" s="19">
        <v>112.48</v>
      </c>
      <c r="K75" s="19">
        <f t="shared" si="2"/>
        <v>34549</v>
      </c>
      <c r="L75" s="19">
        <v>345.49</v>
      </c>
      <c r="M75" s="19">
        <f t="shared" ref="M75" si="6">L75*1.052*1.021*1.035*1.025*1.02</f>
        <v>401.55</v>
      </c>
      <c r="BE75" s="14"/>
      <c r="BF75" s="15"/>
      <c r="BG75" s="21" t="s">
        <v>3579</v>
      </c>
      <c r="BH75" s="12"/>
      <c r="BI75" s="41"/>
      <c r="BJ75" s="12"/>
    </row>
    <row r="76" spans="1:62" s="3" customFormat="1" ht="31.8" x14ac:dyDescent="0.3">
      <c r="A76" s="25"/>
      <c r="B76" s="26" t="s">
        <v>3580</v>
      </c>
      <c r="C76" s="600" t="s">
        <v>3581</v>
      </c>
      <c r="D76" s="600"/>
      <c r="E76" s="600"/>
      <c r="F76" s="27" t="s">
        <v>138</v>
      </c>
      <c r="G76" s="22" t="s">
        <v>3582</v>
      </c>
      <c r="H76" s="24"/>
      <c r="I76" s="24"/>
      <c r="J76" s="19"/>
      <c r="K76" s="19"/>
      <c r="L76" s="19"/>
      <c r="M76" s="19"/>
      <c r="BE76" s="14"/>
      <c r="BF76" s="15"/>
      <c r="BG76" s="21"/>
      <c r="BH76" s="12" t="s">
        <v>3581</v>
      </c>
      <c r="BI76" s="41"/>
      <c r="BJ76" s="12"/>
    </row>
    <row r="77" spans="1:62" s="3" customFormat="1" ht="31.8" x14ac:dyDescent="0.3">
      <c r="A77" s="36" t="s">
        <v>139</v>
      </c>
      <c r="B77" s="37" t="s">
        <v>3583</v>
      </c>
      <c r="C77" s="599" t="s">
        <v>3584</v>
      </c>
      <c r="D77" s="599"/>
      <c r="E77" s="599"/>
      <c r="F77" s="38" t="s">
        <v>38</v>
      </c>
      <c r="G77" s="39" t="s">
        <v>3585</v>
      </c>
      <c r="H77" s="24"/>
      <c r="I77" s="24"/>
      <c r="J77" s="19"/>
      <c r="K77" s="19"/>
      <c r="L77" s="19"/>
      <c r="M77" s="19"/>
      <c r="BE77" s="14"/>
      <c r="BF77" s="15"/>
      <c r="BG77" s="21"/>
      <c r="BH77" s="12"/>
      <c r="BI77" s="41" t="s">
        <v>3584</v>
      </c>
      <c r="BJ77" s="12"/>
    </row>
    <row r="78" spans="1:62" s="3" customFormat="1" ht="42" x14ac:dyDescent="0.3">
      <c r="A78" s="25" t="s">
        <v>126</v>
      </c>
      <c r="B78" s="26" t="s">
        <v>3586</v>
      </c>
      <c r="C78" s="600" t="s">
        <v>3587</v>
      </c>
      <c r="D78" s="600"/>
      <c r="E78" s="600"/>
      <c r="F78" s="27" t="s">
        <v>38</v>
      </c>
      <c r="G78" s="22" t="s">
        <v>3585</v>
      </c>
      <c r="H78" s="24"/>
      <c r="I78" s="24"/>
      <c r="J78" s="19"/>
      <c r="K78" s="19"/>
      <c r="L78" s="19"/>
      <c r="M78" s="19"/>
      <c r="BE78" s="14"/>
      <c r="BF78" s="15"/>
      <c r="BG78" s="21"/>
      <c r="BH78" s="12"/>
      <c r="BI78" s="41"/>
      <c r="BJ78" s="12" t="s">
        <v>3587</v>
      </c>
    </row>
    <row r="79" spans="1:62" s="3" customFormat="1" ht="31.8" x14ac:dyDescent="0.3">
      <c r="A79" s="16" t="s">
        <v>169</v>
      </c>
      <c r="B79" s="17" t="s">
        <v>3591</v>
      </c>
      <c r="C79" s="568" t="s">
        <v>3592</v>
      </c>
      <c r="D79" s="568"/>
      <c r="E79" s="568"/>
      <c r="F79" s="16" t="s">
        <v>1257</v>
      </c>
      <c r="G79" s="24">
        <v>0.5</v>
      </c>
      <c r="H79" s="24">
        <f t="shared" ref="H79:H98" si="7">I79/G79</f>
        <v>0</v>
      </c>
      <c r="I79" s="24">
        <f t="shared" ref="I79:I98" si="8">J79/1.2</f>
        <v>0</v>
      </c>
      <c r="J79" s="19">
        <v>0</v>
      </c>
      <c r="K79" s="19">
        <f t="shared" ref="K79:K98" si="9">L79/G79</f>
        <v>365.8</v>
      </c>
      <c r="L79" s="19">
        <v>182.9</v>
      </c>
      <c r="M79" s="19">
        <f t="shared" ref="M79:M80" si="10">L79*1.052*1.021*1.035*1.025*1.02</f>
        <v>212.58</v>
      </c>
      <c r="BE79" s="14"/>
      <c r="BF79" s="15"/>
      <c r="BG79" s="21" t="s">
        <v>3592</v>
      </c>
      <c r="BH79" s="12"/>
      <c r="BI79" s="41"/>
      <c r="BJ79" s="12"/>
    </row>
    <row r="80" spans="1:62" s="3" customFormat="1" ht="31.8" x14ac:dyDescent="0.3">
      <c r="A80" s="16" t="s">
        <v>172</v>
      </c>
      <c r="B80" s="17" t="s">
        <v>3593</v>
      </c>
      <c r="C80" s="568" t="s">
        <v>3594</v>
      </c>
      <c r="D80" s="568"/>
      <c r="E80" s="568"/>
      <c r="F80" s="16" t="s">
        <v>1257</v>
      </c>
      <c r="G80" s="24">
        <v>0.5</v>
      </c>
      <c r="H80" s="24">
        <f t="shared" si="7"/>
        <v>0</v>
      </c>
      <c r="I80" s="24">
        <f t="shared" si="8"/>
        <v>0</v>
      </c>
      <c r="J80" s="19">
        <v>0</v>
      </c>
      <c r="K80" s="19">
        <f t="shared" si="9"/>
        <v>455.78</v>
      </c>
      <c r="L80" s="19">
        <v>227.89</v>
      </c>
      <c r="M80" s="19">
        <f t="shared" si="10"/>
        <v>264.87</v>
      </c>
      <c r="BE80" s="14"/>
      <c r="BF80" s="15"/>
      <c r="BG80" s="21" t="s">
        <v>3594</v>
      </c>
      <c r="BH80" s="12"/>
      <c r="BI80" s="41"/>
      <c r="BJ80" s="12"/>
    </row>
    <row r="81" spans="1:62" s="3" customFormat="1" ht="15" customHeight="1" x14ac:dyDescent="0.3">
      <c r="A81" s="601" t="s">
        <v>3595</v>
      </c>
      <c r="B81" s="602"/>
      <c r="C81" s="602"/>
      <c r="D81" s="602"/>
      <c r="E81" s="602"/>
      <c r="F81" s="602"/>
      <c r="G81" s="602"/>
      <c r="H81" s="441"/>
      <c r="I81" s="441"/>
      <c r="J81" s="102"/>
      <c r="K81" s="102"/>
      <c r="L81" s="102"/>
      <c r="M81" s="102"/>
      <c r="BE81" s="14" t="s">
        <v>3595</v>
      </c>
      <c r="BF81" s="15"/>
      <c r="BG81" s="21"/>
      <c r="BH81" s="12"/>
      <c r="BI81" s="41"/>
      <c r="BJ81" s="12"/>
    </row>
    <row r="82" spans="1:62" s="3" customFormat="1" ht="15" customHeight="1" x14ac:dyDescent="0.3">
      <c r="A82" s="603" t="s">
        <v>3596</v>
      </c>
      <c r="B82" s="604"/>
      <c r="C82" s="604"/>
      <c r="D82" s="604"/>
      <c r="E82" s="604"/>
      <c r="F82" s="604"/>
      <c r="G82" s="604"/>
      <c r="H82" s="442"/>
      <c r="I82" s="442"/>
      <c r="J82" s="437"/>
      <c r="K82" s="437"/>
      <c r="L82" s="437"/>
      <c r="M82" s="437"/>
      <c r="BE82" s="14"/>
      <c r="BF82" s="15" t="s">
        <v>3596</v>
      </c>
      <c r="BG82" s="21"/>
      <c r="BH82" s="12"/>
      <c r="BI82" s="41"/>
      <c r="BJ82" s="12"/>
    </row>
    <row r="83" spans="1:62" s="3" customFormat="1" ht="21.6" x14ac:dyDescent="0.3">
      <c r="A83" s="16" t="s">
        <v>173</v>
      </c>
      <c r="B83" s="17" t="s">
        <v>3597</v>
      </c>
      <c r="C83" s="568" t="s">
        <v>3598</v>
      </c>
      <c r="D83" s="568"/>
      <c r="E83" s="568"/>
      <c r="F83" s="16" t="s">
        <v>1456</v>
      </c>
      <c r="G83" s="23">
        <v>1</v>
      </c>
      <c r="H83" s="24">
        <f t="shared" si="7"/>
        <v>0</v>
      </c>
      <c r="I83" s="24">
        <f t="shared" si="8"/>
        <v>0</v>
      </c>
      <c r="J83" s="19">
        <v>0</v>
      </c>
      <c r="K83" s="19">
        <f t="shared" si="9"/>
        <v>8943.0400000000009</v>
      </c>
      <c r="L83" s="19">
        <v>8943.0400000000009</v>
      </c>
      <c r="M83" s="19">
        <v>8883.0300000000007</v>
      </c>
      <c r="BE83" s="14"/>
      <c r="BF83" s="15"/>
      <c r="BG83" s="21" t="s">
        <v>3598</v>
      </c>
      <c r="BH83" s="12"/>
      <c r="BI83" s="41"/>
      <c r="BJ83" s="12"/>
    </row>
    <row r="84" spans="1:62" s="3" customFormat="1" ht="15" customHeight="1" x14ac:dyDescent="0.3">
      <c r="A84" s="603" t="s">
        <v>3540</v>
      </c>
      <c r="B84" s="604"/>
      <c r="C84" s="604"/>
      <c r="D84" s="604"/>
      <c r="E84" s="604"/>
      <c r="F84" s="604"/>
      <c r="G84" s="604"/>
      <c r="H84" s="442"/>
      <c r="I84" s="442"/>
      <c r="J84" s="437"/>
      <c r="K84" s="437"/>
      <c r="L84" s="437"/>
      <c r="M84" s="437"/>
      <c r="BE84" s="14"/>
      <c r="BF84" s="15" t="s">
        <v>3540</v>
      </c>
      <c r="BG84" s="21"/>
      <c r="BH84" s="12"/>
      <c r="BI84" s="41"/>
      <c r="BJ84" s="12"/>
    </row>
    <row r="85" spans="1:62" s="3" customFormat="1" ht="31.8" x14ac:dyDescent="0.3">
      <c r="A85" s="16" t="s">
        <v>176</v>
      </c>
      <c r="B85" s="17" t="s">
        <v>3541</v>
      </c>
      <c r="C85" s="568" t="s">
        <v>3542</v>
      </c>
      <c r="D85" s="568"/>
      <c r="E85" s="568"/>
      <c r="F85" s="16" t="s">
        <v>64</v>
      </c>
      <c r="G85" s="18">
        <v>2.5000000000000001E-2</v>
      </c>
      <c r="H85" s="24">
        <f t="shared" si="7"/>
        <v>84032</v>
      </c>
      <c r="I85" s="24">
        <f t="shared" si="8"/>
        <v>2100.8000000000002</v>
      </c>
      <c r="J85" s="19">
        <v>2520.92</v>
      </c>
      <c r="K85" s="19">
        <f t="shared" si="9"/>
        <v>9174.4</v>
      </c>
      <c r="L85" s="19">
        <v>229.36</v>
      </c>
      <c r="M85" s="19">
        <f t="shared" ref="M85" si="11">L85*1.052*1.021*1.035*1.025*1.02</f>
        <v>266.58</v>
      </c>
      <c r="BE85" s="14"/>
      <c r="BF85" s="15"/>
      <c r="BG85" s="21" t="s">
        <v>3542</v>
      </c>
      <c r="BH85" s="12"/>
      <c r="BI85" s="41"/>
      <c r="BJ85" s="12"/>
    </row>
    <row r="86" spans="1:62" s="3" customFormat="1" ht="20.399999999999999" x14ac:dyDescent="0.3">
      <c r="A86" s="25"/>
      <c r="B86" s="26" t="s">
        <v>150</v>
      </c>
      <c r="C86" s="600" t="s">
        <v>151</v>
      </c>
      <c r="D86" s="600"/>
      <c r="E86" s="600"/>
      <c r="F86" s="27" t="s">
        <v>46</v>
      </c>
      <c r="G86" s="22" t="s">
        <v>3599</v>
      </c>
      <c r="H86" s="24"/>
      <c r="I86" s="24"/>
      <c r="J86" s="19"/>
      <c r="K86" s="19"/>
      <c r="L86" s="19"/>
      <c r="M86" s="19"/>
      <c r="BE86" s="14"/>
      <c r="BF86" s="15"/>
      <c r="BG86" s="21"/>
      <c r="BH86" s="12" t="s">
        <v>151</v>
      </c>
      <c r="BI86" s="41"/>
      <c r="BJ86" s="12"/>
    </row>
    <row r="87" spans="1:62" s="3" customFormat="1" ht="21.6" x14ac:dyDescent="0.3">
      <c r="A87" s="25"/>
      <c r="B87" s="26" t="s">
        <v>3544</v>
      </c>
      <c r="C87" s="600" t="s">
        <v>3545</v>
      </c>
      <c r="D87" s="600"/>
      <c r="E87" s="600"/>
      <c r="F87" s="27" t="s">
        <v>67</v>
      </c>
      <c r="G87" s="22" t="s">
        <v>3600</v>
      </c>
      <c r="H87" s="24"/>
      <c r="I87" s="24"/>
      <c r="J87" s="19"/>
      <c r="K87" s="19"/>
      <c r="L87" s="19"/>
      <c r="M87" s="19"/>
      <c r="BE87" s="14"/>
      <c r="BF87" s="15"/>
      <c r="BG87" s="21"/>
      <c r="BH87" s="12" t="s">
        <v>3545</v>
      </c>
      <c r="BI87" s="41"/>
      <c r="BJ87" s="12"/>
    </row>
    <row r="88" spans="1:62" s="3" customFormat="1" ht="21.6" x14ac:dyDescent="0.3">
      <c r="A88" s="25"/>
      <c r="B88" s="26" t="s">
        <v>3547</v>
      </c>
      <c r="C88" s="600" t="s">
        <v>3548</v>
      </c>
      <c r="D88" s="600"/>
      <c r="E88" s="600"/>
      <c r="F88" s="27" t="s">
        <v>72</v>
      </c>
      <c r="G88" s="22" t="s">
        <v>3601</v>
      </c>
      <c r="H88" s="24"/>
      <c r="I88" s="24"/>
      <c r="J88" s="19"/>
      <c r="K88" s="19"/>
      <c r="L88" s="19"/>
      <c r="M88" s="19"/>
      <c r="BE88" s="14"/>
      <c r="BF88" s="15"/>
      <c r="BG88" s="21"/>
      <c r="BH88" s="12" t="s">
        <v>3548</v>
      </c>
      <c r="BI88" s="41"/>
      <c r="BJ88" s="12"/>
    </row>
    <row r="89" spans="1:62" s="3" customFormat="1" ht="20.399999999999999" x14ac:dyDescent="0.3">
      <c r="A89" s="36" t="s">
        <v>75</v>
      </c>
      <c r="B89" s="37" t="s">
        <v>1782</v>
      </c>
      <c r="C89" s="599" t="s">
        <v>3550</v>
      </c>
      <c r="D89" s="599"/>
      <c r="E89" s="599"/>
      <c r="F89" s="38" t="s">
        <v>38</v>
      </c>
      <c r="G89" s="39" t="s">
        <v>33</v>
      </c>
      <c r="H89" s="24"/>
      <c r="I89" s="24"/>
      <c r="J89" s="19"/>
      <c r="K89" s="19"/>
      <c r="L89" s="19"/>
      <c r="M89" s="19"/>
      <c r="BE89" s="14"/>
      <c r="BF89" s="15"/>
      <c r="BG89" s="21"/>
      <c r="BH89" s="12"/>
      <c r="BI89" s="41" t="s">
        <v>3550</v>
      </c>
      <c r="BJ89" s="12"/>
    </row>
    <row r="90" spans="1:62" s="3" customFormat="1" ht="20.399999999999999" x14ac:dyDescent="0.3">
      <c r="A90" s="36" t="s">
        <v>75</v>
      </c>
      <c r="B90" s="37" t="s">
        <v>1816</v>
      </c>
      <c r="C90" s="599" t="s">
        <v>1519</v>
      </c>
      <c r="D90" s="599"/>
      <c r="E90" s="599"/>
      <c r="F90" s="38" t="s">
        <v>72</v>
      </c>
      <c r="G90" s="39" t="s">
        <v>33</v>
      </c>
      <c r="H90" s="24"/>
      <c r="I90" s="24"/>
      <c r="J90" s="19"/>
      <c r="K90" s="19"/>
      <c r="L90" s="19"/>
      <c r="M90" s="19"/>
      <c r="BE90" s="14"/>
      <c r="BF90" s="15"/>
      <c r="BG90" s="21"/>
      <c r="BH90" s="12"/>
      <c r="BI90" s="41" t="s">
        <v>1519</v>
      </c>
      <c r="BJ90" s="12"/>
    </row>
    <row r="91" spans="1:62" s="3" customFormat="1" ht="31.8" x14ac:dyDescent="0.3">
      <c r="A91" s="36" t="s">
        <v>139</v>
      </c>
      <c r="B91" s="37" t="s">
        <v>3551</v>
      </c>
      <c r="C91" s="599" t="s">
        <v>3552</v>
      </c>
      <c r="D91" s="599"/>
      <c r="E91" s="599"/>
      <c r="F91" s="38" t="s">
        <v>112</v>
      </c>
      <c r="G91" s="39" t="s">
        <v>3602</v>
      </c>
      <c r="H91" s="24"/>
      <c r="I91" s="24"/>
      <c r="J91" s="19"/>
      <c r="K91" s="19"/>
      <c r="L91" s="19"/>
      <c r="M91" s="19"/>
      <c r="BE91" s="14"/>
      <c r="BF91" s="15"/>
      <c r="BG91" s="21"/>
      <c r="BH91" s="12"/>
      <c r="BI91" s="41" t="s">
        <v>3552</v>
      </c>
      <c r="BJ91" s="12"/>
    </row>
    <row r="92" spans="1:62" s="3" customFormat="1" ht="31.8" x14ac:dyDescent="0.3">
      <c r="A92" s="25" t="s">
        <v>126</v>
      </c>
      <c r="B92" s="26" t="s">
        <v>3554</v>
      </c>
      <c r="C92" s="600" t="s">
        <v>3555</v>
      </c>
      <c r="D92" s="600"/>
      <c r="E92" s="600"/>
      <c r="F92" s="27" t="s">
        <v>112</v>
      </c>
      <c r="G92" s="22" t="s">
        <v>3602</v>
      </c>
      <c r="H92" s="24"/>
      <c r="I92" s="24"/>
      <c r="J92" s="19"/>
      <c r="K92" s="19"/>
      <c r="L92" s="19"/>
      <c r="M92" s="19"/>
      <c r="BE92" s="14"/>
      <c r="BF92" s="15"/>
      <c r="BG92" s="21"/>
      <c r="BH92" s="12"/>
      <c r="BI92" s="41"/>
      <c r="BJ92" s="12" t="s">
        <v>3555</v>
      </c>
    </row>
    <row r="93" spans="1:62" s="3" customFormat="1" ht="15" customHeight="1" x14ac:dyDescent="0.3">
      <c r="A93" s="603" t="s">
        <v>1845</v>
      </c>
      <c r="B93" s="604"/>
      <c r="C93" s="604"/>
      <c r="D93" s="604"/>
      <c r="E93" s="604"/>
      <c r="F93" s="604"/>
      <c r="G93" s="604"/>
      <c r="H93" s="442"/>
      <c r="I93" s="442"/>
      <c r="J93" s="437"/>
      <c r="K93" s="437"/>
      <c r="L93" s="437"/>
      <c r="M93" s="437"/>
      <c r="BE93" s="14"/>
      <c r="BF93" s="15" t="s">
        <v>1845</v>
      </c>
      <c r="BG93" s="21"/>
      <c r="BH93" s="12"/>
      <c r="BI93" s="41"/>
      <c r="BJ93" s="12"/>
    </row>
    <row r="94" spans="1:62" s="3" customFormat="1" ht="21.6" x14ac:dyDescent="0.3">
      <c r="A94" s="16" t="s">
        <v>178</v>
      </c>
      <c r="B94" s="17" t="s">
        <v>3567</v>
      </c>
      <c r="C94" s="568" t="s">
        <v>3568</v>
      </c>
      <c r="D94" s="568"/>
      <c r="E94" s="568"/>
      <c r="F94" s="16" t="s">
        <v>38</v>
      </c>
      <c r="G94" s="23">
        <v>3</v>
      </c>
      <c r="H94" s="24">
        <f t="shared" si="7"/>
        <v>0</v>
      </c>
      <c r="I94" s="24">
        <f t="shared" si="8"/>
        <v>0</v>
      </c>
      <c r="J94" s="19">
        <v>0</v>
      </c>
      <c r="K94" s="19">
        <f t="shared" si="9"/>
        <v>4.72</v>
      </c>
      <c r="L94" s="19">
        <v>14.16</v>
      </c>
      <c r="M94" s="19">
        <f t="shared" ref="M94:M99" si="12">L94*1.052*1.021*1.035*1.025*1.02</f>
        <v>16.46</v>
      </c>
      <c r="BE94" s="14"/>
      <c r="BF94" s="15"/>
      <c r="BG94" s="21" t="s">
        <v>3568</v>
      </c>
      <c r="BH94" s="12"/>
      <c r="BI94" s="41"/>
      <c r="BJ94" s="12"/>
    </row>
    <row r="95" spans="1:62" s="3" customFormat="1" ht="31.8" x14ac:dyDescent="0.3">
      <c r="A95" s="16" t="s">
        <v>182</v>
      </c>
      <c r="B95" s="17" t="s">
        <v>3603</v>
      </c>
      <c r="C95" s="568" t="s">
        <v>3604</v>
      </c>
      <c r="D95" s="568"/>
      <c r="E95" s="568"/>
      <c r="F95" s="16" t="s">
        <v>38</v>
      </c>
      <c r="G95" s="23">
        <v>1</v>
      </c>
      <c r="H95" s="24">
        <f t="shared" si="7"/>
        <v>0</v>
      </c>
      <c r="I95" s="24">
        <f t="shared" si="8"/>
        <v>0</v>
      </c>
      <c r="J95" s="19">
        <v>0</v>
      </c>
      <c r="K95" s="19">
        <f t="shared" si="9"/>
        <v>150.44999999999999</v>
      </c>
      <c r="L95" s="19">
        <v>150.44999999999999</v>
      </c>
      <c r="M95" s="19">
        <f t="shared" si="12"/>
        <v>174.86</v>
      </c>
      <c r="BE95" s="14"/>
      <c r="BF95" s="15"/>
      <c r="BG95" s="21" t="s">
        <v>3604</v>
      </c>
      <c r="BH95" s="12"/>
      <c r="BI95" s="41"/>
      <c r="BJ95" s="12"/>
    </row>
    <row r="96" spans="1:62" s="3" customFormat="1" ht="21.6" x14ac:dyDescent="0.3">
      <c r="A96" s="16" t="s">
        <v>188</v>
      </c>
      <c r="B96" s="17" t="s">
        <v>3573</v>
      </c>
      <c r="C96" s="568" t="s">
        <v>3574</v>
      </c>
      <c r="D96" s="568"/>
      <c r="E96" s="568"/>
      <c r="F96" s="16" t="s">
        <v>38</v>
      </c>
      <c r="G96" s="23">
        <v>1</v>
      </c>
      <c r="H96" s="24">
        <f t="shared" si="7"/>
        <v>0</v>
      </c>
      <c r="I96" s="24">
        <f t="shared" si="8"/>
        <v>0</v>
      </c>
      <c r="J96" s="19">
        <v>0</v>
      </c>
      <c r="K96" s="19">
        <f t="shared" si="9"/>
        <v>42.7</v>
      </c>
      <c r="L96" s="19">
        <v>42.7</v>
      </c>
      <c r="M96" s="19">
        <f t="shared" si="12"/>
        <v>49.63</v>
      </c>
      <c r="BE96" s="14"/>
      <c r="BF96" s="15"/>
      <c r="BG96" s="21" t="s">
        <v>3574</v>
      </c>
      <c r="BH96" s="12"/>
      <c r="BI96" s="41"/>
      <c r="BJ96" s="12"/>
    </row>
    <row r="97" spans="1:62" s="3" customFormat="1" ht="15" customHeight="1" x14ac:dyDescent="0.3">
      <c r="A97" s="603" t="s">
        <v>1866</v>
      </c>
      <c r="B97" s="604"/>
      <c r="C97" s="604"/>
      <c r="D97" s="604"/>
      <c r="E97" s="604"/>
      <c r="F97" s="604"/>
      <c r="G97" s="604"/>
      <c r="H97" s="442"/>
      <c r="I97" s="442"/>
      <c r="J97" s="437"/>
      <c r="K97" s="437"/>
      <c r="L97" s="437"/>
      <c r="M97" s="437"/>
      <c r="BE97" s="14"/>
      <c r="BF97" s="15" t="s">
        <v>1866</v>
      </c>
      <c r="BG97" s="21"/>
      <c r="BH97" s="12"/>
      <c r="BI97" s="41"/>
      <c r="BJ97" s="12"/>
    </row>
    <row r="98" spans="1:62" s="3" customFormat="1" ht="31.8" x14ac:dyDescent="0.3">
      <c r="A98" s="16" t="s">
        <v>192</v>
      </c>
      <c r="B98" s="17" t="s">
        <v>3591</v>
      </c>
      <c r="C98" s="568" t="s">
        <v>3592</v>
      </c>
      <c r="D98" s="568"/>
      <c r="E98" s="568"/>
      <c r="F98" s="16" t="s">
        <v>1257</v>
      </c>
      <c r="G98" s="24">
        <v>0.6</v>
      </c>
      <c r="H98" s="24">
        <f t="shared" si="7"/>
        <v>0</v>
      </c>
      <c r="I98" s="24">
        <f t="shared" si="8"/>
        <v>0</v>
      </c>
      <c r="J98" s="19">
        <v>0</v>
      </c>
      <c r="K98" s="19">
        <f t="shared" si="9"/>
        <v>365.8</v>
      </c>
      <c r="L98" s="19">
        <v>219.48</v>
      </c>
      <c r="M98" s="19">
        <f t="shared" si="12"/>
        <v>255.09</v>
      </c>
      <c r="BE98" s="14"/>
      <c r="BF98" s="15"/>
      <c r="BG98" s="21" t="s">
        <v>3592</v>
      </c>
      <c r="BH98" s="12"/>
      <c r="BI98" s="41"/>
      <c r="BJ98" s="12"/>
    </row>
    <row r="99" spans="1:62" s="3" customFormat="1" ht="15" customHeight="1" x14ac:dyDescent="0.3">
      <c r="A99" s="603" t="s">
        <v>1896</v>
      </c>
      <c r="B99" s="604"/>
      <c r="C99" s="604"/>
      <c r="D99" s="604"/>
      <c r="E99" s="604"/>
      <c r="F99" s="604"/>
      <c r="G99" s="604"/>
      <c r="H99" s="349"/>
      <c r="I99" s="349"/>
      <c r="J99" s="349"/>
      <c r="K99" s="349"/>
      <c r="L99" s="349"/>
      <c r="M99" s="350">
        <f t="shared" si="12"/>
        <v>0</v>
      </c>
      <c r="BE99" s="14"/>
      <c r="BF99" s="15" t="s">
        <v>1896</v>
      </c>
      <c r="BG99" s="21"/>
      <c r="BH99" s="12"/>
      <c r="BI99" s="41"/>
      <c r="BJ99" s="12"/>
    </row>
    <row r="100" spans="1:62" s="3" customFormat="1" ht="15" customHeight="1" x14ac:dyDescent="0.3">
      <c r="A100" s="603" t="s">
        <v>3605</v>
      </c>
      <c r="B100" s="604"/>
      <c r="C100" s="604"/>
      <c r="D100" s="604"/>
      <c r="E100" s="604"/>
      <c r="F100" s="604"/>
      <c r="G100" s="604"/>
      <c r="H100" s="59"/>
      <c r="I100" s="59"/>
      <c r="J100" s="59"/>
      <c r="K100" s="59"/>
      <c r="L100" s="59"/>
      <c r="M100" s="60"/>
      <c r="BE100" s="14"/>
      <c r="BF100" s="15" t="s">
        <v>3605</v>
      </c>
      <c r="BG100" s="21"/>
      <c r="BH100" s="12"/>
      <c r="BI100" s="41"/>
      <c r="BJ100" s="12"/>
    </row>
    <row r="101" spans="1:62" s="3" customFormat="1" ht="15" customHeight="1" x14ac:dyDescent="0.3">
      <c r="A101" s="603" t="s">
        <v>3606</v>
      </c>
      <c r="B101" s="604"/>
      <c r="C101" s="604"/>
      <c r="D101" s="604"/>
      <c r="E101" s="604"/>
      <c r="F101" s="604"/>
      <c r="G101" s="604"/>
      <c r="H101" s="59"/>
      <c r="I101" s="59"/>
      <c r="J101" s="59"/>
      <c r="K101" s="59"/>
      <c r="L101" s="59"/>
      <c r="M101" s="60"/>
      <c r="BE101" s="14"/>
      <c r="BF101" s="15" t="s">
        <v>3606</v>
      </c>
      <c r="BG101" s="21"/>
      <c r="BH101" s="12"/>
      <c r="BI101" s="41"/>
      <c r="BJ101" s="12"/>
    </row>
    <row r="102" spans="1:62" s="287" customFormat="1" ht="20.25" customHeight="1" x14ac:dyDescent="0.3">
      <c r="A102" s="578" t="s">
        <v>57</v>
      </c>
      <c r="B102" s="579"/>
      <c r="C102" s="579"/>
      <c r="D102" s="579"/>
      <c r="E102" s="579"/>
      <c r="F102" s="579"/>
      <c r="G102" s="579"/>
      <c r="H102" s="312"/>
      <c r="I102" s="296">
        <f>SUM(I13:I98)</f>
        <v>14794.5</v>
      </c>
      <c r="J102" s="297">
        <f>SUM(J13:J98)</f>
        <v>17753.45</v>
      </c>
      <c r="K102" s="296"/>
      <c r="L102" s="298">
        <f>SUM(L13:L98)</f>
        <v>29257.42</v>
      </c>
      <c r="M102" s="299">
        <f>SUM(M13:M98)</f>
        <v>33028.839999999997</v>
      </c>
      <c r="N102" s="3"/>
      <c r="O102" s="3"/>
    </row>
    <row r="103" spans="1:62" s="289" customFormat="1" ht="20.25" customHeight="1" thickBot="1" x14ac:dyDescent="0.35">
      <c r="A103" s="571" t="s">
        <v>5737</v>
      </c>
      <c r="B103" s="572"/>
      <c r="C103" s="572"/>
      <c r="D103" s="572"/>
      <c r="E103" s="572"/>
      <c r="F103" s="572"/>
      <c r="G103" s="572"/>
      <c r="H103" s="288"/>
      <c r="I103" s="581">
        <f>I102+L102</f>
        <v>44051.92</v>
      </c>
      <c r="J103" s="582"/>
      <c r="K103" s="582"/>
      <c r="L103" s="582"/>
      <c r="M103" s="583"/>
    </row>
    <row r="104" spans="1:62" s="289" customFormat="1" ht="20.25" customHeight="1" thickBot="1" x14ac:dyDescent="0.35">
      <c r="A104" s="571" t="s">
        <v>5738</v>
      </c>
      <c r="B104" s="572"/>
      <c r="C104" s="572"/>
      <c r="D104" s="572"/>
      <c r="E104" s="572"/>
      <c r="F104" s="572"/>
      <c r="G104" s="572"/>
      <c r="H104" s="288"/>
      <c r="I104" s="573">
        <f>J102+M102</f>
        <v>50782.29</v>
      </c>
      <c r="J104" s="574"/>
      <c r="K104" s="574"/>
      <c r="L104" s="574"/>
      <c r="M104" s="575"/>
      <c r="O104" s="468"/>
    </row>
    <row r="108" spans="1:62" ht="11.25" customHeight="1" x14ac:dyDescent="0.2">
      <c r="L108" s="52"/>
    </row>
  </sheetData>
  <autoFilter ref="A10:M104" xr:uid="{00000000-0001-0000-1A00-000000000000}">
    <filterColumn colId="2" showButton="0"/>
    <filterColumn colId="3" showButton="0"/>
  </autoFilter>
  <mergeCells count="103">
    <mergeCell ref="C15:E15"/>
    <mergeCell ref="C16:E16"/>
    <mergeCell ref="C17:E17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2:G12"/>
    <mergeCell ref="A11:G11"/>
    <mergeCell ref="A40:G40"/>
    <mergeCell ref="C35:E35"/>
    <mergeCell ref="C36:E36"/>
    <mergeCell ref="C37:E37"/>
    <mergeCell ref="C39:E39"/>
    <mergeCell ref="A38:G38"/>
    <mergeCell ref="C18:E18"/>
    <mergeCell ref="C19:E19"/>
    <mergeCell ref="C30:E30"/>
    <mergeCell ref="C31:E31"/>
    <mergeCell ref="C32:E32"/>
    <mergeCell ref="C33:E33"/>
    <mergeCell ref="C34:E34"/>
    <mergeCell ref="C25:E25"/>
    <mergeCell ref="C27:E27"/>
    <mergeCell ref="C28:E28"/>
    <mergeCell ref="C29:E29"/>
    <mergeCell ref="A26:G26"/>
    <mergeCell ref="C20:E20"/>
    <mergeCell ref="C21:E21"/>
    <mergeCell ref="C22:E22"/>
    <mergeCell ref="C23:E23"/>
    <mergeCell ref="C24:E24"/>
    <mergeCell ref="C45:E45"/>
    <mergeCell ref="C46:E46"/>
    <mergeCell ref="C47:E47"/>
    <mergeCell ref="C48:E48"/>
    <mergeCell ref="C49:E49"/>
    <mergeCell ref="C43:E43"/>
    <mergeCell ref="C44:E44"/>
    <mergeCell ref="A42:G42"/>
    <mergeCell ref="A41:G41"/>
    <mergeCell ref="A60:G60"/>
    <mergeCell ref="C55:E55"/>
    <mergeCell ref="C56:E56"/>
    <mergeCell ref="C57:E57"/>
    <mergeCell ref="C58:E58"/>
    <mergeCell ref="C59:E59"/>
    <mergeCell ref="C50:E50"/>
    <mergeCell ref="C52:E52"/>
    <mergeCell ref="C53:E53"/>
    <mergeCell ref="C54:E54"/>
    <mergeCell ref="A51:G51"/>
    <mergeCell ref="C65:E65"/>
    <mergeCell ref="C68:E68"/>
    <mergeCell ref="C69:E69"/>
    <mergeCell ref="A67:G67"/>
    <mergeCell ref="A66:G66"/>
    <mergeCell ref="C61:E61"/>
    <mergeCell ref="C62:E62"/>
    <mergeCell ref="C63:E63"/>
    <mergeCell ref="C64:E64"/>
    <mergeCell ref="C75:E75"/>
    <mergeCell ref="C76:E76"/>
    <mergeCell ref="C77:E77"/>
    <mergeCell ref="C78:E78"/>
    <mergeCell ref="C79:E79"/>
    <mergeCell ref="C70:E70"/>
    <mergeCell ref="C71:E71"/>
    <mergeCell ref="C73:E73"/>
    <mergeCell ref="A74:G74"/>
    <mergeCell ref="A72:G72"/>
    <mergeCell ref="C85:E85"/>
    <mergeCell ref="C86:E86"/>
    <mergeCell ref="C87:E87"/>
    <mergeCell ref="C88:E88"/>
    <mergeCell ref="C89:E89"/>
    <mergeCell ref="C80:E80"/>
    <mergeCell ref="C83:E83"/>
    <mergeCell ref="A84:G84"/>
    <mergeCell ref="A82:G82"/>
    <mergeCell ref="A81:G81"/>
    <mergeCell ref="I103:M103"/>
    <mergeCell ref="A104:G104"/>
    <mergeCell ref="I104:M104"/>
    <mergeCell ref="C95:E95"/>
    <mergeCell ref="C96:E96"/>
    <mergeCell ref="C98:E98"/>
    <mergeCell ref="A99:G99"/>
    <mergeCell ref="A97:G97"/>
    <mergeCell ref="C90:E90"/>
    <mergeCell ref="C91:E91"/>
    <mergeCell ref="C92:E92"/>
    <mergeCell ref="C94:E94"/>
    <mergeCell ref="A93:G93"/>
    <mergeCell ref="A102:G102"/>
    <mergeCell ref="A103:G103"/>
    <mergeCell ref="A101:G101"/>
    <mergeCell ref="A100:G100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30">
    <tabColor theme="4" tint="0.59999389629810485"/>
    <pageSetUpPr fitToPage="1"/>
  </sheetPr>
  <dimension ref="A1:BL301"/>
  <sheetViews>
    <sheetView topLeftCell="A285" zoomScale="110" zoomScaleNormal="110" workbookViewId="0">
      <selection activeCell="A299" sqref="A299:XFD301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4.5546875" style="1" customWidth="1"/>
    <col min="4" max="4" width="13.5546875" style="1" customWidth="1"/>
    <col min="5" max="5" width="16.88671875" style="1" customWidth="1"/>
    <col min="6" max="7" width="10.6640625" style="1" customWidth="1"/>
    <col min="8" max="8" width="16.44140625" style="52" customWidth="1"/>
    <col min="9" max="13" width="25" style="52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6" width="172.5546875" style="2" hidden="1" customWidth="1"/>
    <col min="57" max="57" width="34.109375" style="2" hidden="1" customWidth="1"/>
    <col min="58" max="58" width="172.5546875" style="2" hidden="1" customWidth="1"/>
    <col min="59" max="61" width="34.109375" style="2" hidden="1" customWidth="1"/>
    <col min="62" max="64" width="127.5546875" style="2" hidden="1" customWidth="1"/>
    <col min="65" max="16384" width="9.109375" style="1"/>
  </cols>
  <sheetData>
    <row r="1" spans="1:59" s="3" customFormat="1" ht="14.4" x14ac:dyDescent="0.3">
      <c r="A1" s="78" t="s">
        <v>5579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59" s="3" customFormat="1" ht="29.2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9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9" s="3" customFormat="1" ht="14.4" x14ac:dyDescent="0.3">
      <c r="A5" s="588" t="s">
        <v>3853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E5" s="6" t="s">
        <v>3853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9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9" s="3" customFormat="1" ht="14.4" x14ac:dyDescent="0.3">
      <c r="A7" s="4"/>
      <c r="B7" s="8" t="s">
        <v>5</v>
      </c>
      <c r="C7" s="577" t="s">
        <v>3854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9" s="3" customFormat="1" ht="15" thickBot="1" x14ac:dyDescent="0.35">
      <c r="A8" s="4"/>
      <c r="B8" s="8"/>
      <c r="C8" s="45"/>
      <c r="D8" s="45"/>
      <c r="E8" s="45"/>
      <c r="F8" s="46"/>
      <c r="G8" s="45"/>
      <c r="H8" s="53"/>
      <c r="I8" s="53"/>
      <c r="J8" s="88"/>
      <c r="K8" s="88"/>
      <c r="L8" s="88"/>
      <c r="M8" s="88"/>
    </row>
    <row r="9" spans="1:59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9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9" s="3" customFormat="1" ht="15" customHeight="1" x14ac:dyDescent="0.3">
      <c r="A11" s="601" t="s">
        <v>3855</v>
      </c>
      <c r="B11" s="602"/>
      <c r="C11" s="602"/>
      <c r="D11" s="602"/>
      <c r="E11" s="602"/>
      <c r="F11" s="602"/>
      <c r="G11" s="602"/>
      <c r="H11" s="82"/>
      <c r="I11" s="82"/>
      <c r="J11" s="82"/>
      <c r="K11" s="82"/>
      <c r="L11" s="82"/>
      <c r="M11" s="83"/>
      <c r="BD11" s="14" t="s">
        <v>3855</v>
      </c>
    </row>
    <row r="12" spans="1:59" s="3" customFormat="1" ht="31.8" x14ac:dyDescent="0.3">
      <c r="A12" s="16" t="s">
        <v>15</v>
      </c>
      <c r="B12" s="17" t="s">
        <v>1728</v>
      </c>
      <c r="C12" s="568" t="s">
        <v>1729</v>
      </c>
      <c r="D12" s="568"/>
      <c r="E12" s="568"/>
      <c r="F12" s="16" t="s">
        <v>122</v>
      </c>
      <c r="G12" s="29">
        <v>0.21149999999999999</v>
      </c>
      <c r="H12" s="55">
        <f>I12/G12</f>
        <v>163253.76000000001</v>
      </c>
      <c r="I12" s="55">
        <f>J12/1.2</f>
        <v>34528.17</v>
      </c>
      <c r="J12" s="19">
        <v>41433.800000000003</v>
      </c>
      <c r="K12" s="19">
        <f>L12/G12</f>
        <v>0</v>
      </c>
      <c r="L12" s="19">
        <f>M12/1.2</f>
        <v>0</v>
      </c>
      <c r="M12" s="19">
        <v>0</v>
      </c>
      <c r="BD12" s="14"/>
      <c r="BE12" s="21" t="s">
        <v>1729</v>
      </c>
    </row>
    <row r="13" spans="1:59" s="3" customFormat="1" ht="21.6" x14ac:dyDescent="0.3">
      <c r="A13" s="16" t="s">
        <v>20</v>
      </c>
      <c r="B13" s="17" t="s">
        <v>120</v>
      </c>
      <c r="C13" s="568" t="s">
        <v>121</v>
      </c>
      <c r="D13" s="568"/>
      <c r="E13" s="568"/>
      <c r="F13" s="16" t="s">
        <v>122</v>
      </c>
      <c r="G13" s="18">
        <v>0.14099999999999999</v>
      </c>
      <c r="H13" s="55">
        <f t="shared" ref="H13:H75" si="0">I13/G13</f>
        <v>75174.61</v>
      </c>
      <c r="I13" s="55">
        <f t="shared" ref="I13:I75" si="1">J13/1.2</f>
        <v>10599.62</v>
      </c>
      <c r="J13" s="19">
        <v>12719.54</v>
      </c>
      <c r="K13" s="19">
        <f t="shared" ref="K13:K75" si="2">L13/G13</f>
        <v>0</v>
      </c>
      <c r="L13" s="19">
        <f t="shared" ref="L13:L75" si="3">M13/1.2</f>
        <v>0</v>
      </c>
      <c r="M13" s="19">
        <v>0</v>
      </c>
      <c r="BD13" s="14"/>
      <c r="BE13" s="21" t="s">
        <v>121</v>
      </c>
    </row>
    <row r="14" spans="1:59" s="3" customFormat="1" ht="15" customHeight="1" x14ac:dyDescent="0.3">
      <c r="A14" s="603" t="s">
        <v>3856</v>
      </c>
      <c r="B14" s="604"/>
      <c r="C14" s="604"/>
      <c r="D14" s="604"/>
      <c r="E14" s="604"/>
      <c r="F14" s="604"/>
      <c r="G14" s="604"/>
      <c r="H14" s="436"/>
      <c r="I14" s="436"/>
      <c r="J14" s="437"/>
      <c r="K14" s="437"/>
      <c r="L14" s="437"/>
      <c r="M14" s="437"/>
      <c r="BD14" s="14"/>
      <c r="BE14" s="21"/>
      <c r="BF14" s="15" t="s">
        <v>3856</v>
      </c>
    </row>
    <row r="15" spans="1:59" s="3" customFormat="1" ht="21.6" x14ac:dyDescent="0.3">
      <c r="A15" s="16" t="s">
        <v>22</v>
      </c>
      <c r="B15" s="17" t="s">
        <v>1731</v>
      </c>
      <c r="C15" s="568" t="s">
        <v>1732</v>
      </c>
      <c r="D15" s="568"/>
      <c r="E15" s="568"/>
      <c r="F15" s="16" t="s">
        <v>64</v>
      </c>
      <c r="G15" s="30">
        <v>0.47</v>
      </c>
      <c r="H15" s="55">
        <f t="shared" si="0"/>
        <v>17888.36</v>
      </c>
      <c r="I15" s="55">
        <f t="shared" si="1"/>
        <v>8407.5300000000007</v>
      </c>
      <c r="J15" s="19">
        <v>10089.040000000001</v>
      </c>
      <c r="K15" s="19">
        <f t="shared" si="2"/>
        <v>9170.1299999999992</v>
      </c>
      <c r="L15" s="19">
        <f t="shared" si="3"/>
        <v>4309.96</v>
      </c>
      <c r="M15" s="19">
        <v>5171.95</v>
      </c>
      <c r="BD15" s="14"/>
      <c r="BE15" s="21" t="s">
        <v>1732</v>
      </c>
      <c r="BF15" s="15"/>
    </row>
    <row r="16" spans="1:59" s="3" customFormat="1" ht="20.399999999999999" x14ac:dyDescent="0.3">
      <c r="A16" s="25"/>
      <c r="B16" s="26" t="s">
        <v>1689</v>
      </c>
      <c r="C16" s="600" t="s">
        <v>1690</v>
      </c>
      <c r="D16" s="600"/>
      <c r="E16" s="600"/>
      <c r="F16" s="27" t="s">
        <v>72</v>
      </c>
      <c r="G16" s="22" t="s">
        <v>3857</v>
      </c>
      <c r="H16" s="55"/>
      <c r="I16" s="55"/>
      <c r="J16" s="19"/>
      <c r="K16" s="19"/>
      <c r="L16" s="19"/>
      <c r="M16" s="19"/>
      <c r="BD16" s="14"/>
      <c r="BE16" s="21"/>
      <c r="BF16" s="15"/>
      <c r="BG16" s="12" t="s">
        <v>1690</v>
      </c>
    </row>
    <row r="17" spans="1:59" s="3" customFormat="1" ht="20.399999999999999" x14ac:dyDescent="0.3">
      <c r="A17" s="25"/>
      <c r="B17" s="26" t="s">
        <v>1734</v>
      </c>
      <c r="C17" s="600" t="s">
        <v>1735</v>
      </c>
      <c r="D17" s="600"/>
      <c r="E17" s="600"/>
      <c r="F17" s="27" t="s">
        <v>72</v>
      </c>
      <c r="G17" s="22" t="s">
        <v>3858</v>
      </c>
      <c r="H17" s="55"/>
      <c r="I17" s="55"/>
      <c r="J17" s="19"/>
      <c r="K17" s="19"/>
      <c r="L17" s="19"/>
      <c r="M17" s="19"/>
      <c r="BD17" s="14"/>
      <c r="BE17" s="21"/>
      <c r="BF17" s="15"/>
      <c r="BG17" s="12" t="s">
        <v>1735</v>
      </c>
    </row>
    <row r="18" spans="1:59" s="3" customFormat="1" ht="21.6" x14ac:dyDescent="0.3">
      <c r="A18" s="25"/>
      <c r="B18" s="26" t="s">
        <v>603</v>
      </c>
      <c r="C18" s="600" t="s">
        <v>604</v>
      </c>
      <c r="D18" s="600"/>
      <c r="E18" s="600"/>
      <c r="F18" s="27" t="s">
        <v>605</v>
      </c>
      <c r="G18" s="22" t="s">
        <v>3859</v>
      </c>
      <c r="H18" s="55"/>
      <c r="I18" s="55"/>
      <c r="J18" s="19"/>
      <c r="K18" s="19"/>
      <c r="L18" s="19"/>
      <c r="M18" s="19"/>
      <c r="BD18" s="14"/>
      <c r="BE18" s="21"/>
      <c r="BF18" s="15"/>
      <c r="BG18" s="12" t="s">
        <v>604</v>
      </c>
    </row>
    <row r="19" spans="1:59" s="3" customFormat="1" ht="21.6" x14ac:dyDescent="0.3">
      <c r="A19" s="16" t="s">
        <v>27</v>
      </c>
      <c r="B19" s="17" t="s">
        <v>3860</v>
      </c>
      <c r="C19" s="568" t="s">
        <v>3861</v>
      </c>
      <c r="D19" s="568"/>
      <c r="E19" s="568"/>
      <c r="F19" s="16" t="s">
        <v>112</v>
      </c>
      <c r="G19" s="23">
        <v>47</v>
      </c>
      <c r="H19" s="55">
        <f t="shared" si="0"/>
        <v>0</v>
      </c>
      <c r="I19" s="55">
        <f t="shared" si="1"/>
        <v>0</v>
      </c>
      <c r="J19" s="19">
        <v>0</v>
      </c>
      <c r="K19" s="19">
        <f t="shared" si="2"/>
        <v>495.61</v>
      </c>
      <c r="L19" s="19">
        <f t="shared" si="3"/>
        <v>23293.82</v>
      </c>
      <c r="M19" s="19">
        <v>27952.58</v>
      </c>
      <c r="BD19" s="14"/>
      <c r="BE19" s="21" t="s">
        <v>3861</v>
      </c>
      <c r="BF19" s="15"/>
      <c r="BG19" s="12"/>
    </row>
    <row r="20" spans="1:59" s="3" customFormat="1" ht="15" customHeight="1" x14ac:dyDescent="0.3">
      <c r="A20" s="603" t="s">
        <v>3862</v>
      </c>
      <c r="B20" s="604"/>
      <c r="C20" s="604"/>
      <c r="D20" s="604"/>
      <c r="E20" s="604"/>
      <c r="F20" s="604"/>
      <c r="G20" s="604"/>
      <c r="H20" s="436"/>
      <c r="I20" s="436"/>
      <c r="J20" s="437"/>
      <c r="K20" s="437"/>
      <c r="L20" s="437"/>
      <c r="M20" s="437"/>
      <c r="BD20" s="14"/>
      <c r="BE20" s="21"/>
      <c r="BF20" s="15" t="s">
        <v>3862</v>
      </c>
      <c r="BG20" s="12"/>
    </row>
    <row r="21" spans="1:59" s="3" customFormat="1" ht="21.6" x14ac:dyDescent="0.3">
      <c r="A21" s="16" t="s">
        <v>35</v>
      </c>
      <c r="B21" s="17" t="s">
        <v>3863</v>
      </c>
      <c r="C21" s="568" t="s">
        <v>3864</v>
      </c>
      <c r="D21" s="568"/>
      <c r="E21" s="568"/>
      <c r="F21" s="16" t="s">
        <v>1257</v>
      </c>
      <c r="G21" s="24">
        <v>1.3</v>
      </c>
      <c r="H21" s="55">
        <f t="shared" si="0"/>
        <v>9204.27</v>
      </c>
      <c r="I21" s="55">
        <f t="shared" si="1"/>
        <v>11965.55</v>
      </c>
      <c r="J21" s="19">
        <v>14358.66</v>
      </c>
      <c r="K21" s="19">
        <f t="shared" si="2"/>
        <v>4987.49</v>
      </c>
      <c r="L21" s="19">
        <f t="shared" si="3"/>
        <v>6483.74</v>
      </c>
      <c r="M21" s="19">
        <v>7780.49</v>
      </c>
      <c r="BD21" s="14"/>
      <c r="BE21" s="21" t="s">
        <v>3864</v>
      </c>
      <c r="BF21" s="15"/>
      <c r="BG21" s="12"/>
    </row>
    <row r="22" spans="1:59" s="3" customFormat="1" ht="20.399999999999999" x14ac:dyDescent="0.3">
      <c r="A22" s="25"/>
      <c r="B22" s="26" t="s">
        <v>1689</v>
      </c>
      <c r="C22" s="600" t="s">
        <v>1690</v>
      </c>
      <c r="D22" s="600"/>
      <c r="E22" s="600"/>
      <c r="F22" s="27" t="s">
        <v>72</v>
      </c>
      <c r="G22" s="22" t="s">
        <v>3865</v>
      </c>
      <c r="H22" s="55"/>
      <c r="I22" s="55"/>
      <c r="J22" s="19"/>
      <c r="K22" s="19"/>
      <c r="L22" s="19"/>
      <c r="M22" s="19"/>
      <c r="BD22" s="14"/>
      <c r="BE22" s="21"/>
      <c r="BF22" s="15"/>
      <c r="BG22" s="12" t="s">
        <v>1690</v>
      </c>
    </row>
    <row r="23" spans="1:59" s="3" customFormat="1" ht="20.399999999999999" x14ac:dyDescent="0.3">
      <c r="A23" s="25"/>
      <c r="B23" s="26" t="s">
        <v>1734</v>
      </c>
      <c r="C23" s="600" t="s">
        <v>1735</v>
      </c>
      <c r="D23" s="600"/>
      <c r="E23" s="600"/>
      <c r="F23" s="27" t="s">
        <v>72</v>
      </c>
      <c r="G23" s="22" t="s">
        <v>3866</v>
      </c>
      <c r="H23" s="55"/>
      <c r="I23" s="55"/>
      <c r="J23" s="19"/>
      <c r="K23" s="19"/>
      <c r="L23" s="19"/>
      <c r="M23" s="19"/>
      <c r="BD23" s="14"/>
      <c r="BE23" s="21"/>
      <c r="BF23" s="15"/>
      <c r="BG23" s="12" t="s">
        <v>1735</v>
      </c>
    </row>
    <row r="24" spans="1:59" s="3" customFormat="1" ht="21.6" x14ac:dyDescent="0.3">
      <c r="A24" s="25"/>
      <c r="B24" s="26" t="s">
        <v>603</v>
      </c>
      <c r="C24" s="600" t="s">
        <v>604</v>
      </c>
      <c r="D24" s="600"/>
      <c r="E24" s="600"/>
      <c r="F24" s="27" t="s">
        <v>605</v>
      </c>
      <c r="G24" s="22" t="s">
        <v>3867</v>
      </c>
      <c r="H24" s="55"/>
      <c r="I24" s="55"/>
      <c r="J24" s="19"/>
      <c r="K24" s="19"/>
      <c r="L24" s="19"/>
      <c r="M24" s="19"/>
      <c r="BD24" s="14"/>
      <c r="BE24" s="21"/>
      <c r="BF24" s="15"/>
      <c r="BG24" s="12" t="s">
        <v>604</v>
      </c>
    </row>
    <row r="25" spans="1:59" s="3" customFormat="1" ht="21.6" x14ac:dyDescent="0.3">
      <c r="A25" s="16" t="s">
        <v>40</v>
      </c>
      <c r="B25" s="17" t="s">
        <v>3868</v>
      </c>
      <c r="C25" s="568" t="s">
        <v>3869</v>
      </c>
      <c r="D25" s="568"/>
      <c r="E25" s="568"/>
      <c r="F25" s="16" t="s">
        <v>67</v>
      </c>
      <c r="G25" s="42">
        <v>6.1129999999999997E-2</v>
      </c>
      <c r="H25" s="55">
        <f t="shared" si="0"/>
        <v>0</v>
      </c>
      <c r="I25" s="55">
        <f t="shared" si="1"/>
        <v>0</v>
      </c>
      <c r="J25" s="19">
        <v>0</v>
      </c>
      <c r="K25" s="19">
        <f t="shared" si="2"/>
        <v>53610.5</v>
      </c>
      <c r="L25" s="19">
        <f t="shared" si="3"/>
        <v>3277.21</v>
      </c>
      <c r="M25" s="19">
        <v>3932.65</v>
      </c>
      <c r="BD25" s="14"/>
      <c r="BE25" s="21" t="s">
        <v>3869</v>
      </c>
      <c r="BF25" s="15"/>
      <c r="BG25" s="12"/>
    </row>
    <row r="26" spans="1:59" s="3" customFormat="1" ht="15" customHeight="1" x14ac:dyDescent="0.3">
      <c r="A26" s="603" t="s">
        <v>3870</v>
      </c>
      <c r="B26" s="604"/>
      <c r="C26" s="604"/>
      <c r="D26" s="604"/>
      <c r="E26" s="604"/>
      <c r="F26" s="604"/>
      <c r="G26" s="604"/>
      <c r="H26" s="436"/>
      <c r="I26" s="436"/>
      <c r="J26" s="437"/>
      <c r="K26" s="437"/>
      <c r="L26" s="437"/>
      <c r="M26" s="437"/>
      <c r="BD26" s="14"/>
      <c r="BE26" s="21"/>
      <c r="BF26" s="15" t="s">
        <v>3870</v>
      </c>
      <c r="BG26" s="12"/>
    </row>
    <row r="27" spans="1:59" s="3" customFormat="1" ht="31.8" x14ac:dyDescent="0.3">
      <c r="A27" s="16" t="s">
        <v>47</v>
      </c>
      <c r="B27" s="17" t="s">
        <v>3871</v>
      </c>
      <c r="C27" s="568" t="s">
        <v>3872</v>
      </c>
      <c r="D27" s="568"/>
      <c r="E27" s="568"/>
      <c r="F27" s="16" t="s">
        <v>64</v>
      </c>
      <c r="G27" s="30">
        <v>0.16</v>
      </c>
      <c r="H27" s="55">
        <f t="shared" si="0"/>
        <v>22782.44</v>
      </c>
      <c r="I27" s="55">
        <f t="shared" si="1"/>
        <v>3645.19</v>
      </c>
      <c r="J27" s="19">
        <v>4374.2299999999996</v>
      </c>
      <c r="K27" s="19">
        <f t="shared" si="2"/>
        <v>6035.19</v>
      </c>
      <c r="L27" s="19">
        <f t="shared" si="3"/>
        <v>965.63</v>
      </c>
      <c r="M27" s="19">
        <v>1158.76</v>
      </c>
      <c r="BD27" s="14"/>
      <c r="BE27" s="21" t="s">
        <v>3872</v>
      </c>
      <c r="BF27" s="15"/>
      <c r="BG27" s="12"/>
    </row>
    <row r="28" spans="1:59" s="3" customFormat="1" ht="20.399999999999999" x14ac:dyDescent="0.3">
      <c r="A28" s="25"/>
      <c r="B28" s="26" t="s">
        <v>1689</v>
      </c>
      <c r="C28" s="600" t="s">
        <v>1690</v>
      </c>
      <c r="D28" s="600"/>
      <c r="E28" s="600"/>
      <c r="F28" s="27" t="s">
        <v>72</v>
      </c>
      <c r="G28" s="22" t="s">
        <v>3873</v>
      </c>
      <c r="H28" s="55"/>
      <c r="I28" s="55"/>
      <c r="J28" s="19"/>
      <c r="K28" s="19"/>
      <c r="L28" s="19"/>
      <c r="M28" s="19"/>
      <c r="BD28" s="14"/>
      <c r="BE28" s="21"/>
      <c r="BF28" s="15"/>
      <c r="BG28" s="12" t="s">
        <v>1690</v>
      </c>
    </row>
    <row r="29" spans="1:59" s="3" customFormat="1" ht="21.6" x14ac:dyDescent="0.3">
      <c r="A29" s="25"/>
      <c r="B29" s="26" t="s">
        <v>1229</v>
      </c>
      <c r="C29" s="600" t="s">
        <v>1230</v>
      </c>
      <c r="D29" s="600"/>
      <c r="E29" s="600"/>
      <c r="F29" s="27" t="s">
        <v>67</v>
      </c>
      <c r="G29" s="22" t="s">
        <v>3874</v>
      </c>
      <c r="H29" s="55"/>
      <c r="I29" s="55"/>
      <c r="J29" s="19"/>
      <c r="K29" s="19"/>
      <c r="L29" s="19"/>
      <c r="M29" s="19"/>
      <c r="BD29" s="14"/>
      <c r="BE29" s="21"/>
      <c r="BF29" s="15"/>
      <c r="BG29" s="12" t="s">
        <v>1230</v>
      </c>
    </row>
    <row r="30" spans="1:59" s="3" customFormat="1" ht="20.399999999999999" x14ac:dyDescent="0.3">
      <c r="A30" s="25"/>
      <c r="B30" s="26" t="s">
        <v>1734</v>
      </c>
      <c r="C30" s="600" t="s">
        <v>1735</v>
      </c>
      <c r="D30" s="600"/>
      <c r="E30" s="600"/>
      <c r="F30" s="27" t="s">
        <v>72</v>
      </c>
      <c r="G30" s="22" t="s">
        <v>3875</v>
      </c>
      <c r="H30" s="55"/>
      <c r="I30" s="55"/>
      <c r="J30" s="19"/>
      <c r="K30" s="19"/>
      <c r="L30" s="19"/>
      <c r="M30" s="19"/>
      <c r="BD30" s="14"/>
      <c r="BE30" s="21"/>
      <c r="BF30" s="15"/>
      <c r="BG30" s="12" t="s">
        <v>1735</v>
      </c>
    </row>
    <row r="31" spans="1:59" s="3" customFormat="1" ht="21.6" x14ac:dyDescent="0.3">
      <c r="A31" s="25"/>
      <c r="B31" s="26" t="s">
        <v>603</v>
      </c>
      <c r="C31" s="600" t="s">
        <v>604</v>
      </c>
      <c r="D31" s="600"/>
      <c r="E31" s="600"/>
      <c r="F31" s="27" t="s">
        <v>605</v>
      </c>
      <c r="G31" s="22" t="s">
        <v>3876</v>
      </c>
      <c r="H31" s="55"/>
      <c r="I31" s="55"/>
      <c r="J31" s="19"/>
      <c r="K31" s="19"/>
      <c r="L31" s="19"/>
      <c r="M31" s="19"/>
      <c r="BD31" s="14"/>
      <c r="BE31" s="21"/>
      <c r="BF31" s="15"/>
      <c r="BG31" s="12" t="s">
        <v>604</v>
      </c>
    </row>
    <row r="32" spans="1:59" s="3" customFormat="1" ht="21.6" x14ac:dyDescent="0.3">
      <c r="A32" s="16" t="s">
        <v>52</v>
      </c>
      <c r="B32" s="17" t="s">
        <v>3860</v>
      </c>
      <c r="C32" s="568" t="s">
        <v>3861</v>
      </c>
      <c r="D32" s="568"/>
      <c r="E32" s="568"/>
      <c r="F32" s="16" t="s">
        <v>112</v>
      </c>
      <c r="G32" s="23">
        <v>16</v>
      </c>
      <c r="H32" s="55">
        <f t="shared" si="0"/>
        <v>0</v>
      </c>
      <c r="I32" s="55">
        <f t="shared" si="1"/>
        <v>0</v>
      </c>
      <c r="J32" s="19">
        <v>0</v>
      </c>
      <c r="K32" s="19">
        <f t="shared" si="2"/>
        <v>495.61</v>
      </c>
      <c r="L32" s="19">
        <f t="shared" si="3"/>
        <v>7929.81</v>
      </c>
      <c r="M32" s="19">
        <v>9515.77</v>
      </c>
      <c r="BD32" s="14"/>
      <c r="BE32" s="21" t="s">
        <v>3861</v>
      </c>
      <c r="BF32" s="15"/>
      <c r="BG32" s="12"/>
    </row>
    <row r="33" spans="1:59" s="3" customFormat="1" ht="15" customHeight="1" x14ac:dyDescent="0.3">
      <c r="A33" s="603" t="s">
        <v>3877</v>
      </c>
      <c r="B33" s="604"/>
      <c r="C33" s="604"/>
      <c r="D33" s="604"/>
      <c r="E33" s="604"/>
      <c r="F33" s="604"/>
      <c r="G33" s="604"/>
      <c r="H33" s="436"/>
      <c r="I33" s="436"/>
      <c r="J33" s="437"/>
      <c r="K33" s="437"/>
      <c r="L33" s="437"/>
      <c r="M33" s="437"/>
      <c r="BD33" s="14"/>
      <c r="BE33" s="21"/>
      <c r="BF33" s="15" t="s">
        <v>3877</v>
      </c>
      <c r="BG33" s="12"/>
    </row>
    <row r="34" spans="1:59" s="3" customFormat="1" ht="14.4" x14ac:dyDescent="0.3">
      <c r="A34" s="16" t="s">
        <v>55</v>
      </c>
      <c r="B34" s="17" t="s">
        <v>3878</v>
      </c>
      <c r="C34" s="568" t="s">
        <v>3879</v>
      </c>
      <c r="D34" s="568"/>
      <c r="E34" s="568"/>
      <c r="F34" s="16" t="s">
        <v>38</v>
      </c>
      <c r="G34" s="23">
        <v>1</v>
      </c>
      <c r="H34" s="55">
        <f t="shared" si="0"/>
        <v>569.59</v>
      </c>
      <c r="I34" s="55">
        <f t="shared" si="1"/>
        <v>569.59</v>
      </c>
      <c r="J34" s="19">
        <v>683.51</v>
      </c>
      <c r="K34" s="19">
        <f t="shared" si="2"/>
        <v>4.21</v>
      </c>
      <c r="L34" s="19">
        <f t="shared" si="3"/>
        <v>4.21</v>
      </c>
      <c r="M34" s="19">
        <v>5.05</v>
      </c>
      <c r="BD34" s="14"/>
      <c r="BE34" s="21" t="s">
        <v>3879</v>
      </c>
      <c r="BF34" s="15"/>
      <c r="BG34" s="12"/>
    </row>
    <row r="35" spans="1:59" s="3" customFormat="1" ht="20.399999999999999" x14ac:dyDescent="0.3">
      <c r="A35" s="25"/>
      <c r="B35" s="26" t="s">
        <v>1960</v>
      </c>
      <c r="C35" s="600" t="s">
        <v>1961</v>
      </c>
      <c r="D35" s="600"/>
      <c r="E35" s="600"/>
      <c r="F35" s="27" t="s">
        <v>67</v>
      </c>
      <c r="G35" s="22" t="s">
        <v>1467</v>
      </c>
      <c r="H35" s="55"/>
      <c r="I35" s="55"/>
      <c r="J35" s="19"/>
      <c r="K35" s="19"/>
      <c r="L35" s="19"/>
      <c r="M35" s="19"/>
      <c r="BD35" s="14"/>
      <c r="BE35" s="21"/>
      <c r="BF35" s="15"/>
      <c r="BG35" s="12" t="s">
        <v>1961</v>
      </c>
    </row>
    <row r="36" spans="1:59" s="3" customFormat="1" ht="20.399999999999999" x14ac:dyDescent="0.3">
      <c r="A36" s="25"/>
      <c r="B36" s="26" t="s">
        <v>1912</v>
      </c>
      <c r="C36" s="600" t="s">
        <v>1913</v>
      </c>
      <c r="D36" s="600"/>
      <c r="E36" s="600"/>
      <c r="F36" s="27" t="s">
        <v>67</v>
      </c>
      <c r="G36" s="22" t="s">
        <v>3880</v>
      </c>
      <c r="H36" s="55"/>
      <c r="I36" s="55"/>
      <c r="J36" s="19"/>
      <c r="K36" s="19"/>
      <c r="L36" s="19"/>
      <c r="M36" s="19"/>
      <c r="BD36" s="14"/>
      <c r="BE36" s="21"/>
      <c r="BF36" s="15"/>
      <c r="BG36" s="12" t="s">
        <v>1913</v>
      </c>
    </row>
    <row r="37" spans="1:59" s="3" customFormat="1" ht="21.6" x14ac:dyDescent="0.3">
      <c r="A37" s="25"/>
      <c r="B37" s="26" t="s">
        <v>3881</v>
      </c>
      <c r="C37" s="600" t="s">
        <v>3882</v>
      </c>
      <c r="D37" s="600"/>
      <c r="E37" s="600"/>
      <c r="F37" s="27" t="s">
        <v>67</v>
      </c>
      <c r="G37" s="22" t="s">
        <v>1467</v>
      </c>
      <c r="H37" s="55"/>
      <c r="I37" s="55"/>
      <c r="J37" s="19"/>
      <c r="K37" s="19"/>
      <c r="L37" s="19"/>
      <c r="M37" s="19"/>
      <c r="BD37" s="14"/>
      <c r="BE37" s="21"/>
      <c r="BF37" s="15"/>
      <c r="BG37" s="12" t="s">
        <v>3882</v>
      </c>
    </row>
    <row r="38" spans="1:59" s="3" customFormat="1" ht="21.6" x14ac:dyDescent="0.3">
      <c r="A38" s="25"/>
      <c r="B38" s="26" t="s">
        <v>603</v>
      </c>
      <c r="C38" s="600" t="s">
        <v>604</v>
      </c>
      <c r="D38" s="600"/>
      <c r="E38" s="600"/>
      <c r="F38" s="27" t="s">
        <v>605</v>
      </c>
      <c r="G38" s="22" t="s">
        <v>1906</v>
      </c>
      <c r="H38" s="55"/>
      <c r="I38" s="55"/>
      <c r="J38" s="19"/>
      <c r="K38" s="19"/>
      <c r="L38" s="19"/>
      <c r="M38" s="19"/>
      <c r="BD38" s="14"/>
      <c r="BE38" s="21"/>
      <c r="BF38" s="15"/>
      <c r="BG38" s="12" t="s">
        <v>604</v>
      </c>
    </row>
    <row r="39" spans="1:59" s="3" customFormat="1" ht="21.6" x14ac:dyDescent="0.3">
      <c r="A39" s="16" t="s">
        <v>56</v>
      </c>
      <c r="B39" s="17" t="s">
        <v>3883</v>
      </c>
      <c r="C39" s="568" t="s">
        <v>3884</v>
      </c>
      <c r="D39" s="568"/>
      <c r="E39" s="568"/>
      <c r="F39" s="16" t="s">
        <v>1456</v>
      </c>
      <c r="G39" s="23">
        <v>1</v>
      </c>
      <c r="H39" s="55">
        <f t="shared" si="0"/>
        <v>0</v>
      </c>
      <c r="I39" s="55">
        <f t="shared" si="1"/>
        <v>0</v>
      </c>
      <c r="J39" s="19">
        <v>0</v>
      </c>
      <c r="K39" s="19">
        <f t="shared" si="2"/>
        <v>482.39</v>
      </c>
      <c r="L39" s="19">
        <f t="shared" si="3"/>
        <v>482.39</v>
      </c>
      <c r="M39" s="19">
        <v>578.87</v>
      </c>
      <c r="BD39" s="14"/>
      <c r="BE39" s="21" t="s">
        <v>3884</v>
      </c>
      <c r="BF39" s="15"/>
      <c r="BG39" s="12"/>
    </row>
    <row r="40" spans="1:59" s="3" customFormat="1" ht="20.399999999999999" x14ac:dyDescent="0.3">
      <c r="A40" s="16" t="s">
        <v>162</v>
      </c>
      <c r="B40" s="17" t="s">
        <v>3885</v>
      </c>
      <c r="C40" s="568" t="s">
        <v>3886</v>
      </c>
      <c r="D40" s="568"/>
      <c r="E40" s="568"/>
      <c r="F40" s="16" t="s">
        <v>1456</v>
      </c>
      <c r="G40" s="23">
        <v>6</v>
      </c>
      <c r="H40" s="55">
        <f t="shared" si="0"/>
        <v>0</v>
      </c>
      <c r="I40" s="55">
        <f t="shared" si="1"/>
        <v>0</v>
      </c>
      <c r="J40" s="19">
        <v>0</v>
      </c>
      <c r="K40" s="19">
        <f t="shared" si="2"/>
        <v>1094.45</v>
      </c>
      <c r="L40" s="19">
        <f t="shared" si="3"/>
        <v>6566.7</v>
      </c>
      <c r="M40" s="19">
        <v>7880.04</v>
      </c>
      <c r="BD40" s="14"/>
      <c r="BE40" s="21" t="s">
        <v>3886</v>
      </c>
      <c r="BF40" s="15"/>
      <c r="BG40" s="12"/>
    </row>
    <row r="41" spans="1:59" s="3" customFormat="1" ht="15" customHeight="1" x14ac:dyDescent="0.3">
      <c r="A41" s="603" t="s">
        <v>3887</v>
      </c>
      <c r="B41" s="604"/>
      <c r="C41" s="604"/>
      <c r="D41" s="604"/>
      <c r="E41" s="604"/>
      <c r="F41" s="604"/>
      <c r="G41" s="604"/>
      <c r="H41" s="436"/>
      <c r="I41" s="436"/>
      <c r="J41" s="437"/>
      <c r="K41" s="437"/>
      <c r="L41" s="437"/>
      <c r="M41" s="437"/>
      <c r="BD41" s="14"/>
      <c r="BE41" s="21"/>
      <c r="BF41" s="15" t="s">
        <v>3887</v>
      </c>
      <c r="BG41" s="12"/>
    </row>
    <row r="42" spans="1:59" s="3" customFormat="1" ht="42" x14ac:dyDescent="0.3">
      <c r="A42" s="16" t="s">
        <v>165</v>
      </c>
      <c r="B42" s="17" t="s">
        <v>3888</v>
      </c>
      <c r="C42" s="568" t="s">
        <v>3889</v>
      </c>
      <c r="D42" s="568"/>
      <c r="E42" s="568"/>
      <c r="F42" s="16" t="s">
        <v>64</v>
      </c>
      <c r="G42" s="30">
        <v>0.85</v>
      </c>
      <c r="H42" s="55">
        <f t="shared" si="0"/>
        <v>11784.67</v>
      </c>
      <c r="I42" s="55">
        <f t="shared" si="1"/>
        <v>10016.969999999999</v>
      </c>
      <c r="J42" s="19">
        <v>12020.36</v>
      </c>
      <c r="K42" s="19">
        <f t="shared" si="2"/>
        <v>288.35000000000002</v>
      </c>
      <c r="L42" s="19">
        <f t="shared" si="3"/>
        <v>245.1</v>
      </c>
      <c r="M42" s="19">
        <v>294.12</v>
      </c>
      <c r="BD42" s="14"/>
      <c r="BE42" s="21" t="s">
        <v>3889</v>
      </c>
      <c r="BF42" s="15"/>
      <c r="BG42" s="12"/>
    </row>
    <row r="43" spans="1:59" s="3" customFormat="1" ht="20.399999999999999" x14ac:dyDescent="0.3">
      <c r="A43" s="25"/>
      <c r="B43" s="26" t="s">
        <v>595</v>
      </c>
      <c r="C43" s="600" t="s">
        <v>596</v>
      </c>
      <c r="D43" s="600"/>
      <c r="E43" s="600"/>
      <c r="F43" s="27" t="s">
        <v>402</v>
      </c>
      <c r="G43" s="22" t="s">
        <v>3890</v>
      </c>
      <c r="H43" s="55"/>
      <c r="I43" s="55"/>
      <c r="J43" s="19"/>
      <c r="K43" s="19"/>
      <c r="L43" s="19"/>
      <c r="M43" s="19"/>
      <c r="BD43" s="14"/>
      <c r="BE43" s="21"/>
      <c r="BF43" s="15"/>
      <c r="BG43" s="12" t="s">
        <v>596</v>
      </c>
    </row>
    <row r="44" spans="1:59" s="3" customFormat="1" ht="20.399999999999999" x14ac:dyDescent="0.3">
      <c r="A44" s="25"/>
      <c r="B44" s="26" t="s">
        <v>1960</v>
      </c>
      <c r="C44" s="600" t="s">
        <v>1961</v>
      </c>
      <c r="D44" s="600"/>
      <c r="E44" s="600"/>
      <c r="F44" s="27" t="s">
        <v>67</v>
      </c>
      <c r="G44" s="22" t="s">
        <v>3891</v>
      </c>
      <c r="H44" s="55"/>
      <c r="I44" s="55"/>
      <c r="J44" s="19"/>
      <c r="K44" s="19"/>
      <c r="L44" s="19"/>
      <c r="M44" s="19"/>
      <c r="BD44" s="14"/>
      <c r="BE44" s="21"/>
      <c r="BF44" s="15"/>
      <c r="BG44" s="12" t="s">
        <v>1961</v>
      </c>
    </row>
    <row r="45" spans="1:59" s="3" customFormat="1" ht="21.6" x14ac:dyDescent="0.3">
      <c r="A45" s="25"/>
      <c r="B45" s="26" t="s">
        <v>1762</v>
      </c>
      <c r="C45" s="600" t="s">
        <v>1763</v>
      </c>
      <c r="D45" s="600"/>
      <c r="E45" s="600"/>
      <c r="F45" s="27" t="s">
        <v>67</v>
      </c>
      <c r="G45" s="22" t="s">
        <v>3892</v>
      </c>
      <c r="H45" s="55"/>
      <c r="I45" s="55"/>
      <c r="J45" s="19"/>
      <c r="K45" s="19"/>
      <c r="L45" s="19"/>
      <c r="M45" s="19"/>
      <c r="BD45" s="14"/>
      <c r="BE45" s="21"/>
      <c r="BF45" s="15"/>
      <c r="BG45" s="12" t="s">
        <v>1763</v>
      </c>
    </row>
    <row r="46" spans="1:59" s="3" customFormat="1" ht="20.399999999999999" x14ac:dyDescent="0.3">
      <c r="A46" s="25"/>
      <c r="B46" s="26" t="s">
        <v>86</v>
      </c>
      <c r="C46" s="600" t="s">
        <v>87</v>
      </c>
      <c r="D46" s="600"/>
      <c r="E46" s="600"/>
      <c r="F46" s="27" t="s">
        <v>67</v>
      </c>
      <c r="G46" s="22" t="s">
        <v>3893</v>
      </c>
      <c r="H46" s="55"/>
      <c r="I46" s="55"/>
      <c r="J46" s="19"/>
      <c r="K46" s="19"/>
      <c r="L46" s="19"/>
      <c r="M46" s="19"/>
      <c r="BD46" s="14"/>
      <c r="BE46" s="21"/>
      <c r="BF46" s="15"/>
      <c r="BG46" s="12" t="s">
        <v>87</v>
      </c>
    </row>
    <row r="47" spans="1:59" s="3" customFormat="1" ht="21.6" x14ac:dyDescent="0.3">
      <c r="A47" s="25"/>
      <c r="B47" s="26" t="s">
        <v>603</v>
      </c>
      <c r="C47" s="600" t="s">
        <v>604</v>
      </c>
      <c r="D47" s="600"/>
      <c r="E47" s="600"/>
      <c r="F47" s="27" t="s">
        <v>605</v>
      </c>
      <c r="G47" s="22" t="s">
        <v>3894</v>
      </c>
      <c r="H47" s="55"/>
      <c r="I47" s="55"/>
      <c r="J47" s="19"/>
      <c r="K47" s="19"/>
      <c r="L47" s="19"/>
      <c r="M47" s="19"/>
      <c r="BD47" s="14"/>
      <c r="BE47" s="21"/>
      <c r="BF47" s="15"/>
      <c r="BG47" s="12" t="s">
        <v>604</v>
      </c>
    </row>
    <row r="48" spans="1:59" s="3" customFormat="1" ht="52.2" x14ac:dyDescent="0.3">
      <c r="A48" s="16" t="s">
        <v>166</v>
      </c>
      <c r="B48" s="17" t="s">
        <v>3895</v>
      </c>
      <c r="C48" s="568" t="s">
        <v>3896</v>
      </c>
      <c r="D48" s="568"/>
      <c r="E48" s="568"/>
      <c r="F48" s="16" t="s">
        <v>112</v>
      </c>
      <c r="G48" s="24">
        <v>66.3</v>
      </c>
      <c r="H48" s="55">
        <f t="shared" si="0"/>
        <v>0</v>
      </c>
      <c r="I48" s="55">
        <f t="shared" si="1"/>
        <v>0</v>
      </c>
      <c r="J48" s="19">
        <v>0</v>
      </c>
      <c r="K48" s="19">
        <f t="shared" si="2"/>
        <v>414.33</v>
      </c>
      <c r="L48" s="19">
        <f t="shared" si="3"/>
        <v>27469.84</v>
      </c>
      <c r="M48" s="19">
        <v>32963.81</v>
      </c>
      <c r="BD48" s="14"/>
      <c r="BE48" s="21" t="s">
        <v>3896</v>
      </c>
      <c r="BF48" s="15"/>
      <c r="BG48" s="12"/>
    </row>
    <row r="49" spans="1:61" s="3" customFormat="1" ht="52.2" x14ac:dyDescent="0.3">
      <c r="A49" s="16" t="s">
        <v>169</v>
      </c>
      <c r="B49" s="17" t="s">
        <v>3897</v>
      </c>
      <c r="C49" s="568" t="s">
        <v>3898</v>
      </c>
      <c r="D49" s="568"/>
      <c r="E49" s="568"/>
      <c r="F49" s="16" t="s">
        <v>112</v>
      </c>
      <c r="G49" s="24">
        <v>20.6</v>
      </c>
      <c r="H49" s="55">
        <f t="shared" si="0"/>
        <v>0</v>
      </c>
      <c r="I49" s="55">
        <f t="shared" si="1"/>
        <v>0</v>
      </c>
      <c r="J49" s="19">
        <v>0</v>
      </c>
      <c r="K49" s="19">
        <f t="shared" si="2"/>
        <v>173.03</v>
      </c>
      <c r="L49" s="19">
        <f t="shared" si="3"/>
        <v>3564.39</v>
      </c>
      <c r="M49" s="19">
        <v>4277.2700000000004</v>
      </c>
      <c r="BD49" s="14"/>
      <c r="BE49" s="21" t="s">
        <v>3898</v>
      </c>
      <c r="BF49" s="15"/>
      <c r="BG49" s="12"/>
    </row>
    <row r="50" spans="1:61" s="3" customFormat="1" ht="15" customHeight="1" x14ac:dyDescent="0.3">
      <c r="A50" s="603" t="s">
        <v>3899</v>
      </c>
      <c r="B50" s="604"/>
      <c r="C50" s="604"/>
      <c r="D50" s="604"/>
      <c r="E50" s="604"/>
      <c r="F50" s="604"/>
      <c r="G50" s="604"/>
      <c r="H50" s="436"/>
      <c r="I50" s="436"/>
      <c r="J50" s="437"/>
      <c r="K50" s="437"/>
      <c r="L50" s="437"/>
      <c r="M50" s="437"/>
      <c r="BD50" s="14"/>
      <c r="BE50" s="21"/>
      <c r="BF50" s="15" t="s">
        <v>3899</v>
      </c>
      <c r="BG50" s="12"/>
    </row>
    <row r="51" spans="1:61" s="3" customFormat="1" ht="31.8" x14ac:dyDescent="0.3">
      <c r="A51" s="16" t="s">
        <v>172</v>
      </c>
      <c r="B51" s="17" t="s">
        <v>3900</v>
      </c>
      <c r="C51" s="568" t="s">
        <v>3901</v>
      </c>
      <c r="D51" s="568"/>
      <c r="E51" s="568"/>
      <c r="F51" s="16" t="s">
        <v>3902</v>
      </c>
      <c r="G51" s="29">
        <v>7.9000000000000008E-3</v>
      </c>
      <c r="H51" s="55">
        <f t="shared" si="0"/>
        <v>401710.13</v>
      </c>
      <c r="I51" s="55">
        <f t="shared" si="1"/>
        <v>3173.51</v>
      </c>
      <c r="J51" s="19">
        <v>3808.21</v>
      </c>
      <c r="K51" s="19">
        <f t="shared" si="2"/>
        <v>214482.28</v>
      </c>
      <c r="L51" s="19">
        <f t="shared" si="3"/>
        <v>1694.41</v>
      </c>
      <c r="M51" s="19">
        <v>2033.29</v>
      </c>
      <c r="BD51" s="14"/>
      <c r="BE51" s="21" t="s">
        <v>3901</v>
      </c>
      <c r="BF51" s="15"/>
      <c r="BG51" s="12"/>
    </row>
    <row r="52" spans="1:61" s="3" customFormat="1" ht="20.399999999999999" x14ac:dyDescent="0.3">
      <c r="A52" s="25"/>
      <c r="B52" s="26" t="s">
        <v>150</v>
      </c>
      <c r="C52" s="600" t="s">
        <v>151</v>
      </c>
      <c r="D52" s="600"/>
      <c r="E52" s="600"/>
      <c r="F52" s="27" t="s">
        <v>46</v>
      </c>
      <c r="G52" s="22" t="s">
        <v>3903</v>
      </c>
      <c r="H52" s="55"/>
      <c r="I52" s="55"/>
      <c r="J52" s="19"/>
      <c r="K52" s="19"/>
      <c r="L52" s="19"/>
      <c r="M52" s="19"/>
      <c r="BD52" s="14"/>
      <c r="BE52" s="21"/>
      <c r="BF52" s="15"/>
      <c r="BG52" s="12" t="s">
        <v>151</v>
      </c>
    </row>
    <row r="53" spans="1:61" s="3" customFormat="1" ht="20.399999999999999" x14ac:dyDescent="0.3">
      <c r="A53" s="25"/>
      <c r="B53" s="26" t="s">
        <v>3492</v>
      </c>
      <c r="C53" s="600" t="s">
        <v>3493</v>
      </c>
      <c r="D53" s="600"/>
      <c r="E53" s="600"/>
      <c r="F53" s="27" t="s">
        <v>67</v>
      </c>
      <c r="G53" s="22" t="s">
        <v>3904</v>
      </c>
      <c r="H53" s="55"/>
      <c r="I53" s="55"/>
      <c r="J53" s="19"/>
      <c r="K53" s="19"/>
      <c r="L53" s="19"/>
      <c r="M53" s="19"/>
      <c r="BD53" s="14"/>
      <c r="BE53" s="21"/>
      <c r="BF53" s="15"/>
      <c r="BG53" s="12" t="s">
        <v>3493</v>
      </c>
    </row>
    <row r="54" spans="1:61" s="3" customFormat="1" ht="21.6" x14ac:dyDescent="0.3">
      <c r="A54" s="25"/>
      <c r="B54" s="26" t="s">
        <v>3905</v>
      </c>
      <c r="C54" s="600" t="s">
        <v>3906</v>
      </c>
      <c r="D54" s="600"/>
      <c r="E54" s="600"/>
      <c r="F54" s="27" t="s">
        <v>72</v>
      </c>
      <c r="G54" s="22" t="s">
        <v>3907</v>
      </c>
      <c r="H54" s="55"/>
      <c r="I54" s="55"/>
      <c r="J54" s="19"/>
      <c r="K54" s="19"/>
      <c r="L54" s="19"/>
      <c r="M54" s="19"/>
      <c r="BD54" s="14"/>
      <c r="BE54" s="21"/>
      <c r="BF54" s="15"/>
      <c r="BG54" s="12" t="s">
        <v>3906</v>
      </c>
    </row>
    <row r="55" spans="1:61" s="3" customFormat="1" ht="20.399999999999999" x14ac:dyDescent="0.3">
      <c r="A55" s="25"/>
      <c r="B55" s="26" t="s">
        <v>705</v>
      </c>
      <c r="C55" s="600" t="s">
        <v>706</v>
      </c>
      <c r="D55" s="600"/>
      <c r="E55" s="600"/>
      <c r="F55" s="27" t="s">
        <v>46</v>
      </c>
      <c r="G55" s="22" t="s">
        <v>3908</v>
      </c>
      <c r="H55" s="55"/>
      <c r="I55" s="55"/>
      <c r="J55" s="19"/>
      <c r="K55" s="19"/>
      <c r="L55" s="19"/>
      <c r="M55" s="19"/>
      <c r="BD55" s="14"/>
      <c r="BE55" s="21"/>
      <c r="BF55" s="15"/>
      <c r="BG55" s="12" t="s">
        <v>706</v>
      </c>
    </row>
    <row r="56" spans="1:61" s="3" customFormat="1" ht="21.6" x14ac:dyDescent="0.3">
      <c r="A56" s="25"/>
      <c r="B56" s="26" t="s">
        <v>3909</v>
      </c>
      <c r="C56" s="600" t="s">
        <v>3910</v>
      </c>
      <c r="D56" s="600"/>
      <c r="E56" s="600"/>
      <c r="F56" s="27" t="s">
        <v>46</v>
      </c>
      <c r="G56" s="22" t="s">
        <v>3911</v>
      </c>
      <c r="H56" s="55"/>
      <c r="I56" s="55"/>
      <c r="J56" s="19"/>
      <c r="K56" s="19"/>
      <c r="L56" s="19"/>
      <c r="M56" s="19"/>
      <c r="BD56" s="14"/>
      <c r="BE56" s="21"/>
      <c r="BF56" s="15"/>
      <c r="BG56" s="12" t="s">
        <v>3910</v>
      </c>
    </row>
    <row r="57" spans="1:61" s="3" customFormat="1" ht="20.399999999999999" x14ac:dyDescent="0.3">
      <c r="A57" s="36" t="s">
        <v>139</v>
      </c>
      <c r="B57" s="37" t="s">
        <v>3912</v>
      </c>
      <c r="C57" s="599" t="s">
        <v>3913</v>
      </c>
      <c r="D57" s="599"/>
      <c r="E57" s="599"/>
      <c r="F57" s="38" t="s">
        <v>112</v>
      </c>
      <c r="G57" s="39" t="s">
        <v>3914</v>
      </c>
      <c r="H57" s="55"/>
      <c r="I57" s="55"/>
      <c r="J57" s="19"/>
      <c r="K57" s="19"/>
      <c r="L57" s="19"/>
      <c r="M57" s="19"/>
      <c r="BD57" s="14"/>
      <c r="BE57" s="21"/>
      <c r="BF57" s="15"/>
      <c r="BG57" s="12"/>
      <c r="BH57" s="41" t="s">
        <v>3913</v>
      </c>
    </row>
    <row r="58" spans="1:61" s="3" customFormat="1" ht="20.399999999999999" x14ac:dyDescent="0.3">
      <c r="A58" s="36" t="s">
        <v>139</v>
      </c>
      <c r="B58" s="37" t="s">
        <v>3915</v>
      </c>
      <c r="C58" s="599" t="s">
        <v>3916</v>
      </c>
      <c r="D58" s="599"/>
      <c r="E58" s="599"/>
      <c r="F58" s="38" t="s">
        <v>38</v>
      </c>
      <c r="G58" s="39" t="s">
        <v>3917</v>
      </c>
      <c r="H58" s="55"/>
      <c r="I58" s="55"/>
      <c r="J58" s="19"/>
      <c r="K58" s="19"/>
      <c r="L58" s="19"/>
      <c r="M58" s="19"/>
      <c r="BD58" s="14"/>
      <c r="BE58" s="21"/>
      <c r="BF58" s="15"/>
      <c r="BG58" s="12"/>
      <c r="BH58" s="41" t="s">
        <v>3916</v>
      </c>
    </row>
    <row r="59" spans="1:61" s="3" customFormat="1" ht="21.6" x14ac:dyDescent="0.3">
      <c r="A59" s="25" t="s">
        <v>126</v>
      </c>
      <c r="B59" s="26" t="s">
        <v>3918</v>
      </c>
      <c r="C59" s="600" t="s">
        <v>3919</v>
      </c>
      <c r="D59" s="600"/>
      <c r="E59" s="600"/>
      <c r="F59" s="27" t="s">
        <v>112</v>
      </c>
      <c r="G59" s="22" t="s">
        <v>3920</v>
      </c>
      <c r="H59" s="55"/>
      <c r="I59" s="55"/>
      <c r="J59" s="19"/>
      <c r="K59" s="19"/>
      <c r="L59" s="19"/>
      <c r="M59" s="19"/>
      <c r="BD59" s="14"/>
      <c r="BE59" s="21"/>
      <c r="BF59" s="15"/>
      <c r="BG59" s="12"/>
      <c r="BH59" s="41"/>
      <c r="BI59" s="12" t="s">
        <v>3919</v>
      </c>
    </row>
    <row r="60" spans="1:61" s="3" customFormat="1" ht="15" customHeight="1" x14ac:dyDescent="0.3">
      <c r="A60" s="601" t="s">
        <v>3921</v>
      </c>
      <c r="B60" s="602"/>
      <c r="C60" s="602"/>
      <c r="D60" s="602"/>
      <c r="E60" s="602"/>
      <c r="F60" s="602"/>
      <c r="G60" s="602"/>
      <c r="H60" s="101"/>
      <c r="I60" s="101"/>
      <c r="J60" s="102"/>
      <c r="K60" s="102"/>
      <c r="L60" s="102"/>
      <c r="M60" s="102"/>
      <c r="BD60" s="14" t="s">
        <v>3921</v>
      </c>
      <c r="BE60" s="21"/>
      <c r="BF60" s="15"/>
      <c r="BG60" s="12"/>
      <c r="BH60" s="41"/>
      <c r="BI60" s="12"/>
    </row>
    <row r="61" spans="1:61" s="3" customFormat="1" ht="15" customHeight="1" x14ac:dyDescent="0.3">
      <c r="A61" s="603" t="s">
        <v>3922</v>
      </c>
      <c r="B61" s="604"/>
      <c r="C61" s="604"/>
      <c r="D61" s="604"/>
      <c r="E61" s="604"/>
      <c r="F61" s="604"/>
      <c r="G61" s="604"/>
      <c r="H61" s="436"/>
      <c r="I61" s="436"/>
      <c r="J61" s="437"/>
      <c r="K61" s="437"/>
      <c r="L61" s="437"/>
      <c r="M61" s="437"/>
      <c r="BD61" s="14"/>
      <c r="BE61" s="21"/>
      <c r="BF61" s="15" t="s">
        <v>3922</v>
      </c>
      <c r="BG61" s="12"/>
      <c r="BH61" s="41"/>
      <c r="BI61" s="12"/>
    </row>
    <row r="62" spans="1:61" s="3" customFormat="1" ht="42" x14ac:dyDescent="0.3">
      <c r="A62" s="16" t="s">
        <v>173</v>
      </c>
      <c r="B62" s="17" t="s">
        <v>3923</v>
      </c>
      <c r="C62" s="568" t="s">
        <v>3924</v>
      </c>
      <c r="D62" s="568"/>
      <c r="E62" s="568"/>
      <c r="F62" s="16" t="s">
        <v>38</v>
      </c>
      <c r="G62" s="23">
        <v>1</v>
      </c>
      <c r="H62" s="55">
        <f t="shared" si="0"/>
        <v>6867.58</v>
      </c>
      <c r="I62" s="55">
        <f t="shared" si="1"/>
        <v>6867.58</v>
      </c>
      <c r="J62" s="19">
        <v>8241.09</v>
      </c>
      <c r="K62" s="19">
        <f t="shared" si="2"/>
        <v>3597.53</v>
      </c>
      <c r="L62" s="19">
        <f t="shared" si="3"/>
        <v>3597.53</v>
      </c>
      <c r="M62" s="19">
        <v>4317.04</v>
      </c>
      <c r="BD62" s="14"/>
      <c r="BE62" s="21" t="s">
        <v>3924</v>
      </c>
      <c r="BF62" s="15"/>
      <c r="BG62" s="12"/>
      <c r="BH62" s="41"/>
      <c r="BI62" s="12"/>
    </row>
    <row r="63" spans="1:61" s="3" customFormat="1" ht="20.399999999999999" x14ac:dyDescent="0.3">
      <c r="A63" s="25"/>
      <c r="B63" s="26" t="s">
        <v>1689</v>
      </c>
      <c r="C63" s="600" t="s">
        <v>1690</v>
      </c>
      <c r="D63" s="600"/>
      <c r="E63" s="600"/>
      <c r="F63" s="27" t="s">
        <v>72</v>
      </c>
      <c r="G63" s="22" t="s">
        <v>3925</v>
      </c>
      <c r="H63" s="55"/>
      <c r="I63" s="55"/>
      <c r="J63" s="19"/>
      <c r="K63" s="19"/>
      <c r="L63" s="19"/>
      <c r="M63" s="19"/>
      <c r="BD63" s="14"/>
      <c r="BE63" s="21"/>
      <c r="BF63" s="15"/>
      <c r="BG63" s="12" t="s">
        <v>1690</v>
      </c>
      <c r="BH63" s="41"/>
      <c r="BI63" s="12"/>
    </row>
    <row r="64" spans="1:61" s="3" customFormat="1" ht="20.399999999999999" x14ac:dyDescent="0.3">
      <c r="A64" s="25"/>
      <c r="B64" s="26" t="s">
        <v>387</v>
      </c>
      <c r="C64" s="600" t="s">
        <v>388</v>
      </c>
      <c r="D64" s="600"/>
      <c r="E64" s="600"/>
      <c r="F64" s="27" t="s">
        <v>72</v>
      </c>
      <c r="G64" s="22" t="s">
        <v>3926</v>
      </c>
      <c r="H64" s="55"/>
      <c r="I64" s="55"/>
      <c r="J64" s="19"/>
      <c r="K64" s="19"/>
      <c r="L64" s="19"/>
      <c r="M64" s="19"/>
      <c r="BD64" s="14"/>
      <c r="BE64" s="21"/>
      <c r="BF64" s="15"/>
      <c r="BG64" s="12" t="s">
        <v>388</v>
      </c>
      <c r="BH64" s="41"/>
      <c r="BI64" s="12"/>
    </row>
    <row r="65" spans="1:61" s="3" customFormat="1" ht="21.6" x14ac:dyDescent="0.3">
      <c r="A65" s="25"/>
      <c r="B65" s="26" t="s">
        <v>1927</v>
      </c>
      <c r="C65" s="600" t="s">
        <v>1928</v>
      </c>
      <c r="D65" s="600"/>
      <c r="E65" s="600"/>
      <c r="F65" s="27" t="s">
        <v>67</v>
      </c>
      <c r="G65" s="22" t="s">
        <v>1155</v>
      </c>
      <c r="H65" s="55"/>
      <c r="I65" s="55"/>
      <c r="J65" s="19"/>
      <c r="K65" s="19"/>
      <c r="L65" s="19"/>
      <c r="M65" s="19"/>
      <c r="BD65" s="14"/>
      <c r="BE65" s="21"/>
      <c r="BF65" s="15"/>
      <c r="BG65" s="12" t="s">
        <v>1928</v>
      </c>
      <c r="BH65" s="41"/>
      <c r="BI65" s="12"/>
    </row>
    <row r="66" spans="1:61" s="3" customFormat="1" ht="20.399999999999999" x14ac:dyDescent="0.3">
      <c r="A66" s="25"/>
      <c r="B66" s="26" t="s">
        <v>601</v>
      </c>
      <c r="C66" s="600" t="s">
        <v>602</v>
      </c>
      <c r="D66" s="600"/>
      <c r="E66" s="600"/>
      <c r="F66" s="27" t="s">
        <v>72</v>
      </c>
      <c r="G66" s="22" t="s">
        <v>3927</v>
      </c>
      <c r="H66" s="55"/>
      <c r="I66" s="55"/>
      <c r="J66" s="19"/>
      <c r="K66" s="19"/>
      <c r="L66" s="19"/>
      <c r="M66" s="19"/>
      <c r="BD66" s="14"/>
      <c r="BE66" s="21"/>
      <c r="BF66" s="15"/>
      <c r="BG66" s="12" t="s">
        <v>602</v>
      </c>
      <c r="BH66" s="41"/>
      <c r="BI66" s="12"/>
    </row>
    <row r="67" spans="1:61" s="3" customFormat="1" ht="21.6" x14ac:dyDescent="0.3">
      <c r="A67" s="25"/>
      <c r="B67" s="26" t="s">
        <v>603</v>
      </c>
      <c r="C67" s="600" t="s">
        <v>604</v>
      </c>
      <c r="D67" s="600"/>
      <c r="E67" s="600"/>
      <c r="F67" s="27" t="s">
        <v>605</v>
      </c>
      <c r="G67" s="22" t="s">
        <v>3928</v>
      </c>
      <c r="H67" s="55"/>
      <c r="I67" s="55"/>
      <c r="J67" s="19"/>
      <c r="K67" s="19"/>
      <c r="L67" s="19"/>
      <c r="M67" s="19"/>
      <c r="BD67" s="14"/>
      <c r="BE67" s="21"/>
      <c r="BF67" s="15"/>
      <c r="BG67" s="12" t="s">
        <v>604</v>
      </c>
      <c r="BH67" s="41"/>
      <c r="BI67" s="12"/>
    </row>
    <row r="68" spans="1:61" s="3" customFormat="1" ht="20.399999999999999" x14ac:dyDescent="0.3">
      <c r="A68" s="16" t="s">
        <v>1497</v>
      </c>
      <c r="B68" s="17" t="s">
        <v>3929</v>
      </c>
      <c r="C68" s="568" t="s">
        <v>3930</v>
      </c>
      <c r="D68" s="568"/>
      <c r="E68" s="568"/>
      <c r="F68" s="16" t="s">
        <v>1456</v>
      </c>
      <c r="G68" s="23">
        <v>1</v>
      </c>
      <c r="H68" s="55">
        <f t="shared" si="0"/>
        <v>0</v>
      </c>
      <c r="I68" s="55">
        <f t="shared" si="1"/>
        <v>0</v>
      </c>
      <c r="J68" s="19">
        <v>0</v>
      </c>
      <c r="K68" s="19">
        <f t="shared" si="2"/>
        <v>1836160.3</v>
      </c>
      <c r="L68" s="19">
        <f t="shared" si="3"/>
        <v>1836160.3</v>
      </c>
      <c r="M68" s="19">
        <v>2203392.36</v>
      </c>
      <c r="BD68" s="14"/>
      <c r="BE68" s="21" t="s">
        <v>3930</v>
      </c>
      <c r="BF68" s="15"/>
      <c r="BG68" s="12"/>
      <c r="BH68" s="41"/>
      <c r="BI68" s="12"/>
    </row>
    <row r="69" spans="1:61" s="3" customFormat="1" ht="15" customHeight="1" x14ac:dyDescent="0.3">
      <c r="A69" s="603" t="s">
        <v>3931</v>
      </c>
      <c r="B69" s="604"/>
      <c r="C69" s="604"/>
      <c r="D69" s="604"/>
      <c r="E69" s="604"/>
      <c r="F69" s="604"/>
      <c r="G69" s="604"/>
      <c r="H69" s="436"/>
      <c r="I69" s="436"/>
      <c r="J69" s="437"/>
      <c r="K69" s="437"/>
      <c r="L69" s="437"/>
      <c r="M69" s="437"/>
      <c r="BD69" s="14"/>
      <c r="BE69" s="21"/>
      <c r="BF69" s="15" t="s">
        <v>3931</v>
      </c>
      <c r="BG69" s="12"/>
      <c r="BH69" s="41"/>
      <c r="BI69" s="12"/>
    </row>
    <row r="70" spans="1:61" s="3" customFormat="1" ht="31.8" x14ac:dyDescent="0.3">
      <c r="A70" s="16" t="s">
        <v>178</v>
      </c>
      <c r="B70" s="17" t="s">
        <v>1687</v>
      </c>
      <c r="C70" s="568" t="s">
        <v>1688</v>
      </c>
      <c r="D70" s="568"/>
      <c r="E70" s="568"/>
      <c r="F70" s="16" t="s">
        <v>38</v>
      </c>
      <c r="G70" s="23">
        <v>1</v>
      </c>
      <c r="H70" s="55">
        <f t="shared" si="0"/>
        <v>3286.57</v>
      </c>
      <c r="I70" s="55">
        <f t="shared" si="1"/>
        <v>3286.57</v>
      </c>
      <c r="J70" s="19">
        <v>3943.88</v>
      </c>
      <c r="K70" s="19">
        <f t="shared" si="2"/>
        <v>30.14</v>
      </c>
      <c r="L70" s="19">
        <f t="shared" si="3"/>
        <v>30.14</v>
      </c>
      <c r="M70" s="19">
        <v>36.17</v>
      </c>
      <c r="BD70" s="14"/>
      <c r="BE70" s="21" t="s">
        <v>1688</v>
      </c>
      <c r="BF70" s="15"/>
      <c r="BG70" s="12"/>
      <c r="BH70" s="41"/>
      <c r="BI70" s="12"/>
    </row>
    <row r="71" spans="1:61" s="3" customFormat="1" ht="20.399999999999999" x14ac:dyDescent="0.3">
      <c r="A71" s="25"/>
      <c r="B71" s="26" t="s">
        <v>1689</v>
      </c>
      <c r="C71" s="600" t="s">
        <v>1690</v>
      </c>
      <c r="D71" s="600"/>
      <c r="E71" s="600"/>
      <c r="F71" s="27" t="s">
        <v>72</v>
      </c>
      <c r="G71" s="22" t="s">
        <v>1906</v>
      </c>
      <c r="H71" s="55"/>
      <c r="I71" s="55"/>
      <c r="J71" s="19"/>
      <c r="K71" s="19"/>
      <c r="L71" s="19"/>
      <c r="M71" s="19"/>
      <c r="BD71" s="14"/>
      <c r="BE71" s="21"/>
      <c r="BF71" s="15"/>
      <c r="BG71" s="12" t="s">
        <v>1690</v>
      </c>
      <c r="BH71" s="41"/>
      <c r="BI71" s="12"/>
    </row>
    <row r="72" spans="1:61" s="3" customFormat="1" ht="20.399999999999999" x14ac:dyDescent="0.3">
      <c r="A72" s="25"/>
      <c r="B72" s="26" t="s">
        <v>387</v>
      </c>
      <c r="C72" s="600" t="s">
        <v>388</v>
      </c>
      <c r="D72" s="600"/>
      <c r="E72" s="600"/>
      <c r="F72" s="27" t="s">
        <v>72</v>
      </c>
      <c r="G72" s="22" t="s">
        <v>1906</v>
      </c>
      <c r="H72" s="55"/>
      <c r="I72" s="55"/>
      <c r="J72" s="19"/>
      <c r="K72" s="19"/>
      <c r="L72" s="19"/>
      <c r="M72" s="19"/>
      <c r="BD72" s="14"/>
      <c r="BE72" s="21"/>
      <c r="BF72" s="15"/>
      <c r="BG72" s="12" t="s">
        <v>388</v>
      </c>
      <c r="BH72" s="41"/>
      <c r="BI72" s="12"/>
    </row>
    <row r="73" spans="1:61" s="3" customFormat="1" ht="20.399999999999999" x14ac:dyDescent="0.3">
      <c r="A73" s="25"/>
      <c r="B73" s="26" t="s">
        <v>601</v>
      </c>
      <c r="C73" s="600" t="s">
        <v>602</v>
      </c>
      <c r="D73" s="600"/>
      <c r="E73" s="600"/>
      <c r="F73" s="27" t="s">
        <v>72</v>
      </c>
      <c r="G73" s="22" t="s">
        <v>1169</v>
      </c>
      <c r="H73" s="55"/>
      <c r="I73" s="55"/>
      <c r="J73" s="19"/>
      <c r="K73" s="19"/>
      <c r="L73" s="19"/>
      <c r="M73" s="19"/>
      <c r="BD73" s="14"/>
      <c r="BE73" s="21"/>
      <c r="BF73" s="15"/>
      <c r="BG73" s="12" t="s">
        <v>602</v>
      </c>
      <c r="BH73" s="41"/>
      <c r="BI73" s="12"/>
    </row>
    <row r="74" spans="1:61" s="3" customFormat="1" ht="21.6" x14ac:dyDescent="0.3">
      <c r="A74" s="25"/>
      <c r="B74" s="26" t="s">
        <v>603</v>
      </c>
      <c r="C74" s="600" t="s">
        <v>604</v>
      </c>
      <c r="D74" s="600"/>
      <c r="E74" s="600"/>
      <c r="F74" s="27" t="s">
        <v>605</v>
      </c>
      <c r="G74" s="22" t="s">
        <v>3932</v>
      </c>
      <c r="H74" s="55"/>
      <c r="I74" s="55"/>
      <c r="J74" s="19"/>
      <c r="K74" s="19"/>
      <c r="L74" s="19"/>
      <c r="M74" s="19"/>
      <c r="BD74" s="14"/>
      <c r="BE74" s="21"/>
      <c r="BF74" s="15"/>
      <c r="BG74" s="12" t="s">
        <v>604</v>
      </c>
      <c r="BH74" s="41"/>
      <c r="BI74" s="12"/>
    </row>
    <row r="75" spans="1:61" s="3" customFormat="1" ht="20.399999999999999" x14ac:dyDescent="0.3">
      <c r="A75" s="16" t="s">
        <v>3933</v>
      </c>
      <c r="B75" s="17" t="s">
        <v>3934</v>
      </c>
      <c r="C75" s="568" t="s">
        <v>3935</v>
      </c>
      <c r="D75" s="568"/>
      <c r="E75" s="568"/>
      <c r="F75" s="16" t="s">
        <v>1456</v>
      </c>
      <c r="G75" s="23">
        <v>1</v>
      </c>
      <c r="H75" s="55">
        <f t="shared" si="0"/>
        <v>0</v>
      </c>
      <c r="I75" s="55">
        <f t="shared" si="1"/>
        <v>0</v>
      </c>
      <c r="J75" s="19">
        <v>0</v>
      </c>
      <c r="K75" s="19">
        <f t="shared" si="2"/>
        <v>88267.7</v>
      </c>
      <c r="L75" s="19">
        <f t="shared" si="3"/>
        <v>88267.7</v>
      </c>
      <c r="M75" s="19">
        <v>105921.24</v>
      </c>
      <c r="BD75" s="14"/>
      <c r="BE75" s="21" t="s">
        <v>3935</v>
      </c>
      <c r="BF75" s="15"/>
      <c r="BG75" s="12"/>
      <c r="BH75" s="41"/>
      <c r="BI75" s="12"/>
    </row>
    <row r="76" spans="1:61" s="3" customFormat="1" ht="15" customHeight="1" x14ac:dyDescent="0.3">
      <c r="A76" s="603" t="s">
        <v>3936</v>
      </c>
      <c r="B76" s="604"/>
      <c r="C76" s="604"/>
      <c r="D76" s="604"/>
      <c r="E76" s="604"/>
      <c r="F76" s="604"/>
      <c r="G76" s="604"/>
      <c r="H76" s="436"/>
      <c r="I76" s="436"/>
      <c r="J76" s="437"/>
      <c r="K76" s="437"/>
      <c r="L76" s="437"/>
      <c r="M76" s="437"/>
      <c r="BD76" s="14"/>
      <c r="BE76" s="21"/>
      <c r="BF76" s="15" t="s">
        <v>3936</v>
      </c>
      <c r="BG76" s="12"/>
      <c r="BH76" s="41"/>
      <c r="BI76" s="12"/>
    </row>
    <row r="77" spans="1:61" s="3" customFormat="1" ht="14.4" x14ac:dyDescent="0.3">
      <c r="A77" s="16" t="s">
        <v>188</v>
      </c>
      <c r="B77" s="17" t="s">
        <v>3937</v>
      </c>
      <c r="C77" s="568" t="s">
        <v>3938</v>
      </c>
      <c r="D77" s="568"/>
      <c r="E77" s="568"/>
      <c r="F77" s="16" t="s">
        <v>38</v>
      </c>
      <c r="G77" s="23">
        <v>1</v>
      </c>
      <c r="H77" s="55">
        <f t="shared" ref="H77:H139" si="4">I77/G77</f>
        <v>1434.88</v>
      </c>
      <c r="I77" s="55">
        <f t="shared" ref="I77:I139" si="5">J77/1.2</f>
        <v>1434.88</v>
      </c>
      <c r="J77" s="19">
        <v>1721.85</v>
      </c>
      <c r="K77" s="19">
        <f t="shared" ref="K77:K139" si="6">L77/G77</f>
        <v>37.619999999999997</v>
      </c>
      <c r="L77" s="19">
        <f t="shared" ref="L77:L139" si="7">M77/1.2</f>
        <v>37.619999999999997</v>
      </c>
      <c r="M77" s="19">
        <v>45.14</v>
      </c>
      <c r="BD77" s="14"/>
      <c r="BE77" s="21" t="s">
        <v>3938</v>
      </c>
      <c r="BF77" s="15"/>
      <c r="BG77" s="12"/>
      <c r="BH77" s="41"/>
      <c r="BI77" s="12"/>
    </row>
    <row r="78" spans="1:61" s="3" customFormat="1" ht="20.399999999999999" x14ac:dyDescent="0.3">
      <c r="A78" s="25"/>
      <c r="B78" s="26" t="s">
        <v>1567</v>
      </c>
      <c r="C78" s="600" t="s">
        <v>1568</v>
      </c>
      <c r="D78" s="600"/>
      <c r="E78" s="600"/>
      <c r="F78" s="27" t="s">
        <v>138</v>
      </c>
      <c r="G78" s="22" t="s">
        <v>3939</v>
      </c>
      <c r="H78" s="55"/>
      <c r="I78" s="55"/>
      <c r="J78" s="19"/>
      <c r="K78" s="19"/>
      <c r="L78" s="19"/>
      <c r="M78" s="19"/>
      <c r="BD78" s="14"/>
      <c r="BE78" s="21"/>
      <c r="BF78" s="15"/>
      <c r="BG78" s="12" t="s">
        <v>1568</v>
      </c>
      <c r="BH78" s="41"/>
      <c r="BI78" s="12"/>
    </row>
    <row r="79" spans="1:61" s="3" customFormat="1" ht="21.6" x14ac:dyDescent="0.3">
      <c r="A79" s="25"/>
      <c r="B79" s="26" t="s">
        <v>603</v>
      </c>
      <c r="C79" s="600" t="s">
        <v>604</v>
      </c>
      <c r="D79" s="600"/>
      <c r="E79" s="600"/>
      <c r="F79" s="27" t="s">
        <v>605</v>
      </c>
      <c r="G79" s="22" t="s">
        <v>3940</v>
      </c>
      <c r="H79" s="55"/>
      <c r="I79" s="55"/>
      <c r="J79" s="19"/>
      <c r="K79" s="19"/>
      <c r="L79" s="19"/>
      <c r="M79" s="19"/>
      <c r="BD79" s="14"/>
      <c r="BE79" s="21"/>
      <c r="BF79" s="15"/>
      <c r="BG79" s="12" t="s">
        <v>604</v>
      </c>
      <c r="BH79" s="41"/>
      <c r="BI79" s="12"/>
    </row>
    <row r="80" spans="1:61" s="3" customFormat="1" ht="21.6" x14ac:dyDescent="0.3">
      <c r="A80" s="16" t="s">
        <v>3941</v>
      </c>
      <c r="B80" s="17" t="s">
        <v>3942</v>
      </c>
      <c r="C80" s="568" t="s">
        <v>3943</v>
      </c>
      <c r="D80" s="568"/>
      <c r="E80" s="568"/>
      <c r="F80" s="16" t="s">
        <v>38</v>
      </c>
      <c r="G80" s="23">
        <v>1</v>
      </c>
      <c r="H80" s="55">
        <f t="shared" si="4"/>
        <v>0</v>
      </c>
      <c r="I80" s="55">
        <f t="shared" si="5"/>
        <v>0</v>
      </c>
      <c r="J80" s="19">
        <v>0</v>
      </c>
      <c r="K80" s="19">
        <f t="shared" si="6"/>
        <v>1454.27</v>
      </c>
      <c r="L80" s="19">
        <f t="shared" si="7"/>
        <v>1454.27</v>
      </c>
      <c r="M80" s="19">
        <v>1745.12</v>
      </c>
      <c r="BD80" s="14"/>
      <c r="BE80" s="21" t="s">
        <v>3943</v>
      </c>
      <c r="BF80" s="15"/>
      <c r="BG80" s="12"/>
      <c r="BH80" s="41"/>
      <c r="BI80" s="12"/>
    </row>
    <row r="81" spans="1:61" s="3" customFormat="1" ht="15" customHeight="1" x14ac:dyDescent="0.3">
      <c r="A81" s="601" t="s">
        <v>3944</v>
      </c>
      <c r="B81" s="602"/>
      <c r="C81" s="602"/>
      <c r="D81" s="602"/>
      <c r="E81" s="602"/>
      <c r="F81" s="602"/>
      <c r="G81" s="602"/>
      <c r="H81" s="101"/>
      <c r="I81" s="101"/>
      <c r="J81" s="102"/>
      <c r="K81" s="102"/>
      <c r="L81" s="102"/>
      <c r="M81" s="102"/>
      <c r="BD81" s="14" t="s">
        <v>3944</v>
      </c>
      <c r="BE81" s="21"/>
      <c r="BF81" s="15"/>
      <c r="BG81" s="12"/>
      <c r="BH81" s="41"/>
      <c r="BI81" s="12"/>
    </row>
    <row r="82" spans="1:61" s="3" customFormat="1" ht="15" customHeight="1" x14ac:dyDescent="0.3">
      <c r="A82" s="603" t="s">
        <v>3945</v>
      </c>
      <c r="B82" s="604"/>
      <c r="C82" s="604"/>
      <c r="D82" s="604"/>
      <c r="E82" s="604"/>
      <c r="F82" s="604"/>
      <c r="G82" s="604"/>
      <c r="H82" s="436"/>
      <c r="I82" s="436"/>
      <c r="J82" s="437"/>
      <c r="K82" s="437"/>
      <c r="L82" s="437"/>
      <c r="M82" s="437"/>
      <c r="BD82" s="14"/>
      <c r="BE82" s="21"/>
      <c r="BF82" s="15" t="s">
        <v>3945</v>
      </c>
      <c r="BG82" s="12"/>
      <c r="BH82" s="41"/>
      <c r="BI82" s="12"/>
    </row>
    <row r="83" spans="1:61" s="3" customFormat="1" ht="42" x14ac:dyDescent="0.3">
      <c r="A83" s="16" t="s">
        <v>194</v>
      </c>
      <c r="B83" s="17" t="s">
        <v>1607</v>
      </c>
      <c r="C83" s="568" t="s">
        <v>1608</v>
      </c>
      <c r="D83" s="568"/>
      <c r="E83" s="568"/>
      <c r="F83" s="16" t="s">
        <v>64</v>
      </c>
      <c r="G83" s="30">
        <v>0.97</v>
      </c>
      <c r="H83" s="55">
        <f t="shared" si="4"/>
        <v>17115.189999999999</v>
      </c>
      <c r="I83" s="55">
        <f t="shared" si="5"/>
        <v>16601.73</v>
      </c>
      <c r="J83" s="19">
        <v>19922.07</v>
      </c>
      <c r="K83" s="19">
        <f t="shared" si="6"/>
        <v>172.1</v>
      </c>
      <c r="L83" s="19">
        <f t="shared" si="7"/>
        <v>166.94</v>
      </c>
      <c r="M83" s="19">
        <v>200.33</v>
      </c>
      <c r="BD83" s="14"/>
      <c r="BE83" s="21" t="s">
        <v>1608</v>
      </c>
      <c r="BF83" s="15"/>
      <c r="BG83" s="12"/>
      <c r="BH83" s="41"/>
      <c r="BI83" s="12"/>
    </row>
    <row r="84" spans="1:61" s="3" customFormat="1" ht="20.399999999999999" x14ac:dyDescent="0.3">
      <c r="A84" s="25"/>
      <c r="B84" s="26" t="s">
        <v>1609</v>
      </c>
      <c r="C84" s="600" t="s">
        <v>1610</v>
      </c>
      <c r="D84" s="600"/>
      <c r="E84" s="600"/>
      <c r="F84" s="27" t="s">
        <v>138</v>
      </c>
      <c r="G84" s="22" t="s">
        <v>3946</v>
      </c>
      <c r="H84" s="55"/>
      <c r="I84" s="55"/>
      <c r="J84" s="19"/>
      <c r="K84" s="19"/>
      <c r="L84" s="19"/>
      <c r="M84" s="19"/>
      <c r="BD84" s="14"/>
      <c r="BE84" s="21"/>
      <c r="BF84" s="15"/>
      <c r="BG84" s="12" t="s">
        <v>1610</v>
      </c>
      <c r="BH84" s="41"/>
      <c r="BI84" s="12"/>
    </row>
    <row r="85" spans="1:61" s="3" customFormat="1" ht="21.6" x14ac:dyDescent="0.3">
      <c r="A85" s="25"/>
      <c r="B85" s="26" t="s">
        <v>603</v>
      </c>
      <c r="C85" s="600" t="s">
        <v>604</v>
      </c>
      <c r="D85" s="600"/>
      <c r="E85" s="600"/>
      <c r="F85" s="27" t="s">
        <v>605</v>
      </c>
      <c r="G85" s="22" t="s">
        <v>3947</v>
      </c>
      <c r="H85" s="55"/>
      <c r="I85" s="55"/>
      <c r="J85" s="19"/>
      <c r="K85" s="19"/>
      <c r="L85" s="19"/>
      <c r="M85" s="19"/>
      <c r="BD85" s="14"/>
      <c r="BE85" s="21"/>
      <c r="BF85" s="15"/>
      <c r="BG85" s="12" t="s">
        <v>604</v>
      </c>
      <c r="BH85" s="41"/>
      <c r="BI85" s="12"/>
    </row>
    <row r="86" spans="1:61" s="3" customFormat="1" ht="31.8" x14ac:dyDescent="0.3">
      <c r="A86" s="16" t="s">
        <v>197</v>
      </c>
      <c r="B86" s="17" t="s">
        <v>3948</v>
      </c>
      <c r="C86" s="568" t="s">
        <v>3949</v>
      </c>
      <c r="D86" s="568"/>
      <c r="E86" s="568"/>
      <c r="F86" s="16" t="s">
        <v>112</v>
      </c>
      <c r="G86" s="30">
        <v>98.94</v>
      </c>
      <c r="H86" s="55">
        <f t="shared" si="4"/>
        <v>0</v>
      </c>
      <c r="I86" s="55">
        <f t="shared" si="5"/>
        <v>0</v>
      </c>
      <c r="J86" s="19">
        <v>0</v>
      </c>
      <c r="K86" s="19">
        <f t="shared" si="6"/>
        <v>33.21</v>
      </c>
      <c r="L86" s="19">
        <f t="shared" si="7"/>
        <v>3285.98</v>
      </c>
      <c r="M86" s="19">
        <v>3943.17</v>
      </c>
      <c r="BD86" s="14"/>
      <c r="BE86" s="21" t="s">
        <v>3949</v>
      </c>
      <c r="BF86" s="15"/>
      <c r="BG86" s="12"/>
      <c r="BH86" s="41"/>
      <c r="BI86" s="12"/>
    </row>
    <row r="87" spans="1:61" s="3" customFormat="1" ht="21.6" x14ac:dyDescent="0.3">
      <c r="A87" s="16" t="s">
        <v>215</v>
      </c>
      <c r="B87" s="17" t="s">
        <v>3950</v>
      </c>
      <c r="C87" s="568" t="s">
        <v>3951</v>
      </c>
      <c r="D87" s="568"/>
      <c r="E87" s="568"/>
      <c r="F87" s="16" t="s">
        <v>1257</v>
      </c>
      <c r="G87" s="23">
        <v>90</v>
      </c>
      <c r="H87" s="55">
        <f t="shared" si="4"/>
        <v>0</v>
      </c>
      <c r="I87" s="55">
        <f t="shared" si="5"/>
        <v>0</v>
      </c>
      <c r="J87" s="19">
        <v>0</v>
      </c>
      <c r="K87" s="19">
        <f t="shared" si="6"/>
        <v>29.73</v>
      </c>
      <c r="L87" s="19">
        <f t="shared" si="7"/>
        <v>2675.39</v>
      </c>
      <c r="M87" s="19">
        <v>3210.47</v>
      </c>
      <c r="BD87" s="14"/>
      <c r="BE87" s="21" t="s">
        <v>3951</v>
      </c>
      <c r="BF87" s="15"/>
      <c r="BG87" s="12"/>
      <c r="BH87" s="41"/>
      <c r="BI87" s="12"/>
    </row>
    <row r="88" spans="1:61" s="3" customFormat="1" ht="15" customHeight="1" x14ac:dyDescent="0.3">
      <c r="A88" s="603" t="s">
        <v>3952</v>
      </c>
      <c r="B88" s="604"/>
      <c r="C88" s="604"/>
      <c r="D88" s="604"/>
      <c r="E88" s="604"/>
      <c r="F88" s="604"/>
      <c r="G88" s="604"/>
      <c r="H88" s="436"/>
      <c r="I88" s="436"/>
      <c r="J88" s="437"/>
      <c r="K88" s="437"/>
      <c r="L88" s="437"/>
      <c r="M88" s="437"/>
      <c r="BD88" s="14"/>
      <c r="BE88" s="21"/>
      <c r="BF88" s="15" t="s">
        <v>3952</v>
      </c>
      <c r="BG88" s="12"/>
      <c r="BH88" s="41"/>
      <c r="BI88" s="12"/>
    </row>
    <row r="89" spans="1:61" s="3" customFormat="1" ht="42" x14ac:dyDescent="0.3">
      <c r="A89" s="16" t="s">
        <v>218</v>
      </c>
      <c r="B89" s="17" t="s">
        <v>1607</v>
      </c>
      <c r="C89" s="568" t="s">
        <v>1608</v>
      </c>
      <c r="D89" s="568"/>
      <c r="E89" s="568"/>
      <c r="F89" s="16" t="s">
        <v>64</v>
      </c>
      <c r="G89" s="30">
        <v>0.28000000000000003</v>
      </c>
      <c r="H89" s="55">
        <f t="shared" si="4"/>
        <v>17115.14</v>
      </c>
      <c r="I89" s="55">
        <f t="shared" si="5"/>
        <v>4792.24</v>
      </c>
      <c r="J89" s="19">
        <v>5750.69</v>
      </c>
      <c r="K89" s="19">
        <f t="shared" si="6"/>
        <v>172.11</v>
      </c>
      <c r="L89" s="19">
        <f t="shared" si="7"/>
        <v>48.19</v>
      </c>
      <c r="M89" s="19">
        <v>57.83</v>
      </c>
      <c r="BD89" s="14"/>
      <c r="BE89" s="21" t="s">
        <v>1608</v>
      </c>
      <c r="BF89" s="15"/>
      <c r="BG89" s="12"/>
      <c r="BH89" s="41"/>
      <c r="BI89" s="12"/>
    </row>
    <row r="90" spans="1:61" s="3" customFormat="1" ht="20.399999999999999" x14ac:dyDescent="0.3">
      <c r="A90" s="25"/>
      <c r="B90" s="26" t="s">
        <v>1609</v>
      </c>
      <c r="C90" s="600" t="s">
        <v>1610</v>
      </c>
      <c r="D90" s="600"/>
      <c r="E90" s="600"/>
      <c r="F90" s="27" t="s">
        <v>138</v>
      </c>
      <c r="G90" s="22" t="s">
        <v>3953</v>
      </c>
      <c r="H90" s="55"/>
      <c r="I90" s="55"/>
      <c r="J90" s="19"/>
      <c r="K90" s="19"/>
      <c r="L90" s="19"/>
      <c r="M90" s="19"/>
      <c r="BD90" s="14"/>
      <c r="BE90" s="21"/>
      <c r="BF90" s="15"/>
      <c r="BG90" s="12" t="s">
        <v>1610</v>
      </c>
      <c r="BH90" s="41"/>
      <c r="BI90" s="12"/>
    </row>
    <row r="91" spans="1:61" s="3" customFormat="1" ht="21.6" x14ac:dyDescent="0.3">
      <c r="A91" s="25"/>
      <c r="B91" s="26" t="s">
        <v>603</v>
      </c>
      <c r="C91" s="600" t="s">
        <v>604</v>
      </c>
      <c r="D91" s="600"/>
      <c r="E91" s="600"/>
      <c r="F91" s="27" t="s">
        <v>605</v>
      </c>
      <c r="G91" s="22" t="s">
        <v>3954</v>
      </c>
      <c r="H91" s="55"/>
      <c r="I91" s="55"/>
      <c r="J91" s="19"/>
      <c r="K91" s="19"/>
      <c r="L91" s="19"/>
      <c r="M91" s="19"/>
      <c r="BD91" s="14"/>
      <c r="BE91" s="21"/>
      <c r="BF91" s="15"/>
      <c r="BG91" s="12" t="s">
        <v>604</v>
      </c>
      <c r="BH91" s="41"/>
      <c r="BI91" s="12"/>
    </row>
    <row r="92" spans="1:61" s="3" customFormat="1" ht="31.8" x14ac:dyDescent="0.3">
      <c r="A92" s="16" t="s">
        <v>221</v>
      </c>
      <c r="B92" s="17" t="s">
        <v>3955</v>
      </c>
      <c r="C92" s="568" t="s">
        <v>3956</v>
      </c>
      <c r="D92" s="568"/>
      <c r="E92" s="568"/>
      <c r="F92" s="16" t="s">
        <v>112</v>
      </c>
      <c r="G92" s="30">
        <v>28.56</v>
      </c>
      <c r="H92" s="55">
        <f t="shared" si="4"/>
        <v>0</v>
      </c>
      <c r="I92" s="55">
        <f t="shared" si="5"/>
        <v>0</v>
      </c>
      <c r="J92" s="19">
        <v>0</v>
      </c>
      <c r="K92" s="19">
        <f t="shared" si="6"/>
        <v>35.159999999999997</v>
      </c>
      <c r="L92" s="19">
        <f t="shared" si="7"/>
        <v>1004.15</v>
      </c>
      <c r="M92" s="19">
        <v>1204.98</v>
      </c>
      <c r="BD92" s="14"/>
      <c r="BE92" s="21" t="s">
        <v>3956</v>
      </c>
      <c r="BF92" s="15"/>
      <c r="BG92" s="12"/>
      <c r="BH92" s="41"/>
      <c r="BI92" s="12"/>
    </row>
    <row r="93" spans="1:61" s="3" customFormat="1" ht="21.6" x14ac:dyDescent="0.3">
      <c r="A93" s="16" t="s">
        <v>223</v>
      </c>
      <c r="B93" s="17" t="s">
        <v>3957</v>
      </c>
      <c r="C93" s="568" t="s">
        <v>3958</v>
      </c>
      <c r="D93" s="568"/>
      <c r="E93" s="568"/>
      <c r="F93" s="16" t="s">
        <v>138</v>
      </c>
      <c r="G93" s="24">
        <v>1.9</v>
      </c>
      <c r="H93" s="55">
        <f t="shared" si="4"/>
        <v>0</v>
      </c>
      <c r="I93" s="55">
        <f t="shared" si="5"/>
        <v>0</v>
      </c>
      <c r="J93" s="19">
        <v>0</v>
      </c>
      <c r="K93" s="19">
        <f t="shared" si="6"/>
        <v>389.52</v>
      </c>
      <c r="L93" s="19">
        <f t="shared" si="7"/>
        <v>740.09</v>
      </c>
      <c r="M93" s="19">
        <v>888.11</v>
      </c>
      <c r="BD93" s="14"/>
      <c r="BE93" s="21" t="s">
        <v>3958</v>
      </c>
      <c r="BF93" s="15"/>
      <c r="BG93" s="12"/>
      <c r="BH93" s="41"/>
      <c r="BI93" s="12"/>
    </row>
    <row r="94" spans="1:61" s="3" customFormat="1" ht="15" customHeight="1" x14ac:dyDescent="0.3">
      <c r="A94" s="603" t="s">
        <v>3959</v>
      </c>
      <c r="B94" s="604"/>
      <c r="C94" s="604"/>
      <c r="D94" s="604"/>
      <c r="E94" s="604"/>
      <c r="F94" s="604"/>
      <c r="G94" s="604"/>
      <c r="H94" s="436"/>
      <c r="I94" s="436"/>
      <c r="J94" s="437"/>
      <c r="K94" s="437"/>
      <c r="L94" s="437"/>
      <c r="M94" s="437"/>
      <c r="BD94" s="14"/>
      <c r="BE94" s="21"/>
      <c r="BF94" s="15" t="s">
        <v>3959</v>
      </c>
      <c r="BG94" s="12"/>
      <c r="BH94" s="41"/>
      <c r="BI94" s="12"/>
    </row>
    <row r="95" spans="1:61" s="3" customFormat="1" ht="31.8" x14ac:dyDescent="0.3">
      <c r="A95" s="16" t="s">
        <v>226</v>
      </c>
      <c r="B95" s="17" t="s">
        <v>3960</v>
      </c>
      <c r="C95" s="568" t="s">
        <v>3961</v>
      </c>
      <c r="D95" s="568"/>
      <c r="E95" s="568"/>
      <c r="F95" s="16" t="s">
        <v>64</v>
      </c>
      <c r="G95" s="30">
        <v>0.06</v>
      </c>
      <c r="H95" s="55">
        <f t="shared" si="4"/>
        <v>25303.17</v>
      </c>
      <c r="I95" s="55">
        <f t="shared" si="5"/>
        <v>1518.19</v>
      </c>
      <c r="J95" s="19">
        <v>1821.83</v>
      </c>
      <c r="K95" s="19">
        <f t="shared" si="6"/>
        <v>1163.5</v>
      </c>
      <c r="L95" s="19">
        <f t="shared" si="7"/>
        <v>69.81</v>
      </c>
      <c r="M95" s="19">
        <v>83.77</v>
      </c>
      <c r="BD95" s="14"/>
      <c r="BE95" s="21" t="s">
        <v>3961</v>
      </c>
      <c r="BF95" s="15"/>
      <c r="BG95" s="12"/>
      <c r="BH95" s="41"/>
      <c r="BI95" s="12"/>
    </row>
    <row r="96" spans="1:61" s="3" customFormat="1" ht="20.399999999999999" x14ac:dyDescent="0.3">
      <c r="A96" s="25"/>
      <c r="B96" s="26" t="s">
        <v>1883</v>
      </c>
      <c r="C96" s="600" t="s">
        <v>1884</v>
      </c>
      <c r="D96" s="600"/>
      <c r="E96" s="600"/>
      <c r="F96" s="27" t="s">
        <v>72</v>
      </c>
      <c r="G96" s="22" t="s">
        <v>3962</v>
      </c>
      <c r="H96" s="55"/>
      <c r="I96" s="55"/>
      <c r="J96" s="19"/>
      <c r="K96" s="19"/>
      <c r="L96" s="19"/>
      <c r="M96" s="19"/>
      <c r="BD96" s="14"/>
      <c r="BE96" s="21"/>
      <c r="BF96" s="15"/>
      <c r="BG96" s="12" t="s">
        <v>1884</v>
      </c>
      <c r="BH96" s="41"/>
      <c r="BI96" s="12"/>
    </row>
    <row r="97" spans="1:61" s="3" customFormat="1" ht="20.399999999999999" x14ac:dyDescent="0.3">
      <c r="A97" s="25"/>
      <c r="B97" s="26" t="s">
        <v>1689</v>
      </c>
      <c r="C97" s="600" t="s">
        <v>1690</v>
      </c>
      <c r="D97" s="600"/>
      <c r="E97" s="600"/>
      <c r="F97" s="27" t="s">
        <v>72</v>
      </c>
      <c r="G97" s="22" t="s">
        <v>3963</v>
      </c>
      <c r="H97" s="55"/>
      <c r="I97" s="55"/>
      <c r="J97" s="19"/>
      <c r="K97" s="19"/>
      <c r="L97" s="19"/>
      <c r="M97" s="19"/>
      <c r="BD97" s="14"/>
      <c r="BE97" s="21"/>
      <c r="BF97" s="15"/>
      <c r="BG97" s="12" t="s">
        <v>1690</v>
      </c>
      <c r="BH97" s="41"/>
      <c r="BI97" s="12"/>
    </row>
    <row r="98" spans="1:61" s="3" customFormat="1" ht="20.399999999999999" x14ac:dyDescent="0.3">
      <c r="A98" s="25"/>
      <c r="B98" s="26" t="s">
        <v>3964</v>
      </c>
      <c r="C98" s="600" t="s">
        <v>3965</v>
      </c>
      <c r="D98" s="600"/>
      <c r="E98" s="600"/>
      <c r="F98" s="27" t="s">
        <v>46</v>
      </c>
      <c r="G98" s="22" t="s">
        <v>3966</v>
      </c>
      <c r="H98" s="55"/>
      <c r="I98" s="55"/>
      <c r="J98" s="19"/>
      <c r="K98" s="19"/>
      <c r="L98" s="19"/>
      <c r="M98" s="19"/>
      <c r="BD98" s="14"/>
      <c r="BE98" s="21"/>
      <c r="BF98" s="15"/>
      <c r="BG98" s="12" t="s">
        <v>3965</v>
      </c>
      <c r="BH98" s="41"/>
      <c r="BI98" s="12"/>
    </row>
    <row r="99" spans="1:61" s="3" customFormat="1" ht="21.6" x14ac:dyDescent="0.3">
      <c r="A99" s="25"/>
      <c r="B99" s="26" t="s">
        <v>597</v>
      </c>
      <c r="C99" s="600" t="s">
        <v>598</v>
      </c>
      <c r="D99" s="600"/>
      <c r="E99" s="600"/>
      <c r="F99" s="27" t="s">
        <v>67</v>
      </c>
      <c r="G99" s="22" t="s">
        <v>3967</v>
      </c>
      <c r="H99" s="55"/>
      <c r="I99" s="55"/>
      <c r="J99" s="19"/>
      <c r="K99" s="19"/>
      <c r="L99" s="19"/>
      <c r="M99" s="19"/>
      <c r="BD99" s="14"/>
      <c r="BE99" s="21"/>
      <c r="BF99" s="15"/>
      <c r="BG99" s="12" t="s">
        <v>598</v>
      </c>
      <c r="BH99" s="41"/>
      <c r="BI99" s="12"/>
    </row>
    <row r="100" spans="1:61" s="3" customFormat="1" ht="20.399999999999999" x14ac:dyDescent="0.3">
      <c r="A100" s="25"/>
      <c r="B100" s="26" t="s">
        <v>1932</v>
      </c>
      <c r="C100" s="600" t="s">
        <v>1933</v>
      </c>
      <c r="D100" s="600"/>
      <c r="E100" s="600"/>
      <c r="F100" s="27" t="s">
        <v>1257</v>
      </c>
      <c r="G100" s="22" t="s">
        <v>3968</v>
      </c>
      <c r="H100" s="55"/>
      <c r="I100" s="55"/>
      <c r="J100" s="19"/>
      <c r="K100" s="19"/>
      <c r="L100" s="19"/>
      <c r="M100" s="19"/>
      <c r="BD100" s="14"/>
      <c r="BE100" s="21"/>
      <c r="BF100" s="15"/>
      <c r="BG100" s="12" t="s">
        <v>1933</v>
      </c>
      <c r="BH100" s="41"/>
      <c r="BI100" s="12"/>
    </row>
    <row r="101" spans="1:61" s="3" customFormat="1" ht="20.399999999999999" x14ac:dyDescent="0.3">
      <c r="A101" s="25"/>
      <c r="B101" s="26" t="s">
        <v>3969</v>
      </c>
      <c r="C101" s="600" t="s">
        <v>3970</v>
      </c>
      <c r="D101" s="600"/>
      <c r="E101" s="600"/>
      <c r="F101" s="27" t="s">
        <v>1257</v>
      </c>
      <c r="G101" s="22" t="s">
        <v>3971</v>
      </c>
      <c r="H101" s="55"/>
      <c r="I101" s="55"/>
      <c r="J101" s="19"/>
      <c r="K101" s="19"/>
      <c r="L101" s="19"/>
      <c r="M101" s="19"/>
      <c r="BD101" s="14"/>
      <c r="BE101" s="21"/>
      <c r="BF101" s="15"/>
      <c r="BG101" s="12" t="s">
        <v>3970</v>
      </c>
      <c r="BH101" s="41"/>
      <c r="BI101" s="12"/>
    </row>
    <row r="102" spans="1:61" s="3" customFormat="1" ht="20.399999999999999" x14ac:dyDescent="0.3">
      <c r="A102" s="25"/>
      <c r="B102" s="26" t="s">
        <v>3972</v>
      </c>
      <c r="C102" s="600" t="s">
        <v>3973</v>
      </c>
      <c r="D102" s="600"/>
      <c r="E102" s="600"/>
      <c r="F102" s="27" t="s">
        <v>138</v>
      </c>
      <c r="G102" s="22" t="s">
        <v>3974</v>
      </c>
      <c r="H102" s="55"/>
      <c r="I102" s="55"/>
      <c r="J102" s="19"/>
      <c r="K102" s="19"/>
      <c r="L102" s="19"/>
      <c r="M102" s="19"/>
      <c r="BD102" s="14"/>
      <c r="BE102" s="21"/>
      <c r="BF102" s="15"/>
      <c r="BG102" s="12" t="s">
        <v>3973</v>
      </c>
      <c r="BH102" s="41"/>
      <c r="BI102" s="12"/>
    </row>
    <row r="103" spans="1:61" s="3" customFormat="1" ht="21.6" x14ac:dyDescent="0.3">
      <c r="A103" s="25"/>
      <c r="B103" s="26" t="s">
        <v>603</v>
      </c>
      <c r="C103" s="600" t="s">
        <v>604</v>
      </c>
      <c r="D103" s="600"/>
      <c r="E103" s="600"/>
      <c r="F103" s="27" t="s">
        <v>605</v>
      </c>
      <c r="G103" s="22" t="s">
        <v>3975</v>
      </c>
      <c r="H103" s="55"/>
      <c r="I103" s="55"/>
      <c r="J103" s="19"/>
      <c r="K103" s="19"/>
      <c r="L103" s="19"/>
      <c r="M103" s="19"/>
      <c r="BD103" s="14"/>
      <c r="BE103" s="21"/>
      <c r="BF103" s="15"/>
      <c r="BG103" s="12" t="s">
        <v>604</v>
      </c>
      <c r="BH103" s="41"/>
      <c r="BI103" s="12"/>
    </row>
    <row r="104" spans="1:61" s="3" customFormat="1" ht="42" x14ac:dyDescent="0.3">
      <c r="A104" s="16" t="s">
        <v>229</v>
      </c>
      <c r="B104" s="17" t="s">
        <v>3976</v>
      </c>
      <c r="C104" s="568" t="s">
        <v>3977</v>
      </c>
      <c r="D104" s="568"/>
      <c r="E104" s="568"/>
      <c r="F104" s="16" t="s">
        <v>112</v>
      </c>
      <c r="G104" s="23">
        <v>6</v>
      </c>
      <c r="H104" s="55">
        <f t="shared" si="4"/>
        <v>0</v>
      </c>
      <c r="I104" s="55">
        <f t="shared" si="5"/>
        <v>0</v>
      </c>
      <c r="J104" s="19">
        <v>0</v>
      </c>
      <c r="K104" s="19">
        <f t="shared" si="6"/>
        <v>271.64</v>
      </c>
      <c r="L104" s="19">
        <f t="shared" si="7"/>
        <v>1629.83</v>
      </c>
      <c r="M104" s="19">
        <v>1955.8</v>
      </c>
      <c r="BD104" s="14"/>
      <c r="BE104" s="21" t="s">
        <v>3977</v>
      </c>
      <c r="BF104" s="15"/>
      <c r="BG104" s="12"/>
      <c r="BH104" s="41"/>
      <c r="BI104" s="12"/>
    </row>
    <row r="105" spans="1:61" s="3" customFormat="1" ht="15" customHeight="1" x14ac:dyDescent="0.3">
      <c r="A105" s="603" t="s">
        <v>3978</v>
      </c>
      <c r="B105" s="604"/>
      <c r="C105" s="604"/>
      <c r="D105" s="604"/>
      <c r="E105" s="604"/>
      <c r="F105" s="604"/>
      <c r="G105" s="604"/>
      <c r="H105" s="436"/>
      <c r="I105" s="436"/>
      <c r="J105" s="437"/>
      <c r="K105" s="437"/>
      <c r="L105" s="437"/>
      <c r="M105" s="437"/>
      <c r="BD105" s="14"/>
      <c r="BE105" s="21"/>
      <c r="BF105" s="15" t="s">
        <v>3978</v>
      </c>
      <c r="BG105" s="12"/>
      <c r="BH105" s="41"/>
      <c r="BI105" s="12"/>
    </row>
    <row r="106" spans="1:61" s="3" customFormat="1" ht="31.8" x14ac:dyDescent="0.3">
      <c r="A106" s="16" t="s">
        <v>231</v>
      </c>
      <c r="B106" s="17" t="s">
        <v>3979</v>
      </c>
      <c r="C106" s="568" t="s">
        <v>3980</v>
      </c>
      <c r="D106" s="568"/>
      <c r="E106" s="568"/>
      <c r="F106" s="16" t="s">
        <v>64</v>
      </c>
      <c r="G106" s="24">
        <v>0.1</v>
      </c>
      <c r="H106" s="55">
        <f t="shared" si="4"/>
        <v>22652.3</v>
      </c>
      <c r="I106" s="55">
        <f t="shared" si="5"/>
        <v>2265.23</v>
      </c>
      <c r="J106" s="19">
        <v>2718.27</v>
      </c>
      <c r="K106" s="19">
        <f t="shared" si="6"/>
        <v>193.7</v>
      </c>
      <c r="L106" s="19">
        <f t="shared" si="7"/>
        <v>19.37</v>
      </c>
      <c r="M106" s="19">
        <v>23.24</v>
      </c>
      <c r="BD106" s="14"/>
      <c r="BE106" s="21" t="s">
        <v>3980</v>
      </c>
      <c r="BF106" s="15"/>
      <c r="BG106" s="12"/>
      <c r="BH106" s="41"/>
      <c r="BI106" s="12"/>
    </row>
    <row r="107" spans="1:61" s="3" customFormat="1" ht="20.399999999999999" x14ac:dyDescent="0.3">
      <c r="A107" s="25"/>
      <c r="B107" s="26" t="s">
        <v>1689</v>
      </c>
      <c r="C107" s="600" t="s">
        <v>1690</v>
      </c>
      <c r="D107" s="600"/>
      <c r="E107" s="600"/>
      <c r="F107" s="27" t="s">
        <v>72</v>
      </c>
      <c r="G107" s="22" t="s">
        <v>3981</v>
      </c>
      <c r="H107" s="55"/>
      <c r="I107" s="55"/>
      <c r="J107" s="19"/>
      <c r="K107" s="19"/>
      <c r="L107" s="19"/>
      <c r="M107" s="19"/>
      <c r="BD107" s="14"/>
      <c r="BE107" s="21"/>
      <c r="BF107" s="15"/>
      <c r="BG107" s="12" t="s">
        <v>1690</v>
      </c>
      <c r="BH107" s="41"/>
      <c r="BI107" s="12"/>
    </row>
    <row r="108" spans="1:61" s="3" customFormat="1" ht="20.399999999999999" x14ac:dyDescent="0.3">
      <c r="A108" s="25"/>
      <c r="B108" s="26" t="s">
        <v>3982</v>
      </c>
      <c r="C108" s="600" t="s">
        <v>3983</v>
      </c>
      <c r="D108" s="600"/>
      <c r="E108" s="600"/>
      <c r="F108" s="27" t="s">
        <v>72</v>
      </c>
      <c r="G108" s="22" t="s">
        <v>3984</v>
      </c>
      <c r="H108" s="55"/>
      <c r="I108" s="55"/>
      <c r="J108" s="19"/>
      <c r="K108" s="19"/>
      <c r="L108" s="19"/>
      <c r="M108" s="19"/>
      <c r="BD108" s="14"/>
      <c r="BE108" s="21"/>
      <c r="BF108" s="15"/>
      <c r="BG108" s="12" t="s">
        <v>3983</v>
      </c>
      <c r="BH108" s="41"/>
      <c r="BI108" s="12"/>
    </row>
    <row r="109" spans="1:61" s="3" customFormat="1" ht="21.6" x14ac:dyDescent="0.3">
      <c r="A109" s="25"/>
      <c r="B109" s="26" t="s">
        <v>603</v>
      </c>
      <c r="C109" s="600" t="s">
        <v>604</v>
      </c>
      <c r="D109" s="600"/>
      <c r="E109" s="600"/>
      <c r="F109" s="27" t="s">
        <v>605</v>
      </c>
      <c r="G109" s="22" t="s">
        <v>3985</v>
      </c>
      <c r="H109" s="55"/>
      <c r="I109" s="55"/>
      <c r="J109" s="19"/>
      <c r="K109" s="19"/>
      <c r="L109" s="19"/>
      <c r="M109" s="19"/>
      <c r="BD109" s="14"/>
      <c r="BE109" s="21"/>
      <c r="BF109" s="15"/>
      <c r="BG109" s="12" t="s">
        <v>604</v>
      </c>
      <c r="BH109" s="41"/>
      <c r="BI109" s="12"/>
    </row>
    <row r="110" spans="1:61" s="3" customFormat="1" ht="21.6" x14ac:dyDescent="0.3">
      <c r="A110" s="16" t="s">
        <v>233</v>
      </c>
      <c r="B110" s="17" t="s">
        <v>3986</v>
      </c>
      <c r="C110" s="568" t="s">
        <v>3987</v>
      </c>
      <c r="D110" s="568"/>
      <c r="E110" s="568"/>
      <c r="F110" s="16" t="s">
        <v>402</v>
      </c>
      <c r="G110" s="23">
        <v>1</v>
      </c>
      <c r="H110" s="55">
        <f t="shared" si="4"/>
        <v>0</v>
      </c>
      <c r="I110" s="55">
        <f t="shared" si="5"/>
        <v>0</v>
      </c>
      <c r="J110" s="19">
        <v>0</v>
      </c>
      <c r="K110" s="19">
        <f t="shared" si="6"/>
        <v>407.98</v>
      </c>
      <c r="L110" s="19">
        <f t="shared" si="7"/>
        <v>407.98</v>
      </c>
      <c r="M110" s="19">
        <v>489.57</v>
      </c>
      <c r="BD110" s="14"/>
      <c r="BE110" s="21" t="s">
        <v>3987</v>
      </c>
      <c r="BF110" s="15"/>
      <c r="BG110" s="12"/>
      <c r="BH110" s="41"/>
      <c r="BI110" s="12"/>
    </row>
    <row r="111" spans="1:61" s="3" customFormat="1" ht="15" customHeight="1" x14ac:dyDescent="0.3">
      <c r="A111" s="603" t="s">
        <v>3988</v>
      </c>
      <c r="B111" s="604"/>
      <c r="C111" s="604"/>
      <c r="D111" s="604"/>
      <c r="E111" s="604"/>
      <c r="F111" s="604"/>
      <c r="G111" s="604"/>
      <c r="H111" s="436"/>
      <c r="I111" s="436"/>
      <c r="J111" s="437"/>
      <c r="K111" s="437"/>
      <c r="L111" s="437"/>
      <c r="M111" s="437"/>
      <c r="BD111" s="14"/>
      <c r="BE111" s="21"/>
      <c r="BF111" s="15" t="s">
        <v>3988</v>
      </c>
      <c r="BG111" s="12"/>
      <c r="BH111" s="41"/>
      <c r="BI111" s="12"/>
    </row>
    <row r="112" spans="1:61" s="3" customFormat="1" ht="31.8" x14ac:dyDescent="0.3">
      <c r="A112" s="16" t="s">
        <v>239</v>
      </c>
      <c r="B112" s="17" t="s">
        <v>3989</v>
      </c>
      <c r="C112" s="568" t="s">
        <v>3990</v>
      </c>
      <c r="D112" s="568"/>
      <c r="E112" s="568"/>
      <c r="F112" s="16" t="s">
        <v>38</v>
      </c>
      <c r="G112" s="23">
        <v>12</v>
      </c>
      <c r="H112" s="55">
        <f t="shared" si="4"/>
        <v>437.88</v>
      </c>
      <c r="I112" s="55">
        <f t="shared" si="5"/>
        <v>5254.52</v>
      </c>
      <c r="J112" s="19">
        <v>6305.42</v>
      </c>
      <c r="K112" s="19">
        <f t="shared" si="6"/>
        <v>154.47999999999999</v>
      </c>
      <c r="L112" s="19">
        <f t="shared" si="7"/>
        <v>1853.7</v>
      </c>
      <c r="M112" s="19">
        <v>2224.44</v>
      </c>
      <c r="BD112" s="14"/>
      <c r="BE112" s="21" t="s">
        <v>3990</v>
      </c>
      <c r="BF112" s="15"/>
      <c r="BG112" s="12"/>
      <c r="BH112" s="41"/>
      <c r="BI112" s="12"/>
    </row>
    <row r="113" spans="1:61" s="3" customFormat="1" ht="21.6" x14ac:dyDescent="0.3">
      <c r="A113" s="25"/>
      <c r="B113" s="26" t="s">
        <v>3991</v>
      </c>
      <c r="C113" s="600" t="s">
        <v>3992</v>
      </c>
      <c r="D113" s="600"/>
      <c r="E113" s="600"/>
      <c r="F113" s="27" t="s">
        <v>67</v>
      </c>
      <c r="G113" s="22" t="s">
        <v>3993</v>
      </c>
      <c r="H113" s="55"/>
      <c r="I113" s="55"/>
      <c r="J113" s="19"/>
      <c r="K113" s="19"/>
      <c r="L113" s="19"/>
      <c r="M113" s="19"/>
      <c r="BD113" s="14"/>
      <c r="BE113" s="21"/>
      <c r="BF113" s="15"/>
      <c r="BG113" s="12" t="s">
        <v>3992</v>
      </c>
      <c r="BH113" s="41"/>
      <c r="BI113" s="12"/>
    </row>
    <row r="114" spans="1:61" s="3" customFormat="1" ht="20.399999999999999" x14ac:dyDescent="0.3">
      <c r="A114" s="25"/>
      <c r="B114" s="26" t="s">
        <v>70</v>
      </c>
      <c r="C114" s="600" t="s">
        <v>71</v>
      </c>
      <c r="D114" s="600"/>
      <c r="E114" s="600"/>
      <c r="F114" s="27" t="s">
        <v>72</v>
      </c>
      <c r="G114" s="22" t="s">
        <v>3994</v>
      </c>
      <c r="H114" s="55"/>
      <c r="I114" s="55"/>
      <c r="J114" s="19"/>
      <c r="K114" s="19"/>
      <c r="L114" s="19"/>
      <c r="M114" s="19"/>
      <c r="BD114" s="14"/>
      <c r="BE114" s="21"/>
      <c r="BF114" s="15"/>
      <c r="BG114" s="12" t="s">
        <v>71</v>
      </c>
      <c r="BH114" s="41"/>
      <c r="BI114" s="12"/>
    </row>
    <row r="115" spans="1:61" s="3" customFormat="1" ht="20.399999999999999" x14ac:dyDescent="0.3">
      <c r="A115" s="25"/>
      <c r="B115" s="26" t="s">
        <v>3995</v>
      </c>
      <c r="C115" s="600" t="s">
        <v>3996</v>
      </c>
      <c r="D115" s="600"/>
      <c r="E115" s="600"/>
      <c r="F115" s="27" t="s">
        <v>72</v>
      </c>
      <c r="G115" s="22" t="s">
        <v>3997</v>
      </c>
      <c r="H115" s="55"/>
      <c r="I115" s="55"/>
      <c r="J115" s="19"/>
      <c r="K115" s="19"/>
      <c r="L115" s="19"/>
      <c r="M115" s="19"/>
      <c r="BD115" s="14"/>
      <c r="BE115" s="21"/>
      <c r="BF115" s="15"/>
      <c r="BG115" s="12" t="s">
        <v>3996</v>
      </c>
      <c r="BH115" s="41"/>
      <c r="BI115" s="12"/>
    </row>
    <row r="116" spans="1:61" s="3" customFormat="1" ht="21.6" x14ac:dyDescent="0.3">
      <c r="A116" s="25"/>
      <c r="B116" s="26" t="s">
        <v>603</v>
      </c>
      <c r="C116" s="600" t="s">
        <v>604</v>
      </c>
      <c r="D116" s="600"/>
      <c r="E116" s="600"/>
      <c r="F116" s="27" t="s">
        <v>605</v>
      </c>
      <c r="G116" s="22" t="s">
        <v>3998</v>
      </c>
      <c r="H116" s="55"/>
      <c r="I116" s="55"/>
      <c r="J116" s="19"/>
      <c r="K116" s="19"/>
      <c r="L116" s="19"/>
      <c r="M116" s="19"/>
      <c r="BD116" s="14"/>
      <c r="BE116" s="21"/>
      <c r="BF116" s="15"/>
      <c r="BG116" s="12" t="s">
        <v>604</v>
      </c>
      <c r="BH116" s="41"/>
      <c r="BI116" s="12"/>
    </row>
    <row r="117" spans="1:61" s="3" customFormat="1" ht="15" customHeight="1" x14ac:dyDescent="0.3">
      <c r="A117" s="603" t="s">
        <v>3999</v>
      </c>
      <c r="B117" s="604"/>
      <c r="C117" s="604"/>
      <c r="D117" s="604"/>
      <c r="E117" s="604"/>
      <c r="F117" s="604"/>
      <c r="G117" s="604"/>
      <c r="H117" s="436"/>
      <c r="I117" s="436"/>
      <c r="J117" s="437"/>
      <c r="K117" s="437"/>
      <c r="L117" s="437"/>
      <c r="M117" s="437"/>
      <c r="BD117" s="14"/>
      <c r="BE117" s="21"/>
      <c r="BF117" s="15" t="s">
        <v>3999</v>
      </c>
      <c r="BG117" s="12"/>
      <c r="BH117" s="41"/>
      <c r="BI117" s="12"/>
    </row>
    <row r="118" spans="1:61" s="3" customFormat="1" ht="14.4" x14ac:dyDescent="0.3">
      <c r="A118" s="16" t="s">
        <v>240</v>
      </c>
      <c r="B118" s="17" t="s">
        <v>1957</v>
      </c>
      <c r="C118" s="568" t="s">
        <v>1958</v>
      </c>
      <c r="D118" s="568"/>
      <c r="E118" s="568"/>
      <c r="F118" s="16" t="s">
        <v>64</v>
      </c>
      <c r="G118" s="30">
        <v>1.04</v>
      </c>
      <c r="H118" s="55">
        <f t="shared" si="4"/>
        <v>19016.75</v>
      </c>
      <c r="I118" s="55">
        <f t="shared" si="5"/>
        <v>19777.419999999998</v>
      </c>
      <c r="J118" s="19">
        <v>23732.9</v>
      </c>
      <c r="K118" s="19">
        <f t="shared" si="6"/>
        <v>528.20000000000005</v>
      </c>
      <c r="L118" s="19">
        <f t="shared" si="7"/>
        <v>549.33000000000004</v>
      </c>
      <c r="M118" s="19">
        <v>659.2</v>
      </c>
      <c r="BD118" s="14"/>
      <c r="BE118" s="21" t="s">
        <v>1958</v>
      </c>
      <c r="BF118" s="15"/>
      <c r="BG118" s="12"/>
      <c r="BH118" s="41"/>
      <c r="BI118" s="12"/>
    </row>
    <row r="119" spans="1:61" s="3" customFormat="1" ht="21.6" x14ac:dyDescent="0.3">
      <c r="A119" s="25"/>
      <c r="B119" s="26" t="s">
        <v>1415</v>
      </c>
      <c r="C119" s="600" t="s">
        <v>1416</v>
      </c>
      <c r="D119" s="600"/>
      <c r="E119" s="600"/>
      <c r="F119" s="27" t="s">
        <v>1082</v>
      </c>
      <c r="G119" s="22" t="s">
        <v>4000</v>
      </c>
      <c r="H119" s="55"/>
      <c r="I119" s="55"/>
      <c r="J119" s="19"/>
      <c r="K119" s="19"/>
      <c r="L119" s="19"/>
      <c r="M119" s="19"/>
      <c r="BD119" s="14"/>
      <c r="BE119" s="21"/>
      <c r="BF119" s="15"/>
      <c r="BG119" s="12" t="s">
        <v>1416</v>
      </c>
      <c r="BH119" s="41"/>
      <c r="BI119" s="12"/>
    </row>
    <row r="120" spans="1:61" s="3" customFormat="1" ht="20.399999999999999" x14ac:dyDescent="0.3">
      <c r="A120" s="25"/>
      <c r="B120" s="26" t="s">
        <v>1960</v>
      </c>
      <c r="C120" s="600" t="s">
        <v>1961</v>
      </c>
      <c r="D120" s="600"/>
      <c r="E120" s="600"/>
      <c r="F120" s="27" t="s">
        <v>67</v>
      </c>
      <c r="G120" s="22" t="s">
        <v>4001</v>
      </c>
      <c r="H120" s="55"/>
      <c r="I120" s="55"/>
      <c r="J120" s="19"/>
      <c r="K120" s="19"/>
      <c r="L120" s="19"/>
      <c r="M120" s="19"/>
      <c r="BD120" s="14"/>
      <c r="BE120" s="21"/>
      <c r="BF120" s="15"/>
      <c r="BG120" s="12" t="s">
        <v>1961</v>
      </c>
      <c r="BH120" s="41"/>
      <c r="BI120" s="12"/>
    </row>
    <row r="121" spans="1:61" s="3" customFormat="1" ht="21.6" x14ac:dyDescent="0.3">
      <c r="A121" s="25"/>
      <c r="B121" s="26" t="s">
        <v>603</v>
      </c>
      <c r="C121" s="600" t="s">
        <v>604</v>
      </c>
      <c r="D121" s="600"/>
      <c r="E121" s="600"/>
      <c r="F121" s="27" t="s">
        <v>605</v>
      </c>
      <c r="G121" s="22" t="s">
        <v>4002</v>
      </c>
      <c r="H121" s="55"/>
      <c r="I121" s="55"/>
      <c r="J121" s="19"/>
      <c r="K121" s="19"/>
      <c r="L121" s="19"/>
      <c r="M121" s="19"/>
      <c r="BD121" s="14"/>
      <c r="BE121" s="21"/>
      <c r="BF121" s="15"/>
      <c r="BG121" s="12" t="s">
        <v>604</v>
      </c>
      <c r="BH121" s="41"/>
      <c r="BI121" s="12"/>
    </row>
    <row r="122" spans="1:61" s="3" customFormat="1" ht="14.4" x14ac:dyDescent="0.3">
      <c r="A122" s="16" t="s">
        <v>242</v>
      </c>
      <c r="B122" s="17" t="s">
        <v>4003</v>
      </c>
      <c r="C122" s="568" t="s">
        <v>4004</v>
      </c>
      <c r="D122" s="568"/>
      <c r="E122" s="568"/>
      <c r="F122" s="16" t="s">
        <v>112</v>
      </c>
      <c r="G122" s="23">
        <v>104</v>
      </c>
      <c r="H122" s="55">
        <f t="shared" si="4"/>
        <v>0</v>
      </c>
      <c r="I122" s="55">
        <f t="shared" si="5"/>
        <v>0</v>
      </c>
      <c r="J122" s="19">
        <v>0</v>
      </c>
      <c r="K122" s="19">
        <f t="shared" si="6"/>
        <v>12.2</v>
      </c>
      <c r="L122" s="19">
        <f t="shared" si="7"/>
        <v>1268.6099999999999</v>
      </c>
      <c r="M122" s="19">
        <v>1522.33</v>
      </c>
      <c r="BD122" s="14"/>
      <c r="BE122" s="21" t="s">
        <v>4004</v>
      </c>
      <c r="BF122" s="15"/>
      <c r="BG122" s="12"/>
      <c r="BH122" s="41"/>
      <c r="BI122" s="12"/>
    </row>
    <row r="123" spans="1:61" s="3" customFormat="1" ht="15" customHeight="1" x14ac:dyDescent="0.3">
      <c r="A123" s="603" t="s">
        <v>4005</v>
      </c>
      <c r="B123" s="604"/>
      <c r="C123" s="604"/>
      <c r="D123" s="604"/>
      <c r="E123" s="604"/>
      <c r="F123" s="604"/>
      <c r="G123" s="604"/>
      <c r="H123" s="436"/>
      <c r="I123" s="436"/>
      <c r="J123" s="437"/>
      <c r="K123" s="437"/>
      <c r="L123" s="437"/>
      <c r="M123" s="437"/>
      <c r="BD123" s="14"/>
      <c r="BE123" s="21"/>
      <c r="BF123" s="15" t="s">
        <v>4005</v>
      </c>
      <c r="BG123" s="12"/>
      <c r="BH123" s="41"/>
      <c r="BI123" s="12"/>
    </row>
    <row r="124" spans="1:61" s="3" customFormat="1" ht="31.8" x14ac:dyDescent="0.3">
      <c r="A124" s="16" t="s">
        <v>243</v>
      </c>
      <c r="B124" s="17" t="s">
        <v>4006</v>
      </c>
      <c r="C124" s="568" t="s">
        <v>4007</v>
      </c>
      <c r="D124" s="568"/>
      <c r="E124" s="568"/>
      <c r="F124" s="16" t="s">
        <v>67</v>
      </c>
      <c r="G124" s="44">
        <v>4.7587999999999998E-2</v>
      </c>
      <c r="H124" s="55">
        <f t="shared" si="4"/>
        <v>60550.77</v>
      </c>
      <c r="I124" s="55">
        <f t="shared" si="5"/>
        <v>2881.49</v>
      </c>
      <c r="J124" s="19">
        <v>3457.79</v>
      </c>
      <c r="K124" s="19">
        <f t="shared" si="6"/>
        <v>542.78</v>
      </c>
      <c r="L124" s="19">
        <f t="shared" si="7"/>
        <v>25.83</v>
      </c>
      <c r="M124" s="19">
        <v>30.99</v>
      </c>
      <c r="BD124" s="14"/>
      <c r="BE124" s="21" t="s">
        <v>4007</v>
      </c>
      <c r="BF124" s="15"/>
      <c r="BG124" s="12"/>
      <c r="BH124" s="41"/>
      <c r="BI124" s="12"/>
    </row>
    <row r="125" spans="1:61" s="3" customFormat="1" ht="20.399999999999999" x14ac:dyDescent="0.3">
      <c r="A125" s="25"/>
      <c r="B125" s="26" t="s">
        <v>1689</v>
      </c>
      <c r="C125" s="600" t="s">
        <v>1690</v>
      </c>
      <c r="D125" s="600"/>
      <c r="E125" s="600"/>
      <c r="F125" s="27" t="s">
        <v>72</v>
      </c>
      <c r="G125" s="22" t="s">
        <v>4008</v>
      </c>
      <c r="H125" s="55"/>
      <c r="I125" s="55"/>
      <c r="J125" s="19"/>
      <c r="K125" s="19"/>
      <c r="L125" s="19"/>
      <c r="M125" s="19"/>
      <c r="BD125" s="14"/>
      <c r="BE125" s="21"/>
      <c r="BF125" s="15"/>
      <c r="BG125" s="12" t="s">
        <v>1690</v>
      </c>
      <c r="BH125" s="41"/>
      <c r="BI125" s="12"/>
    </row>
    <row r="126" spans="1:61" s="3" customFormat="1" ht="20.399999999999999" x14ac:dyDescent="0.3">
      <c r="A126" s="25"/>
      <c r="B126" s="26" t="s">
        <v>387</v>
      </c>
      <c r="C126" s="600" t="s">
        <v>388</v>
      </c>
      <c r="D126" s="600"/>
      <c r="E126" s="600"/>
      <c r="F126" s="27" t="s">
        <v>72</v>
      </c>
      <c r="G126" s="22" t="s">
        <v>4009</v>
      </c>
      <c r="H126" s="55"/>
      <c r="I126" s="55"/>
      <c r="J126" s="19"/>
      <c r="K126" s="19"/>
      <c r="L126" s="19"/>
      <c r="M126" s="19"/>
      <c r="BD126" s="14"/>
      <c r="BE126" s="21"/>
      <c r="BF126" s="15"/>
      <c r="BG126" s="12" t="s">
        <v>388</v>
      </c>
      <c r="BH126" s="41"/>
      <c r="BI126" s="12"/>
    </row>
    <row r="127" spans="1:61" s="3" customFormat="1" ht="21.6" x14ac:dyDescent="0.3">
      <c r="A127" s="25"/>
      <c r="B127" s="26" t="s">
        <v>603</v>
      </c>
      <c r="C127" s="600" t="s">
        <v>604</v>
      </c>
      <c r="D127" s="600"/>
      <c r="E127" s="600"/>
      <c r="F127" s="27" t="s">
        <v>605</v>
      </c>
      <c r="G127" s="22" t="s">
        <v>4010</v>
      </c>
      <c r="H127" s="55"/>
      <c r="I127" s="55"/>
      <c r="J127" s="19"/>
      <c r="K127" s="19"/>
      <c r="L127" s="19"/>
      <c r="M127" s="19"/>
      <c r="BD127" s="14"/>
      <c r="BE127" s="21"/>
      <c r="BF127" s="15"/>
      <c r="BG127" s="12" t="s">
        <v>604</v>
      </c>
      <c r="BH127" s="41"/>
      <c r="BI127" s="12"/>
    </row>
    <row r="128" spans="1:61" s="3" customFormat="1" ht="20.399999999999999" x14ac:dyDescent="0.3">
      <c r="A128" s="16" t="s">
        <v>527</v>
      </c>
      <c r="B128" s="17" t="s">
        <v>4011</v>
      </c>
      <c r="C128" s="568" t="s">
        <v>4012</v>
      </c>
      <c r="D128" s="568"/>
      <c r="E128" s="568"/>
      <c r="F128" s="16" t="s">
        <v>112</v>
      </c>
      <c r="G128" s="23">
        <v>3</v>
      </c>
      <c r="H128" s="55">
        <f t="shared" si="4"/>
        <v>0</v>
      </c>
      <c r="I128" s="55">
        <f t="shared" si="5"/>
        <v>0</v>
      </c>
      <c r="J128" s="19">
        <v>0</v>
      </c>
      <c r="K128" s="19">
        <f t="shared" si="6"/>
        <v>2246.81</v>
      </c>
      <c r="L128" s="19">
        <f t="shared" si="7"/>
        <v>6740.43</v>
      </c>
      <c r="M128" s="19">
        <v>8088.52</v>
      </c>
      <c r="BD128" s="14"/>
      <c r="BE128" s="21" t="s">
        <v>4012</v>
      </c>
      <c r="BF128" s="15"/>
      <c r="BG128" s="12"/>
      <c r="BH128" s="41"/>
      <c r="BI128" s="12"/>
    </row>
    <row r="129" spans="1:61" s="3" customFormat="1" ht="21.6" x14ac:dyDescent="0.3">
      <c r="A129" s="16" t="s">
        <v>529</v>
      </c>
      <c r="B129" s="17" t="s">
        <v>4013</v>
      </c>
      <c r="C129" s="568" t="s">
        <v>4014</v>
      </c>
      <c r="D129" s="568"/>
      <c r="E129" s="568"/>
      <c r="F129" s="16" t="s">
        <v>112</v>
      </c>
      <c r="G129" s="23">
        <v>6</v>
      </c>
      <c r="H129" s="55">
        <f t="shared" si="4"/>
        <v>0</v>
      </c>
      <c r="I129" s="55">
        <f t="shared" si="5"/>
        <v>0</v>
      </c>
      <c r="J129" s="19">
        <v>0</v>
      </c>
      <c r="K129" s="19">
        <f t="shared" si="6"/>
        <v>1668.89</v>
      </c>
      <c r="L129" s="19">
        <f t="shared" si="7"/>
        <v>10013.33</v>
      </c>
      <c r="M129" s="19">
        <v>12016</v>
      </c>
      <c r="BD129" s="14"/>
      <c r="BE129" s="21" t="s">
        <v>4014</v>
      </c>
      <c r="BF129" s="15"/>
      <c r="BG129" s="12"/>
      <c r="BH129" s="41"/>
      <c r="BI129" s="12"/>
    </row>
    <row r="130" spans="1:61" s="3" customFormat="1" ht="20.399999999999999" x14ac:dyDescent="0.3">
      <c r="A130" s="16" t="s">
        <v>535</v>
      </c>
      <c r="B130" s="17" t="s">
        <v>4015</v>
      </c>
      <c r="C130" s="568" t="s">
        <v>4016</v>
      </c>
      <c r="D130" s="568"/>
      <c r="E130" s="568"/>
      <c r="F130" s="16" t="s">
        <v>112</v>
      </c>
      <c r="G130" s="23">
        <v>6</v>
      </c>
      <c r="H130" s="55">
        <f t="shared" si="4"/>
        <v>0</v>
      </c>
      <c r="I130" s="55">
        <f t="shared" si="5"/>
        <v>0</v>
      </c>
      <c r="J130" s="19">
        <v>0</v>
      </c>
      <c r="K130" s="19">
        <f t="shared" si="6"/>
        <v>1362.81</v>
      </c>
      <c r="L130" s="19">
        <f t="shared" si="7"/>
        <v>8176.85</v>
      </c>
      <c r="M130" s="19">
        <v>9812.2199999999993</v>
      </c>
      <c r="BD130" s="14"/>
      <c r="BE130" s="21" t="s">
        <v>4016</v>
      </c>
      <c r="BF130" s="15"/>
      <c r="BG130" s="12"/>
      <c r="BH130" s="41"/>
      <c r="BI130" s="12"/>
    </row>
    <row r="131" spans="1:61" s="3" customFormat="1" ht="42" x14ac:dyDescent="0.3">
      <c r="A131" s="16" t="s">
        <v>538</v>
      </c>
      <c r="B131" s="17" t="s">
        <v>4017</v>
      </c>
      <c r="C131" s="568" t="s">
        <v>4018</v>
      </c>
      <c r="D131" s="568"/>
      <c r="E131" s="568"/>
      <c r="F131" s="16" t="s">
        <v>1456</v>
      </c>
      <c r="G131" s="23">
        <v>1</v>
      </c>
      <c r="H131" s="55">
        <f t="shared" si="4"/>
        <v>0</v>
      </c>
      <c r="I131" s="55">
        <f t="shared" si="5"/>
        <v>0</v>
      </c>
      <c r="J131" s="19">
        <v>0</v>
      </c>
      <c r="K131" s="19">
        <f t="shared" si="6"/>
        <v>3795.26</v>
      </c>
      <c r="L131" s="19">
        <f t="shared" si="7"/>
        <v>3795.26</v>
      </c>
      <c r="M131" s="19">
        <v>4554.3100000000004</v>
      </c>
      <c r="BD131" s="14"/>
      <c r="BE131" s="21" t="s">
        <v>4018</v>
      </c>
      <c r="BF131" s="15"/>
      <c r="BG131" s="12"/>
      <c r="BH131" s="41"/>
      <c r="BI131" s="12"/>
    </row>
    <row r="132" spans="1:61" s="3" customFormat="1" ht="42" x14ac:dyDescent="0.3">
      <c r="A132" s="16" t="s">
        <v>543</v>
      </c>
      <c r="B132" s="17" t="s">
        <v>4019</v>
      </c>
      <c r="C132" s="568" t="s">
        <v>4020</v>
      </c>
      <c r="D132" s="568"/>
      <c r="E132" s="568"/>
      <c r="F132" s="16" t="s">
        <v>1456</v>
      </c>
      <c r="G132" s="23">
        <v>1</v>
      </c>
      <c r="H132" s="55">
        <f t="shared" si="4"/>
        <v>0</v>
      </c>
      <c r="I132" s="55">
        <f t="shared" si="5"/>
        <v>0</v>
      </c>
      <c r="J132" s="19">
        <v>0</v>
      </c>
      <c r="K132" s="19">
        <f t="shared" si="6"/>
        <v>4083.81</v>
      </c>
      <c r="L132" s="19">
        <f t="shared" si="7"/>
        <v>4083.81</v>
      </c>
      <c r="M132" s="19">
        <v>4900.57</v>
      </c>
      <c r="BD132" s="14"/>
      <c r="BE132" s="21" t="s">
        <v>4020</v>
      </c>
      <c r="BF132" s="15"/>
      <c r="BG132" s="12"/>
      <c r="BH132" s="41"/>
      <c r="BI132" s="12"/>
    </row>
    <row r="133" spans="1:61" s="3" customFormat="1" ht="42" x14ac:dyDescent="0.3">
      <c r="A133" s="16" t="s">
        <v>545</v>
      </c>
      <c r="B133" s="17" t="s">
        <v>4021</v>
      </c>
      <c r="C133" s="568" t="s">
        <v>4022</v>
      </c>
      <c r="D133" s="568"/>
      <c r="E133" s="568"/>
      <c r="F133" s="16" t="s">
        <v>1456</v>
      </c>
      <c r="G133" s="23">
        <v>2</v>
      </c>
      <c r="H133" s="55">
        <f t="shared" si="4"/>
        <v>0</v>
      </c>
      <c r="I133" s="55">
        <f t="shared" si="5"/>
        <v>0</v>
      </c>
      <c r="J133" s="19">
        <v>0</v>
      </c>
      <c r="K133" s="19">
        <f t="shared" si="6"/>
        <v>4812.63</v>
      </c>
      <c r="L133" s="19">
        <f t="shared" si="7"/>
        <v>9625.25</v>
      </c>
      <c r="M133" s="19">
        <v>11550.3</v>
      </c>
      <c r="BD133" s="14"/>
      <c r="BE133" s="21" t="s">
        <v>4022</v>
      </c>
      <c r="BF133" s="15"/>
      <c r="BG133" s="12"/>
      <c r="BH133" s="41"/>
      <c r="BI133" s="12"/>
    </row>
    <row r="134" spans="1:61" s="3" customFormat="1" ht="20.399999999999999" x14ac:dyDescent="0.3">
      <c r="A134" s="16" t="s">
        <v>566</v>
      </c>
      <c r="B134" s="17" t="s">
        <v>4023</v>
      </c>
      <c r="C134" s="568" t="s">
        <v>4024</v>
      </c>
      <c r="D134" s="568"/>
      <c r="E134" s="568"/>
      <c r="F134" s="16" t="s">
        <v>1456</v>
      </c>
      <c r="G134" s="23">
        <v>4</v>
      </c>
      <c r="H134" s="55">
        <f t="shared" si="4"/>
        <v>0</v>
      </c>
      <c r="I134" s="55">
        <f t="shared" si="5"/>
        <v>0</v>
      </c>
      <c r="J134" s="19">
        <v>0</v>
      </c>
      <c r="K134" s="19">
        <f t="shared" si="6"/>
        <v>6877.49</v>
      </c>
      <c r="L134" s="19">
        <f t="shared" si="7"/>
        <v>27509.97</v>
      </c>
      <c r="M134" s="19">
        <v>33011.96</v>
      </c>
      <c r="BD134" s="14"/>
      <c r="BE134" s="21" t="s">
        <v>4024</v>
      </c>
      <c r="BF134" s="15"/>
      <c r="BG134" s="12"/>
      <c r="BH134" s="41"/>
      <c r="BI134" s="12"/>
    </row>
    <row r="135" spans="1:61" s="3" customFormat="1" ht="20.399999999999999" x14ac:dyDescent="0.3">
      <c r="A135" s="16" t="s">
        <v>580</v>
      </c>
      <c r="B135" s="17" t="s">
        <v>4025</v>
      </c>
      <c r="C135" s="568" t="s">
        <v>4026</v>
      </c>
      <c r="D135" s="568"/>
      <c r="E135" s="568"/>
      <c r="F135" s="16" t="s">
        <v>1456</v>
      </c>
      <c r="G135" s="23">
        <v>2</v>
      </c>
      <c r="H135" s="55">
        <f t="shared" si="4"/>
        <v>0</v>
      </c>
      <c r="I135" s="55">
        <f t="shared" si="5"/>
        <v>0</v>
      </c>
      <c r="J135" s="19">
        <v>0</v>
      </c>
      <c r="K135" s="19">
        <f t="shared" si="6"/>
        <v>1123.77</v>
      </c>
      <c r="L135" s="19">
        <f t="shared" si="7"/>
        <v>2247.5300000000002</v>
      </c>
      <c r="M135" s="19">
        <v>2697.04</v>
      </c>
      <c r="BD135" s="14"/>
      <c r="BE135" s="21" t="s">
        <v>4026</v>
      </c>
      <c r="BF135" s="15"/>
      <c r="BG135" s="12"/>
      <c r="BH135" s="41"/>
      <c r="BI135" s="12"/>
    </row>
    <row r="136" spans="1:61" s="3" customFormat="1" ht="20.399999999999999" x14ac:dyDescent="0.3">
      <c r="A136" s="16" t="s">
        <v>581</v>
      </c>
      <c r="B136" s="17" t="s">
        <v>4027</v>
      </c>
      <c r="C136" s="568" t="s">
        <v>4028</v>
      </c>
      <c r="D136" s="568"/>
      <c r="E136" s="568"/>
      <c r="F136" s="16" t="s">
        <v>1456</v>
      </c>
      <c r="G136" s="23">
        <v>3</v>
      </c>
      <c r="H136" s="55">
        <f t="shared" si="4"/>
        <v>0</v>
      </c>
      <c r="I136" s="55">
        <f t="shared" si="5"/>
        <v>0</v>
      </c>
      <c r="J136" s="19">
        <v>0</v>
      </c>
      <c r="K136" s="19">
        <f t="shared" si="6"/>
        <v>2738.33</v>
      </c>
      <c r="L136" s="19">
        <f t="shared" si="7"/>
        <v>8214.98</v>
      </c>
      <c r="M136" s="19">
        <v>9857.98</v>
      </c>
      <c r="BD136" s="14"/>
      <c r="BE136" s="21" t="s">
        <v>4028</v>
      </c>
      <c r="BF136" s="15"/>
      <c r="BG136" s="12"/>
      <c r="BH136" s="41"/>
      <c r="BI136" s="12"/>
    </row>
    <row r="137" spans="1:61" s="3" customFormat="1" ht="15" customHeight="1" x14ac:dyDescent="0.3">
      <c r="A137" s="601" t="s">
        <v>4029</v>
      </c>
      <c r="B137" s="602"/>
      <c r="C137" s="602"/>
      <c r="D137" s="602"/>
      <c r="E137" s="602"/>
      <c r="F137" s="602"/>
      <c r="G137" s="602"/>
      <c r="H137" s="101"/>
      <c r="I137" s="101"/>
      <c r="J137" s="102"/>
      <c r="K137" s="102"/>
      <c r="L137" s="102"/>
      <c r="M137" s="102"/>
      <c r="BD137" s="14" t="s">
        <v>4029</v>
      </c>
      <c r="BE137" s="21"/>
      <c r="BF137" s="15"/>
      <c r="BG137" s="12"/>
      <c r="BH137" s="41"/>
      <c r="BI137" s="12"/>
    </row>
    <row r="138" spans="1:61" s="3" customFormat="1" ht="15" customHeight="1" x14ac:dyDescent="0.3">
      <c r="A138" s="603" t="s">
        <v>4030</v>
      </c>
      <c r="B138" s="604"/>
      <c r="C138" s="604"/>
      <c r="D138" s="604"/>
      <c r="E138" s="604"/>
      <c r="F138" s="604"/>
      <c r="G138" s="604"/>
      <c r="H138" s="436"/>
      <c r="I138" s="436"/>
      <c r="J138" s="437"/>
      <c r="K138" s="437"/>
      <c r="L138" s="437"/>
      <c r="M138" s="437"/>
      <c r="BD138" s="14"/>
      <c r="BE138" s="21"/>
      <c r="BF138" s="15" t="s">
        <v>4030</v>
      </c>
      <c r="BG138" s="12"/>
      <c r="BH138" s="41"/>
      <c r="BI138" s="12"/>
    </row>
    <row r="139" spans="1:61" s="3" customFormat="1" ht="21.6" x14ac:dyDescent="0.3">
      <c r="A139" s="16" t="s">
        <v>2133</v>
      </c>
      <c r="B139" s="17" t="s">
        <v>1941</v>
      </c>
      <c r="C139" s="568" t="s">
        <v>1942</v>
      </c>
      <c r="D139" s="568"/>
      <c r="E139" s="568"/>
      <c r="F139" s="16" t="s">
        <v>64</v>
      </c>
      <c r="G139" s="30">
        <v>0.87</v>
      </c>
      <c r="H139" s="55">
        <f t="shared" si="4"/>
        <v>12536.16</v>
      </c>
      <c r="I139" s="55">
        <f t="shared" si="5"/>
        <v>10906.46</v>
      </c>
      <c r="J139" s="19">
        <v>13087.75</v>
      </c>
      <c r="K139" s="19">
        <f t="shared" si="6"/>
        <v>379.57</v>
      </c>
      <c r="L139" s="19">
        <f t="shared" si="7"/>
        <v>330.23</v>
      </c>
      <c r="M139" s="19">
        <v>396.28</v>
      </c>
      <c r="BD139" s="14"/>
      <c r="BE139" s="21" t="s">
        <v>1942</v>
      </c>
      <c r="BF139" s="15"/>
      <c r="BG139" s="12"/>
      <c r="BH139" s="41"/>
      <c r="BI139" s="12"/>
    </row>
    <row r="140" spans="1:61" s="3" customFormat="1" ht="20.399999999999999" x14ac:dyDescent="0.3">
      <c r="A140" s="25"/>
      <c r="B140" s="26" t="s">
        <v>595</v>
      </c>
      <c r="C140" s="600" t="s">
        <v>596</v>
      </c>
      <c r="D140" s="600"/>
      <c r="E140" s="600"/>
      <c r="F140" s="27" t="s">
        <v>402</v>
      </c>
      <c r="G140" s="22" t="s">
        <v>4031</v>
      </c>
      <c r="H140" s="55"/>
      <c r="I140" s="55"/>
      <c r="J140" s="19"/>
      <c r="K140" s="19"/>
      <c r="L140" s="19"/>
      <c r="M140" s="19"/>
      <c r="BD140" s="14"/>
      <c r="BE140" s="21"/>
      <c r="BF140" s="15"/>
      <c r="BG140" s="12" t="s">
        <v>596</v>
      </c>
      <c r="BH140" s="41"/>
      <c r="BI140" s="12"/>
    </row>
    <row r="141" spans="1:61" s="3" customFormat="1" ht="21.6" x14ac:dyDescent="0.3">
      <c r="A141" s="25"/>
      <c r="B141" s="26" t="s">
        <v>1762</v>
      </c>
      <c r="C141" s="600" t="s">
        <v>1763</v>
      </c>
      <c r="D141" s="600"/>
      <c r="E141" s="600"/>
      <c r="F141" s="27" t="s">
        <v>67</v>
      </c>
      <c r="G141" s="22" t="s">
        <v>4032</v>
      </c>
      <c r="H141" s="55"/>
      <c r="I141" s="55"/>
      <c r="J141" s="19"/>
      <c r="K141" s="19"/>
      <c r="L141" s="19"/>
      <c r="M141" s="19"/>
      <c r="BD141" s="14"/>
      <c r="BE141" s="21"/>
      <c r="BF141" s="15"/>
      <c r="BG141" s="12" t="s">
        <v>1763</v>
      </c>
      <c r="BH141" s="41"/>
      <c r="BI141" s="12"/>
    </row>
    <row r="142" spans="1:61" s="3" customFormat="1" ht="20.399999999999999" x14ac:dyDescent="0.3">
      <c r="A142" s="25"/>
      <c r="B142" s="26" t="s">
        <v>86</v>
      </c>
      <c r="C142" s="600" t="s">
        <v>87</v>
      </c>
      <c r="D142" s="600"/>
      <c r="E142" s="600"/>
      <c r="F142" s="27" t="s">
        <v>67</v>
      </c>
      <c r="G142" s="22" t="s">
        <v>4033</v>
      </c>
      <c r="H142" s="55"/>
      <c r="I142" s="55"/>
      <c r="J142" s="19"/>
      <c r="K142" s="19"/>
      <c r="L142" s="19"/>
      <c r="M142" s="19"/>
      <c r="BD142" s="14"/>
      <c r="BE142" s="21"/>
      <c r="BF142" s="15"/>
      <c r="BG142" s="12" t="s">
        <v>87</v>
      </c>
      <c r="BH142" s="41"/>
      <c r="BI142" s="12"/>
    </row>
    <row r="143" spans="1:61" s="3" customFormat="1" ht="21.6" x14ac:dyDescent="0.3">
      <c r="A143" s="25"/>
      <c r="B143" s="26" t="s">
        <v>603</v>
      </c>
      <c r="C143" s="600" t="s">
        <v>604</v>
      </c>
      <c r="D143" s="600"/>
      <c r="E143" s="600"/>
      <c r="F143" s="27" t="s">
        <v>605</v>
      </c>
      <c r="G143" s="22" t="s">
        <v>4034</v>
      </c>
      <c r="H143" s="55"/>
      <c r="I143" s="55"/>
      <c r="J143" s="19"/>
      <c r="K143" s="19"/>
      <c r="L143" s="19"/>
      <c r="M143" s="19"/>
      <c r="BD143" s="14"/>
      <c r="BE143" s="21"/>
      <c r="BF143" s="15"/>
      <c r="BG143" s="12" t="s">
        <v>604</v>
      </c>
      <c r="BH143" s="41"/>
      <c r="BI143" s="12"/>
    </row>
    <row r="144" spans="1:61" s="3" customFormat="1" ht="42" x14ac:dyDescent="0.3">
      <c r="A144" s="16" t="s">
        <v>2134</v>
      </c>
      <c r="B144" s="17" t="s">
        <v>3888</v>
      </c>
      <c r="C144" s="568" t="s">
        <v>3889</v>
      </c>
      <c r="D144" s="568"/>
      <c r="E144" s="568"/>
      <c r="F144" s="16" t="s">
        <v>64</v>
      </c>
      <c r="G144" s="30">
        <v>0.22</v>
      </c>
      <c r="H144" s="55">
        <f t="shared" ref="H144:H202" si="8">I144/G144</f>
        <v>11784.73</v>
      </c>
      <c r="I144" s="55">
        <f t="shared" ref="I144:I202" si="9">J144/1.2</f>
        <v>2592.64</v>
      </c>
      <c r="J144" s="19">
        <v>3111.17</v>
      </c>
      <c r="K144" s="19">
        <f t="shared" ref="K144:K202" si="10">L144/G144</f>
        <v>288.32</v>
      </c>
      <c r="L144" s="19">
        <f t="shared" ref="L144:L202" si="11">M144/1.2</f>
        <v>63.43</v>
      </c>
      <c r="M144" s="19">
        <v>76.12</v>
      </c>
      <c r="BD144" s="14"/>
      <c r="BE144" s="21" t="s">
        <v>3889</v>
      </c>
      <c r="BF144" s="15"/>
      <c r="BG144" s="12"/>
      <c r="BH144" s="41"/>
      <c r="BI144" s="12"/>
    </row>
    <row r="145" spans="1:61" s="3" customFormat="1" ht="20.399999999999999" x14ac:dyDescent="0.3">
      <c r="A145" s="25"/>
      <c r="B145" s="26" t="s">
        <v>595</v>
      </c>
      <c r="C145" s="600" t="s">
        <v>596</v>
      </c>
      <c r="D145" s="600"/>
      <c r="E145" s="600"/>
      <c r="F145" s="27" t="s">
        <v>402</v>
      </c>
      <c r="G145" s="22" t="s">
        <v>4035</v>
      </c>
      <c r="H145" s="55"/>
      <c r="I145" s="55"/>
      <c r="J145" s="19"/>
      <c r="K145" s="19"/>
      <c r="L145" s="19"/>
      <c r="M145" s="19"/>
      <c r="BD145" s="14"/>
      <c r="BE145" s="21"/>
      <c r="BF145" s="15"/>
      <c r="BG145" s="12" t="s">
        <v>596</v>
      </c>
      <c r="BH145" s="41"/>
      <c r="BI145" s="12"/>
    </row>
    <row r="146" spans="1:61" s="3" customFormat="1" ht="20.399999999999999" x14ac:dyDescent="0.3">
      <c r="A146" s="25"/>
      <c r="B146" s="26" t="s">
        <v>1960</v>
      </c>
      <c r="C146" s="600" t="s">
        <v>1961</v>
      </c>
      <c r="D146" s="600"/>
      <c r="E146" s="600"/>
      <c r="F146" s="27" t="s">
        <v>67</v>
      </c>
      <c r="G146" s="22" t="s">
        <v>4036</v>
      </c>
      <c r="H146" s="55"/>
      <c r="I146" s="55"/>
      <c r="J146" s="19"/>
      <c r="K146" s="19"/>
      <c r="L146" s="19"/>
      <c r="M146" s="19"/>
      <c r="BD146" s="14"/>
      <c r="BE146" s="21"/>
      <c r="BF146" s="15"/>
      <c r="BG146" s="12" t="s">
        <v>1961</v>
      </c>
      <c r="BH146" s="41"/>
      <c r="BI146" s="12"/>
    </row>
    <row r="147" spans="1:61" s="3" customFormat="1" ht="21.6" x14ac:dyDescent="0.3">
      <c r="A147" s="25"/>
      <c r="B147" s="26" t="s">
        <v>1762</v>
      </c>
      <c r="C147" s="600" t="s">
        <v>1763</v>
      </c>
      <c r="D147" s="600"/>
      <c r="E147" s="600"/>
      <c r="F147" s="27" t="s">
        <v>67</v>
      </c>
      <c r="G147" s="22" t="s">
        <v>4037</v>
      </c>
      <c r="H147" s="55"/>
      <c r="I147" s="55"/>
      <c r="J147" s="19"/>
      <c r="K147" s="19"/>
      <c r="L147" s="19"/>
      <c r="M147" s="19"/>
      <c r="BD147" s="14"/>
      <c r="BE147" s="21"/>
      <c r="BF147" s="15"/>
      <c r="BG147" s="12" t="s">
        <v>1763</v>
      </c>
      <c r="BH147" s="41"/>
      <c r="BI147" s="12"/>
    </row>
    <row r="148" spans="1:61" s="3" customFormat="1" ht="20.399999999999999" x14ac:dyDescent="0.3">
      <c r="A148" s="25"/>
      <c r="B148" s="26" t="s">
        <v>86</v>
      </c>
      <c r="C148" s="600" t="s">
        <v>87</v>
      </c>
      <c r="D148" s="600"/>
      <c r="E148" s="600"/>
      <c r="F148" s="27" t="s">
        <v>67</v>
      </c>
      <c r="G148" s="22" t="s">
        <v>4038</v>
      </c>
      <c r="H148" s="55"/>
      <c r="I148" s="55"/>
      <c r="J148" s="19"/>
      <c r="K148" s="19"/>
      <c r="L148" s="19"/>
      <c r="M148" s="19"/>
      <c r="BD148" s="14"/>
      <c r="BE148" s="21"/>
      <c r="BF148" s="15"/>
      <c r="BG148" s="12" t="s">
        <v>87</v>
      </c>
      <c r="BH148" s="41"/>
      <c r="BI148" s="12"/>
    </row>
    <row r="149" spans="1:61" s="3" customFormat="1" ht="21.6" x14ac:dyDescent="0.3">
      <c r="A149" s="25"/>
      <c r="B149" s="26" t="s">
        <v>603</v>
      </c>
      <c r="C149" s="600" t="s">
        <v>604</v>
      </c>
      <c r="D149" s="600"/>
      <c r="E149" s="600"/>
      <c r="F149" s="27" t="s">
        <v>605</v>
      </c>
      <c r="G149" s="22" t="s">
        <v>4039</v>
      </c>
      <c r="H149" s="55"/>
      <c r="I149" s="55"/>
      <c r="J149" s="19"/>
      <c r="K149" s="19"/>
      <c r="L149" s="19"/>
      <c r="M149" s="19"/>
      <c r="BD149" s="14"/>
      <c r="BE149" s="21"/>
      <c r="BF149" s="15"/>
      <c r="BG149" s="12" t="s">
        <v>604</v>
      </c>
      <c r="BH149" s="41"/>
      <c r="BI149" s="12"/>
    </row>
    <row r="150" spans="1:61" s="3" customFormat="1" ht="62.4" x14ac:dyDescent="0.3">
      <c r="A150" s="16" t="s">
        <v>2135</v>
      </c>
      <c r="B150" s="17" t="s">
        <v>4040</v>
      </c>
      <c r="C150" s="568" t="s">
        <v>4041</v>
      </c>
      <c r="D150" s="568"/>
      <c r="E150" s="568"/>
      <c r="F150" s="16" t="s">
        <v>112</v>
      </c>
      <c r="G150" s="30">
        <v>47.94</v>
      </c>
      <c r="H150" s="55">
        <f t="shared" si="8"/>
        <v>0</v>
      </c>
      <c r="I150" s="55">
        <f t="shared" si="9"/>
        <v>0</v>
      </c>
      <c r="J150" s="19">
        <v>0</v>
      </c>
      <c r="K150" s="19">
        <f t="shared" si="10"/>
        <v>76.260000000000005</v>
      </c>
      <c r="L150" s="19">
        <f t="shared" si="11"/>
        <v>3656.09</v>
      </c>
      <c r="M150" s="19">
        <v>4387.3100000000004</v>
      </c>
      <c r="BD150" s="14"/>
      <c r="BE150" s="21" t="s">
        <v>4041</v>
      </c>
      <c r="BF150" s="15"/>
      <c r="BG150" s="12"/>
      <c r="BH150" s="41"/>
      <c r="BI150" s="12"/>
    </row>
    <row r="151" spans="1:61" s="3" customFormat="1" ht="72.599999999999994" x14ac:dyDescent="0.3">
      <c r="A151" s="16" t="s">
        <v>2140</v>
      </c>
      <c r="B151" s="17" t="s">
        <v>4042</v>
      </c>
      <c r="C151" s="568" t="s">
        <v>4043</v>
      </c>
      <c r="D151" s="568"/>
      <c r="E151" s="568"/>
      <c r="F151" s="16" t="s">
        <v>112</v>
      </c>
      <c r="G151" s="30">
        <v>63.24</v>
      </c>
      <c r="H151" s="55">
        <f t="shared" si="8"/>
        <v>0</v>
      </c>
      <c r="I151" s="55">
        <f t="shared" si="9"/>
        <v>0</v>
      </c>
      <c r="J151" s="19">
        <v>0</v>
      </c>
      <c r="K151" s="19">
        <f t="shared" si="10"/>
        <v>90.51</v>
      </c>
      <c r="L151" s="19">
        <f t="shared" si="11"/>
        <v>5723.99</v>
      </c>
      <c r="M151" s="19">
        <v>6868.79</v>
      </c>
      <c r="BD151" s="14"/>
      <c r="BE151" s="21" t="s">
        <v>4043</v>
      </c>
      <c r="BF151" s="15"/>
      <c r="BG151" s="12"/>
      <c r="BH151" s="41"/>
      <c r="BI151" s="12"/>
    </row>
    <row r="152" spans="1:61" s="3" customFormat="1" ht="15" customHeight="1" x14ac:dyDescent="0.3">
      <c r="A152" s="603" t="s">
        <v>4044</v>
      </c>
      <c r="B152" s="604"/>
      <c r="C152" s="604"/>
      <c r="D152" s="604"/>
      <c r="E152" s="604"/>
      <c r="F152" s="604"/>
      <c r="G152" s="604"/>
      <c r="H152" s="436"/>
      <c r="I152" s="436"/>
      <c r="J152" s="437"/>
      <c r="K152" s="437"/>
      <c r="L152" s="437"/>
      <c r="M152" s="437"/>
      <c r="BD152" s="14"/>
      <c r="BE152" s="21"/>
      <c r="BF152" s="15" t="s">
        <v>4044</v>
      </c>
      <c r="BG152" s="12"/>
      <c r="BH152" s="41"/>
      <c r="BI152" s="12"/>
    </row>
    <row r="153" spans="1:61" s="3" customFormat="1" ht="21.6" x14ac:dyDescent="0.3">
      <c r="A153" s="16" t="s">
        <v>2165</v>
      </c>
      <c r="B153" s="17" t="s">
        <v>1941</v>
      </c>
      <c r="C153" s="568" t="s">
        <v>1942</v>
      </c>
      <c r="D153" s="568"/>
      <c r="E153" s="568"/>
      <c r="F153" s="16" t="s">
        <v>64</v>
      </c>
      <c r="G153" s="30">
        <v>1.1100000000000001</v>
      </c>
      <c r="H153" s="55">
        <f t="shared" si="8"/>
        <v>12536.18</v>
      </c>
      <c r="I153" s="55">
        <f t="shared" si="9"/>
        <v>13915.16</v>
      </c>
      <c r="J153" s="19">
        <v>16698.189999999999</v>
      </c>
      <c r="K153" s="19">
        <f t="shared" si="10"/>
        <v>379.58</v>
      </c>
      <c r="L153" s="19">
        <f t="shared" si="11"/>
        <v>421.33</v>
      </c>
      <c r="M153" s="19">
        <v>505.59</v>
      </c>
      <c r="BD153" s="14"/>
      <c r="BE153" s="21" t="s">
        <v>1942</v>
      </c>
      <c r="BF153" s="15"/>
      <c r="BG153" s="12"/>
      <c r="BH153" s="41"/>
      <c r="BI153" s="12"/>
    </row>
    <row r="154" spans="1:61" s="3" customFormat="1" ht="20.399999999999999" x14ac:dyDescent="0.3">
      <c r="A154" s="25"/>
      <c r="B154" s="26" t="s">
        <v>595</v>
      </c>
      <c r="C154" s="600" t="s">
        <v>596</v>
      </c>
      <c r="D154" s="600"/>
      <c r="E154" s="600"/>
      <c r="F154" s="27" t="s">
        <v>402</v>
      </c>
      <c r="G154" s="22" t="s">
        <v>4045</v>
      </c>
      <c r="H154" s="55"/>
      <c r="I154" s="55"/>
      <c r="J154" s="19"/>
      <c r="K154" s="19"/>
      <c r="L154" s="19"/>
      <c r="M154" s="19"/>
      <c r="BD154" s="14"/>
      <c r="BE154" s="21"/>
      <c r="BF154" s="15"/>
      <c r="BG154" s="12" t="s">
        <v>596</v>
      </c>
      <c r="BH154" s="41"/>
      <c r="BI154" s="12"/>
    </row>
    <row r="155" spans="1:61" s="3" customFormat="1" ht="21.6" x14ac:dyDescent="0.3">
      <c r="A155" s="25"/>
      <c r="B155" s="26" t="s">
        <v>1762</v>
      </c>
      <c r="C155" s="600" t="s">
        <v>1763</v>
      </c>
      <c r="D155" s="600"/>
      <c r="E155" s="600"/>
      <c r="F155" s="27" t="s">
        <v>67</v>
      </c>
      <c r="G155" s="22" t="s">
        <v>4046</v>
      </c>
      <c r="H155" s="55"/>
      <c r="I155" s="55"/>
      <c r="J155" s="19"/>
      <c r="K155" s="19"/>
      <c r="L155" s="19"/>
      <c r="M155" s="19"/>
      <c r="BD155" s="14"/>
      <c r="BE155" s="21"/>
      <c r="BF155" s="15"/>
      <c r="BG155" s="12" t="s">
        <v>1763</v>
      </c>
      <c r="BH155" s="41"/>
      <c r="BI155" s="12"/>
    </row>
    <row r="156" spans="1:61" s="3" customFormat="1" ht="20.399999999999999" x14ac:dyDescent="0.3">
      <c r="A156" s="25"/>
      <c r="B156" s="26" t="s">
        <v>86</v>
      </c>
      <c r="C156" s="600" t="s">
        <v>87</v>
      </c>
      <c r="D156" s="600"/>
      <c r="E156" s="600"/>
      <c r="F156" s="27" t="s">
        <v>67</v>
      </c>
      <c r="G156" s="22" t="s">
        <v>4047</v>
      </c>
      <c r="H156" s="55"/>
      <c r="I156" s="55"/>
      <c r="J156" s="19"/>
      <c r="K156" s="19"/>
      <c r="L156" s="19"/>
      <c r="M156" s="19"/>
      <c r="BD156" s="14"/>
      <c r="BE156" s="21"/>
      <c r="BF156" s="15"/>
      <c r="BG156" s="12" t="s">
        <v>87</v>
      </c>
      <c r="BH156" s="41"/>
      <c r="BI156" s="12"/>
    </row>
    <row r="157" spans="1:61" s="3" customFormat="1" ht="21.6" x14ac:dyDescent="0.3">
      <c r="A157" s="25"/>
      <c r="B157" s="26" t="s">
        <v>603</v>
      </c>
      <c r="C157" s="600" t="s">
        <v>604</v>
      </c>
      <c r="D157" s="600"/>
      <c r="E157" s="600"/>
      <c r="F157" s="27" t="s">
        <v>605</v>
      </c>
      <c r="G157" s="22" t="s">
        <v>4048</v>
      </c>
      <c r="H157" s="55"/>
      <c r="I157" s="55"/>
      <c r="J157" s="19"/>
      <c r="K157" s="19"/>
      <c r="L157" s="19"/>
      <c r="M157" s="19"/>
      <c r="BD157" s="14"/>
      <c r="BE157" s="21"/>
      <c r="BF157" s="15"/>
      <c r="BG157" s="12" t="s">
        <v>604</v>
      </c>
      <c r="BH157" s="41"/>
      <c r="BI157" s="12"/>
    </row>
    <row r="158" spans="1:61" s="3" customFormat="1" ht="42" x14ac:dyDescent="0.3">
      <c r="A158" s="16" t="s">
        <v>2175</v>
      </c>
      <c r="B158" s="17" t="s">
        <v>3888</v>
      </c>
      <c r="C158" s="568" t="s">
        <v>3889</v>
      </c>
      <c r="D158" s="568"/>
      <c r="E158" s="568"/>
      <c r="F158" s="16" t="s">
        <v>64</v>
      </c>
      <c r="G158" s="24">
        <v>0.4</v>
      </c>
      <c r="H158" s="55">
        <f t="shared" si="8"/>
        <v>11784.68</v>
      </c>
      <c r="I158" s="55">
        <f t="shared" si="9"/>
        <v>4713.87</v>
      </c>
      <c r="J158" s="19">
        <v>5656.64</v>
      </c>
      <c r="K158" s="19">
        <f t="shared" si="10"/>
        <v>288.35000000000002</v>
      </c>
      <c r="L158" s="19">
        <f t="shared" si="11"/>
        <v>115.34</v>
      </c>
      <c r="M158" s="19">
        <v>138.41</v>
      </c>
      <c r="BD158" s="14"/>
      <c r="BE158" s="21" t="s">
        <v>3889</v>
      </c>
      <c r="BF158" s="15"/>
      <c r="BG158" s="12"/>
      <c r="BH158" s="41"/>
      <c r="BI158" s="12"/>
    </row>
    <row r="159" spans="1:61" s="3" customFormat="1" ht="20.399999999999999" x14ac:dyDescent="0.3">
      <c r="A159" s="25"/>
      <c r="B159" s="26" t="s">
        <v>595</v>
      </c>
      <c r="C159" s="600" t="s">
        <v>596</v>
      </c>
      <c r="D159" s="600"/>
      <c r="E159" s="600"/>
      <c r="F159" s="27" t="s">
        <v>402</v>
      </c>
      <c r="G159" s="22" t="s">
        <v>4049</v>
      </c>
      <c r="H159" s="55"/>
      <c r="I159" s="55"/>
      <c r="J159" s="19"/>
      <c r="K159" s="19"/>
      <c r="L159" s="19"/>
      <c r="M159" s="19"/>
      <c r="BD159" s="14"/>
      <c r="BE159" s="21"/>
      <c r="BF159" s="15"/>
      <c r="BG159" s="12" t="s">
        <v>596</v>
      </c>
      <c r="BH159" s="41"/>
      <c r="BI159" s="12"/>
    </row>
    <row r="160" spans="1:61" s="3" customFormat="1" ht="20.399999999999999" x14ac:dyDescent="0.3">
      <c r="A160" s="25"/>
      <c r="B160" s="26" t="s">
        <v>1960</v>
      </c>
      <c r="C160" s="600" t="s">
        <v>1961</v>
      </c>
      <c r="D160" s="600"/>
      <c r="E160" s="600"/>
      <c r="F160" s="27" t="s">
        <v>67</v>
      </c>
      <c r="G160" s="22" t="s">
        <v>4050</v>
      </c>
      <c r="H160" s="55"/>
      <c r="I160" s="55"/>
      <c r="J160" s="19"/>
      <c r="K160" s="19"/>
      <c r="L160" s="19"/>
      <c r="M160" s="19"/>
      <c r="BD160" s="14"/>
      <c r="BE160" s="21"/>
      <c r="BF160" s="15"/>
      <c r="BG160" s="12" t="s">
        <v>1961</v>
      </c>
      <c r="BH160" s="41"/>
      <c r="BI160" s="12"/>
    </row>
    <row r="161" spans="1:61" s="3" customFormat="1" ht="21.6" x14ac:dyDescent="0.3">
      <c r="A161" s="25"/>
      <c r="B161" s="26" t="s">
        <v>1762</v>
      </c>
      <c r="C161" s="600" t="s">
        <v>1763</v>
      </c>
      <c r="D161" s="600"/>
      <c r="E161" s="600"/>
      <c r="F161" s="27" t="s">
        <v>67</v>
      </c>
      <c r="G161" s="22" t="s">
        <v>4051</v>
      </c>
      <c r="H161" s="55"/>
      <c r="I161" s="55"/>
      <c r="J161" s="19"/>
      <c r="K161" s="19"/>
      <c r="L161" s="19"/>
      <c r="M161" s="19"/>
      <c r="BD161" s="14"/>
      <c r="BE161" s="21"/>
      <c r="BF161" s="15"/>
      <c r="BG161" s="12" t="s">
        <v>1763</v>
      </c>
      <c r="BH161" s="41"/>
      <c r="BI161" s="12"/>
    </row>
    <row r="162" spans="1:61" s="3" customFormat="1" ht="20.399999999999999" x14ac:dyDescent="0.3">
      <c r="A162" s="25"/>
      <c r="B162" s="26" t="s">
        <v>86</v>
      </c>
      <c r="C162" s="600" t="s">
        <v>87</v>
      </c>
      <c r="D162" s="600"/>
      <c r="E162" s="600"/>
      <c r="F162" s="27" t="s">
        <v>67</v>
      </c>
      <c r="G162" s="22" t="s">
        <v>4052</v>
      </c>
      <c r="H162" s="55"/>
      <c r="I162" s="55"/>
      <c r="J162" s="19"/>
      <c r="K162" s="19"/>
      <c r="L162" s="19"/>
      <c r="M162" s="19"/>
      <c r="BD162" s="14"/>
      <c r="BE162" s="21"/>
      <c r="BF162" s="15"/>
      <c r="BG162" s="12" t="s">
        <v>87</v>
      </c>
      <c r="BH162" s="41"/>
      <c r="BI162" s="12"/>
    </row>
    <row r="163" spans="1:61" s="3" customFormat="1" ht="21.6" x14ac:dyDescent="0.3">
      <c r="A163" s="25"/>
      <c r="B163" s="26" t="s">
        <v>603</v>
      </c>
      <c r="C163" s="600" t="s">
        <v>604</v>
      </c>
      <c r="D163" s="600"/>
      <c r="E163" s="600"/>
      <c r="F163" s="27" t="s">
        <v>605</v>
      </c>
      <c r="G163" s="22" t="s">
        <v>3825</v>
      </c>
      <c r="H163" s="55"/>
      <c r="I163" s="55"/>
      <c r="J163" s="19"/>
      <c r="K163" s="19"/>
      <c r="L163" s="19"/>
      <c r="M163" s="19"/>
      <c r="BD163" s="14"/>
      <c r="BE163" s="21"/>
      <c r="BF163" s="15"/>
      <c r="BG163" s="12" t="s">
        <v>604</v>
      </c>
      <c r="BH163" s="41"/>
      <c r="BI163" s="12"/>
    </row>
    <row r="164" spans="1:61" s="3" customFormat="1" ht="62.4" x14ac:dyDescent="0.3">
      <c r="A164" s="16" t="s">
        <v>2176</v>
      </c>
      <c r="B164" s="17" t="s">
        <v>4053</v>
      </c>
      <c r="C164" s="568" t="s">
        <v>4054</v>
      </c>
      <c r="D164" s="568"/>
      <c r="E164" s="568"/>
      <c r="F164" s="16" t="s">
        <v>112</v>
      </c>
      <c r="G164" s="30">
        <v>154.02000000000001</v>
      </c>
      <c r="H164" s="55">
        <f t="shared" si="8"/>
        <v>0</v>
      </c>
      <c r="I164" s="55">
        <f t="shared" si="9"/>
        <v>0</v>
      </c>
      <c r="J164" s="19">
        <v>0</v>
      </c>
      <c r="K164" s="19">
        <f t="shared" si="10"/>
        <v>116.34</v>
      </c>
      <c r="L164" s="19">
        <f t="shared" si="11"/>
        <v>17919.23</v>
      </c>
      <c r="M164" s="19">
        <v>21503.07</v>
      </c>
      <c r="BD164" s="14"/>
      <c r="BE164" s="21" t="s">
        <v>4054</v>
      </c>
      <c r="BF164" s="15"/>
      <c r="BG164" s="12"/>
      <c r="BH164" s="41"/>
      <c r="BI164" s="12"/>
    </row>
    <row r="165" spans="1:61" s="3" customFormat="1" ht="15" customHeight="1" x14ac:dyDescent="0.3">
      <c r="A165" s="603" t="s">
        <v>4055</v>
      </c>
      <c r="B165" s="604"/>
      <c r="C165" s="604"/>
      <c r="D165" s="604"/>
      <c r="E165" s="604"/>
      <c r="F165" s="604"/>
      <c r="G165" s="604"/>
      <c r="H165" s="436"/>
      <c r="I165" s="436"/>
      <c r="J165" s="437"/>
      <c r="K165" s="437"/>
      <c r="L165" s="437"/>
      <c r="M165" s="437"/>
      <c r="BD165" s="14"/>
      <c r="BE165" s="21"/>
      <c r="BF165" s="15" t="s">
        <v>4055</v>
      </c>
      <c r="BG165" s="12"/>
      <c r="BH165" s="41"/>
      <c r="BI165" s="12"/>
    </row>
    <row r="166" spans="1:61" s="3" customFormat="1" ht="21.6" x14ac:dyDescent="0.3">
      <c r="A166" s="16" t="s">
        <v>2179</v>
      </c>
      <c r="B166" s="17" t="s">
        <v>1941</v>
      </c>
      <c r="C166" s="568" t="s">
        <v>1942</v>
      </c>
      <c r="D166" s="568"/>
      <c r="E166" s="568"/>
      <c r="F166" s="16" t="s">
        <v>64</v>
      </c>
      <c r="G166" s="30">
        <v>0.08</v>
      </c>
      <c r="H166" s="55">
        <f t="shared" si="8"/>
        <v>12536.13</v>
      </c>
      <c r="I166" s="55">
        <f t="shared" si="9"/>
        <v>1002.89</v>
      </c>
      <c r="J166" s="19">
        <v>1203.47</v>
      </c>
      <c r="K166" s="19">
        <f t="shared" si="10"/>
        <v>379.63</v>
      </c>
      <c r="L166" s="19">
        <f t="shared" si="11"/>
        <v>30.37</v>
      </c>
      <c r="M166" s="19">
        <v>36.44</v>
      </c>
      <c r="BD166" s="14"/>
      <c r="BE166" s="21" t="s">
        <v>1942</v>
      </c>
      <c r="BF166" s="15"/>
      <c r="BG166" s="12"/>
      <c r="BH166" s="41"/>
      <c r="BI166" s="12"/>
    </row>
    <row r="167" spans="1:61" s="3" customFormat="1" ht="20.399999999999999" x14ac:dyDescent="0.3">
      <c r="A167" s="25"/>
      <c r="B167" s="26" t="s">
        <v>595</v>
      </c>
      <c r="C167" s="600" t="s">
        <v>596</v>
      </c>
      <c r="D167" s="600"/>
      <c r="E167" s="600"/>
      <c r="F167" s="27" t="s">
        <v>402</v>
      </c>
      <c r="G167" s="22" t="s">
        <v>4056</v>
      </c>
      <c r="H167" s="55"/>
      <c r="I167" s="55"/>
      <c r="J167" s="19"/>
      <c r="K167" s="19"/>
      <c r="L167" s="19"/>
      <c r="M167" s="19"/>
      <c r="BD167" s="14"/>
      <c r="BE167" s="21"/>
      <c r="BF167" s="15"/>
      <c r="BG167" s="12" t="s">
        <v>596</v>
      </c>
      <c r="BH167" s="41"/>
      <c r="BI167" s="12"/>
    </row>
    <row r="168" spans="1:61" s="3" customFormat="1" ht="21.6" x14ac:dyDescent="0.3">
      <c r="A168" s="25"/>
      <c r="B168" s="26" t="s">
        <v>1762</v>
      </c>
      <c r="C168" s="600" t="s">
        <v>1763</v>
      </c>
      <c r="D168" s="600"/>
      <c r="E168" s="600"/>
      <c r="F168" s="27" t="s">
        <v>67</v>
      </c>
      <c r="G168" s="22" t="s">
        <v>4057</v>
      </c>
      <c r="H168" s="55"/>
      <c r="I168" s="55"/>
      <c r="J168" s="19"/>
      <c r="K168" s="19"/>
      <c r="L168" s="19"/>
      <c r="M168" s="19"/>
      <c r="BD168" s="14"/>
      <c r="BE168" s="21"/>
      <c r="BF168" s="15"/>
      <c r="BG168" s="12" t="s">
        <v>1763</v>
      </c>
      <c r="BH168" s="41"/>
      <c r="BI168" s="12"/>
    </row>
    <row r="169" spans="1:61" s="3" customFormat="1" ht="20.399999999999999" x14ac:dyDescent="0.3">
      <c r="A169" s="25"/>
      <c r="B169" s="26" t="s">
        <v>86</v>
      </c>
      <c r="C169" s="600" t="s">
        <v>87</v>
      </c>
      <c r="D169" s="600"/>
      <c r="E169" s="600"/>
      <c r="F169" s="27" t="s">
        <v>67</v>
      </c>
      <c r="G169" s="22" t="s">
        <v>4058</v>
      </c>
      <c r="H169" s="55"/>
      <c r="I169" s="55"/>
      <c r="J169" s="19"/>
      <c r="K169" s="19"/>
      <c r="L169" s="19"/>
      <c r="M169" s="19"/>
      <c r="BD169" s="14"/>
      <c r="BE169" s="21"/>
      <c r="BF169" s="15"/>
      <c r="BG169" s="12" t="s">
        <v>87</v>
      </c>
      <c r="BH169" s="41"/>
      <c r="BI169" s="12"/>
    </row>
    <row r="170" spans="1:61" s="3" customFormat="1" ht="21.6" x14ac:dyDescent="0.3">
      <c r="A170" s="25"/>
      <c r="B170" s="26" t="s">
        <v>603</v>
      </c>
      <c r="C170" s="600" t="s">
        <v>604</v>
      </c>
      <c r="D170" s="600"/>
      <c r="E170" s="600"/>
      <c r="F170" s="27" t="s">
        <v>605</v>
      </c>
      <c r="G170" s="22" t="s">
        <v>4059</v>
      </c>
      <c r="H170" s="55"/>
      <c r="I170" s="55"/>
      <c r="J170" s="19"/>
      <c r="K170" s="19"/>
      <c r="L170" s="19"/>
      <c r="M170" s="19"/>
      <c r="BD170" s="14"/>
      <c r="BE170" s="21"/>
      <c r="BF170" s="15"/>
      <c r="BG170" s="12" t="s">
        <v>604</v>
      </c>
      <c r="BH170" s="41"/>
      <c r="BI170" s="12"/>
    </row>
    <row r="171" spans="1:61" s="3" customFormat="1" ht="62.4" x14ac:dyDescent="0.3">
      <c r="A171" s="16" t="s">
        <v>2206</v>
      </c>
      <c r="B171" s="17" t="s">
        <v>4060</v>
      </c>
      <c r="C171" s="568" t="s">
        <v>4061</v>
      </c>
      <c r="D171" s="568"/>
      <c r="E171" s="568"/>
      <c r="F171" s="16" t="s">
        <v>112</v>
      </c>
      <c r="G171" s="30">
        <v>8.16</v>
      </c>
      <c r="H171" s="55">
        <f t="shared" si="8"/>
        <v>0</v>
      </c>
      <c r="I171" s="55">
        <f t="shared" si="9"/>
        <v>0</v>
      </c>
      <c r="J171" s="19">
        <v>0</v>
      </c>
      <c r="K171" s="19">
        <f t="shared" si="10"/>
        <v>180.2</v>
      </c>
      <c r="L171" s="19">
        <f t="shared" si="11"/>
        <v>1470.47</v>
      </c>
      <c r="M171" s="19">
        <v>1764.56</v>
      </c>
      <c r="BD171" s="14"/>
      <c r="BE171" s="21" t="s">
        <v>4061</v>
      </c>
      <c r="BF171" s="15"/>
      <c r="BG171" s="12"/>
      <c r="BH171" s="41"/>
      <c r="BI171" s="12"/>
    </row>
    <row r="172" spans="1:61" s="3" customFormat="1" ht="15" customHeight="1" x14ac:dyDescent="0.3">
      <c r="A172" s="603" t="s">
        <v>4062</v>
      </c>
      <c r="B172" s="604"/>
      <c r="C172" s="604"/>
      <c r="D172" s="604"/>
      <c r="E172" s="604"/>
      <c r="F172" s="604"/>
      <c r="G172" s="604"/>
      <c r="H172" s="436"/>
      <c r="I172" s="436"/>
      <c r="J172" s="437"/>
      <c r="K172" s="437"/>
      <c r="L172" s="437"/>
      <c r="M172" s="437"/>
      <c r="BD172" s="14"/>
      <c r="BE172" s="21"/>
      <c r="BF172" s="15" t="s">
        <v>4062</v>
      </c>
      <c r="BG172" s="12"/>
      <c r="BH172" s="41"/>
      <c r="BI172" s="12"/>
    </row>
    <row r="173" spans="1:61" s="3" customFormat="1" ht="21.6" x14ac:dyDescent="0.3">
      <c r="A173" s="16" t="s">
        <v>2210</v>
      </c>
      <c r="B173" s="17" t="s">
        <v>1941</v>
      </c>
      <c r="C173" s="568" t="s">
        <v>1942</v>
      </c>
      <c r="D173" s="568"/>
      <c r="E173" s="568"/>
      <c r="F173" s="16" t="s">
        <v>64</v>
      </c>
      <c r="G173" s="30">
        <v>0.02</v>
      </c>
      <c r="H173" s="55">
        <f t="shared" si="8"/>
        <v>12537</v>
      </c>
      <c r="I173" s="55">
        <f t="shared" si="9"/>
        <v>250.74</v>
      </c>
      <c r="J173" s="19">
        <v>300.89</v>
      </c>
      <c r="K173" s="19">
        <f t="shared" si="10"/>
        <v>379</v>
      </c>
      <c r="L173" s="19">
        <f t="shared" si="11"/>
        <v>7.58</v>
      </c>
      <c r="M173" s="19">
        <v>9.1</v>
      </c>
      <c r="BD173" s="14"/>
      <c r="BE173" s="21" t="s">
        <v>1942</v>
      </c>
      <c r="BF173" s="15"/>
      <c r="BG173" s="12"/>
      <c r="BH173" s="41"/>
      <c r="BI173" s="12"/>
    </row>
    <row r="174" spans="1:61" s="3" customFormat="1" ht="20.399999999999999" x14ac:dyDescent="0.3">
      <c r="A174" s="25"/>
      <c r="B174" s="26" t="s">
        <v>595</v>
      </c>
      <c r="C174" s="600" t="s">
        <v>596</v>
      </c>
      <c r="D174" s="600"/>
      <c r="E174" s="600"/>
      <c r="F174" s="27" t="s">
        <v>402</v>
      </c>
      <c r="G174" s="22" t="s">
        <v>4063</v>
      </c>
      <c r="H174" s="55"/>
      <c r="I174" s="55"/>
      <c r="J174" s="19"/>
      <c r="K174" s="19"/>
      <c r="L174" s="19"/>
      <c r="M174" s="19"/>
      <c r="BD174" s="14"/>
      <c r="BE174" s="21"/>
      <c r="BF174" s="15"/>
      <c r="BG174" s="12" t="s">
        <v>596</v>
      </c>
      <c r="BH174" s="41"/>
      <c r="BI174" s="12"/>
    </row>
    <row r="175" spans="1:61" s="3" customFormat="1" ht="21.6" x14ac:dyDescent="0.3">
      <c r="A175" s="25"/>
      <c r="B175" s="26" t="s">
        <v>1762</v>
      </c>
      <c r="C175" s="600" t="s">
        <v>1763</v>
      </c>
      <c r="D175" s="600"/>
      <c r="E175" s="600"/>
      <c r="F175" s="27" t="s">
        <v>67</v>
      </c>
      <c r="G175" s="22" t="s">
        <v>4064</v>
      </c>
      <c r="H175" s="55"/>
      <c r="I175" s="55"/>
      <c r="J175" s="19"/>
      <c r="K175" s="19"/>
      <c r="L175" s="19"/>
      <c r="M175" s="19"/>
      <c r="BD175" s="14"/>
      <c r="BE175" s="21"/>
      <c r="BF175" s="15"/>
      <c r="BG175" s="12" t="s">
        <v>1763</v>
      </c>
      <c r="BH175" s="41"/>
      <c r="BI175" s="12"/>
    </row>
    <row r="176" spans="1:61" s="3" customFormat="1" ht="20.399999999999999" x14ac:dyDescent="0.3">
      <c r="A176" s="25"/>
      <c r="B176" s="26" t="s">
        <v>86</v>
      </c>
      <c r="C176" s="600" t="s">
        <v>87</v>
      </c>
      <c r="D176" s="600"/>
      <c r="E176" s="600"/>
      <c r="F176" s="27" t="s">
        <v>67</v>
      </c>
      <c r="G176" s="22" t="s">
        <v>4065</v>
      </c>
      <c r="H176" s="55"/>
      <c r="I176" s="55"/>
      <c r="J176" s="19"/>
      <c r="K176" s="19"/>
      <c r="L176" s="19"/>
      <c r="M176" s="19"/>
      <c r="BD176" s="14"/>
      <c r="BE176" s="21"/>
      <c r="BF176" s="15"/>
      <c r="BG176" s="12" t="s">
        <v>87</v>
      </c>
      <c r="BH176" s="41"/>
      <c r="BI176" s="12"/>
    </row>
    <row r="177" spans="1:61" s="3" customFormat="1" ht="21.6" x14ac:dyDescent="0.3">
      <c r="A177" s="25"/>
      <c r="B177" s="26" t="s">
        <v>603</v>
      </c>
      <c r="C177" s="600" t="s">
        <v>604</v>
      </c>
      <c r="D177" s="600"/>
      <c r="E177" s="600"/>
      <c r="F177" s="27" t="s">
        <v>605</v>
      </c>
      <c r="G177" s="22" t="s">
        <v>4066</v>
      </c>
      <c r="H177" s="55"/>
      <c r="I177" s="55"/>
      <c r="J177" s="19"/>
      <c r="K177" s="19"/>
      <c r="L177" s="19"/>
      <c r="M177" s="19"/>
      <c r="BD177" s="14"/>
      <c r="BE177" s="21"/>
      <c r="BF177" s="15"/>
      <c r="BG177" s="12" t="s">
        <v>604</v>
      </c>
      <c r="BH177" s="41"/>
      <c r="BI177" s="12"/>
    </row>
    <row r="178" spans="1:61" s="3" customFormat="1" ht="42" x14ac:dyDescent="0.3">
      <c r="A178" s="16" t="s">
        <v>2218</v>
      </c>
      <c r="B178" s="17" t="s">
        <v>3888</v>
      </c>
      <c r="C178" s="568" t="s">
        <v>3889</v>
      </c>
      <c r="D178" s="568"/>
      <c r="E178" s="568"/>
      <c r="F178" s="16" t="s">
        <v>64</v>
      </c>
      <c r="G178" s="30">
        <v>0.16</v>
      </c>
      <c r="H178" s="55">
        <f t="shared" si="8"/>
        <v>11784.81</v>
      </c>
      <c r="I178" s="55">
        <f t="shared" si="9"/>
        <v>1885.57</v>
      </c>
      <c r="J178" s="19">
        <v>2262.6799999999998</v>
      </c>
      <c r="K178" s="19">
        <f t="shared" si="10"/>
        <v>288.31</v>
      </c>
      <c r="L178" s="19">
        <f t="shared" si="11"/>
        <v>46.13</v>
      </c>
      <c r="M178" s="19">
        <v>55.36</v>
      </c>
      <c r="BD178" s="14"/>
      <c r="BE178" s="21" t="s">
        <v>3889</v>
      </c>
      <c r="BF178" s="15"/>
      <c r="BG178" s="12"/>
      <c r="BH178" s="41"/>
      <c r="BI178" s="12"/>
    </row>
    <row r="179" spans="1:61" s="3" customFormat="1" ht="20.399999999999999" x14ac:dyDescent="0.3">
      <c r="A179" s="25"/>
      <c r="B179" s="26" t="s">
        <v>595</v>
      </c>
      <c r="C179" s="600" t="s">
        <v>596</v>
      </c>
      <c r="D179" s="600"/>
      <c r="E179" s="600"/>
      <c r="F179" s="27" t="s">
        <v>402</v>
      </c>
      <c r="G179" s="22" t="s">
        <v>4067</v>
      </c>
      <c r="H179" s="55"/>
      <c r="I179" s="55"/>
      <c r="J179" s="19"/>
      <c r="K179" s="19"/>
      <c r="L179" s="19"/>
      <c r="M179" s="19"/>
      <c r="BD179" s="14"/>
      <c r="BE179" s="21"/>
      <c r="BF179" s="15"/>
      <c r="BG179" s="12" t="s">
        <v>596</v>
      </c>
      <c r="BH179" s="41"/>
      <c r="BI179" s="12"/>
    </row>
    <row r="180" spans="1:61" s="3" customFormat="1" ht="20.399999999999999" x14ac:dyDescent="0.3">
      <c r="A180" s="25"/>
      <c r="B180" s="26" t="s">
        <v>1960</v>
      </c>
      <c r="C180" s="600" t="s">
        <v>1961</v>
      </c>
      <c r="D180" s="600"/>
      <c r="E180" s="600"/>
      <c r="F180" s="27" t="s">
        <v>67</v>
      </c>
      <c r="G180" s="22" t="s">
        <v>4068</v>
      </c>
      <c r="H180" s="55"/>
      <c r="I180" s="55"/>
      <c r="J180" s="19"/>
      <c r="K180" s="19"/>
      <c r="L180" s="19"/>
      <c r="M180" s="19"/>
      <c r="BD180" s="14"/>
      <c r="BE180" s="21"/>
      <c r="BF180" s="15"/>
      <c r="BG180" s="12" t="s">
        <v>1961</v>
      </c>
      <c r="BH180" s="41"/>
      <c r="BI180" s="12"/>
    </row>
    <row r="181" spans="1:61" s="3" customFormat="1" ht="21.6" x14ac:dyDescent="0.3">
      <c r="A181" s="25"/>
      <c r="B181" s="26" t="s">
        <v>1762</v>
      </c>
      <c r="C181" s="600" t="s">
        <v>1763</v>
      </c>
      <c r="D181" s="600"/>
      <c r="E181" s="600"/>
      <c r="F181" s="27" t="s">
        <v>67</v>
      </c>
      <c r="G181" s="22" t="s">
        <v>4069</v>
      </c>
      <c r="H181" s="55"/>
      <c r="I181" s="55"/>
      <c r="J181" s="19"/>
      <c r="K181" s="19"/>
      <c r="L181" s="19"/>
      <c r="M181" s="19"/>
      <c r="BD181" s="14"/>
      <c r="BE181" s="21"/>
      <c r="BF181" s="15"/>
      <c r="BG181" s="12" t="s">
        <v>1763</v>
      </c>
      <c r="BH181" s="41"/>
      <c r="BI181" s="12"/>
    </row>
    <row r="182" spans="1:61" s="3" customFormat="1" ht="20.399999999999999" x14ac:dyDescent="0.3">
      <c r="A182" s="25"/>
      <c r="B182" s="26" t="s">
        <v>86</v>
      </c>
      <c r="C182" s="600" t="s">
        <v>87</v>
      </c>
      <c r="D182" s="600"/>
      <c r="E182" s="600"/>
      <c r="F182" s="27" t="s">
        <v>67</v>
      </c>
      <c r="G182" s="22" t="s">
        <v>4070</v>
      </c>
      <c r="H182" s="55"/>
      <c r="I182" s="55"/>
      <c r="J182" s="19"/>
      <c r="K182" s="19"/>
      <c r="L182" s="19"/>
      <c r="M182" s="19"/>
      <c r="BD182" s="14"/>
      <c r="BE182" s="21"/>
      <c r="BF182" s="15"/>
      <c r="BG182" s="12" t="s">
        <v>87</v>
      </c>
      <c r="BH182" s="41"/>
      <c r="BI182" s="12"/>
    </row>
    <row r="183" spans="1:61" s="3" customFormat="1" ht="21.6" x14ac:dyDescent="0.3">
      <c r="A183" s="25"/>
      <c r="B183" s="26" t="s">
        <v>603</v>
      </c>
      <c r="C183" s="600" t="s">
        <v>604</v>
      </c>
      <c r="D183" s="600"/>
      <c r="E183" s="600"/>
      <c r="F183" s="27" t="s">
        <v>605</v>
      </c>
      <c r="G183" s="22" t="s">
        <v>4071</v>
      </c>
      <c r="H183" s="55"/>
      <c r="I183" s="55"/>
      <c r="J183" s="19"/>
      <c r="K183" s="19"/>
      <c r="L183" s="19"/>
      <c r="M183" s="19"/>
      <c r="BD183" s="14"/>
      <c r="BE183" s="21"/>
      <c r="BF183" s="15"/>
      <c r="BG183" s="12" t="s">
        <v>604</v>
      </c>
      <c r="BH183" s="41"/>
      <c r="BI183" s="12"/>
    </row>
    <row r="184" spans="1:61" s="3" customFormat="1" ht="62.4" x14ac:dyDescent="0.3">
      <c r="A184" s="16" t="s">
        <v>2222</v>
      </c>
      <c r="B184" s="17" t="s">
        <v>4072</v>
      </c>
      <c r="C184" s="568" t="s">
        <v>4073</v>
      </c>
      <c r="D184" s="568"/>
      <c r="E184" s="568"/>
      <c r="F184" s="16" t="s">
        <v>112</v>
      </c>
      <c r="G184" s="30">
        <v>2.04</v>
      </c>
      <c r="H184" s="55">
        <f t="shared" si="8"/>
        <v>0</v>
      </c>
      <c r="I184" s="55">
        <f t="shared" si="9"/>
        <v>0</v>
      </c>
      <c r="J184" s="19">
        <v>0</v>
      </c>
      <c r="K184" s="19">
        <f t="shared" si="10"/>
        <v>187.38</v>
      </c>
      <c r="L184" s="19">
        <f t="shared" si="11"/>
        <v>382.26</v>
      </c>
      <c r="M184" s="19">
        <v>458.71</v>
      </c>
      <c r="BD184" s="14"/>
      <c r="BE184" s="21" t="s">
        <v>4073</v>
      </c>
      <c r="BF184" s="15"/>
      <c r="BG184" s="12"/>
      <c r="BH184" s="41"/>
      <c r="BI184" s="12"/>
    </row>
    <row r="185" spans="1:61" s="3" customFormat="1" ht="72.599999999999994" x14ac:dyDescent="0.3">
      <c r="A185" s="16" t="s">
        <v>2225</v>
      </c>
      <c r="B185" s="17" t="s">
        <v>4074</v>
      </c>
      <c r="C185" s="568" t="s">
        <v>4075</v>
      </c>
      <c r="D185" s="568"/>
      <c r="E185" s="568"/>
      <c r="F185" s="16" t="s">
        <v>112</v>
      </c>
      <c r="G185" s="30">
        <v>16.32</v>
      </c>
      <c r="H185" s="55">
        <f t="shared" si="8"/>
        <v>0</v>
      </c>
      <c r="I185" s="55">
        <f t="shared" si="9"/>
        <v>0</v>
      </c>
      <c r="J185" s="19">
        <v>0</v>
      </c>
      <c r="K185" s="19">
        <f t="shared" si="10"/>
        <v>212.39</v>
      </c>
      <c r="L185" s="19">
        <f t="shared" si="11"/>
        <v>3466.22</v>
      </c>
      <c r="M185" s="19">
        <v>4159.46</v>
      </c>
      <c r="BD185" s="14"/>
      <c r="BE185" s="21" t="s">
        <v>4075</v>
      </c>
      <c r="BF185" s="15"/>
      <c r="BG185" s="12"/>
      <c r="BH185" s="41"/>
      <c r="BI185" s="12"/>
    </row>
    <row r="186" spans="1:61" s="3" customFormat="1" ht="15" customHeight="1" x14ac:dyDescent="0.3">
      <c r="A186" s="603" t="s">
        <v>4076</v>
      </c>
      <c r="B186" s="604"/>
      <c r="C186" s="604"/>
      <c r="D186" s="604"/>
      <c r="E186" s="604"/>
      <c r="F186" s="604"/>
      <c r="G186" s="604"/>
      <c r="H186" s="436"/>
      <c r="I186" s="436"/>
      <c r="J186" s="437"/>
      <c r="K186" s="437"/>
      <c r="L186" s="437"/>
      <c r="M186" s="437"/>
      <c r="BD186" s="14"/>
      <c r="BE186" s="21"/>
      <c r="BF186" s="15" t="s">
        <v>4076</v>
      </c>
      <c r="BG186" s="12"/>
      <c r="BH186" s="41"/>
      <c r="BI186" s="12"/>
    </row>
    <row r="187" spans="1:61" s="3" customFormat="1" ht="21.6" x14ac:dyDescent="0.3">
      <c r="A187" s="16" t="s">
        <v>2226</v>
      </c>
      <c r="B187" s="17" t="s">
        <v>1941</v>
      </c>
      <c r="C187" s="568" t="s">
        <v>1942</v>
      </c>
      <c r="D187" s="568"/>
      <c r="E187" s="568"/>
      <c r="F187" s="16" t="s">
        <v>64</v>
      </c>
      <c r="G187" s="30">
        <v>0.02</v>
      </c>
      <c r="H187" s="55">
        <f t="shared" si="8"/>
        <v>12537</v>
      </c>
      <c r="I187" s="55">
        <f t="shared" si="9"/>
        <v>250.74</v>
      </c>
      <c r="J187" s="19">
        <v>300.89</v>
      </c>
      <c r="K187" s="19">
        <f t="shared" si="10"/>
        <v>379</v>
      </c>
      <c r="L187" s="19">
        <f t="shared" si="11"/>
        <v>7.58</v>
      </c>
      <c r="M187" s="19">
        <v>9.1</v>
      </c>
      <c r="BD187" s="14"/>
      <c r="BE187" s="21" t="s">
        <v>1942</v>
      </c>
      <c r="BF187" s="15"/>
      <c r="BG187" s="12"/>
      <c r="BH187" s="41"/>
      <c r="BI187" s="12"/>
    </row>
    <row r="188" spans="1:61" s="3" customFormat="1" ht="20.399999999999999" x14ac:dyDescent="0.3">
      <c r="A188" s="25"/>
      <c r="B188" s="26" t="s">
        <v>595</v>
      </c>
      <c r="C188" s="600" t="s">
        <v>596</v>
      </c>
      <c r="D188" s="600"/>
      <c r="E188" s="600"/>
      <c r="F188" s="27" t="s">
        <v>402</v>
      </c>
      <c r="G188" s="22" t="s">
        <v>4063</v>
      </c>
      <c r="H188" s="55"/>
      <c r="I188" s="55"/>
      <c r="J188" s="19"/>
      <c r="K188" s="19"/>
      <c r="L188" s="19"/>
      <c r="M188" s="19"/>
      <c r="BD188" s="14"/>
      <c r="BE188" s="21"/>
      <c r="BF188" s="15"/>
      <c r="BG188" s="12" t="s">
        <v>596</v>
      </c>
      <c r="BH188" s="41"/>
      <c r="BI188" s="12"/>
    </row>
    <row r="189" spans="1:61" s="3" customFormat="1" ht="21.6" x14ac:dyDescent="0.3">
      <c r="A189" s="25"/>
      <c r="B189" s="26" t="s">
        <v>1762</v>
      </c>
      <c r="C189" s="600" t="s">
        <v>1763</v>
      </c>
      <c r="D189" s="600"/>
      <c r="E189" s="600"/>
      <c r="F189" s="27" t="s">
        <v>67</v>
      </c>
      <c r="G189" s="22" t="s">
        <v>4064</v>
      </c>
      <c r="H189" s="55"/>
      <c r="I189" s="55"/>
      <c r="J189" s="19"/>
      <c r="K189" s="19"/>
      <c r="L189" s="19"/>
      <c r="M189" s="19"/>
      <c r="BD189" s="14"/>
      <c r="BE189" s="21"/>
      <c r="BF189" s="15"/>
      <c r="BG189" s="12" t="s">
        <v>1763</v>
      </c>
      <c r="BH189" s="41"/>
      <c r="BI189" s="12"/>
    </row>
    <row r="190" spans="1:61" s="3" customFormat="1" ht="20.399999999999999" x14ac:dyDescent="0.3">
      <c r="A190" s="25"/>
      <c r="B190" s="26" t="s">
        <v>86</v>
      </c>
      <c r="C190" s="600" t="s">
        <v>87</v>
      </c>
      <c r="D190" s="600"/>
      <c r="E190" s="600"/>
      <c r="F190" s="27" t="s">
        <v>67</v>
      </c>
      <c r="G190" s="22" t="s">
        <v>4065</v>
      </c>
      <c r="H190" s="55"/>
      <c r="I190" s="55"/>
      <c r="J190" s="19"/>
      <c r="K190" s="19"/>
      <c r="L190" s="19"/>
      <c r="M190" s="19"/>
      <c r="BD190" s="14"/>
      <c r="BE190" s="21"/>
      <c r="BF190" s="15"/>
      <c r="BG190" s="12" t="s">
        <v>87</v>
      </c>
      <c r="BH190" s="41"/>
      <c r="BI190" s="12"/>
    </row>
    <row r="191" spans="1:61" s="3" customFormat="1" ht="21.6" x14ac:dyDescent="0.3">
      <c r="A191" s="25"/>
      <c r="B191" s="26" t="s">
        <v>603</v>
      </c>
      <c r="C191" s="600" t="s">
        <v>604</v>
      </c>
      <c r="D191" s="600"/>
      <c r="E191" s="600"/>
      <c r="F191" s="27" t="s">
        <v>605</v>
      </c>
      <c r="G191" s="22" t="s">
        <v>4066</v>
      </c>
      <c r="H191" s="55"/>
      <c r="I191" s="55"/>
      <c r="J191" s="19"/>
      <c r="K191" s="19"/>
      <c r="L191" s="19"/>
      <c r="M191" s="19"/>
      <c r="BD191" s="14"/>
      <c r="BE191" s="21"/>
      <c r="BF191" s="15"/>
      <c r="BG191" s="12" t="s">
        <v>604</v>
      </c>
      <c r="BH191" s="41"/>
      <c r="BI191" s="12"/>
    </row>
    <row r="192" spans="1:61" s="3" customFormat="1" ht="62.4" x14ac:dyDescent="0.3">
      <c r="A192" s="16" t="s">
        <v>2228</v>
      </c>
      <c r="B192" s="17" t="s">
        <v>4077</v>
      </c>
      <c r="C192" s="568" t="s">
        <v>4078</v>
      </c>
      <c r="D192" s="568"/>
      <c r="E192" s="568"/>
      <c r="F192" s="16" t="s">
        <v>112</v>
      </c>
      <c r="G192" s="30">
        <v>2.04</v>
      </c>
      <c r="H192" s="55">
        <f t="shared" si="8"/>
        <v>0</v>
      </c>
      <c r="I192" s="55">
        <f t="shared" si="9"/>
        <v>0</v>
      </c>
      <c r="J192" s="19">
        <v>0</v>
      </c>
      <c r="K192" s="19">
        <f t="shared" si="10"/>
        <v>292.55</v>
      </c>
      <c r="L192" s="19">
        <f t="shared" si="11"/>
        <v>596.79999999999995</v>
      </c>
      <c r="M192" s="19">
        <v>716.16</v>
      </c>
      <c r="BD192" s="14"/>
      <c r="BE192" s="21" t="s">
        <v>4078</v>
      </c>
      <c r="BF192" s="15"/>
      <c r="BG192" s="12"/>
      <c r="BH192" s="41"/>
      <c r="BI192" s="12"/>
    </row>
    <row r="193" spans="1:61" s="3" customFormat="1" ht="15" customHeight="1" x14ac:dyDescent="0.3">
      <c r="A193" s="603" t="s">
        <v>4079</v>
      </c>
      <c r="B193" s="604"/>
      <c r="C193" s="604"/>
      <c r="D193" s="604"/>
      <c r="E193" s="604"/>
      <c r="F193" s="604"/>
      <c r="G193" s="604"/>
      <c r="H193" s="436"/>
      <c r="I193" s="436"/>
      <c r="J193" s="437"/>
      <c r="K193" s="437"/>
      <c r="L193" s="437"/>
      <c r="M193" s="437"/>
      <c r="BD193" s="14"/>
      <c r="BE193" s="21"/>
      <c r="BF193" s="15" t="s">
        <v>4079</v>
      </c>
      <c r="BG193" s="12"/>
      <c r="BH193" s="41"/>
      <c r="BI193" s="12"/>
    </row>
    <row r="194" spans="1:61" s="3" customFormat="1" ht="21.6" x14ac:dyDescent="0.3">
      <c r="A194" s="16" t="s">
        <v>2867</v>
      </c>
      <c r="B194" s="17" t="s">
        <v>1941</v>
      </c>
      <c r="C194" s="568" t="s">
        <v>1942</v>
      </c>
      <c r="D194" s="568"/>
      <c r="E194" s="568"/>
      <c r="F194" s="16" t="s">
        <v>64</v>
      </c>
      <c r="G194" s="24">
        <v>0.3</v>
      </c>
      <c r="H194" s="55">
        <f t="shared" si="8"/>
        <v>12536.13</v>
      </c>
      <c r="I194" s="55">
        <f t="shared" si="9"/>
        <v>3760.84</v>
      </c>
      <c r="J194" s="19">
        <v>4513.01</v>
      </c>
      <c r="K194" s="19">
        <f t="shared" si="10"/>
        <v>379.57</v>
      </c>
      <c r="L194" s="19">
        <f t="shared" si="11"/>
        <v>113.87</v>
      </c>
      <c r="M194" s="19">
        <v>136.63999999999999</v>
      </c>
      <c r="BD194" s="14"/>
      <c r="BE194" s="21" t="s">
        <v>1942</v>
      </c>
      <c r="BF194" s="15"/>
      <c r="BG194" s="12"/>
      <c r="BH194" s="41"/>
      <c r="BI194" s="12"/>
    </row>
    <row r="195" spans="1:61" s="3" customFormat="1" ht="20.399999999999999" x14ac:dyDescent="0.3">
      <c r="A195" s="25"/>
      <c r="B195" s="26" t="s">
        <v>595</v>
      </c>
      <c r="C195" s="600" t="s">
        <v>596</v>
      </c>
      <c r="D195" s="600"/>
      <c r="E195" s="600"/>
      <c r="F195" s="27" t="s">
        <v>402</v>
      </c>
      <c r="G195" s="22" t="s">
        <v>3683</v>
      </c>
      <c r="H195" s="55"/>
      <c r="I195" s="55"/>
      <c r="J195" s="19"/>
      <c r="K195" s="19"/>
      <c r="L195" s="19"/>
      <c r="M195" s="19"/>
      <c r="BD195" s="14"/>
      <c r="BE195" s="21"/>
      <c r="BF195" s="15"/>
      <c r="BG195" s="12" t="s">
        <v>596</v>
      </c>
      <c r="BH195" s="41"/>
      <c r="BI195" s="12"/>
    </row>
    <row r="196" spans="1:61" s="3" customFormat="1" ht="21.6" x14ac:dyDescent="0.3">
      <c r="A196" s="25"/>
      <c r="B196" s="26" t="s">
        <v>1762</v>
      </c>
      <c r="C196" s="600" t="s">
        <v>1763</v>
      </c>
      <c r="D196" s="600"/>
      <c r="E196" s="600"/>
      <c r="F196" s="27" t="s">
        <v>67</v>
      </c>
      <c r="G196" s="22" t="s">
        <v>4080</v>
      </c>
      <c r="H196" s="55"/>
      <c r="I196" s="55"/>
      <c r="J196" s="19"/>
      <c r="K196" s="19"/>
      <c r="L196" s="19"/>
      <c r="M196" s="19"/>
      <c r="BD196" s="14"/>
      <c r="BE196" s="21"/>
      <c r="BF196" s="15"/>
      <c r="BG196" s="12" t="s">
        <v>1763</v>
      </c>
      <c r="BH196" s="41"/>
      <c r="BI196" s="12"/>
    </row>
    <row r="197" spans="1:61" s="3" customFormat="1" ht="20.399999999999999" x14ac:dyDescent="0.3">
      <c r="A197" s="25"/>
      <c r="B197" s="26" t="s">
        <v>86</v>
      </c>
      <c r="C197" s="600" t="s">
        <v>87</v>
      </c>
      <c r="D197" s="600"/>
      <c r="E197" s="600"/>
      <c r="F197" s="27" t="s">
        <v>67</v>
      </c>
      <c r="G197" s="22" t="s">
        <v>3687</v>
      </c>
      <c r="H197" s="55"/>
      <c r="I197" s="55"/>
      <c r="J197" s="19"/>
      <c r="K197" s="19"/>
      <c r="L197" s="19"/>
      <c r="M197" s="19"/>
      <c r="BD197" s="14"/>
      <c r="BE197" s="21"/>
      <c r="BF197" s="15"/>
      <c r="BG197" s="12" t="s">
        <v>87</v>
      </c>
      <c r="BH197" s="41"/>
      <c r="BI197" s="12"/>
    </row>
    <row r="198" spans="1:61" s="3" customFormat="1" ht="21.6" x14ac:dyDescent="0.3">
      <c r="A198" s="25"/>
      <c r="B198" s="26" t="s">
        <v>603</v>
      </c>
      <c r="C198" s="600" t="s">
        <v>604</v>
      </c>
      <c r="D198" s="600"/>
      <c r="E198" s="600"/>
      <c r="F198" s="27" t="s">
        <v>605</v>
      </c>
      <c r="G198" s="22" t="s">
        <v>4081</v>
      </c>
      <c r="H198" s="55"/>
      <c r="I198" s="55"/>
      <c r="J198" s="19"/>
      <c r="K198" s="19"/>
      <c r="L198" s="19"/>
      <c r="M198" s="19"/>
      <c r="BD198" s="14"/>
      <c r="BE198" s="21"/>
      <c r="BF198" s="15"/>
      <c r="BG198" s="12" t="s">
        <v>604</v>
      </c>
      <c r="BH198" s="41"/>
      <c r="BI198" s="12"/>
    </row>
    <row r="199" spans="1:61" s="3" customFormat="1" ht="62.4" x14ac:dyDescent="0.3">
      <c r="A199" s="16" t="s">
        <v>2875</v>
      </c>
      <c r="B199" s="17" t="s">
        <v>4082</v>
      </c>
      <c r="C199" s="568" t="s">
        <v>4083</v>
      </c>
      <c r="D199" s="568"/>
      <c r="E199" s="568"/>
      <c r="F199" s="16" t="s">
        <v>112</v>
      </c>
      <c r="G199" s="24">
        <v>20.399999999999999</v>
      </c>
      <c r="H199" s="55">
        <f t="shared" si="8"/>
        <v>0</v>
      </c>
      <c r="I199" s="55">
        <f t="shared" si="9"/>
        <v>0</v>
      </c>
      <c r="J199" s="19">
        <v>0</v>
      </c>
      <c r="K199" s="19">
        <f t="shared" si="10"/>
        <v>55.05</v>
      </c>
      <c r="L199" s="19">
        <f t="shared" si="11"/>
        <v>1122.93</v>
      </c>
      <c r="M199" s="19">
        <v>1347.51</v>
      </c>
      <c r="BD199" s="14"/>
      <c r="BE199" s="21" t="s">
        <v>4083</v>
      </c>
      <c r="BF199" s="15"/>
      <c r="BG199" s="12"/>
      <c r="BH199" s="41"/>
      <c r="BI199" s="12"/>
    </row>
    <row r="200" spans="1:61" s="3" customFormat="1" ht="72.599999999999994" x14ac:dyDescent="0.3">
      <c r="A200" s="16" t="s">
        <v>2890</v>
      </c>
      <c r="B200" s="17" t="s">
        <v>4084</v>
      </c>
      <c r="C200" s="568" t="s">
        <v>4085</v>
      </c>
      <c r="D200" s="568"/>
      <c r="E200" s="568"/>
      <c r="F200" s="16" t="s">
        <v>112</v>
      </c>
      <c r="G200" s="24">
        <v>10.199999999999999</v>
      </c>
      <c r="H200" s="55">
        <f t="shared" si="8"/>
        <v>0</v>
      </c>
      <c r="I200" s="55">
        <f t="shared" si="9"/>
        <v>0</v>
      </c>
      <c r="J200" s="19">
        <v>0</v>
      </c>
      <c r="K200" s="19">
        <f t="shared" si="10"/>
        <v>66.319999999999993</v>
      </c>
      <c r="L200" s="19">
        <f t="shared" si="11"/>
        <v>676.48</v>
      </c>
      <c r="M200" s="19">
        <v>811.77</v>
      </c>
      <c r="BD200" s="14"/>
      <c r="BE200" s="21" t="s">
        <v>4085</v>
      </c>
      <c r="BF200" s="15"/>
      <c r="BG200" s="12"/>
      <c r="BH200" s="41"/>
      <c r="BI200" s="12"/>
    </row>
    <row r="201" spans="1:61" s="3" customFormat="1" ht="15" customHeight="1" x14ac:dyDescent="0.3">
      <c r="A201" s="603" t="s">
        <v>4086</v>
      </c>
      <c r="B201" s="604"/>
      <c r="C201" s="604"/>
      <c r="D201" s="604"/>
      <c r="E201" s="604"/>
      <c r="F201" s="604"/>
      <c r="G201" s="604"/>
      <c r="H201" s="436"/>
      <c r="I201" s="436"/>
      <c r="J201" s="437"/>
      <c r="K201" s="437"/>
      <c r="L201" s="437"/>
      <c r="M201" s="437"/>
      <c r="BD201" s="14"/>
      <c r="BE201" s="21"/>
      <c r="BF201" s="15" t="s">
        <v>4086</v>
      </c>
      <c r="BG201" s="12"/>
      <c r="BH201" s="41"/>
      <c r="BI201" s="12"/>
    </row>
    <row r="202" spans="1:61" s="3" customFormat="1" ht="21.6" x14ac:dyDescent="0.3">
      <c r="A202" s="16" t="s">
        <v>2894</v>
      </c>
      <c r="B202" s="17" t="s">
        <v>593</v>
      </c>
      <c r="C202" s="568" t="s">
        <v>594</v>
      </c>
      <c r="D202" s="568"/>
      <c r="E202" s="568"/>
      <c r="F202" s="16" t="s">
        <v>64</v>
      </c>
      <c r="G202" s="30">
        <v>0.11</v>
      </c>
      <c r="H202" s="55">
        <f t="shared" si="8"/>
        <v>14264</v>
      </c>
      <c r="I202" s="55">
        <f t="shared" si="9"/>
        <v>1569.04</v>
      </c>
      <c r="J202" s="19">
        <v>1882.85</v>
      </c>
      <c r="K202" s="19">
        <f t="shared" si="10"/>
        <v>748</v>
      </c>
      <c r="L202" s="19">
        <f t="shared" si="11"/>
        <v>82.28</v>
      </c>
      <c r="M202" s="19">
        <v>98.74</v>
      </c>
      <c r="BD202" s="14"/>
      <c r="BE202" s="21" t="s">
        <v>594</v>
      </c>
      <c r="BF202" s="15"/>
      <c r="BG202" s="12"/>
      <c r="BH202" s="41"/>
      <c r="BI202" s="12"/>
    </row>
    <row r="203" spans="1:61" s="3" customFormat="1" ht="20.399999999999999" x14ac:dyDescent="0.3">
      <c r="A203" s="25"/>
      <c r="B203" s="26" t="s">
        <v>595</v>
      </c>
      <c r="C203" s="600" t="s">
        <v>596</v>
      </c>
      <c r="D203" s="600"/>
      <c r="E203" s="600"/>
      <c r="F203" s="27" t="s">
        <v>402</v>
      </c>
      <c r="G203" s="22" t="s">
        <v>4087</v>
      </c>
      <c r="H203" s="55"/>
      <c r="I203" s="55"/>
      <c r="J203" s="19"/>
      <c r="K203" s="19"/>
      <c r="L203" s="19"/>
      <c r="M203" s="19"/>
      <c r="BD203" s="14"/>
      <c r="BE203" s="21"/>
      <c r="BF203" s="15"/>
      <c r="BG203" s="12" t="s">
        <v>596</v>
      </c>
      <c r="BH203" s="41"/>
      <c r="BI203" s="12"/>
    </row>
    <row r="204" spans="1:61" s="3" customFormat="1" ht="21.6" x14ac:dyDescent="0.3">
      <c r="A204" s="25"/>
      <c r="B204" s="26" t="s">
        <v>597</v>
      </c>
      <c r="C204" s="600" t="s">
        <v>598</v>
      </c>
      <c r="D204" s="600"/>
      <c r="E204" s="600"/>
      <c r="F204" s="27" t="s">
        <v>67</v>
      </c>
      <c r="G204" s="22" t="s">
        <v>4088</v>
      </c>
      <c r="H204" s="55"/>
      <c r="I204" s="55"/>
      <c r="J204" s="19"/>
      <c r="K204" s="19"/>
      <c r="L204" s="19"/>
      <c r="M204" s="19"/>
      <c r="BD204" s="14"/>
      <c r="BE204" s="21"/>
      <c r="BF204" s="15"/>
      <c r="BG204" s="12" t="s">
        <v>598</v>
      </c>
      <c r="BH204" s="41"/>
      <c r="BI204" s="12"/>
    </row>
    <row r="205" spans="1:61" s="3" customFormat="1" ht="21.6" x14ac:dyDescent="0.3">
      <c r="A205" s="25"/>
      <c r="B205" s="26" t="s">
        <v>599</v>
      </c>
      <c r="C205" s="600" t="s">
        <v>600</v>
      </c>
      <c r="D205" s="600"/>
      <c r="E205" s="600"/>
      <c r="F205" s="27" t="s">
        <v>67</v>
      </c>
      <c r="G205" s="22" t="s">
        <v>4089</v>
      </c>
      <c r="H205" s="55"/>
      <c r="I205" s="55"/>
      <c r="J205" s="19"/>
      <c r="K205" s="19"/>
      <c r="L205" s="19"/>
      <c r="M205" s="19"/>
      <c r="BD205" s="14"/>
      <c r="BE205" s="21"/>
      <c r="BF205" s="15"/>
      <c r="BG205" s="12" t="s">
        <v>600</v>
      </c>
      <c r="BH205" s="41"/>
      <c r="BI205" s="12"/>
    </row>
    <row r="206" spans="1:61" s="3" customFormat="1" ht="20.399999999999999" x14ac:dyDescent="0.3">
      <c r="A206" s="25"/>
      <c r="B206" s="26" t="s">
        <v>601</v>
      </c>
      <c r="C206" s="600" t="s">
        <v>602</v>
      </c>
      <c r="D206" s="600"/>
      <c r="E206" s="600"/>
      <c r="F206" s="27" t="s">
        <v>72</v>
      </c>
      <c r="G206" s="22" t="s">
        <v>4090</v>
      </c>
      <c r="H206" s="55"/>
      <c r="I206" s="55"/>
      <c r="J206" s="19"/>
      <c r="K206" s="19"/>
      <c r="L206" s="19"/>
      <c r="M206" s="19"/>
      <c r="BD206" s="14"/>
      <c r="BE206" s="21"/>
      <c r="BF206" s="15"/>
      <c r="BG206" s="12" t="s">
        <v>602</v>
      </c>
      <c r="BH206" s="41"/>
      <c r="BI206" s="12"/>
    </row>
    <row r="207" spans="1:61" s="3" customFormat="1" ht="20.399999999999999" x14ac:dyDescent="0.3">
      <c r="A207" s="25"/>
      <c r="B207" s="26" t="s">
        <v>86</v>
      </c>
      <c r="C207" s="600" t="s">
        <v>87</v>
      </c>
      <c r="D207" s="600"/>
      <c r="E207" s="600"/>
      <c r="F207" s="27" t="s">
        <v>67</v>
      </c>
      <c r="G207" s="22" t="s">
        <v>4091</v>
      </c>
      <c r="H207" s="55"/>
      <c r="I207" s="55"/>
      <c r="J207" s="19"/>
      <c r="K207" s="19"/>
      <c r="L207" s="19"/>
      <c r="M207" s="19"/>
      <c r="BD207" s="14"/>
      <c r="BE207" s="21"/>
      <c r="BF207" s="15"/>
      <c r="BG207" s="12" t="s">
        <v>87</v>
      </c>
      <c r="BH207" s="41"/>
      <c r="BI207" s="12"/>
    </row>
    <row r="208" spans="1:61" s="3" customFormat="1" ht="21.6" x14ac:dyDescent="0.3">
      <c r="A208" s="25"/>
      <c r="B208" s="26" t="s">
        <v>603</v>
      </c>
      <c r="C208" s="600" t="s">
        <v>604</v>
      </c>
      <c r="D208" s="600"/>
      <c r="E208" s="600"/>
      <c r="F208" s="27" t="s">
        <v>605</v>
      </c>
      <c r="G208" s="22" t="s">
        <v>4092</v>
      </c>
      <c r="H208" s="55"/>
      <c r="I208" s="55"/>
      <c r="J208" s="19"/>
      <c r="K208" s="19"/>
      <c r="L208" s="19"/>
      <c r="M208" s="19"/>
      <c r="BD208" s="14"/>
      <c r="BE208" s="21"/>
      <c r="BF208" s="15"/>
      <c r="BG208" s="12" t="s">
        <v>604</v>
      </c>
      <c r="BH208" s="41"/>
      <c r="BI208" s="12"/>
    </row>
    <row r="209" spans="1:61" s="3" customFormat="1" ht="52.2" x14ac:dyDescent="0.3">
      <c r="A209" s="16" t="s">
        <v>2911</v>
      </c>
      <c r="B209" s="17" t="s">
        <v>4093</v>
      </c>
      <c r="C209" s="568" t="s">
        <v>4094</v>
      </c>
      <c r="D209" s="568"/>
      <c r="E209" s="568"/>
      <c r="F209" s="16" t="s">
        <v>112</v>
      </c>
      <c r="G209" s="30">
        <v>11.22</v>
      </c>
      <c r="H209" s="55">
        <f t="shared" ref="H209:H266" si="12">I209/G209</f>
        <v>0</v>
      </c>
      <c r="I209" s="55">
        <f t="shared" ref="I209:I266" si="13">J209/1.2</f>
        <v>0</v>
      </c>
      <c r="J209" s="19">
        <v>0</v>
      </c>
      <c r="K209" s="19">
        <f t="shared" ref="K209:K266" si="14">L209/G209</f>
        <v>725.74</v>
      </c>
      <c r="L209" s="19">
        <f t="shared" ref="L209:L266" si="15">M209/1.2</f>
        <v>8142.78</v>
      </c>
      <c r="M209" s="19">
        <v>9771.33</v>
      </c>
      <c r="BD209" s="14"/>
      <c r="BE209" s="21" t="s">
        <v>4094</v>
      </c>
      <c r="BF209" s="15"/>
      <c r="BG209" s="12"/>
      <c r="BH209" s="41"/>
      <c r="BI209" s="12"/>
    </row>
    <row r="210" spans="1:61" s="3" customFormat="1" ht="15" customHeight="1" x14ac:dyDescent="0.3">
      <c r="A210" s="603" t="s">
        <v>4095</v>
      </c>
      <c r="B210" s="604"/>
      <c r="C210" s="604"/>
      <c r="D210" s="604"/>
      <c r="E210" s="604"/>
      <c r="F210" s="604"/>
      <c r="G210" s="604"/>
      <c r="H210" s="436"/>
      <c r="I210" s="436"/>
      <c r="J210" s="437"/>
      <c r="K210" s="437"/>
      <c r="L210" s="437"/>
      <c r="M210" s="437"/>
      <c r="BD210" s="14"/>
      <c r="BE210" s="21"/>
      <c r="BF210" s="15" t="s">
        <v>4095</v>
      </c>
      <c r="BG210" s="12"/>
      <c r="BH210" s="41"/>
      <c r="BI210" s="12"/>
    </row>
    <row r="211" spans="1:61" s="3" customFormat="1" ht="31.8" x14ac:dyDescent="0.3">
      <c r="A211" s="16" t="s">
        <v>2916</v>
      </c>
      <c r="B211" s="17" t="s">
        <v>1749</v>
      </c>
      <c r="C211" s="568" t="s">
        <v>1750</v>
      </c>
      <c r="D211" s="568"/>
      <c r="E211" s="568"/>
      <c r="F211" s="16" t="s">
        <v>138</v>
      </c>
      <c r="G211" s="30">
        <v>1.28</v>
      </c>
      <c r="H211" s="55">
        <f t="shared" si="12"/>
        <v>18845.64</v>
      </c>
      <c r="I211" s="55">
        <f t="shared" si="13"/>
        <v>24122.42</v>
      </c>
      <c r="J211" s="19">
        <v>28946.9</v>
      </c>
      <c r="K211" s="19">
        <f t="shared" si="14"/>
        <v>1013.07</v>
      </c>
      <c r="L211" s="19">
        <f t="shared" si="15"/>
        <v>1296.73</v>
      </c>
      <c r="M211" s="19">
        <v>1556.07</v>
      </c>
      <c r="BD211" s="14"/>
      <c r="BE211" s="21" t="s">
        <v>1750</v>
      </c>
      <c r="BF211" s="15"/>
      <c r="BG211" s="12"/>
      <c r="BH211" s="41"/>
      <c r="BI211" s="12"/>
    </row>
    <row r="212" spans="1:61" s="3" customFormat="1" ht="20.399999999999999" x14ac:dyDescent="0.3">
      <c r="A212" s="25"/>
      <c r="B212" s="26" t="s">
        <v>1751</v>
      </c>
      <c r="C212" s="600" t="s">
        <v>1752</v>
      </c>
      <c r="D212" s="600"/>
      <c r="E212" s="600"/>
      <c r="F212" s="27" t="s">
        <v>72</v>
      </c>
      <c r="G212" s="22" t="s">
        <v>4096</v>
      </c>
      <c r="H212" s="55"/>
      <c r="I212" s="55"/>
      <c r="J212" s="19"/>
      <c r="K212" s="19"/>
      <c r="L212" s="19"/>
      <c r="M212" s="19"/>
      <c r="BD212" s="14"/>
      <c r="BE212" s="21"/>
      <c r="BF212" s="15"/>
      <c r="BG212" s="12" t="s">
        <v>1752</v>
      </c>
      <c r="BH212" s="41"/>
      <c r="BI212" s="12"/>
    </row>
    <row r="213" spans="1:61" s="3" customFormat="1" ht="20.399999999999999" x14ac:dyDescent="0.3">
      <c r="A213" s="25"/>
      <c r="B213" s="26" t="s">
        <v>1754</v>
      </c>
      <c r="C213" s="600" t="s">
        <v>1755</v>
      </c>
      <c r="D213" s="600"/>
      <c r="E213" s="600"/>
      <c r="F213" s="27" t="s">
        <v>72</v>
      </c>
      <c r="G213" s="22" t="s">
        <v>4097</v>
      </c>
      <c r="H213" s="55"/>
      <c r="I213" s="55"/>
      <c r="J213" s="19"/>
      <c r="K213" s="19"/>
      <c r="L213" s="19"/>
      <c r="M213" s="19"/>
      <c r="BD213" s="14"/>
      <c r="BE213" s="21"/>
      <c r="BF213" s="15"/>
      <c r="BG213" s="12" t="s">
        <v>1755</v>
      </c>
      <c r="BH213" s="41"/>
      <c r="BI213" s="12"/>
    </row>
    <row r="214" spans="1:61" s="3" customFormat="1" ht="31.8" x14ac:dyDescent="0.3">
      <c r="A214" s="25"/>
      <c r="B214" s="26" t="s">
        <v>1699</v>
      </c>
      <c r="C214" s="600" t="s">
        <v>1700</v>
      </c>
      <c r="D214" s="600"/>
      <c r="E214" s="600"/>
      <c r="F214" s="27" t="s">
        <v>72</v>
      </c>
      <c r="G214" s="22" t="s">
        <v>4098</v>
      </c>
      <c r="H214" s="55"/>
      <c r="I214" s="55"/>
      <c r="J214" s="19"/>
      <c r="K214" s="19"/>
      <c r="L214" s="19"/>
      <c r="M214" s="19"/>
      <c r="BD214" s="14"/>
      <c r="BE214" s="21"/>
      <c r="BF214" s="15"/>
      <c r="BG214" s="12" t="s">
        <v>1700</v>
      </c>
      <c r="BH214" s="41"/>
      <c r="BI214" s="12"/>
    </row>
    <row r="215" spans="1:61" s="3" customFormat="1" ht="20.399999999999999" x14ac:dyDescent="0.3">
      <c r="A215" s="25"/>
      <c r="B215" s="26" t="s">
        <v>595</v>
      </c>
      <c r="C215" s="600" t="s">
        <v>596</v>
      </c>
      <c r="D215" s="600"/>
      <c r="E215" s="600"/>
      <c r="F215" s="27" t="s">
        <v>402</v>
      </c>
      <c r="G215" s="22" t="s">
        <v>4099</v>
      </c>
      <c r="H215" s="55"/>
      <c r="I215" s="55"/>
      <c r="J215" s="19"/>
      <c r="K215" s="19"/>
      <c r="L215" s="19"/>
      <c r="M215" s="19"/>
      <c r="BD215" s="14"/>
      <c r="BE215" s="21"/>
      <c r="BF215" s="15"/>
      <c r="BG215" s="12" t="s">
        <v>596</v>
      </c>
      <c r="BH215" s="41"/>
      <c r="BI215" s="12"/>
    </row>
    <row r="216" spans="1:61" s="3" customFormat="1" ht="20.399999999999999" x14ac:dyDescent="0.3">
      <c r="A216" s="25"/>
      <c r="B216" s="26" t="s">
        <v>1759</v>
      </c>
      <c r="C216" s="600" t="s">
        <v>1760</v>
      </c>
      <c r="D216" s="600"/>
      <c r="E216" s="600"/>
      <c r="F216" s="27" t="s">
        <v>72</v>
      </c>
      <c r="G216" s="22" t="s">
        <v>4100</v>
      </c>
      <c r="H216" s="55"/>
      <c r="I216" s="55"/>
      <c r="J216" s="19"/>
      <c r="K216" s="19"/>
      <c r="L216" s="19"/>
      <c r="M216" s="19"/>
      <c r="BD216" s="14"/>
      <c r="BE216" s="21"/>
      <c r="BF216" s="15"/>
      <c r="BG216" s="12" t="s">
        <v>1760</v>
      </c>
      <c r="BH216" s="41"/>
      <c r="BI216" s="12"/>
    </row>
    <row r="217" spans="1:61" s="3" customFormat="1" ht="21.6" x14ac:dyDescent="0.3">
      <c r="A217" s="25"/>
      <c r="B217" s="26" t="s">
        <v>1762</v>
      </c>
      <c r="C217" s="600" t="s">
        <v>1763</v>
      </c>
      <c r="D217" s="600"/>
      <c r="E217" s="600"/>
      <c r="F217" s="27" t="s">
        <v>67</v>
      </c>
      <c r="G217" s="22" t="s">
        <v>4101</v>
      </c>
      <c r="H217" s="55"/>
      <c r="I217" s="55"/>
      <c r="J217" s="19"/>
      <c r="K217" s="19"/>
      <c r="L217" s="19"/>
      <c r="M217" s="19"/>
      <c r="BD217" s="14"/>
      <c r="BE217" s="21"/>
      <c r="BF217" s="15"/>
      <c r="BG217" s="12" t="s">
        <v>1763</v>
      </c>
      <c r="BH217" s="41"/>
      <c r="BI217" s="12"/>
    </row>
    <row r="218" spans="1:61" s="3" customFormat="1" ht="20.399999999999999" x14ac:dyDescent="0.3">
      <c r="A218" s="25"/>
      <c r="B218" s="26" t="s">
        <v>1704</v>
      </c>
      <c r="C218" s="600" t="s">
        <v>1705</v>
      </c>
      <c r="D218" s="600"/>
      <c r="E218" s="600"/>
      <c r="F218" s="27" t="s">
        <v>67</v>
      </c>
      <c r="G218" s="22" t="s">
        <v>4102</v>
      </c>
      <c r="H218" s="55"/>
      <c r="I218" s="55"/>
      <c r="J218" s="19"/>
      <c r="K218" s="19"/>
      <c r="L218" s="19"/>
      <c r="M218" s="19"/>
      <c r="BD218" s="14"/>
      <c r="BE218" s="21"/>
      <c r="BF218" s="15"/>
      <c r="BG218" s="12" t="s">
        <v>1705</v>
      </c>
      <c r="BH218" s="41"/>
      <c r="BI218" s="12"/>
    </row>
    <row r="219" spans="1:61" s="3" customFormat="1" ht="20.399999999999999" x14ac:dyDescent="0.3">
      <c r="A219" s="25"/>
      <c r="B219" s="26" t="s">
        <v>1766</v>
      </c>
      <c r="C219" s="600" t="s">
        <v>1767</v>
      </c>
      <c r="D219" s="600"/>
      <c r="E219" s="600"/>
      <c r="F219" s="27" t="s">
        <v>138</v>
      </c>
      <c r="G219" s="22" t="s">
        <v>4103</v>
      </c>
      <c r="H219" s="55"/>
      <c r="I219" s="55"/>
      <c r="J219" s="19"/>
      <c r="K219" s="19"/>
      <c r="L219" s="19"/>
      <c r="M219" s="19"/>
      <c r="BD219" s="14"/>
      <c r="BE219" s="21"/>
      <c r="BF219" s="15"/>
      <c r="BG219" s="12" t="s">
        <v>1767</v>
      </c>
      <c r="BH219" s="41"/>
      <c r="BI219" s="12"/>
    </row>
    <row r="220" spans="1:61" s="3" customFormat="1" ht="21.6" x14ac:dyDescent="0.3">
      <c r="A220" s="25"/>
      <c r="B220" s="26" t="s">
        <v>603</v>
      </c>
      <c r="C220" s="600" t="s">
        <v>604</v>
      </c>
      <c r="D220" s="600"/>
      <c r="E220" s="600"/>
      <c r="F220" s="27" t="s">
        <v>605</v>
      </c>
      <c r="G220" s="22" t="s">
        <v>4104</v>
      </c>
      <c r="H220" s="55"/>
      <c r="I220" s="55"/>
      <c r="J220" s="19"/>
      <c r="K220" s="19"/>
      <c r="L220" s="19"/>
      <c r="M220" s="19"/>
      <c r="BD220" s="14"/>
      <c r="BE220" s="21"/>
      <c r="BF220" s="15"/>
      <c r="BG220" s="12" t="s">
        <v>604</v>
      </c>
      <c r="BH220" s="41"/>
      <c r="BI220" s="12"/>
    </row>
    <row r="221" spans="1:61" s="3" customFormat="1" ht="15" customHeight="1" x14ac:dyDescent="0.3">
      <c r="A221" s="603" t="s">
        <v>4105</v>
      </c>
      <c r="B221" s="604"/>
      <c r="C221" s="604"/>
      <c r="D221" s="604"/>
      <c r="E221" s="604"/>
      <c r="F221" s="604"/>
      <c r="G221" s="604"/>
      <c r="H221" s="436"/>
      <c r="I221" s="436"/>
      <c r="J221" s="437"/>
      <c r="K221" s="437"/>
      <c r="L221" s="437"/>
      <c r="M221" s="437"/>
      <c r="BD221" s="14"/>
      <c r="BE221" s="21"/>
      <c r="BF221" s="15" t="s">
        <v>4105</v>
      </c>
      <c r="BG221" s="12"/>
      <c r="BH221" s="41"/>
      <c r="BI221" s="12"/>
    </row>
    <row r="222" spans="1:61" s="3" customFormat="1" ht="15" customHeight="1" x14ac:dyDescent="0.3">
      <c r="A222" s="601" t="s">
        <v>4106</v>
      </c>
      <c r="B222" s="602"/>
      <c r="C222" s="602"/>
      <c r="D222" s="602"/>
      <c r="E222" s="602"/>
      <c r="F222" s="602"/>
      <c r="G222" s="602"/>
      <c r="H222" s="101"/>
      <c r="I222" s="101"/>
      <c r="J222" s="102"/>
      <c r="K222" s="102"/>
      <c r="L222" s="102"/>
      <c r="M222" s="102"/>
      <c r="BD222" s="14" t="s">
        <v>4106</v>
      </c>
      <c r="BE222" s="21"/>
      <c r="BF222" s="15"/>
      <c r="BG222" s="12"/>
      <c r="BH222" s="41"/>
      <c r="BI222" s="12"/>
    </row>
    <row r="223" spans="1:61" s="3" customFormat="1" ht="15" customHeight="1" x14ac:dyDescent="0.3">
      <c r="A223" s="603" t="s">
        <v>4107</v>
      </c>
      <c r="B223" s="604"/>
      <c r="C223" s="604"/>
      <c r="D223" s="604"/>
      <c r="E223" s="604"/>
      <c r="F223" s="604"/>
      <c r="G223" s="604"/>
      <c r="H223" s="436"/>
      <c r="I223" s="436"/>
      <c r="J223" s="437"/>
      <c r="K223" s="437"/>
      <c r="L223" s="437"/>
      <c r="M223" s="437"/>
      <c r="BD223" s="14"/>
      <c r="BE223" s="21"/>
      <c r="BF223" s="15" t="s">
        <v>4107</v>
      </c>
      <c r="BG223" s="12"/>
      <c r="BH223" s="41"/>
      <c r="BI223" s="12"/>
    </row>
    <row r="224" spans="1:61" s="3" customFormat="1" ht="21.6" x14ac:dyDescent="0.3">
      <c r="A224" s="16" t="s">
        <v>2925</v>
      </c>
      <c r="B224" s="17" t="s">
        <v>4108</v>
      </c>
      <c r="C224" s="568" t="s">
        <v>4109</v>
      </c>
      <c r="D224" s="568"/>
      <c r="E224" s="568"/>
      <c r="F224" s="16" t="s">
        <v>138</v>
      </c>
      <c r="G224" s="30">
        <v>0.01</v>
      </c>
      <c r="H224" s="55">
        <f t="shared" si="12"/>
        <v>37208</v>
      </c>
      <c r="I224" s="55">
        <f t="shared" si="13"/>
        <v>372.08</v>
      </c>
      <c r="J224" s="19">
        <v>446.49</v>
      </c>
      <c r="K224" s="19">
        <f t="shared" si="14"/>
        <v>638</v>
      </c>
      <c r="L224" s="19">
        <f t="shared" si="15"/>
        <v>6.38</v>
      </c>
      <c r="M224" s="19">
        <v>7.66</v>
      </c>
      <c r="BD224" s="14"/>
      <c r="BE224" s="21" t="s">
        <v>4109</v>
      </c>
      <c r="BF224" s="15"/>
      <c r="BG224" s="12"/>
      <c r="BH224" s="41"/>
      <c r="BI224" s="12"/>
    </row>
    <row r="225" spans="1:61" s="3" customFormat="1" ht="31.8" x14ac:dyDescent="0.3">
      <c r="A225" s="25"/>
      <c r="B225" s="26" t="s">
        <v>1699</v>
      </c>
      <c r="C225" s="600" t="s">
        <v>1700</v>
      </c>
      <c r="D225" s="600"/>
      <c r="E225" s="600"/>
      <c r="F225" s="27" t="s">
        <v>72</v>
      </c>
      <c r="G225" s="22" t="s">
        <v>4110</v>
      </c>
      <c r="H225" s="55"/>
      <c r="I225" s="55"/>
      <c r="J225" s="19"/>
      <c r="K225" s="19"/>
      <c r="L225" s="19"/>
      <c r="M225" s="19"/>
      <c r="BD225" s="14"/>
      <c r="BE225" s="21"/>
      <c r="BF225" s="15"/>
      <c r="BG225" s="12" t="s">
        <v>1700</v>
      </c>
      <c r="BH225" s="41"/>
      <c r="BI225" s="12"/>
    </row>
    <row r="226" spans="1:61" s="3" customFormat="1" ht="20.399999999999999" x14ac:dyDescent="0.3">
      <c r="A226" s="25"/>
      <c r="B226" s="26" t="s">
        <v>387</v>
      </c>
      <c r="C226" s="600" t="s">
        <v>388</v>
      </c>
      <c r="D226" s="600"/>
      <c r="E226" s="600"/>
      <c r="F226" s="27" t="s">
        <v>72</v>
      </c>
      <c r="G226" s="22" t="s">
        <v>4111</v>
      </c>
      <c r="H226" s="55"/>
      <c r="I226" s="55"/>
      <c r="J226" s="19"/>
      <c r="K226" s="19"/>
      <c r="L226" s="19"/>
      <c r="M226" s="19"/>
      <c r="BD226" s="14"/>
      <c r="BE226" s="21"/>
      <c r="BF226" s="15"/>
      <c r="BG226" s="12" t="s">
        <v>388</v>
      </c>
      <c r="BH226" s="41"/>
      <c r="BI226" s="12"/>
    </row>
    <row r="227" spans="1:61" s="3" customFormat="1" ht="20.399999999999999" x14ac:dyDescent="0.3">
      <c r="A227" s="25"/>
      <c r="B227" s="26" t="s">
        <v>1912</v>
      </c>
      <c r="C227" s="600" t="s">
        <v>1913</v>
      </c>
      <c r="D227" s="600"/>
      <c r="E227" s="600"/>
      <c r="F227" s="27" t="s">
        <v>67</v>
      </c>
      <c r="G227" s="22" t="s">
        <v>4112</v>
      </c>
      <c r="H227" s="55"/>
      <c r="I227" s="55"/>
      <c r="J227" s="19"/>
      <c r="K227" s="19"/>
      <c r="L227" s="19"/>
      <c r="M227" s="19"/>
      <c r="BD227" s="14"/>
      <c r="BE227" s="21"/>
      <c r="BF227" s="15"/>
      <c r="BG227" s="12" t="s">
        <v>1913</v>
      </c>
      <c r="BH227" s="41"/>
      <c r="BI227" s="12"/>
    </row>
    <row r="228" spans="1:61" s="3" customFormat="1" ht="20.399999999999999" x14ac:dyDescent="0.3">
      <c r="A228" s="25"/>
      <c r="B228" s="26" t="s">
        <v>1080</v>
      </c>
      <c r="C228" s="600" t="s">
        <v>1081</v>
      </c>
      <c r="D228" s="600"/>
      <c r="E228" s="600"/>
      <c r="F228" s="27" t="s">
        <v>1082</v>
      </c>
      <c r="G228" s="22" t="s">
        <v>4113</v>
      </c>
      <c r="H228" s="55"/>
      <c r="I228" s="55"/>
      <c r="J228" s="19"/>
      <c r="K228" s="19"/>
      <c r="L228" s="19"/>
      <c r="M228" s="19"/>
      <c r="BD228" s="14"/>
      <c r="BE228" s="21"/>
      <c r="BF228" s="15"/>
      <c r="BG228" s="12" t="s">
        <v>1081</v>
      </c>
      <c r="BH228" s="41"/>
      <c r="BI228" s="12"/>
    </row>
    <row r="229" spans="1:61" s="3" customFormat="1" ht="21.6" x14ac:dyDescent="0.3">
      <c r="A229" s="25"/>
      <c r="B229" s="26" t="s">
        <v>603</v>
      </c>
      <c r="C229" s="600" t="s">
        <v>604</v>
      </c>
      <c r="D229" s="600"/>
      <c r="E229" s="600"/>
      <c r="F229" s="27" t="s">
        <v>605</v>
      </c>
      <c r="G229" s="22" t="s">
        <v>4114</v>
      </c>
      <c r="H229" s="55"/>
      <c r="I229" s="55"/>
      <c r="J229" s="19"/>
      <c r="K229" s="19"/>
      <c r="L229" s="19"/>
      <c r="M229" s="19"/>
      <c r="BD229" s="14"/>
      <c r="BE229" s="21"/>
      <c r="BF229" s="15"/>
      <c r="BG229" s="12" t="s">
        <v>604</v>
      </c>
      <c r="BH229" s="41"/>
      <c r="BI229" s="12"/>
    </row>
    <row r="230" spans="1:61" s="3" customFormat="1" ht="21.6" x14ac:dyDescent="0.3">
      <c r="A230" s="16" t="s">
        <v>2934</v>
      </c>
      <c r="B230" s="17" t="s">
        <v>4115</v>
      </c>
      <c r="C230" s="568" t="s">
        <v>4116</v>
      </c>
      <c r="D230" s="568"/>
      <c r="E230" s="568"/>
      <c r="F230" s="16" t="s">
        <v>1456</v>
      </c>
      <c r="G230" s="23">
        <v>1</v>
      </c>
      <c r="H230" s="55">
        <f t="shared" si="12"/>
        <v>0</v>
      </c>
      <c r="I230" s="55">
        <f t="shared" si="13"/>
        <v>0</v>
      </c>
      <c r="J230" s="19">
        <v>0</v>
      </c>
      <c r="K230" s="19">
        <f t="shared" si="14"/>
        <v>888.73</v>
      </c>
      <c r="L230" s="19">
        <f t="shared" si="15"/>
        <v>888.73</v>
      </c>
      <c r="M230" s="19">
        <v>1066.47</v>
      </c>
      <c r="BD230" s="14"/>
      <c r="BE230" s="21" t="s">
        <v>4116</v>
      </c>
      <c r="BF230" s="15"/>
      <c r="BG230" s="12"/>
      <c r="BH230" s="41"/>
      <c r="BI230" s="12"/>
    </row>
    <row r="231" spans="1:61" s="3" customFormat="1" ht="21.6" x14ac:dyDescent="0.3">
      <c r="A231" s="16" t="s">
        <v>2941</v>
      </c>
      <c r="B231" s="17" t="s">
        <v>4117</v>
      </c>
      <c r="C231" s="568" t="s">
        <v>4118</v>
      </c>
      <c r="D231" s="568"/>
      <c r="E231" s="568"/>
      <c r="F231" s="16" t="s">
        <v>138</v>
      </c>
      <c r="G231" s="30">
        <v>0.17</v>
      </c>
      <c r="H231" s="55">
        <f t="shared" si="12"/>
        <v>0</v>
      </c>
      <c r="I231" s="55">
        <f t="shared" si="13"/>
        <v>0</v>
      </c>
      <c r="J231" s="19">
        <v>0</v>
      </c>
      <c r="K231" s="19">
        <f t="shared" si="14"/>
        <v>38988.35</v>
      </c>
      <c r="L231" s="19">
        <f t="shared" si="15"/>
        <v>6628.02</v>
      </c>
      <c r="M231" s="19">
        <v>7953.62</v>
      </c>
      <c r="BD231" s="14"/>
      <c r="BE231" s="21" t="s">
        <v>4118</v>
      </c>
      <c r="BF231" s="15"/>
      <c r="BG231" s="12"/>
      <c r="BH231" s="41"/>
      <c r="BI231" s="12"/>
    </row>
    <row r="232" spans="1:61" s="3" customFormat="1" ht="31.8" x14ac:dyDescent="0.3">
      <c r="A232" s="16" t="s">
        <v>2948</v>
      </c>
      <c r="B232" s="17" t="s">
        <v>4119</v>
      </c>
      <c r="C232" s="568" t="s">
        <v>4120</v>
      </c>
      <c r="D232" s="568"/>
      <c r="E232" s="568"/>
      <c r="F232" s="16" t="s">
        <v>1456</v>
      </c>
      <c r="G232" s="23">
        <v>8</v>
      </c>
      <c r="H232" s="55">
        <f t="shared" si="12"/>
        <v>0</v>
      </c>
      <c r="I232" s="55">
        <f t="shared" si="13"/>
        <v>0</v>
      </c>
      <c r="J232" s="19">
        <v>0</v>
      </c>
      <c r="K232" s="19">
        <f t="shared" si="14"/>
        <v>188.3</v>
      </c>
      <c r="L232" s="19">
        <f t="shared" si="15"/>
        <v>1506.43</v>
      </c>
      <c r="M232" s="19">
        <v>1807.71</v>
      </c>
      <c r="BD232" s="14"/>
      <c r="BE232" s="21" t="s">
        <v>4120</v>
      </c>
      <c r="BF232" s="15"/>
      <c r="BG232" s="12"/>
      <c r="BH232" s="41"/>
      <c r="BI232" s="12"/>
    </row>
    <row r="233" spans="1:61" s="3" customFormat="1" ht="21.6" x14ac:dyDescent="0.3">
      <c r="A233" s="16" t="s">
        <v>2953</v>
      </c>
      <c r="B233" s="17" t="s">
        <v>4121</v>
      </c>
      <c r="C233" s="568" t="s">
        <v>4122</v>
      </c>
      <c r="D233" s="568"/>
      <c r="E233" s="568"/>
      <c r="F233" s="16" t="s">
        <v>1456</v>
      </c>
      <c r="G233" s="23">
        <v>3</v>
      </c>
      <c r="H233" s="55">
        <f t="shared" si="12"/>
        <v>0</v>
      </c>
      <c r="I233" s="55">
        <f t="shared" si="13"/>
        <v>0</v>
      </c>
      <c r="J233" s="19">
        <v>0</v>
      </c>
      <c r="K233" s="19">
        <f t="shared" si="14"/>
        <v>442.01</v>
      </c>
      <c r="L233" s="19">
        <f t="shared" si="15"/>
        <v>1326.02</v>
      </c>
      <c r="M233" s="19">
        <v>1591.22</v>
      </c>
      <c r="BD233" s="14"/>
      <c r="BE233" s="21" t="s">
        <v>4122</v>
      </c>
      <c r="BF233" s="15"/>
      <c r="BG233" s="12"/>
      <c r="BH233" s="41"/>
      <c r="BI233" s="12"/>
    </row>
    <row r="234" spans="1:61" s="3" customFormat="1" ht="31.8" x14ac:dyDescent="0.3">
      <c r="A234" s="16" t="s">
        <v>2973</v>
      </c>
      <c r="B234" s="17" t="s">
        <v>4123</v>
      </c>
      <c r="C234" s="568" t="s">
        <v>4124</v>
      </c>
      <c r="D234" s="568"/>
      <c r="E234" s="568"/>
      <c r="F234" s="16" t="s">
        <v>1456</v>
      </c>
      <c r="G234" s="23">
        <v>6</v>
      </c>
      <c r="H234" s="55">
        <f t="shared" si="12"/>
        <v>0</v>
      </c>
      <c r="I234" s="55">
        <f t="shared" si="13"/>
        <v>0</v>
      </c>
      <c r="J234" s="19">
        <v>0</v>
      </c>
      <c r="K234" s="19">
        <f t="shared" si="14"/>
        <v>308.75</v>
      </c>
      <c r="L234" s="19">
        <f t="shared" si="15"/>
        <v>1852.48</v>
      </c>
      <c r="M234" s="19">
        <v>2222.9699999999998</v>
      </c>
      <c r="BD234" s="14"/>
      <c r="BE234" s="21" t="s">
        <v>4124</v>
      </c>
      <c r="BF234" s="15"/>
      <c r="BG234" s="12"/>
      <c r="BH234" s="41"/>
      <c r="BI234" s="12"/>
    </row>
    <row r="235" spans="1:61" s="3" customFormat="1" ht="15" customHeight="1" x14ac:dyDescent="0.3">
      <c r="A235" s="603" t="s">
        <v>4125</v>
      </c>
      <c r="B235" s="604"/>
      <c r="C235" s="604"/>
      <c r="D235" s="604"/>
      <c r="E235" s="604"/>
      <c r="F235" s="604"/>
      <c r="G235" s="604"/>
      <c r="H235" s="436"/>
      <c r="I235" s="436"/>
      <c r="J235" s="437"/>
      <c r="K235" s="437"/>
      <c r="L235" s="437"/>
      <c r="M235" s="437"/>
      <c r="BD235" s="14"/>
      <c r="BE235" s="21"/>
      <c r="BF235" s="15" t="s">
        <v>4125</v>
      </c>
      <c r="BG235" s="12"/>
      <c r="BH235" s="41"/>
      <c r="BI235" s="12"/>
    </row>
    <row r="236" spans="1:61" s="3" customFormat="1" ht="21.6" x14ac:dyDescent="0.3">
      <c r="A236" s="16" t="s">
        <v>2997</v>
      </c>
      <c r="B236" s="17" t="s">
        <v>4126</v>
      </c>
      <c r="C236" s="568" t="s">
        <v>4127</v>
      </c>
      <c r="D236" s="568"/>
      <c r="E236" s="568"/>
      <c r="F236" s="16" t="s">
        <v>138</v>
      </c>
      <c r="G236" s="30">
        <v>0.11</v>
      </c>
      <c r="H236" s="55">
        <f t="shared" si="12"/>
        <v>38570.730000000003</v>
      </c>
      <c r="I236" s="55">
        <f t="shared" si="13"/>
        <v>4242.78</v>
      </c>
      <c r="J236" s="19">
        <v>5091.34</v>
      </c>
      <c r="K236" s="19">
        <f t="shared" si="14"/>
        <v>1084.82</v>
      </c>
      <c r="L236" s="19">
        <f t="shared" si="15"/>
        <v>119.33</v>
      </c>
      <c r="M236" s="19">
        <v>143.19999999999999</v>
      </c>
      <c r="BD236" s="14"/>
      <c r="BE236" s="21" t="s">
        <v>4127</v>
      </c>
      <c r="BF236" s="15"/>
      <c r="BG236" s="12"/>
      <c r="BH236" s="41"/>
      <c r="BI236" s="12"/>
    </row>
    <row r="237" spans="1:61" s="3" customFormat="1" ht="31.8" x14ac:dyDescent="0.3">
      <c r="A237" s="25"/>
      <c r="B237" s="26" t="s">
        <v>1699</v>
      </c>
      <c r="C237" s="600" t="s">
        <v>1700</v>
      </c>
      <c r="D237" s="600"/>
      <c r="E237" s="600"/>
      <c r="F237" s="27" t="s">
        <v>72</v>
      </c>
      <c r="G237" s="22" t="s">
        <v>4128</v>
      </c>
      <c r="H237" s="55"/>
      <c r="I237" s="55"/>
      <c r="J237" s="19"/>
      <c r="K237" s="19"/>
      <c r="L237" s="19"/>
      <c r="M237" s="19"/>
      <c r="BD237" s="14"/>
      <c r="BE237" s="21"/>
      <c r="BF237" s="15"/>
      <c r="BG237" s="12" t="s">
        <v>1700</v>
      </c>
      <c r="BH237" s="41"/>
      <c r="BI237" s="12"/>
    </row>
    <row r="238" spans="1:61" s="3" customFormat="1" ht="20.399999999999999" x14ac:dyDescent="0.3">
      <c r="A238" s="25"/>
      <c r="B238" s="26" t="s">
        <v>1567</v>
      </c>
      <c r="C238" s="600" t="s">
        <v>1568</v>
      </c>
      <c r="D238" s="600"/>
      <c r="E238" s="600"/>
      <c r="F238" s="27" t="s">
        <v>138</v>
      </c>
      <c r="G238" s="22" t="s">
        <v>3818</v>
      </c>
      <c r="H238" s="55"/>
      <c r="I238" s="55"/>
      <c r="J238" s="19"/>
      <c r="K238" s="19"/>
      <c r="L238" s="19"/>
      <c r="M238" s="19"/>
      <c r="BD238" s="14"/>
      <c r="BE238" s="21"/>
      <c r="BF238" s="15"/>
      <c r="BG238" s="12" t="s">
        <v>1568</v>
      </c>
      <c r="BH238" s="41"/>
      <c r="BI238" s="12"/>
    </row>
    <row r="239" spans="1:61" s="3" customFormat="1" ht="20.399999999999999" x14ac:dyDescent="0.3">
      <c r="A239" s="25"/>
      <c r="B239" s="26" t="s">
        <v>4129</v>
      </c>
      <c r="C239" s="600" t="s">
        <v>4130</v>
      </c>
      <c r="D239" s="600"/>
      <c r="E239" s="600"/>
      <c r="F239" s="27" t="s">
        <v>67</v>
      </c>
      <c r="G239" s="22" t="s">
        <v>4131</v>
      </c>
      <c r="H239" s="55"/>
      <c r="I239" s="55"/>
      <c r="J239" s="19"/>
      <c r="K239" s="19"/>
      <c r="L239" s="19"/>
      <c r="M239" s="19"/>
      <c r="BD239" s="14"/>
      <c r="BE239" s="21"/>
      <c r="BF239" s="15"/>
      <c r="BG239" s="12" t="s">
        <v>4130</v>
      </c>
      <c r="BH239" s="41"/>
      <c r="BI239" s="12"/>
    </row>
    <row r="240" spans="1:61" s="3" customFormat="1" ht="20.399999999999999" x14ac:dyDescent="0.3">
      <c r="A240" s="25"/>
      <c r="B240" s="26" t="s">
        <v>1960</v>
      </c>
      <c r="C240" s="600" t="s">
        <v>1961</v>
      </c>
      <c r="D240" s="600"/>
      <c r="E240" s="600"/>
      <c r="F240" s="27" t="s">
        <v>67</v>
      </c>
      <c r="G240" s="22" t="s">
        <v>3817</v>
      </c>
      <c r="H240" s="55"/>
      <c r="I240" s="55"/>
      <c r="J240" s="19"/>
      <c r="K240" s="19"/>
      <c r="L240" s="19"/>
      <c r="M240" s="19"/>
      <c r="BD240" s="14"/>
      <c r="BE240" s="21"/>
      <c r="BF240" s="15"/>
      <c r="BG240" s="12" t="s">
        <v>1961</v>
      </c>
      <c r="BH240" s="41"/>
      <c r="BI240" s="12"/>
    </row>
    <row r="241" spans="1:61" s="3" customFormat="1" ht="21.6" x14ac:dyDescent="0.3">
      <c r="A241" s="25"/>
      <c r="B241" s="26" t="s">
        <v>603</v>
      </c>
      <c r="C241" s="600" t="s">
        <v>604</v>
      </c>
      <c r="D241" s="600"/>
      <c r="E241" s="600"/>
      <c r="F241" s="27" t="s">
        <v>605</v>
      </c>
      <c r="G241" s="22" t="s">
        <v>4132</v>
      </c>
      <c r="H241" s="55"/>
      <c r="I241" s="55"/>
      <c r="J241" s="19"/>
      <c r="K241" s="19"/>
      <c r="L241" s="19"/>
      <c r="M241" s="19"/>
      <c r="BD241" s="14"/>
      <c r="BE241" s="21"/>
      <c r="BF241" s="15"/>
      <c r="BG241" s="12" t="s">
        <v>604</v>
      </c>
      <c r="BH241" s="41"/>
      <c r="BI241" s="12"/>
    </row>
    <row r="242" spans="1:61" s="3" customFormat="1" ht="21.6" x14ac:dyDescent="0.3">
      <c r="A242" s="16" t="s">
        <v>3003</v>
      </c>
      <c r="B242" s="17" t="s">
        <v>4133</v>
      </c>
      <c r="C242" s="568" t="s">
        <v>4134</v>
      </c>
      <c r="D242" s="568"/>
      <c r="E242" s="568"/>
      <c r="F242" s="16" t="s">
        <v>1456</v>
      </c>
      <c r="G242" s="23">
        <v>8</v>
      </c>
      <c r="H242" s="55">
        <f t="shared" si="12"/>
        <v>0</v>
      </c>
      <c r="I242" s="55">
        <f t="shared" si="13"/>
        <v>0</v>
      </c>
      <c r="J242" s="19">
        <v>0</v>
      </c>
      <c r="K242" s="19">
        <f t="shared" si="14"/>
        <v>163.80000000000001</v>
      </c>
      <c r="L242" s="19">
        <f t="shared" si="15"/>
        <v>1310.43</v>
      </c>
      <c r="M242" s="19">
        <v>1572.51</v>
      </c>
      <c r="BD242" s="14"/>
      <c r="BE242" s="21" t="s">
        <v>4134</v>
      </c>
      <c r="BF242" s="15"/>
      <c r="BG242" s="12"/>
      <c r="BH242" s="41"/>
      <c r="BI242" s="12"/>
    </row>
    <row r="243" spans="1:61" s="3" customFormat="1" ht="21.6" x14ac:dyDescent="0.3">
      <c r="A243" s="16" t="s">
        <v>3007</v>
      </c>
      <c r="B243" s="17" t="s">
        <v>4135</v>
      </c>
      <c r="C243" s="568" t="s">
        <v>4136</v>
      </c>
      <c r="D243" s="568"/>
      <c r="E243" s="568"/>
      <c r="F243" s="16" t="s">
        <v>1456</v>
      </c>
      <c r="G243" s="23">
        <v>3</v>
      </c>
      <c r="H243" s="55">
        <f t="shared" si="12"/>
        <v>0</v>
      </c>
      <c r="I243" s="55">
        <f t="shared" si="13"/>
        <v>0</v>
      </c>
      <c r="J243" s="19">
        <v>0</v>
      </c>
      <c r="K243" s="19">
        <f t="shared" si="14"/>
        <v>1255.3800000000001</v>
      </c>
      <c r="L243" s="19">
        <f t="shared" si="15"/>
        <v>3766.15</v>
      </c>
      <c r="M243" s="19">
        <v>4519.38</v>
      </c>
      <c r="BD243" s="14"/>
      <c r="BE243" s="21" t="s">
        <v>4136</v>
      </c>
      <c r="BF243" s="15"/>
      <c r="BG243" s="12"/>
      <c r="BH243" s="41"/>
      <c r="BI243" s="12"/>
    </row>
    <row r="244" spans="1:61" s="3" customFormat="1" ht="14.4" x14ac:dyDescent="0.3">
      <c r="A244" s="603" t="s">
        <v>4137</v>
      </c>
      <c r="B244" s="604"/>
      <c r="C244" s="604"/>
      <c r="D244" s="604"/>
      <c r="E244" s="604"/>
      <c r="F244" s="604"/>
      <c r="G244" s="604"/>
      <c r="H244" s="436"/>
      <c r="I244" s="436"/>
      <c r="J244" s="437"/>
      <c r="K244" s="437"/>
      <c r="L244" s="437"/>
      <c r="M244" s="437"/>
      <c r="BD244" s="14"/>
      <c r="BE244" s="21"/>
      <c r="BF244" s="15" t="s">
        <v>4137</v>
      </c>
      <c r="BG244" s="12"/>
      <c r="BH244" s="41"/>
      <c r="BI244" s="12"/>
    </row>
    <row r="245" spans="1:61" s="3" customFormat="1" ht="14.4" x14ac:dyDescent="0.3">
      <c r="A245" s="16" t="s">
        <v>3010</v>
      </c>
      <c r="B245" s="17" t="s">
        <v>3878</v>
      </c>
      <c r="C245" s="568" t="s">
        <v>3879</v>
      </c>
      <c r="D245" s="568"/>
      <c r="E245" s="568"/>
      <c r="F245" s="16" t="s">
        <v>38</v>
      </c>
      <c r="G245" s="23">
        <v>31</v>
      </c>
      <c r="H245" s="55">
        <f t="shared" si="12"/>
        <v>569.59</v>
      </c>
      <c r="I245" s="55">
        <f t="shared" si="13"/>
        <v>17657.310000000001</v>
      </c>
      <c r="J245" s="19">
        <v>21188.77</v>
      </c>
      <c r="K245" s="19">
        <f t="shared" si="14"/>
        <v>4.2</v>
      </c>
      <c r="L245" s="19">
        <f t="shared" si="15"/>
        <v>130.28</v>
      </c>
      <c r="M245" s="19">
        <v>156.34</v>
      </c>
      <c r="BD245" s="14"/>
      <c r="BE245" s="21" t="s">
        <v>3879</v>
      </c>
      <c r="BF245" s="15"/>
      <c r="BG245" s="12"/>
      <c r="BH245" s="41"/>
      <c r="BI245" s="12"/>
    </row>
    <row r="246" spans="1:61" s="3" customFormat="1" ht="20.399999999999999" x14ac:dyDescent="0.3">
      <c r="A246" s="25"/>
      <c r="B246" s="26" t="s">
        <v>1960</v>
      </c>
      <c r="C246" s="600" t="s">
        <v>1961</v>
      </c>
      <c r="D246" s="600"/>
      <c r="E246" s="600"/>
      <c r="F246" s="27" t="s">
        <v>67</v>
      </c>
      <c r="G246" s="22" t="s">
        <v>4138</v>
      </c>
      <c r="H246" s="55"/>
      <c r="I246" s="55"/>
      <c r="J246" s="19"/>
      <c r="K246" s="19"/>
      <c r="L246" s="19"/>
      <c r="M246" s="19"/>
      <c r="BD246" s="14"/>
      <c r="BE246" s="21"/>
      <c r="BF246" s="15"/>
      <c r="BG246" s="12" t="s">
        <v>1961</v>
      </c>
      <c r="BH246" s="41"/>
      <c r="BI246" s="12"/>
    </row>
    <row r="247" spans="1:61" s="3" customFormat="1" ht="20.399999999999999" x14ac:dyDescent="0.3">
      <c r="A247" s="25"/>
      <c r="B247" s="26" t="s">
        <v>1912</v>
      </c>
      <c r="C247" s="600" t="s">
        <v>1913</v>
      </c>
      <c r="D247" s="600"/>
      <c r="E247" s="600"/>
      <c r="F247" s="27" t="s">
        <v>67</v>
      </c>
      <c r="G247" s="22" t="s">
        <v>4139</v>
      </c>
      <c r="H247" s="55"/>
      <c r="I247" s="55"/>
      <c r="J247" s="19"/>
      <c r="K247" s="19"/>
      <c r="L247" s="19"/>
      <c r="M247" s="19"/>
      <c r="BD247" s="14"/>
      <c r="BE247" s="21"/>
      <c r="BF247" s="15"/>
      <c r="BG247" s="12" t="s">
        <v>1913</v>
      </c>
      <c r="BH247" s="41"/>
      <c r="BI247" s="12"/>
    </row>
    <row r="248" spans="1:61" s="3" customFormat="1" ht="21.6" x14ac:dyDescent="0.3">
      <c r="A248" s="25"/>
      <c r="B248" s="26" t="s">
        <v>3881</v>
      </c>
      <c r="C248" s="600" t="s">
        <v>3882</v>
      </c>
      <c r="D248" s="600"/>
      <c r="E248" s="600"/>
      <c r="F248" s="27" t="s">
        <v>67</v>
      </c>
      <c r="G248" s="22" t="s">
        <v>4138</v>
      </c>
      <c r="H248" s="55"/>
      <c r="I248" s="55"/>
      <c r="J248" s="19"/>
      <c r="K248" s="19"/>
      <c r="L248" s="19"/>
      <c r="M248" s="19"/>
      <c r="BD248" s="14"/>
      <c r="BE248" s="21"/>
      <c r="BF248" s="15"/>
      <c r="BG248" s="12" t="s">
        <v>3882</v>
      </c>
      <c r="BH248" s="41"/>
      <c r="BI248" s="12"/>
    </row>
    <row r="249" spans="1:61" s="3" customFormat="1" ht="21.6" x14ac:dyDescent="0.3">
      <c r="A249" s="25"/>
      <c r="B249" s="26" t="s">
        <v>603</v>
      </c>
      <c r="C249" s="600" t="s">
        <v>604</v>
      </c>
      <c r="D249" s="600"/>
      <c r="E249" s="600"/>
      <c r="F249" s="27" t="s">
        <v>605</v>
      </c>
      <c r="G249" s="22" t="s">
        <v>4140</v>
      </c>
      <c r="H249" s="55"/>
      <c r="I249" s="55"/>
      <c r="J249" s="19"/>
      <c r="K249" s="19"/>
      <c r="L249" s="19"/>
      <c r="M249" s="19"/>
      <c r="BD249" s="14"/>
      <c r="BE249" s="21"/>
      <c r="BF249" s="15"/>
      <c r="BG249" s="12" t="s">
        <v>604</v>
      </c>
      <c r="BH249" s="41"/>
      <c r="BI249" s="12"/>
    </row>
    <row r="250" spans="1:61" s="3" customFormat="1" ht="21.6" x14ac:dyDescent="0.3">
      <c r="A250" s="16" t="s">
        <v>3011</v>
      </c>
      <c r="B250" s="17" t="s">
        <v>4141</v>
      </c>
      <c r="C250" s="568" t="s">
        <v>4142</v>
      </c>
      <c r="D250" s="568"/>
      <c r="E250" s="568"/>
      <c r="F250" s="16" t="s">
        <v>1456</v>
      </c>
      <c r="G250" s="23">
        <v>25</v>
      </c>
      <c r="H250" s="55">
        <f t="shared" si="12"/>
        <v>0</v>
      </c>
      <c r="I250" s="55">
        <f t="shared" si="13"/>
        <v>0</v>
      </c>
      <c r="J250" s="19">
        <v>0</v>
      </c>
      <c r="K250" s="19">
        <f t="shared" si="14"/>
        <v>148.12</v>
      </c>
      <c r="L250" s="19">
        <f t="shared" si="15"/>
        <v>3703</v>
      </c>
      <c r="M250" s="19">
        <v>4443.6000000000004</v>
      </c>
      <c r="BD250" s="14"/>
      <c r="BE250" s="21" t="s">
        <v>4142</v>
      </c>
      <c r="BF250" s="15"/>
      <c r="BG250" s="12"/>
      <c r="BH250" s="41"/>
      <c r="BI250" s="12"/>
    </row>
    <row r="251" spans="1:61" s="3" customFormat="1" ht="31.8" x14ac:dyDescent="0.3">
      <c r="A251" s="16" t="s">
        <v>3014</v>
      </c>
      <c r="B251" s="17" t="s">
        <v>4143</v>
      </c>
      <c r="C251" s="568" t="s">
        <v>4144</v>
      </c>
      <c r="D251" s="568"/>
      <c r="E251" s="568"/>
      <c r="F251" s="16" t="s">
        <v>1456</v>
      </c>
      <c r="G251" s="23">
        <v>6</v>
      </c>
      <c r="H251" s="55">
        <f t="shared" si="12"/>
        <v>0</v>
      </c>
      <c r="I251" s="55">
        <f t="shared" si="13"/>
        <v>0</v>
      </c>
      <c r="J251" s="19">
        <v>0</v>
      </c>
      <c r="K251" s="19">
        <f t="shared" si="14"/>
        <v>325.05</v>
      </c>
      <c r="L251" s="19">
        <f t="shared" si="15"/>
        <v>1950.27</v>
      </c>
      <c r="M251" s="19">
        <v>2340.3200000000002</v>
      </c>
      <c r="BD251" s="14"/>
      <c r="BE251" s="21" t="s">
        <v>4144</v>
      </c>
      <c r="BF251" s="15"/>
      <c r="BG251" s="12"/>
      <c r="BH251" s="41"/>
      <c r="BI251" s="12"/>
    </row>
    <row r="252" spans="1:61" s="3" customFormat="1" ht="15" customHeight="1" x14ac:dyDescent="0.3">
      <c r="A252" s="601" t="s">
        <v>4145</v>
      </c>
      <c r="B252" s="602"/>
      <c r="C252" s="602"/>
      <c r="D252" s="602"/>
      <c r="E252" s="602"/>
      <c r="F252" s="602"/>
      <c r="G252" s="602"/>
      <c r="H252" s="101"/>
      <c r="I252" s="101"/>
      <c r="J252" s="102"/>
      <c r="K252" s="102"/>
      <c r="L252" s="102"/>
      <c r="M252" s="102"/>
      <c r="BD252" s="14" t="s">
        <v>4145</v>
      </c>
      <c r="BE252" s="21"/>
      <c r="BF252" s="15"/>
      <c r="BG252" s="12"/>
      <c r="BH252" s="41"/>
      <c r="BI252" s="12"/>
    </row>
    <row r="253" spans="1:61" s="3" customFormat="1" ht="15" customHeight="1" x14ac:dyDescent="0.3">
      <c r="A253" s="603" t="s">
        <v>4146</v>
      </c>
      <c r="B253" s="604"/>
      <c r="C253" s="604"/>
      <c r="D253" s="604"/>
      <c r="E253" s="604"/>
      <c r="F253" s="604"/>
      <c r="G253" s="604"/>
      <c r="H253" s="436"/>
      <c r="I253" s="436"/>
      <c r="J253" s="437"/>
      <c r="K253" s="437"/>
      <c r="L253" s="437"/>
      <c r="M253" s="437"/>
      <c r="BD253" s="14"/>
      <c r="BE253" s="21"/>
      <c r="BF253" s="15" t="s">
        <v>4146</v>
      </c>
      <c r="BG253" s="12"/>
      <c r="BH253" s="41"/>
      <c r="BI253" s="12"/>
    </row>
    <row r="254" spans="1:61" s="3" customFormat="1" ht="31.8" x14ac:dyDescent="0.3">
      <c r="A254" s="16" t="s">
        <v>3017</v>
      </c>
      <c r="B254" s="17" t="s">
        <v>4147</v>
      </c>
      <c r="C254" s="568" t="s">
        <v>4148</v>
      </c>
      <c r="D254" s="568"/>
      <c r="E254" s="568"/>
      <c r="F254" s="16" t="s">
        <v>138</v>
      </c>
      <c r="G254" s="30">
        <v>0.01</v>
      </c>
      <c r="H254" s="55">
        <f t="shared" si="12"/>
        <v>86596</v>
      </c>
      <c r="I254" s="55">
        <f t="shared" si="13"/>
        <v>865.96</v>
      </c>
      <c r="J254" s="19">
        <v>1039.1500000000001</v>
      </c>
      <c r="K254" s="19">
        <f t="shared" si="14"/>
        <v>1192</v>
      </c>
      <c r="L254" s="19">
        <f t="shared" si="15"/>
        <v>11.92</v>
      </c>
      <c r="M254" s="19">
        <v>14.3</v>
      </c>
      <c r="BD254" s="14"/>
      <c r="BE254" s="21" t="s">
        <v>4148</v>
      </c>
      <c r="BF254" s="15"/>
      <c r="BG254" s="12"/>
      <c r="BH254" s="41"/>
      <c r="BI254" s="12"/>
    </row>
    <row r="255" spans="1:61" s="3" customFormat="1" ht="20.399999999999999" x14ac:dyDescent="0.3">
      <c r="A255" s="25"/>
      <c r="B255" s="26" t="s">
        <v>1912</v>
      </c>
      <c r="C255" s="600" t="s">
        <v>1913</v>
      </c>
      <c r="D255" s="600"/>
      <c r="E255" s="600"/>
      <c r="F255" s="27" t="s">
        <v>67</v>
      </c>
      <c r="G255" s="22" t="s">
        <v>4112</v>
      </c>
      <c r="H255" s="55"/>
      <c r="I255" s="55"/>
      <c r="J255" s="19"/>
      <c r="K255" s="19"/>
      <c r="L255" s="19"/>
      <c r="M255" s="19"/>
      <c r="BD255" s="14"/>
      <c r="BE255" s="21"/>
      <c r="BF255" s="15"/>
      <c r="BG255" s="12" t="s">
        <v>1913</v>
      </c>
      <c r="BH255" s="41"/>
      <c r="BI255" s="12"/>
    </row>
    <row r="256" spans="1:61" s="3" customFormat="1" ht="20.399999999999999" x14ac:dyDescent="0.3">
      <c r="A256" s="25"/>
      <c r="B256" s="26" t="s">
        <v>4149</v>
      </c>
      <c r="C256" s="600" t="s">
        <v>4150</v>
      </c>
      <c r="D256" s="600"/>
      <c r="E256" s="600"/>
      <c r="F256" s="27" t="s">
        <v>72</v>
      </c>
      <c r="G256" s="22" t="s">
        <v>4151</v>
      </c>
      <c r="H256" s="55"/>
      <c r="I256" s="55"/>
      <c r="J256" s="19"/>
      <c r="K256" s="19"/>
      <c r="L256" s="19"/>
      <c r="M256" s="19"/>
      <c r="BD256" s="14"/>
      <c r="BE256" s="21"/>
      <c r="BF256" s="15"/>
      <c r="BG256" s="12" t="s">
        <v>4150</v>
      </c>
      <c r="BH256" s="41"/>
      <c r="BI256" s="12"/>
    </row>
    <row r="257" spans="1:61" s="3" customFormat="1" ht="21.6" x14ac:dyDescent="0.3">
      <c r="A257" s="25"/>
      <c r="B257" s="26" t="s">
        <v>603</v>
      </c>
      <c r="C257" s="600" t="s">
        <v>604</v>
      </c>
      <c r="D257" s="600"/>
      <c r="E257" s="600"/>
      <c r="F257" s="27" t="s">
        <v>605</v>
      </c>
      <c r="G257" s="22" t="s">
        <v>4152</v>
      </c>
      <c r="H257" s="55"/>
      <c r="I257" s="55"/>
      <c r="J257" s="19"/>
      <c r="K257" s="19"/>
      <c r="L257" s="19"/>
      <c r="M257" s="19"/>
      <c r="BD257" s="14"/>
      <c r="BE257" s="21"/>
      <c r="BF257" s="15"/>
      <c r="BG257" s="12" t="s">
        <v>604</v>
      </c>
      <c r="BH257" s="41"/>
      <c r="BI257" s="12"/>
    </row>
    <row r="258" spans="1:61" s="3" customFormat="1" ht="21.6" x14ac:dyDescent="0.3">
      <c r="A258" s="16" t="s">
        <v>3022</v>
      </c>
      <c r="B258" s="17" t="s">
        <v>4153</v>
      </c>
      <c r="C258" s="568" t="s">
        <v>4154</v>
      </c>
      <c r="D258" s="568"/>
      <c r="E258" s="568"/>
      <c r="F258" s="16" t="s">
        <v>1456</v>
      </c>
      <c r="G258" s="23">
        <v>1</v>
      </c>
      <c r="H258" s="55">
        <f t="shared" si="12"/>
        <v>0</v>
      </c>
      <c r="I258" s="55">
        <f t="shared" si="13"/>
        <v>0</v>
      </c>
      <c r="J258" s="19">
        <v>0</v>
      </c>
      <c r="K258" s="19">
        <f t="shared" si="14"/>
        <v>17544.810000000001</v>
      </c>
      <c r="L258" s="19">
        <f t="shared" si="15"/>
        <v>17544.810000000001</v>
      </c>
      <c r="M258" s="19">
        <v>21053.77</v>
      </c>
      <c r="BD258" s="14"/>
      <c r="BE258" s="21" t="s">
        <v>4154</v>
      </c>
      <c r="BF258" s="15"/>
      <c r="BG258" s="12"/>
      <c r="BH258" s="41"/>
      <c r="BI258" s="12"/>
    </row>
    <row r="259" spans="1:61" s="3" customFormat="1" ht="15" customHeight="1" x14ac:dyDescent="0.3">
      <c r="A259" s="603" t="s">
        <v>4155</v>
      </c>
      <c r="B259" s="604"/>
      <c r="C259" s="604"/>
      <c r="D259" s="604"/>
      <c r="E259" s="604"/>
      <c r="F259" s="604"/>
      <c r="G259" s="604"/>
      <c r="H259" s="436"/>
      <c r="I259" s="436"/>
      <c r="J259" s="437"/>
      <c r="K259" s="437"/>
      <c r="L259" s="437"/>
      <c r="M259" s="437"/>
      <c r="BD259" s="14"/>
      <c r="BE259" s="21"/>
      <c r="BF259" s="15" t="s">
        <v>4155</v>
      </c>
      <c r="BG259" s="12"/>
      <c r="BH259" s="41"/>
      <c r="BI259" s="12"/>
    </row>
    <row r="260" spans="1:61" s="3" customFormat="1" ht="31.8" x14ac:dyDescent="0.3">
      <c r="A260" s="16" t="s">
        <v>3045</v>
      </c>
      <c r="B260" s="17" t="s">
        <v>4147</v>
      </c>
      <c r="C260" s="568" t="s">
        <v>4148</v>
      </c>
      <c r="D260" s="568"/>
      <c r="E260" s="568"/>
      <c r="F260" s="16" t="s">
        <v>138</v>
      </c>
      <c r="G260" s="30">
        <v>0.02</v>
      </c>
      <c r="H260" s="55">
        <f t="shared" si="12"/>
        <v>90881.5</v>
      </c>
      <c r="I260" s="55">
        <f t="shared" si="13"/>
        <v>1817.63</v>
      </c>
      <c r="J260" s="19">
        <v>2181.16</v>
      </c>
      <c r="K260" s="19">
        <f t="shared" si="14"/>
        <v>1191.5</v>
      </c>
      <c r="L260" s="19">
        <f t="shared" si="15"/>
        <v>23.83</v>
      </c>
      <c r="M260" s="19">
        <v>28.59</v>
      </c>
      <c r="BD260" s="14"/>
      <c r="BE260" s="21" t="s">
        <v>4148</v>
      </c>
      <c r="BF260" s="15"/>
      <c r="BG260" s="12"/>
      <c r="BH260" s="41"/>
      <c r="BI260" s="12"/>
    </row>
    <row r="261" spans="1:61" s="3" customFormat="1" ht="20.399999999999999" x14ac:dyDescent="0.3">
      <c r="A261" s="25"/>
      <c r="B261" s="26" t="s">
        <v>1912</v>
      </c>
      <c r="C261" s="600" t="s">
        <v>1913</v>
      </c>
      <c r="D261" s="600"/>
      <c r="E261" s="600"/>
      <c r="F261" s="27" t="s">
        <v>67</v>
      </c>
      <c r="G261" s="22" t="s">
        <v>1914</v>
      </c>
      <c r="H261" s="55"/>
      <c r="I261" s="55"/>
      <c r="J261" s="19"/>
      <c r="K261" s="19"/>
      <c r="L261" s="19"/>
      <c r="M261" s="19"/>
      <c r="BD261" s="14"/>
      <c r="BE261" s="21"/>
      <c r="BF261" s="15"/>
      <c r="BG261" s="12" t="s">
        <v>1913</v>
      </c>
      <c r="BH261" s="41"/>
      <c r="BI261" s="12"/>
    </row>
    <row r="262" spans="1:61" s="3" customFormat="1" ht="20.399999999999999" x14ac:dyDescent="0.3">
      <c r="A262" s="25"/>
      <c r="B262" s="26" t="s">
        <v>4149</v>
      </c>
      <c r="C262" s="600" t="s">
        <v>4150</v>
      </c>
      <c r="D262" s="600"/>
      <c r="E262" s="600"/>
      <c r="F262" s="27" t="s">
        <v>72</v>
      </c>
      <c r="G262" s="22" t="s">
        <v>4156</v>
      </c>
      <c r="H262" s="55"/>
      <c r="I262" s="55"/>
      <c r="J262" s="19"/>
      <c r="K262" s="19"/>
      <c r="L262" s="19"/>
      <c r="M262" s="19"/>
      <c r="BD262" s="14"/>
      <c r="BE262" s="21"/>
      <c r="BF262" s="15"/>
      <c r="BG262" s="12" t="s">
        <v>4150</v>
      </c>
      <c r="BH262" s="41"/>
      <c r="BI262" s="12"/>
    </row>
    <row r="263" spans="1:61" s="3" customFormat="1" ht="21.6" x14ac:dyDescent="0.3">
      <c r="A263" s="25"/>
      <c r="B263" s="26" t="s">
        <v>603</v>
      </c>
      <c r="C263" s="600" t="s">
        <v>604</v>
      </c>
      <c r="D263" s="600"/>
      <c r="E263" s="600"/>
      <c r="F263" s="27" t="s">
        <v>605</v>
      </c>
      <c r="G263" s="22" t="s">
        <v>4157</v>
      </c>
      <c r="H263" s="55"/>
      <c r="I263" s="55"/>
      <c r="J263" s="19"/>
      <c r="K263" s="19"/>
      <c r="L263" s="19"/>
      <c r="M263" s="19"/>
      <c r="BD263" s="14"/>
      <c r="BE263" s="21"/>
      <c r="BF263" s="15"/>
      <c r="BG263" s="12" t="s">
        <v>604</v>
      </c>
      <c r="BH263" s="41"/>
      <c r="BI263" s="12"/>
    </row>
    <row r="264" spans="1:61" s="3" customFormat="1" ht="31.8" x14ac:dyDescent="0.3">
      <c r="A264" s="16" t="s">
        <v>3058</v>
      </c>
      <c r="B264" s="17" t="s">
        <v>4158</v>
      </c>
      <c r="C264" s="568" t="s">
        <v>4159</v>
      </c>
      <c r="D264" s="568"/>
      <c r="E264" s="568"/>
      <c r="F264" s="16" t="s">
        <v>1456</v>
      </c>
      <c r="G264" s="23">
        <v>2</v>
      </c>
      <c r="H264" s="55">
        <f t="shared" si="12"/>
        <v>0</v>
      </c>
      <c r="I264" s="55">
        <f t="shared" si="13"/>
        <v>0</v>
      </c>
      <c r="J264" s="19">
        <v>0</v>
      </c>
      <c r="K264" s="19">
        <f t="shared" si="14"/>
        <v>9237.27</v>
      </c>
      <c r="L264" s="19">
        <f t="shared" si="15"/>
        <v>18474.53</v>
      </c>
      <c r="M264" s="19">
        <v>22169.439999999999</v>
      </c>
      <c r="BD264" s="14"/>
      <c r="BE264" s="21" t="s">
        <v>4159</v>
      </c>
      <c r="BF264" s="15"/>
      <c r="BG264" s="12"/>
      <c r="BH264" s="41"/>
      <c r="BI264" s="12"/>
    </row>
    <row r="265" spans="1:61" s="3" customFormat="1" ht="15" customHeight="1" x14ac:dyDescent="0.3">
      <c r="A265" s="603" t="s">
        <v>4160</v>
      </c>
      <c r="B265" s="604"/>
      <c r="C265" s="604"/>
      <c r="D265" s="604"/>
      <c r="E265" s="604"/>
      <c r="F265" s="604"/>
      <c r="G265" s="604"/>
      <c r="H265" s="436"/>
      <c r="I265" s="436"/>
      <c r="J265" s="437"/>
      <c r="K265" s="437"/>
      <c r="L265" s="437"/>
      <c r="M265" s="437"/>
      <c r="BD265" s="14"/>
      <c r="BE265" s="21"/>
      <c r="BF265" s="15" t="s">
        <v>4160</v>
      </c>
      <c r="BG265" s="12"/>
      <c r="BH265" s="41"/>
      <c r="BI265" s="12"/>
    </row>
    <row r="266" spans="1:61" s="3" customFormat="1" ht="31.8" x14ac:dyDescent="0.3">
      <c r="A266" s="16" t="s">
        <v>3075</v>
      </c>
      <c r="B266" s="17" t="s">
        <v>4161</v>
      </c>
      <c r="C266" s="568" t="s">
        <v>4162</v>
      </c>
      <c r="D266" s="568"/>
      <c r="E266" s="568"/>
      <c r="F266" s="16" t="s">
        <v>138</v>
      </c>
      <c r="G266" s="30">
        <v>0.11</v>
      </c>
      <c r="H266" s="55">
        <f t="shared" si="12"/>
        <v>267626.18</v>
      </c>
      <c r="I266" s="55">
        <f t="shared" si="13"/>
        <v>29438.880000000001</v>
      </c>
      <c r="J266" s="19">
        <v>35326.660000000003</v>
      </c>
      <c r="K266" s="19">
        <f t="shared" si="14"/>
        <v>32810.550000000003</v>
      </c>
      <c r="L266" s="19">
        <f t="shared" si="15"/>
        <v>3609.16</v>
      </c>
      <c r="M266" s="19">
        <v>4330.99</v>
      </c>
      <c r="BD266" s="14"/>
      <c r="BE266" s="21" t="s">
        <v>4162</v>
      </c>
      <c r="BF266" s="15"/>
      <c r="BG266" s="12"/>
      <c r="BH266" s="41"/>
      <c r="BI266" s="12"/>
    </row>
    <row r="267" spans="1:61" s="3" customFormat="1" ht="31.8" x14ac:dyDescent="0.3">
      <c r="A267" s="25"/>
      <c r="B267" s="26" t="s">
        <v>1699</v>
      </c>
      <c r="C267" s="600" t="s">
        <v>1700</v>
      </c>
      <c r="D267" s="600"/>
      <c r="E267" s="600"/>
      <c r="F267" s="27" t="s">
        <v>72</v>
      </c>
      <c r="G267" s="22" t="s">
        <v>4163</v>
      </c>
      <c r="H267" s="55"/>
      <c r="I267" s="55"/>
      <c r="J267" s="19"/>
      <c r="K267" s="19"/>
      <c r="L267" s="19"/>
      <c r="M267" s="19"/>
      <c r="BD267" s="14"/>
      <c r="BE267" s="21"/>
      <c r="BF267" s="15"/>
      <c r="BG267" s="12" t="s">
        <v>1700</v>
      </c>
      <c r="BH267" s="41"/>
      <c r="BI267" s="12"/>
    </row>
    <row r="268" spans="1:61" s="3" customFormat="1" ht="20.399999999999999" x14ac:dyDescent="0.3">
      <c r="A268" s="25"/>
      <c r="B268" s="26" t="s">
        <v>595</v>
      </c>
      <c r="C268" s="600" t="s">
        <v>596</v>
      </c>
      <c r="D268" s="600"/>
      <c r="E268" s="600"/>
      <c r="F268" s="27" t="s">
        <v>402</v>
      </c>
      <c r="G268" s="22" t="s">
        <v>4164</v>
      </c>
      <c r="H268" s="55"/>
      <c r="I268" s="55"/>
      <c r="J268" s="19"/>
      <c r="K268" s="19"/>
      <c r="L268" s="19"/>
      <c r="M268" s="19"/>
      <c r="BD268" s="14"/>
      <c r="BE268" s="21"/>
      <c r="BF268" s="15"/>
      <c r="BG268" s="12" t="s">
        <v>596</v>
      </c>
      <c r="BH268" s="41"/>
      <c r="BI268" s="12"/>
    </row>
    <row r="269" spans="1:61" s="3" customFormat="1" ht="20.399999999999999" x14ac:dyDescent="0.3">
      <c r="A269" s="25"/>
      <c r="B269" s="26" t="s">
        <v>1689</v>
      </c>
      <c r="C269" s="600" t="s">
        <v>1690</v>
      </c>
      <c r="D269" s="600"/>
      <c r="E269" s="600"/>
      <c r="F269" s="27" t="s">
        <v>72</v>
      </c>
      <c r="G269" s="22" t="s">
        <v>4165</v>
      </c>
      <c r="H269" s="55"/>
      <c r="I269" s="55"/>
      <c r="J269" s="19"/>
      <c r="K269" s="19"/>
      <c r="L269" s="19"/>
      <c r="M269" s="19"/>
      <c r="BD269" s="14"/>
      <c r="BE269" s="21"/>
      <c r="BF269" s="15"/>
      <c r="BG269" s="12" t="s">
        <v>1690</v>
      </c>
      <c r="BH269" s="41"/>
      <c r="BI269" s="12"/>
    </row>
    <row r="270" spans="1:61" s="3" customFormat="1" ht="20.399999999999999" x14ac:dyDescent="0.3">
      <c r="A270" s="25"/>
      <c r="B270" s="26" t="s">
        <v>387</v>
      </c>
      <c r="C270" s="600" t="s">
        <v>388</v>
      </c>
      <c r="D270" s="600"/>
      <c r="E270" s="600"/>
      <c r="F270" s="27" t="s">
        <v>72</v>
      </c>
      <c r="G270" s="22" t="s">
        <v>4166</v>
      </c>
      <c r="H270" s="55"/>
      <c r="I270" s="55"/>
      <c r="J270" s="19"/>
      <c r="K270" s="19"/>
      <c r="L270" s="19"/>
      <c r="M270" s="19"/>
      <c r="BD270" s="14"/>
      <c r="BE270" s="21"/>
      <c r="BF270" s="15"/>
      <c r="BG270" s="12" t="s">
        <v>388</v>
      </c>
      <c r="BH270" s="41"/>
      <c r="BI270" s="12"/>
    </row>
    <row r="271" spans="1:61" s="3" customFormat="1" ht="21.6" x14ac:dyDescent="0.3">
      <c r="A271" s="25"/>
      <c r="B271" s="26" t="s">
        <v>4167</v>
      </c>
      <c r="C271" s="600" t="s">
        <v>4168</v>
      </c>
      <c r="D271" s="600"/>
      <c r="E271" s="600"/>
      <c r="F271" s="27" t="s">
        <v>67</v>
      </c>
      <c r="G271" s="22" t="s">
        <v>4169</v>
      </c>
      <c r="H271" s="55"/>
      <c r="I271" s="55"/>
      <c r="J271" s="19"/>
      <c r="K271" s="19"/>
      <c r="L271" s="19"/>
      <c r="M271" s="19"/>
      <c r="BD271" s="14"/>
      <c r="BE271" s="21"/>
      <c r="BF271" s="15"/>
      <c r="BG271" s="12" t="s">
        <v>4168</v>
      </c>
      <c r="BH271" s="41"/>
      <c r="BI271" s="12"/>
    </row>
    <row r="272" spans="1:61" s="3" customFormat="1" ht="21.6" x14ac:dyDescent="0.3">
      <c r="A272" s="25"/>
      <c r="B272" s="26" t="s">
        <v>4170</v>
      </c>
      <c r="C272" s="600" t="s">
        <v>4171</v>
      </c>
      <c r="D272" s="600"/>
      <c r="E272" s="600"/>
      <c r="F272" s="27" t="s">
        <v>67</v>
      </c>
      <c r="G272" s="22" t="s">
        <v>4172</v>
      </c>
      <c r="H272" s="55"/>
      <c r="I272" s="55"/>
      <c r="J272" s="19"/>
      <c r="K272" s="19"/>
      <c r="L272" s="19"/>
      <c r="M272" s="19"/>
      <c r="BD272" s="14"/>
      <c r="BE272" s="21"/>
      <c r="BF272" s="15"/>
      <c r="BG272" s="12" t="s">
        <v>4171</v>
      </c>
      <c r="BH272" s="41"/>
      <c r="BI272" s="12"/>
    </row>
    <row r="273" spans="1:61" s="3" customFormat="1" ht="20.399999999999999" x14ac:dyDescent="0.3">
      <c r="A273" s="25"/>
      <c r="B273" s="26" t="s">
        <v>601</v>
      </c>
      <c r="C273" s="600" t="s">
        <v>602</v>
      </c>
      <c r="D273" s="600"/>
      <c r="E273" s="600"/>
      <c r="F273" s="27" t="s">
        <v>72</v>
      </c>
      <c r="G273" s="22" t="s">
        <v>4173</v>
      </c>
      <c r="H273" s="55"/>
      <c r="I273" s="55"/>
      <c r="J273" s="19"/>
      <c r="K273" s="19"/>
      <c r="L273" s="19"/>
      <c r="M273" s="19"/>
      <c r="BD273" s="14"/>
      <c r="BE273" s="21"/>
      <c r="BF273" s="15"/>
      <c r="BG273" s="12" t="s">
        <v>602</v>
      </c>
      <c r="BH273" s="41"/>
      <c r="BI273" s="12"/>
    </row>
    <row r="274" spans="1:61" s="3" customFormat="1" ht="21.6" x14ac:dyDescent="0.3">
      <c r="A274" s="25"/>
      <c r="B274" s="26" t="s">
        <v>603</v>
      </c>
      <c r="C274" s="600" t="s">
        <v>604</v>
      </c>
      <c r="D274" s="600"/>
      <c r="E274" s="600"/>
      <c r="F274" s="27" t="s">
        <v>605</v>
      </c>
      <c r="G274" s="22" t="s">
        <v>4174</v>
      </c>
      <c r="H274" s="55"/>
      <c r="I274" s="55"/>
      <c r="J274" s="19"/>
      <c r="K274" s="19"/>
      <c r="L274" s="19"/>
      <c r="M274" s="19"/>
      <c r="BD274" s="14"/>
      <c r="BE274" s="21"/>
      <c r="BF274" s="15"/>
      <c r="BG274" s="12" t="s">
        <v>604</v>
      </c>
      <c r="BH274" s="41"/>
      <c r="BI274" s="12"/>
    </row>
    <row r="275" spans="1:61" s="3" customFormat="1" ht="21.6" x14ac:dyDescent="0.3">
      <c r="A275" s="16" t="s">
        <v>3087</v>
      </c>
      <c r="B275" s="17" t="s">
        <v>4175</v>
      </c>
      <c r="C275" s="568" t="s">
        <v>4176</v>
      </c>
      <c r="D275" s="568"/>
      <c r="E275" s="568"/>
      <c r="F275" s="16" t="s">
        <v>1456</v>
      </c>
      <c r="G275" s="23">
        <v>3</v>
      </c>
      <c r="H275" s="55">
        <f t="shared" ref="H275:H298" si="16">I275/G275</f>
        <v>0</v>
      </c>
      <c r="I275" s="55">
        <f t="shared" ref="I275:I297" si="17">J275/1.2</f>
        <v>0</v>
      </c>
      <c r="J275" s="19">
        <v>0</v>
      </c>
      <c r="K275" s="19">
        <f t="shared" ref="K275:K298" si="18">L275/G275</f>
        <v>8002.18</v>
      </c>
      <c r="L275" s="19">
        <f t="shared" ref="L275:L298" si="19">M275/1.2</f>
        <v>24006.53</v>
      </c>
      <c r="M275" s="19">
        <v>28807.84</v>
      </c>
      <c r="BD275" s="14"/>
      <c r="BE275" s="21" t="s">
        <v>4176</v>
      </c>
      <c r="BF275" s="15"/>
      <c r="BG275" s="12"/>
      <c r="BH275" s="41"/>
      <c r="BI275" s="12"/>
    </row>
    <row r="276" spans="1:61" s="3" customFormat="1" ht="21.6" x14ac:dyDescent="0.3">
      <c r="A276" s="16" t="s">
        <v>3090</v>
      </c>
      <c r="B276" s="17" t="s">
        <v>4177</v>
      </c>
      <c r="C276" s="568" t="s">
        <v>4178</v>
      </c>
      <c r="D276" s="568"/>
      <c r="E276" s="568"/>
      <c r="F276" s="16" t="s">
        <v>1456</v>
      </c>
      <c r="G276" s="23">
        <v>1</v>
      </c>
      <c r="H276" s="55">
        <f t="shared" si="16"/>
        <v>0</v>
      </c>
      <c r="I276" s="55">
        <f t="shared" si="17"/>
        <v>0</v>
      </c>
      <c r="J276" s="19">
        <v>0</v>
      </c>
      <c r="K276" s="19">
        <f t="shared" si="18"/>
        <v>17305.77</v>
      </c>
      <c r="L276" s="19">
        <f t="shared" si="19"/>
        <v>17305.77</v>
      </c>
      <c r="M276" s="19">
        <v>20766.919999999998</v>
      </c>
      <c r="BD276" s="14"/>
      <c r="BE276" s="21" t="s">
        <v>4178</v>
      </c>
      <c r="BF276" s="15"/>
      <c r="BG276" s="12"/>
      <c r="BH276" s="41"/>
      <c r="BI276" s="12"/>
    </row>
    <row r="277" spans="1:61" s="3" customFormat="1" ht="21.6" x14ac:dyDescent="0.3">
      <c r="A277" s="16" t="s">
        <v>3105</v>
      </c>
      <c r="B277" s="17" t="s">
        <v>4179</v>
      </c>
      <c r="C277" s="568" t="s">
        <v>4180</v>
      </c>
      <c r="D277" s="568"/>
      <c r="E277" s="568"/>
      <c r="F277" s="16" t="s">
        <v>1456</v>
      </c>
      <c r="G277" s="23">
        <v>3</v>
      </c>
      <c r="H277" s="55">
        <f t="shared" si="16"/>
        <v>0</v>
      </c>
      <c r="I277" s="55">
        <f t="shared" si="17"/>
        <v>0</v>
      </c>
      <c r="J277" s="19">
        <v>0</v>
      </c>
      <c r="K277" s="19">
        <f t="shared" si="18"/>
        <v>9272.1200000000008</v>
      </c>
      <c r="L277" s="19">
        <f t="shared" si="19"/>
        <v>27816.35</v>
      </c>
      <c r="M277" s="19">
        <v>33379.620000000003</v>
      </c>
      <c r="BD277" s="14"/>
      <c r="BE277" s="21" t="s">
        <v>4180</v>
      </c>
      <c r="BF277" s="15"/>
      <c r="BG277" s="12"/>
      <c r="BH277" s="41"/>
      <c r="BI277" s="12"/>
    </row>
    <row r="278" spans="1:61" s="3" customFormat="1" ht="21.6" x14ac:dyDescent="0.3">
      <c r="A278" s="16" t="s">
        <v>3119</v>
      </c>
      <c r="B278" s="17" t="s">
        <v>4179</v>
      </c>
      <c r="C278" s="568" t="s">
        <v>4180</v>
      </c>
      <c r="D278" s="568"/>
      <c r="E278" s="568"/>
      <c r="F278" s="16" t="s">
        <v>1456</v>
      </c>
      <c r="G278" s="23">
        <v>3</v>
      </c>
      <c r="H278" s="55">
        <f t="shared" si="16"/>
        <v>0</v>
      </c>
      <c r="I278" s="55">
        <f t="shared" si="17"/>
        <v>0</v>
      </c>
      <c r="J278" s="19">
        <v>0</v>
      </c>
      <c r="K278" s="19">
        <f t="shared" si="18"/>
        <v>9272.1200000000008</v>
      </c>
      <c r="L278" s="19">
        <f t="shared" si="19"/>
        <v>27816.35</v>
      </c>
      <c r="M278" s="19">
        <v>33379.620000000003</v>
      </c>
      <c r="BD278" s="14"/>
      <c r="BE278" s="21" t="s">
        <v>4180</v>
      </c>
      <c r="BF278" s="15"/>
      <c r="BG278" s="12"/>
      <c r="BH278" s="41"/>
      <c r="BI278" s="12"/>
    </row>
    <row r="279" spans="1:61" s="3" customFormat="1" ht="21.6" x14ac:dyDescent="0.3">
      <c r="A279" s="16" t="s">
        <v>3121</v>
      </c>
      <c r="B279" s="17" t="s">
        <v>4181</v>
      </c>
      <c r="C279" s="568" t="s">
        <v>4182</v>
      </c>
      <c r="D279" s="568"/>
      <c r="E279" s="568"/>
      <c r="F279" s="16" t="s">
        <v>1456</v>
      </c>
      <c r="G279" s="23">
        <v>1</v>
      </c>
      <c r="H279" s="55">
        <f t="shared" si="16"/>
        <v>0</v>
      </c>
      <c r="I279" s="55">
        <f t="shared" si="17"/>
        <v>0</v>
      </c>
      <c r="J279" s="19">
        <v>0</v>
      </c>
      <c r="K279" s="19">
        <f t="shared" si="18"/>
        <v>17305.77</v>
      </c>
      <c r="L279" s="19">
        <f t="shared" si="19"/>
        <v>17305.77</v>
      </c>
      <c r="M279" s="19">
        <v>20766.919999999998</v>
      </c>
      <c r="BD279" s="14"/>
      <c r="BE279" s="21" t="s">
        <v>4182</v>
      </c>
      <c r="BF279" s="15"/>
      <c r="BG279" s="12"/>
      <c r="BH279" s="41"/>
      <c r="BI279" s="12"/>
    </row>
    <row r="280" spans="1:61" s="3" customFormat="1" ht="15" customHeight="1" x14ac:dyDescent="0.3">
      <c r="A280" s="603" t="s">
        <v>4183</v>
      </c>
      <c r="B280" s="604"/>
      <c r="C280" s="604"/>
      <c r="D280" s="604"/>
      <c r="E280" s="604"/>
      <c r="F280" s="604"/>
      <c r="G280" s="604"/>
      <c r="H280" s="436"/>
      <c r="I280" s="436"/>
      <c r="J280" s="437"/>
      <c r="K280" s="437"/>
      <c r="L280" s="437"/>
      <c r="M280" s="437"/>
      <c r="BD280" s="14"/>
      <c r="BE280" s="21"/>
      <c r="BF280" s="15" t="s">
        <v>4183</v>
      </c>
      <c r="BG280" s="12"/>
      <c r="BH280" s="41"/>
      <c r="BI280" s="12"/>
    </row>
    <row r="281" spans="1:61" s="3" customFormat="1" ht="31.8" x14ac:dyDescent="0.3">
      <c r="A281" s="16" t="s">
        <v>3127</v>
      </c>
      <c r="B281" s="17" t="s">
        <v>4184</v>
      </c>
      <c r="C281" s="568" t="s">
        <v>4185</v>
      </c>
      <c r="D281" s="568"/>
      <c r="E281" s="568"/>
      <c r="F281" s="16" t="s">
        <v>138</v>
      </c>
      <c r="G281" s="30">
        <v>0.03</v>
      </c>
      <c r="H281" s="55">
        <f t="shared" si="16"/>
        <v>108986</v>
      </c>
      <c r="I281" s="55">
        <f t="shared" si="17"/>
        <v>3269.58</v>
      </c>
      <c r="J281" s="19">
        <v>3923.49</v>
      </c>
      <c r="K281" s="19">
        <f t="shared" si="18"/>
        <v>1335</v>
      </c>
      <c r="L281" s="19">
        <f t="shared" si="19"/>
        <v>40.049999999999997</v>
      </c>
      <c r="M281" s="19">
        <v>48.06</v>
      </c>
      <c r="BD281" s="14"/>
      <c r="BE281" s="21" t="s">
        <v>4185</v>
      </c>
      <c r="BF281" s="15"/>
      <c r="BG281" s="12"/>
      <c r="BH281" s="41"/>
      <c r="BI281" s="12"/>
    </row>
    <row r="282" spans="1:61" s="3" customFormat="1" ht="20.399999999999999" x14ac:dyDescent="0.3">
      <c r="A282" s="25"/>
      <c r="B282" s="26" t="s">
        <v>1912</v>
      </c>
      <c r="C282" s="600" t="s">
        <v>1913</v>
      </c>
      <c r="D282" s="600"/>
      <c r="E282" s="600"/>
      <c r="F282" s="27" t="s">
        <v>67</v>
      </c>
      <c r="G282" s="22" t="s">
        <v>4186</v>
      </c>
      <c r="H282" s="55"/>
      <c r="I282" s="55"/>
      <c r="J282" s="19"/>
      <c r="K282" s="19"/>
      <c r="L282" s="19"/>
      <c r="M282" s="19"/>
      <c r="BD282" s="14"/>
      <c r="BE282" s="21"/>
      <c r="BF282" s="15"/>
      <c r="BG282" s="12" t="s">
        <v>1913</v>
      </c>
      <c r="BH282" s="41"/>
      <c r="BI282" s="12"/>
    </row>
    <row r="283" spans="1:61" s="3" customFormat="1" ht="20.399999999999999" x14ac:dyDescent="0.3">
      <c r="A283" s="25"/>
      <c r="B283" s="26" t="s">
        <v>4149</v>
      </c>
      <c r="C283" s="600" t="s">
        <v>4150</v>
      </c>
      <c r="D283" s="600"/>
      <c r="E283" s="600"/>
      <c r="F283" s="27" t="s">
        <v>72</v>
      </c>
      <c r="G283" s="22" t="s">
        <v>4187</v>
      </c>
      <c r="H283" s="55"/>
      <c r="I283" s="55"/>
      <c r="J283" s="19"/>
      <c r="K283" s="19"/>
      <c r="L283" s="19"/>
      <c r="M283" s="19"/>
      <c r="BD283" s="14"/>
      <c r="BE283" s="21"/>
      <c r="BF283" s="15"/>
      <c r="BG283" s="12" t="s">
        <v>4150</v>
      </c>
      <c r="BH283" s="41"/>
      <c r="BI283" s="12"/>
    </row>
    <row r="284" spans="1:61" s="3" customFormat="1" ht="21.6" x14ac:dyDescent="0.3">
      <c r="A284" s="25"/>
      <c r="B284" s="26" t="s">
        <v>603</v>
      </c>
      <c r="C284" s="600" t="s">
        <v>604</v>
      </c>
      <c r="D284" s="600"/>
      <c r="E284" s="600"/>
      <c r="F284" s="27" t="s">
        <v>605</v>
      </c>
      <c r="G284" s="22" t="s">
        <v>4188</v>
      </c>
      <c r="H284" s="55"/>
      <c r="I284" s="55"/>
      <c r="J284" s="19"/>
      <c r="K284" s="19"/>
      <c r="L284" s="19"/>
      <c r="M284" s="19"/>
      <c r="BD284" s="14"/>
      <c r="BE284" s="21"/>
      <c r="BF284" s="15"/>
      <c r="BG284" s="12" t="s">
        <v>604</v>
      </c>
      <c r="BH284" s="41"/>
      <c r="BI284" s="12"/>
    </row>
    <row r="285" spans="1:61" s="3" customFormat="1" ht="21.6" x14ac:dyDescent="0.3">
      <c r="A285" s="16" t="s">
        <v>3130</v>
      </c>
      <c r="B285" s="17" t="s">
        <v>4189</v>
      </c>
      <c r="C285" s="568" t="s">
        <v>4190</v>
      </c>
      <c r="D285" s="568"/>
      <c r="E285" s="568"/>
      <c r="F285" s="16" t="s">
        <v>1456</v>
      </c>
      <c r="G285" s="23">
        <v>2</v>
      </c>
      <c r="H285" s="55">
        <f t="shared" si="16"/>
        <v>0</v>
      </c>
      <c r="I285" s="55">
        <f t="shared" si="17"/>
        <v>0</v>
      </c>
      <c r="J285" s="19">
        <v>0</v>
      </c>
      <c r="K285" s="19">
        <f t="shared" si="18"/>
        <v>20667.53</v>
      </c>
      <c r="L285" s="19">
        <f t="shared" si="19"/>
        <v>41335.06</v>
      </c>
      <c r="M285" s="19">
        <v>49602.07</v>
      </c>
      <c r="BD285" s="14"/>
      <c r="BE285" s="21" t="s">
        <v>4190</v>
      </c>
      <c r="BF285" s="15"/>
      <c r="BG285" s="12"/>
      <c r="BH285" s="41"/>
      <c r="BI285" s="12"/>
    </row>
    <row r="286" spans="1:61" s="3" customFormat="1" ht="21.6" x14ac:dyDescent="0.3">
      <c r="A286" s="16" t="s">
        <v>3143</v>
      </c>
      <c r="B286" s="17" t="s">
        <v>4191</v>
      </c>
      <c r="C286" s="568" t="s">
        <v>4192</v>
      </c>
      <c r="D286" s="568"/>
      <c r="E286" s="568"/>
      <c r="F286" s="16" t="s">
        <v>1456</v>
      </c>
      <c r="G286" s="23">
        <v>1</v>
      </c>
      <c r="H286" s="55">
        <f t="shared" si="16"/>
        <v>0</v>
      </c>
      <c r="I286" s="55">
        <f t="shared" si="17"/>
        <v>0</v>
      </c>
      <c r="J286" s="19">
        <v>0</v>
      </c>
      <c r="K286" s="19">
        <f t="shared" si="18"/>
        <v>14674.15</v>
      </c>
      <c r="L286" s="19">
        <f t="shared" si="19"/>
        <v>14674.15</v>
      </c>
      <c r="M286" s="19">
        <v>17608.98</v>
      </c>
      <c r="BD286" s="14"/>
      <c r="BE286" s="21" t="s">
        <v>4192</v>
      </c>
      <c r="BF286" s="15"/>
      <c r="BG286" s="12"/>
      <c r="BH286" s="41"/>
      <c r="BI286" s="12"/>
    </row>
    <row r="287" spans="1:61" s="3" customFormat="1" ht="15" customHeight="1" x14ac:dyDescent="0.3">
      <c r="A287" s="601" t="s">
        <v>4193</v>
      </c>
      <c r="B287" s="602"/>
      <c r="C287" s="602"/>
      <c r="D287" s="602"/>
      <c r="E287" s="602"/>
      <c r="F287" s="602"/>
      <c r="G287" s="602"/>
      <c r="H287" s="101"/>
      <c r="I287" s="101"/>
      <c r="J287" s="102"/>
      <c r="K287" s="102"/>
      <c r="L287" s="102"/>
      <c r="M287" s="102"/>
      <c r="BD287" s="14" t="s">
        <v>4193</v>
      </c>
      <c r="BE287" s="21"/>
      <c r="BF287" s="15"/>
      <c r="BG287" s="12"/>
      <c r="BH287" s="41"/>
      <c r="BI287" s="12"/>
    </row>
    <row r="288" spans="1:61" s="3" customFormat="1" ht="21.6" x14ac:dyDescent="0.3">
      <c r="A288" s="16" t="s">
        <v>3146</v>
      </c>
      <c r="B288" s="17" t="s">
        <v>2090</v>
      </c>
      <c r="C288" s="568" t="s">
        <v>2091</v>
      </c>
      <c r="D288" s="568"/>
      <c r="E288" s="568"/>
      <c r="F288" s="16" t="s">
        <v>325</v>
      </c>
      <c r="G288" s="24">
        <v>0.1</v>
      </c>
      <c r="H288" s="55">
        <f t="shared" si="16"/>
        <v>7013.9</v>
      </c>
      <c r="I288" s="55">
        <f t="shared" si="17"/>
        <v>701.39</v>
      </c>
      <c r="J288" s="19">
        <v>841.67</v>
      </c>
      <c r="K288" s="19">
        <f t="shared" si="18"/>
        <v>1558.6</v>
      </c>
      <c r="L288" s="19">
        <f t="shared" si="19"/>
        <v>155.86000000000001</v>
      </c>
      <c r="M288" s="19">
        <v>187.03</v>
      </c>
      <c r="BD288" s="14"/>
      <c r="BE288" s="21" t="s">
        <v>2091</v>
      </c>
      <c r="BF288" s="15"/>
      <c r="BG288" s="12"/>
      <c r="BH288" s="41"/>
      <c r="BI288" s="12"/>
    </row>
    <row r="289" spans="1:61" s="3" customFormat="1" ht="20.399999999999999" x14ac:dyDescent="0.3">
      <c r="A289" s="25"/>
      <c r="B289" s="26" t="s">
        <v>411</v>
      </c>
      <c r="C289" s="600" t="s">
        <v>412</v>
      </c>
      <c r="D289" s="600"/>
      <c r="E289" s="600"/>
      <c r="F289" s="27" t="s">
        <v>67</v>
      </c>
      <c r="G289" s="22" t="s">
        <v>4194</v>
      </c>
      <c r="H289" s="55"/>
      <c r="I289" s="55"/>
      <c r="J289" s="19"/>
      <c r="K289" s="19"/>
      <c r="L289" s="19"/>
      <c r="M289" s="19"/>
      <c r="BD289" s="14"/>
      <c r="BE289" s="21"/>
      <c r="BF289" s="15"/>
      <c r="BG289" s="12" t="s">
        <v>412</v>
      </c>
      <c r="BH289" s="41"/>
      <c r="BI289" s="12"/>
    </row>
    <row r="290" spans="1:61" s="3" customFormat="1" ht="20.399999999999999" x14ac:dyDescent="0.3">
      <c r="A290" s="25"/>
      <c r="B290" s="26" t="s">
        <v>2093</v>
      </c>
      <c r="C290" s="600" t="s">
        <v>2094</v>
      </c>
      <c r="D290" s="600"/>
      <c r="E290" s="600"/>
      <c r="F290" s="27" t="s">
        <v>67</v>
      </c>
      <c r="G290" s="22" t="s">
        <v>4195</v>
      </c>
      <c r="H290" s="55"/>
      <c r="I290" s="55"/>
      <c r="J290" s="19"/>
      <c r="K290" s="19"/>
      <c r="L290" s="19"/>
      <c r="M290" s="19"/>
      <c r="BD290" s="14"/>
      <c r="BE290" s="21"/>
      <c r="BF290" s="15"/>
      <c r="BG290" s="12" t="s">
        <v>2094</v>
      </c>
      <c r="BH290" s="41"/>
      <c r="BI290" s="12"/>
    </row>
    <row r="291" spans="1:61" s="3" customFormat="1" ht="21.6" x14ac:dyDescent="0.3">
      <c r="A291" s="16" t="s">
        <v>3149</v>
      </c>
      <c r="B291" s="17" t="s">
        <v>2097</v>
      </c>
      <c r="C291" s="568" t="s">
        <v>2098</v>
      </c>
      <c r="D291" s="568"/>
      <c r="E291" s="568"/>
      <c r="F291" s="16" t="s">
        <v>325</v>
      </c>
      <c r="G291" s="29">
        <v>8.8900000000000007E-2</v>
      </c>
      <c r="H291" s="55">
        <f t="shared" si="16"/>
        <v>2451.9699999999998</v>
      </c>
      <c r="I291" s="55">
        <f t="shared" si="17"/>
        <v>217.98</v>
      </c>
      <c r="J291" s="19">
        <v>261.57</v>
      </c>
      <c r="K291" s="19">
        <f t="shared" si="18"/>
        <v>1416.2</v>
      </c>
      <c r="L291" s="19">
        <f t="shared" si="19"/>
        <v>125.9</v>
      </c>
      <c r="M291" s="19">
        <v>151.08000000000001</v>
      </c>
      <c r="BD291" s="14"/>
      <c r="BE291" s="21" t="s">
        <v>2098</v>
      </c>
      <c r="BF291" s="15"/>
      <c r="BG291" s="12"/>
      <c r="BH291" s="41"/>
      <c r="BI291" s="12"/>
    </row>
    <row r="292" spans="1:61" s="3" customFormat="1" ht="20.399999999999999" x14ac:dyDescent="0.3">
      <c r="A292" s="25"/>
      <c r="B292" s="26" t="s">
        <v>2099</v>
      </c>
      <c r="C292" s="600" t="s">
        <v>2100</v>
      </c>
      <c r="D292" s="600"/>
      <c r="E292" s="600"/>
      <c r="F292" s="27" t="s">
        <v>67</v>
      </c>
      <c r="G292" s="22" t="s">
        <v>4196</v>
      </c>
      <c r="H292" s="55"/>
      <c r="I292" s="55"/>
      <c r="J292" s="19"/>
      <c r="K292" s="19"/>
      <c r="L292" s="19"/>
      <c r="M292" s="19"/>
      <c r="BD292" s="14"/>
      <c r="BE292" s="21"/>
      <c r="BF292" s="15"/>
      <c r="BG292" s="12" t="s">
        <v>2100</v>
      </c>
      <c r="BH292" s="41"/>
      <c r="BI292" s="12"/>
    </row>
    <row r="293" spans="1:61" s="3" customFormat="1" ht="20.399999999999999" x14ac:dyDescent="0.3">
      <c r="A293" s="25"/>
      <c r="B293" s="26" t="s">
        <v>349</v>
      </c>
      <c r="C293" s="600" t="s">
        <v>350</v>
      </c>
      <c r="D293" s="600"/>
      <c r="E293" s="600"/>
      <c r="F293" s="27" t="s">
        <v>72</v>
      </c>
      <c r="G293" s="22" t="s">
        <v>4197</v>
      </c>
      <c r="H293" s="55"/>
      <c r="I293" s="55"/>
      <c r="J293" s="19"/>
      <c r="K293" s="19"/>
      <c r="L293" s="19"/>
      <c r="M293" s="19"/>
      <c r="BD293" s="14"/>
      <c r="BE293" s="21"/>
      <c r="BF293" s="15"/>
      <c r="BG293" s="12" t="s">
        <v>350</v>
      </c>
      <c r="BH293" s="41"/>
      <c r="BI293" s="12"/>
    </row>
    <row r="294" spans="1:61" s="3" customFormat="1" ht="21.6" x14ac:dyDescent="0.3">
      <c r="A294" s="16" t="s">
        <v>3154</v>
      </c>
      <c r="B294" s="17" t="s">
        <v>4198</v>
      </c>
      <c r="C294" s="568" t="s">
        <v>4199</v>
      </c>
      <c r="D294" s="568"/>
      <c r="E294" s="568"/>
      <c r="F294" s="16" t="s">
        <v>325</v>
      </c>
      <c r="G294" s="30">
        <v>0.05</v>
      </c>
      <c r="H294" s="55">
        <f t="shared" si="16"/>
        <v>5382.6</v>
      </c>
      <c r="I294" s="55">
        <f t="shared" si="17"/>
        <v>269.13</v>
      </c>
      <c r="J294" s="19">
        <v>322.95999999999998</v>
      </c>
      <c r="K294" s="19">
        <f t="shared" si="18"/>
        <v>970</v>
      </c>
      <c r="L294" s="19">
        <f t="shared" si="19"/>
        <v>48.5</v>
      </c>
      <c r="M294" s="19">
        <v>58.2</v>
      </c>
      <c r="BD294" s="14"/>
      <c r="BE294" s="21" t="s">
        <v>4199</v>
      </c>
      <c r="BF294" s="15"/>
      <c r="BG294" s="12"/>
      <c r="BH294" s="41"/>
      <c r="BI294" s="12"/>
    </row>
    <row r="295" spans="1:61" s="3" customFormat="1" ht="20.399999999999999" x14ac:dyDescent="0.3">
      <c r="A295" s="25"/>
      <c r="B295" s="26" t="s">
        <v>346</v>
      </c>
      <c r="C295" s="600" t="s">
        <v>347</v>
      </c>
      <c r="D295" s="600"/>
      <c r="E295" s="600"/>
      <c r="F295" s="27" t="s">
        <v>67</v>
      </c>
      <c r="G295" s="22" t="s">
        <v>4200</v>
      </c>
      <c r="H295" s="55"/>
      <c r="I295" s="55"/>
      <c r="J295" s="19"/>
      <c r="K295" s="19"/>
      <c r="L295" s="19"/>
      <c r="M295" s="19"/>
      <c r="BD295" s="14"/>
      <c r="BE295" s="21"/>
      <c r="BF295" s="15"/>
      <c r="BG295" s="12" t="s">
        <v>347</v>
      </c>
      <c r="BH295" s="41"/>
      <c r="BI295" s="12"/>
    </row>
    <row r="296" spans="1:61" s="3" customFormat="1" ht="20.399999999999999" x14ac:dyDescent="0.3">
      <c r="A296" s="25"/>
      <c r="B296" s="26" t="s">
        <v>349</v>
      </c>
      <c r="C296" s="600" t="s">
        <v>350</v>
      </c>
      <c r="D296" s="600"/>
      <c r="E296" s="600"/>
      <c r="F296" s="27" t="s">
        <v>72</v>
      </c>
      <c r="G296" s="22" t="s">
        <v>4201</v>
      </c>
      <c r="H296" s="55"/>
      <c r="I296" s="55"/>
      <c r="J296" s="19"/>
      <c r="K296" s="19"/>
      <c r="L296" s="19"/>
      <c r="M296" s="19"/>
      <c r="BD296" s="14"/>
      <c r="BE296" s="21"/>
      <c r="BF296" s="15"/>
      <c r="BG296" s="12" t="s">
        <v>350</v>
      </c>
      <c r="BH296" s="41"/>
      <c r="BI296" s="12"/>
    </row>
    <row r="297" spans="1:61" s="3" customFormat="1" ht="21.6" x14ac:dyDescent="0.3">
      <c r="A297" s="16" t="s">
        <v>3156</v>
      </c>
      <c r="B297" s="17" t="s">
        <v>4202</v>
      </c>
      <c r="C297" s="568" t="s">
        <v>4203</v>
      </c>
      <c r="D297" s="568"/>
      <c r="E297" s="568"/>
      <c r="F297" s="16" t="s">
        <v>38</v>
      </c>
      <c r="G297" s="23">
        <v>1</v>
      </c>
      <c r="H297" s="55">
        <f t="shared" si="16"/>
        <v>0</v>
      </c>
      <c r="I297" s="55">
        <f t="shared" si="17"/>
        <v>0</v>
      </c>
      <c r="J297" s="19">
        <v>0</v>
      </c>
      <c r="K297" s="19">
        <f t="shared" si="18"/>
        <v>241.7</v>
      </c>
      <c r="L297" s="19">
        <f t="shared" si="19"/>
        <v>241.7</v>
      </c>
      <c r="M297" s="19">
        <v>290.04000000000002</v>
      </c>
      <c r="BD297" s="14"/>
      <c r="BE297" s="21" t="s">
        <v>4203</v>
      </c>
      <c r="BF297" s="15"/>
      <c r="BG297" s="12"/>
      <c r="BH297" s="41"/>
      <c r="BI297" s="12"/>
    </row>
    <row r="298" spans="1:61" s="3" customFormat="1" ht="14.4" x14ac:dyDescent="0.3">
      <c r="A298" s="16" t="s">
        <v>3158</v>
      </c>
      <c r="B298" s="17" t="s">
        <v>4204</v>
      </c>
      <c r="C298" s="568" t="s">
        <v>4205</v>
      </c>
      <c r="D298" s="568"/>
      <c r="E298" s="568"/>
      <c r="F298" s="16" t="s">
        <v>138</v>
      </c>
      <c r="G298" s="23">
        <v>1</v>
      </c>
      <c r="H298" s="55">
        <f t="shared" si="16"/>
        <v>0</v>
      </c>
      <c r="I298" s="55">
        <v>0</v>
      </c>
      <c r="J298" s="19">
        <f t="shared" ref="J298" si="20">((I298*1.052)+(I298*1.052)*0.021+(I298*1.052)*0.035+(I298*1.052)*0.025+(I298*1.052)*0.02)*1.2</f>
        <v>0</v>
      </c>
      <c r="K298" s="19">
        <f t="shared" si="18"/>
        <v>472.56</v>
      </c>
      <c r="L298" s="19">
        <f t="shared" si="19"/>
        <v>472.56</v>
      </c>
      <c r="M298" s="19">
        <v>567.07000000000005</v>
      </c>
      <c r="BD298" s="14"/>
      <c r="BE298" s="21" t="s">
        <v>4205</v>
      </c>
      <c r="BF298" s="15"/>
      <c r="BG298" s="12"/>
      <c r="BH298" s="41"/>
      <c r="BI298" s="12"/>
    </row>
    <row r="299" spans="1:61" s="287" customFormat="1" ht="20.25" customHeight="1" x14ac:dyDescent="0.3">
      <c r="A299" s="578" t="s">
        <v>57</v>
      </c>
      <c r="B299" s="579"/>
      <c r="C299" s="579"/>
      <c r="D299" s="579"/>
      <c r="E299" s="579"/>
      <c r="F299" s="579"/>
      <c r="G299" s="579"/>
      <c r="H299" s="312"/>
      <c r="I299" s="296">
        <f>SUM(I12:I298)</f>
        <v>271409.07</v>
      </c>
      <c r="J299" s="297">
        <f>SUM(J12:J298)</f>
        <v>325690.84000000003</v>
      </c>
      <c r="K299" s="296"/>
      <c r="L299" s="298">
        <f>SUM(L12:L298)</f>
        <v>2389855.8199999998</v>
      </c>
      <c r="M299" s="299">
        <f>SUM(M12:M298)</f>
        <v>2867826.91</v>
      </c>
    </row>
    <row r="300" spans="1:61" s="289" customFormat="1" ht="20.25" customHeight="1" thickBot="1" x14ac:dyDescent="0.35">
      <c r="A300" s="571" t="s">
        <v>5737</v>
      </c>
      <c r="B300" s="572"/>
      <c r="C300" s="572"/>
      <c r="D300" s="572"/>
      <c r="E300" s="572"/>
      <c r="F300" s="572"/>
      <c r="G300" s="572"/>
      <c r="H300" s="288"/>
      <c r="I300" s="581">
        <f>I299+L299</f>
        <v>2661264.89</v>
      </c>
      <c r="J300" s="582"/>
      <c r="K300" s="582"/>
      <c r="L300" s="582"/>
      <c r="M300" s="583"/>
    </row>
    <row r="301" spans="1:61" s="289" customFormat="1" ht="20.25" customHeight="1" thickBot="1" x14ac:dyDescent="0.35">
      <c r="A301" s="571" t="s">
        <v>5738</v>
      </c>
      <c r="B301" s="572"/>
      <c r="C301" s="572"/>
      <c r="D301" s="572"/>
      <c r="E301" s="572"/>
      <c r="F301" s="572"/>
      <c r="G301" s="572"/>
      <c r="H301" s="288"/>
      <c r="I301" s="573">
        <f>J299+M299</f>
        <v>3193517.75</v>
      </c>
      <c r="J301" s="574"/>
      <c r="K301" s="574"/>
      <c r="L301" s="574"/>
      <c r="M301" s="575"/>
    </row>
  </sheetData>
  <autoFilter ref="A10:M301" xr:uid="{00000000-0001-0000-1C00-000000000000}">
    <filterColumn colId="2" showButton="0"/>
    <filterColumn colId="3" showButton="0"/>
  </autoFilter>
  <mergeCells count="300">
    <mergeCell ref="A193:G193"/>
    <mergeCell ref="A186:G186"/>
    <mergeCell ref="A280:G280"/>
    <mergeCell ref="A265:G265"/>
    <mergeCell ref="A259:G259"/>
    <mergeCell ref="A253:G253"/>
    <mergeCell ref="A252:G252"/>
    <mergeCell ref="A244:G244"/>
    <mergeCell ref="A235:G235"/>
    <mergeCell ref="A223:G223"/>
    <mergeCell ref="A222:G222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4:E194"/>
    <mergeCell ref="C205:E205"/>
    <mergeCell ref="C206:E206"/>
    <mergeCell ref="C207:E207"/>
    <mergeCell ref="C208:E208"/>
    <mergeCell ref="A2:M2"/>
    <mergeCell ref="A3:M3"/>
    <mergeCell ref="A5:M5"/>
    <mergeCell ref="C9:E9"/>
    <mergeCell ref="C10:E10"/>
    <mergeCell ref="A6:M6"/>
    <mergeCell ref="C7:G7"/>
    <mergeCell ref="C15:E15"/>
    <mergeCell ref="C16:E16"/>
    <mergeCell ref="A14:G14"/>
    <mergeCell ref="A11:G11"/>
    <mergeCell ref="C17:E17"/>
    <mergeCell ref="C18:E18"/>
    <mergeCell ref="C19:E19"/>
    <mergeCell ref="C12:E12"/>
    <mergeCell ref="C13:E13"/>
    <mergeCell ref="C25:E25"/>
    <mergeCell ref="A26:G26"/>
    <mergeCell ref="A20:G20"/>
    <mergeCell ref="C27:E27"/>
    <mergeCell ref="C28:E28"/>
    <mergeCell ref="C29:E29"/>
    <mergeCell ref="C21:E21"/>
    <mergeCell ref="C22:E22"/>
    <mergeCell ref="C23:E23"/>
    <mergeCell ref="C24:E24"/>
    <mergeCell ref="C35:E35"/>
    <mergeCell ref="A33:G33"/>
    <mergeCell ref="C36:E36"/>
    <mergeCell ref="C37:E37"/>
    <mergeCell ref="C38:E38"/>
    <mergeCell ref="C39:E39"/>
    <mergeCell ref="C30:E30"/>
    <mergeCell ref="C31:E31"/>
    <mergeCell ref="C32:E32"/>
    <mergeCell ref="C34:E34"/>
    <mergeCell ref="C45:E45"/>
    <mergeCell ref="C46:E46"/>
    <mergeCell ref="C47:E47"/>
    <mergeCell ref="C48:E48"/>
    <mergeCell ref="C49:E49"/>
    <mergeCell ref="C40:E40"/>
    <mergeCell ref="C42:E42"/>
    <mergeCell ref="C43:E43"/>
    <mergeCell ref="C44:E44"/>
    <mergeCell ref="A41:G41"/>
    <mergeCell ref="C55:E55"/>
    <mergeCell ref="C56:E56"/>
    <mergeCell ref="C57:E57"/>
    <mergeCell ref="C58:E58"/>
    <mergeCell ref="C59:E59"/>
    <mergeCell ref="C51:E51"/>
    <mergeCell ref="C52:E52"/>
    <mergeCell ref="C53:E53"/>
    <mergeCell ref="C54:E54"/>
    <mergeCell ref="A50:G50"/>
    <mergeCell ref="A60:G60"/>
    <mergeCell ref="C75:E75"/>
    <mergeCell ref="C77:E77"/>
    <mergeCell ref="C78:E78"/>
    <mergeCell ref="C79:E79"/>
    <mergeCell ref="C70:E70"/>
    <mergeCell ref="C71:E71"/>
    <mergeCell ref="C72:E72"/>
    <mergeCell ref="C73:E73"/>
    <mergeCell ref="C74:E74"/>
    <mergeCell ref="A76:G76"/>
    <mergeCell ref="C65:E65"/>
    <mergeCell ref="C66:E66"/>
    <mergeCell ref="C67:E67"/>
    <mergeCell ref="C68:E68"/>
    <mergeCell ref="C62:E62"/>
    <mergeCell ref="C63:E63"/>
    <mergeCell ref="C64:E64"/>
    <mergeCell ref="A69:G69"/>
    <mergeCell ref="A61:G61"/>
    <mergeCell ref="C85:E85"/>
    <mergeCell ref="C86:E86"/>
    <mergeCell ref="C87:E87"/>
    <mergeCell ref="C89:E89"/>
    <mergeCell ref="C80:E80"/>
    <mergeCell ref="C83:E83"/>
    <mergeCell ref="C84:E84"/>
    <mergeCell ref="A88:G88"/>
    <mergeCell ref="A82:G82"/>
    <mergeCell ref="A81:G81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A94:G94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A105:G105"/>
    <mergeCell ref="C115:E115"/>
    <mergeCell ref="C116:E116"/>
    <mergeCell ref="C118:E118"/>
    <mergeCell ref="C119:E119"/>
    <mergeCell ref="C110:E110"/>
    <mergeCell ref="C112:E112"/>
    <mergeCell ref="C113:E113"/>
    <mergeCell ref="C114:E114"/>
    <mergeCell ref="C125:E125"/>
    <mergeCell ref="A123:G123"/>
    <mergeCell ref="A117:G117"/>
    <mergeCell ref="A111:G111"/>
    <mergeCell ref="C126:E126"/>
    <mergeCell ref="C127:E127"/>
    <mergeCell ref="C128:E128"/>
    <mergeCell ref="C129:E129"/>
    <mergeCell ref="C120:E120"/>
    <mergeCell ref="C121:E121"/>
    <mergeCell ref="C122:E122"/>
    <mergeCell ref="C124:E124"/>
    <mergeCell ref="C135:E135"/>
    <mergeCell ref="C136:E136"/>
    <mergeCell ref="C139:E139"/>
    <mergeCell ref="C130:E130"/>
    <mergeCell ref="C131:E131"/>
    <mergeCell ref="C132:E132"/>
    <mergeCell ref="C133:E133"/>
    <mergeCell ref="C134:E134"/>
    <mergeCell ref="C145:E145"/>
    <mergeCell ref="C146:E146"/>
    <mergeCell ref="A138:G138"/>
    <mergeCell ref="A137:G137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55:E155"/>
    <mergeCell ref="A152:G152"/>
    <mergeCell ref="C156:E156"/>
    <mergeCell ref="C157:E157"/>
    <mergeCell ref="C158:E158"/>
    <mergeCell ref="C159:E159"/>
    <mergeCell ref="C150:E150"/>
    <mergeCell ref="C151:E151"/>
    <mergeCell ref="C153:E153"/>
    <mergeCell ref="C154:E154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A165:G165"/>
    <mergeCell ref="C175:E175"/>
    <mergeCell ref="C176:E176"/>
    <mergeCell ref="C177:E177"/>
    <mergeCell ref="C178:E178"/>
    <mergeCell ref="C179:E179"/>
    <mergeCell ref="C170:E170"/>
    <mergeCell ref="C171:E171"/>
    <mergeCell ref="C173:E173"/>
    <mergeCell ref="C174:E174"/>
    <mergeCell ref="A172:G172"/>
    <mergeCell ref="C185:E185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209:E209"/>
    <mergeCell ref="C200:E200"/>
    <mergeCell ref="C202:E202"/>
    <mergeCell ref="C203:E203"/>
    <mergeCell ref="C204:E204"/>
    <mergeCell ref="C215:E215"/>
    <mergeCell ref="C216:E216"/>
    <mergeCell ref="A210:G210"/>
    <mergeCell ref="A201:G201"/>
    <mergeCell ref="C217:E217"/>
    <mergeCell ref="C218:E218"/>
    <mergeCell ref="C219:E219"/>
    <mergeCell ref="C211:E211"/>
    <mergeCell ref="C212:E212"/>
    <mergeCell ref="C213:E213"/>
    <mergeCell ref="C214:E214"/>
    <mergeCell ref="C225:E225"/>
    <mergeCell ref="C226:E226"/>
    <mergeCell ref="C227:E227"/>
    <mergeCell ref="C228:E228"/>
    <mergeCell ref="C229:E229"/>
    <mergeCell ref="C220:E220"/>
    <mergeCell ref="C224:E224"/>
    <mergeCell ref="C236:E236"/>
    <mergeCell ref="C237:E237"/>
    <mergeCell ref="A221:G221"/>
    <mergeCell ref="C238:E238"/>
    <mergeCell ref="C239:E239"/>
    <mergeCell ref="C230:E230"/>
    <mergeCell ref="C231:E231"/>
    <mergeCell ref="C232:E232"/>
    <mergeCell ref="C233:E233"/>
    <mergeCell ref="C234:E23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55:E255"/>
    <mergeCell ref="C256:E256"/>
    <mergeCell ref="C257:E257"/>
    <mergeCell ref="C258:E258"/>
    <mergeCell ref="C250:E250"/>
    <mergeCell ref="C251:E251"/>
    <mergeCell ref="C254:E254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85:E285"/>
    <mergeCell ref="C286:E286"/>
    <mergeCell ref="C288:E288"/>
    <mergeCell ref="C289:E289"/>
    <mergeCell ref="C281:E281"/>
    <mergeCell ref="C282:E282"/>
    <mergeCell ref="C283:E283"/>
    <mergeCell ref="C284:E284"/>
    <mergeCell ref="C295:E295"/>
    <mergeCell ref="A287:G287"/>
    <mergeCell ref="I300:M300"/>
    <mergeCell ref="A301:G301"/>
    <mergeCell ref="I301:M301"/>
    <mergeCell ref="C296:E296"/>
    <mergeCell ref="C297:E297"/>
    <mergeCell ref="C298:E298"/>
    <mergeCell ref="C290:E290"/>
    <mergeCell ref="C291:E291"/>
    <mergeCell ref="C292:E292"/>
    <mergeCell ref="C293:E293"/>
    <mergeCell ref="C294:E294"/>
    <mergeCell ref="A299:G299"/>
    <mergeCell ref="A300:G300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Лист31">
    <tabColor theme="4" tint="0.59999389629810485"/>
    <pageSetUpPr fitToPage="1"/>
  </sheetPr>
  <dimension ref="A1:BI20"/>
  <sheetViews>
    <sheetView topLeftCell="A9" workbookViewId="0">
      <selection activeCell="I19" sqref="I19:M1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0.44140625" style="1" customWidth="1"/>
    <col min="4" max="4" width="15" style="1" customWidth="1"/>
    <col min="5" max="5" width="16.109375" style="1" customWidth="1"/>
    <col min="6" max="7" width="10.6640625" style="1" customWidth="1"/>
    <col min="8" max="8" width="15.6640625" style="1" customWidth="1"/>
    <col min="9" max="13" width="24.664062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7" width="172.5546875" style="2" hidden="1" customWidth="1"/>
    <col min="58" max="58" width="34.109375" style="2" hidden="1" customWidth="1"/>
    <col min="59" max="61" width="127.5546875" style="2" hidden="1" customWidth="1"/>
    <col min="62" max="16384" width="9.109375" style="1"/>
  </cols>
  <sheetData>
    <row r="1" spans="1:58" s="3" customFormat="1" ht="14.4" x14ac:dyDescent="0.3">
      <c r="A1" s="78" t="s">
        <v>5567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27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58" s="3" customFormat="1" ht="14.4" x14ac:dyDescent="0.3">
      <c r="A5" s="588" t="s">
        <v>5113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5113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8" s="3" customFormat="1" ht="30.75" customHeight="1" x14ac:dyDescent="0.3">
      <c r="A7" s="4"/>
      <c r="B7" s="8" t="s">
        <v>5</v>
      </c>
      <c r="C7" s="577" t="s">
        <v>5114</v>
      </c>
      <c r="D7" s="577"/>
      <c r="E7" s="577"/>
      <c r="F7" s="577"/>
      <c r="G7" s="577"/>
      <c r="H7" s="11"/>
      <c r="I7" s="46"/>
      <c r="J7" s="9"/>
      <c r="K7" s="9"/>
      <c r="L7" s="9"/>
      <c r="M7" s="9"/>
    </row>
    <row r="8" spans="1:58" s="3" customFormat="1" ht="15" thickBot="1" x14ac:dyDescent="0.35">
      <c r="A8" s="4"/>
      <c r="B8" s="8"/>
      <c r="C8" s="45"/>
      <c r="D8" s="45"/>
      <c r="E8" s="45"/>
      <c r="F8" s="46"/>
      <c r="G8" s="45"/>
      <c r="H8" s="46"/>
      <c r="I8" s="46"/>
      <c r="J8" s="9"/>
      <c r="K8" s="9"/>
      <c r="L8" s="9"/>
      <c r="M8" s="9"/>
    </row>
    <row r="9" spans="1:58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8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8" s="3" customFormat="1" ht="14.4" x14ac:dyDescent="0.3">
      <c r="A11" s="107"/>
      <c r="B11" s="107"/>
      <c r="C11" s="107"/>
      <c r="D11" s="107"/>
      <c r="E11" s="107"/>
      <c r="F11" s="108"/>
      <c r="G11" s="107"/>
      <c r="H11" s="115"/>
      <c r="I11" s="115"/>
      <c r="J11" s="110"/>
      <c r="K11" s="110"/>
      <c r="L11" s="110"/>
      <c r="M11" s="111"/>
    </row>
    <row r="12" spans="1:58" s="3" customFormat="1" ht="14.4" x14ac:dyDescent="0.3">
      <c r="A12" s="616" t="s">
        <v>4721</v>
      </c>
      <c r="B12" s="617"/>
      <c r="C12" s="617"/>
      <c r="D12" s="617"/>
      <c r="E12" s="617"/>
      <c r="F12" s="617"/>
      <c r="G12" s="617"/>
      <c r="H12" s="617"/>
      <c r="I12" s="617"/>
      <c r="J12" s="617"/>
      <c r="K12" s="617"/>
      <c r="L12" s="617"/>
      <c r="M12" s="618"/>
      <c r="BE12" s="14" t="s">
        <v>4721</v>
      </c>
    </row>
    <row r="13" spans="1:58" s="3" customFormat="1" ht="82.8" x14ac:dyDescent="0.3">
      <c r="A13" s="16" t="s">
        <v>15</v>
      </c>
      <c r="B13" s="17" t="s">
        <v>5115</v>
      </c>
      <c r="C13" s="568" t="s">
        <v>5116</v>
      </c>
      <c r="D13" s="568"/>
      <c r="E13" s="568"/>
      <c r="F13" s="16" t="s">
        <v>38</v>
      </c>
      <c r="G13" s="23">
        <v>30</v>
      </c>
      <c r="H13" s="23">
        <f>J13/G13</f>
        <v>368</v>
      </c>
      <c r="I13" s="23">
        <v>11029.41</v>
      </c>
      <c r="J13" s="19">
        <v>11029.41</v>
      </c>
      <c r="K13" s="19">
        <v>0</v>
      </c>
      <c r="L13" s="19">
        <v>0</v>
      </c>
      <c r="M13" s="19">
        <v>0</v>
      </c>
      <c r="BE13" s="14"/>
      <c r="BF13" s="21" t="s">
        <v>5116</v>
      </c>
    </row>
    <row r="14" spans="1:58" s="3" customFormat="1" ht="31.8" x14ac:dyDescent="0.3">
      <c r="A14" s="16" t="s">
        <v>20</v>
      </c>
      <c r="B14" s="17" t="s">
        <v>4730</v>
      </c>
      <c r="C14" s="568" t="s">
        <v>4731</v>
      </c>
      <c r="D14" s="568"/>
      <c r="E14" s="568"/>
      <c r="F14" s="16" t="s">
        <v>4732</v>
      </c>
      <c r="G14" s="24">
        <v>0.1</v>
      </c>
      <c r="H14" s="23">
        <f t="shared" ref="H14:H17" si="0">J14/G14</f>
        <v>14881</v>
      </c>
      <c r="I14" s="23">
        <v>1488.08</v>
      </c>
      <c r="J14" s="19">
        <v>1488.08</v>
      </c>
      <c r="K14" s="19">
        <v>0</v>
      </c>
      <c r="L14" s="19">
        <v>0</v>
      </c>
      <c r="M14" s="19">
        <v>0</v>
      </c>
      <c r="BE14" s="14"/>
      <c r="BF14" s="21" t="s">
        <v>4731</v>
      </c>
    </row>
    <row r="15" spans="1:58" s="3" customFormat="1" ht="31.8" x14ac:dyDescent="0.3">
      <c r="A15" s="16" t="s">
        <v>22</v>
      </c>
      <c r="B15" s="17" t="s">
        <v>5117</v>
      </c>
      <c r="C15" s="568" t="s">
        <v>5118</v>
      </c>
      <c r="D15" s="568"/>
      <c r="E15" s="568"/>
      <c r="F15" s="16" t="s">
        <v>38</v>
      </c>
      <c r="G15" s="23">
        <v>26</v>
      </c>
      <c r="H15" s="23">
        <f t="shared" si="0"/>
        <v>1095</v>
      </c>
      <c r="I15" s="23">
        <v>28466.63</v>
      </c>
      <c r="J15" s="19">
        <v>28466.63</v>
      </c>
      <c r="K15" s="19">
        <v>0</v>
      </c>
      <c r="L15" s="19">
        <v>0</v>
      </c>
      <c r="M15" s="19">
        <v>0</v>
      </c>
      <c r="BE15" s="14"/>
      <c r="BF15" s="21" t="s">
        <v>5118</v>
      </c>
    </row>
    <row r="16" spans="1:58" s="3" customFormat="1" ht="21.6" x14ac:dyDescent="0.3">
      <c r="A16" s="16" t="s">
        <v>27</v>
      </c>
      <c r="B16" s="17" t="s">
        <v>5119</v>
      </c>
      <c r="C16" s="568" t="s">
        <v>5120</v>
      </c>
      <c r="D16" s="568"/>
      <c r="E16" s="568"/>
      <c r="F16" s="16" t="s">
        <v>38</v>
      </c>
      <c r="G16" s="23">
        <v>2</v>
      </c>
      <c r="H16" s="23">
        <f t="shared" si="0"/>
        <v>23760</v>
      </c>
      <c r="I16" s="23">
        <v>47519.73</v>
      </c>
      <c r="J16" s="19">
        <v>47519.73</v>
      </c>
      <c r="K16" s="19">
        <v>0</v>
      </c>
      <c r="L16" s="19">
        <v>0</v>
      </c>
      <c r="M16" s="19">
        <v>0</v>
      </c>
      <c r="BE16" s="14"/>
      <c r="BF16" s="21" t="s">
        <v>5120</v>
      </c>
    </row>
    <row r="17" spans="1:58" s="3" customFormat="1" ht="21.6" x14ac:dyDescent="0.3">
      <c r="A17" s="16" t="s">
        <v>35</v>
      </c>
      <c r="B17" s="17" t="s">
        <v>5121</v>
      </c>
      <c r="C17" s="568" t="s">
        <v>5122</v>
      </c>
      <c r="D17" s="568"/>
      <c r="E17" s="568"/>
      <c r="F17" s="16" t="s">
        <v>38</v>
      </c>
      <c r="G17" s="23">
        <v>30</v>
      </c>
      <c r="H17" s="23">
        <f t="shared" si="0"/>
        <v>1149</v>
      </c>
      <c r="I17" s="23">
        <v>34460.18</v>
      </c>
      <c r="J17" s="19">
        <v>34460.18</v>
      </c>
      <c r="K17" s="19"/>
      <c r="L17" s="19">
        <v>0</v>
      </c>
      <c r="M17" s="19">
        <v>0</v>
      </c>
      <c r="BE17" s="14"/>
      <c r="BF17" s="21" t="s">
        <v>5122</v>
      </c>
    </row>
    <row r="18" spans="1:58" s="287" customFormat="1" ht="20.25" customHeight="1" x14ac:dyDescent="0.3">
      <c r="A18" s="578" t="s">
        <v>57</v>
      </c>
      <c r="B18" s="579"/>
      <c r="C18" s="579"/>
      <c r="D18" s="579"/>
      <c r="E18" s="579"/>
      <c r="F18" s="579"/>
      <c r="G18" s="579"/>
      <c r="H18" s="312"/>
      <c r="I18" s="296">
        <f>SUM(I13:I17)</f>
        <v>122964.03</v>
      </c>
      <c r="J18" s="297">
        <f>SUM(J13:J17)</f>
        <v>122964.03</v>
      </c>
      <c r="K18" s="296"/>
      <c r="L18" s="298">
        <f>SUM(L13:L17)</f>
        <v>0</v>
      </c>
      <c r="M18" s="299">
        <f>SUM(M13:M17)</f>
        <v>0</v>
      </c>
    </row>
    <row r="19" spans="1:58" s="289" customFormat="1" ht="20.25" customHeight="1" thickBot="1" x14ac:dyDescent="0.35">
      <c r="A19" s="571" t="s">
        <v>5737</v>
      </c>
      <c r="B19" s="572"/>
      <c r="C19" s="572"/>
      <c r="D19" s="572"/>
      <c r="E19" s="572"/>
      <c r="F19" s="572"/>
      <c r="G19" s="572"/>
      <c r="H19" s="288"/>
      <c r="I19" s="581">
        <f>I18+L18</f>
        <v>122964.03</v>
      </c>
      <c r="J19" s="582"/>
      <c r="K19" s="582"/>
      <c r="L19" s="582"/>
      <c r="M19" s="583"/>
    </row>
    <row r="20" spans="1:58" s="289" customFormat="1" ht="20.25" customHeight="1" thickBot="1" x14ac:dyDescent="0.35">
      <c r="A20" s="571" t="s">
        <v>5738</v>
      </c>
      <c r="B20" s="572"/>
      <c r="C20" s="572"/>
      <c r="D20" s="572"/>
      <c r="E20" s="572"/>
      <c r="F20" s="572"/>
      <c r="G20" s="572"/>
      <c r="H20" s="288"/>
      <c r="I20" s="573">
        <f>J18+M18</f>
        <v>122964.03</v>
      </c>
      <c r="J20" s="574"/>
      <c r="K20" s="574"/>
      <c r="L20" s="574"/>
      <c r="M20" s="575"/>
    </row>
  </sheetData>
  <autoFilter ref="A11:BI19" xr:uid="{00000000-0001-0000-2400-000000000000}"/>
  <mergeCells count="18">
    <mergeCell ref="C9:E9"/>
    <mergeCell ref="C10:E10"/>
    <mergeCell ref="C16:E16"/>
    <mergeCell ref="C17:E17"/>
    <mergeCell ref="A12:M12"/>
    <mergeCell ref="C13:E13"/>
    <mergeCell ref="C14:E14"/>
    <mergeCell ref="C15:E15"/>
    <mergeCell ref="A2:M2"/>
    <mergeCell ref="A3:M3"/>
    <mergeCell ref="A5:M5"/>
    <mergeCell ref="A6:M6"/>
    <mergeCell ref="C7:G7"/>
    <mergeCell ref="I19:M19"/>
    <mergeCell ref="A20:G20"/>
    <mergeCell ref="I20:M20"/>
    <mergeCell ref="A18:G18"/>
    <mergeCell ref="A19:G1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32">
    <tabColor theme="7" tint="0.59999389629810485"/>
    <pageSetUpPr fitToPage="1"/>
  </sheetPr>
  <dimension ref="A1:BM70"/>
  <sheetViews>
    <sheetView topLeftCell="A55" workbookViewId="0">
      <selection activeCell="M61" sqref="M61"/>
    </sheetView>
  </sheetViews>
  <sheetFormatPr defaultColWidth="9.109375" defaultRowHeight="11.25" customHeight="1" x14ac:dyDescent="0.2"/>
  <cols>
    <col min="1" max="1" width="9" style="1" customWidth="1"/>
    <col min="2" max="2" width="31.109375" style="1" customWidth="1"/>
    <col min="3" max="3" width="16" style="1" customWidth="1"/>
    <col min="4" max="5" width="15" style="1" customWidth="1"/>
    <col min="6" max="7" width="10.6640625" style="1" customWidth="1"/>
    <col min="8" max="8" width="15.33203125" style="52" customWidth="1"/>
    <col min="9" max="13" width="22" style="52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78" t="s">
        <v>5583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59" s="3" customFormat="1" ht="37.5" customHeight="1" x14ac:dyDescent="0.3">
      <c r="A2" s="587" t="s">
        <v>1770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1770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9" s="3" customFormat="1" ht="14.4" x14ac:dyDescent="0.3">
      <c r="A5" s="588" t="s">
        <v>3291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3291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9" s="3" customFormat="1" ht="14.4" x14ac:dyDescent="0.3">
      <c r="A7" s="4"/>
      <c r="B7" s="8" t="s">
        <v>5</v>
      </c>
      <c r="C7" s="577" t="s">
        <v>3292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9" s="3" customFormat="1" ht="15" thickBot="1" x14ac:dyDescent="0.35">
      <c r="A8" s="4"/>
      <c r="B8" s="8"/>
      <c r="C8" s="45"/>
      <c r="D8" s="45"/>
      <c r="E8" s="45"/>
      <c r="F8" s="46"/>
      <c r="G8" s="45"/>
      <c r="H8" s="53"/>
      <c r="I8" s="53"/>
      <c r="J8" s="88"/>
      <c r="K8" s="88"/>
      <c r="L8" s="88"/>
      <c r="M8" s="88"/>
    </row>
    <row r="9" spans="1:59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9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9" s="3" customFormat="1" ht="15" customHeight="1" x14ac:dyDescent="0.3">
      <c r="A11" s="601" t="s">
        <v>1299</v>
      </c>
      <c r="B11" s="602"/>
      <c r="C11" s="602"/>
      <c r="D11" s="602"/>
      <c r="E11" s="602"/>
      <c r="F11" s="602"/>
      <c r="G11" s="602"/>
      <c r="H11" s="82"/>
      <c r="I11" s="82"/>
      <c r="J11" s="82"/>
      <c r="K11" s="82"/>
      <c r="L11" s="82"/>
      <c r="M11" s="83"/>
      <c r="BE11" s="14" t="s">
        <v>1299</v>
      </c>
    </row>
    <row r="12" spans="1:59" s="3" customFormat="1" ht="15" customHeight="1" x14ac:dyDescent="0.3">
      <c r="A12" s="593" t="s">
        <v>3293</v>
      </c>
      <c r="B12" s="570"/>
      <c r="C12" s="570"/>
      <c r="D12" s="570"/>
      <c r="E12" s="570"/>
      <c r="F12" s="570"/>
      <c r="G12" s="570"/>
      <c r="H12" s="250"/>
      <c r="I12" s="250"/>
      <c r="J12" s="250"/>
      <c r="K12" s="250"/>
      <c r="L12" s="250"/>
      <c r="M12" s="251"/>
      <c r="BE12" s="14"/>
      <c r="BF12" s="15" t="s">
        <v>3293</v>
      </c>
    </row>
    <row r="13" spans="1:59" s="3" customFormat="1" ht="42" x14ac:dyDescent="0.3">
      <c r="A13" s="16" t="s">
        <v>15</v>
      </c>
      <c r="B13" s="17" t="s">
        <v>613</v>
      </c>
      <c r="C13" s="568" t="s">
        <v>614</v>
      </c>
      <c r="D13" s="568"/>
      <c r="E13" s="568"/>
      <c r="F13" s="16" t="s">
        <v>43</v>
      </c>
      <c r="G13" s="42">
        <v>3.5490000000000001E-2</v>
      </c>
      <c r="H13" s="55">
        <f>I13/G13</f>
        <v>54424.63</v>
      </c>
      <c r="I13" s="55">
        <f>J13/1.2</f>
        <v>1931.53</v>
      </c>
      <c r="J13" s="19">
        <v>2317.84</v>
      </c>
      <c r="K13" s="19">
        <f>L13/G13</f>
        <v>0</v>
      </c>
      <c r="L13" s="19">
        <f>M13/1.2</f>
        <v>0</v>
      </c>
      <c r="M13" s="19">
        <v>0</v>
      </c>
      <c r="BE13" s="14"/>
      <c r="BF13" s="15"/>
      <c r="BG13" s="21" t="s">
        <v>614</v>
      </c>
    </row>
    <row r="14" spans="1:59" s="3" customFormat="1" ht="42" x14ac:dyDescent="0.3">
      <c r="A14" s="16" t="s">
        <v>20</v>
      </c>
      <c r="B14" s="17" t="s">
        <v>48</v>
      </c>
      <c r="C14" s="568" t="s">
        <v>49</v>
      </c>
      <c r="D14" s="568"/>
      <c r="E14" s="568"/>
      <c r="F14" s="16" t="s">
        <v>50</v>
      </c>
      <c r="G14" s="30">
        <v>70.98</v>
      </c>
      <c r="H14" s="55">
        <f t="shared" ref="H14:H61" si="0">I14/G14</f>
        <v>693.07</v>
      </c>
      <c r="I14" s="55">
        <f t="shared" ref="I14:I61" si="1">J14/1.2</f>
        <v>49194.1</v>
      </c>
      <c r="J14" s="19">
        <v>59032.92</v>
      </c>
      <c r="K14" s="19">
        <f t="shared" ref="K14:K61" si="2">L14/G14</f>
        <v>0</v>
      </c>
      <c r="L14" s="19">
        <f t="shared" ref="L14:L61" si="3">M14/1.2</f>
        <v>0</v>
      </c>
      <c r="M14" s="19">
        <v>0</v>
      </c>
      <c r="BE14" s="14"/>
      <c r="BF14" s="15"/>
      <c r="BG14" s="21" t="s">
        <v>49</v>
      </c>
    </row>
    <row r="15" spans="1:59" s="3" customFormat="1" ht="15" customHeight="1" x14ac:dyDescent="0.3">
      <c r="A15" s="593" t="s">
        <v>1979</v>
      </c>
      <c r="B15" s="570"/>
      <c r="C15" s="570"/>
      <c r="D15" s="570"/>
      <c r="E15" s="570"/>
      <c r="F15" s="570"/>
      <c r="G15" s="570"/>
      <c r="H15" s="354"/>
      <c r="I15" s="354"/>
      <c r="J15" s="267"/>
      <c r="K15" s="267"/>
      <c r="L15" s="267"/>
      <c r="M15" s="267"/>
      <c r="BE15" s="14"/>
      <c r="BF15" s="15" t="s">
        <v>1979</v>
      </c>
      <c r="BG15" s="21"/>
    </row>
    <row r="16" spans="1:59" s="3" customFormat="1" ht="42" x14ac:dyDescent="0.3">
      <c r="A16" s="16" t="s">
        <v>22</v>
      </c>
      <c r="B16" s="17" t="s">
        <v>253</v>
      </c>
      <c r="C16" s="568" t="s">
        <v>254</v>
      </c>
      <c r="D16" s="568"/>
      <c r="E16" s="568"/>
      <c r="F16" s="16" t="s">
        <v>43</v>
      </c>
      <c r="G16" s="42">
        <v>9.41E-3</v>
      </c>
      <c r="H16" s="55">
        <f t="shared" si="0"/>
        <v>12933.05</v>
      </c>
      <c r="I16" s="55">
        <f t="shared" si="1"/>
        <v>121.7</v>
      </c>
      <c r="J16" s="19">
        <v>146.04</v>
      </c>
      <c r="K16" s="19">
        <f t="shared" si="2"/>
        <v>0</v>
      </c>
      <c r="L16" s="19">
        <f t="shared" si="3"/>
        <v>0</v>
      </c>
      <c r="M16" s="19">
        <v>0</v>
      </c>
      <c r="BE16" s="14"/>
      <c r="BF16" s="15"/>
      <c r="BG16" s="21" t="s">
        <v>254</v>
      </c>
    </row>
    <row r="17" spans="1:62" s="3" customFormat="1" ht="21.6" x14ac:dyDescent="0.3">
      <c r="A17" s="16" t="s">
        <v>27</v>
      </c>
      <c r="B17" s="17" t="s">
        <v>201</v>
      </c>
      <c r="C17" s="568" t="s">
        <v>79</v>
      </c>
      <c r="D17" s="568"/>
      <c r="E17" s="568"/>
      <c r="F17" s="16" t="s">
        <v>46</v>
      </c>
      <c r="G17" s="18">
        <v>10.351000000000001</v>
      </c>
      <c r="H17" s="55">
        <f t="shared" si="0"/>
        <v>0</v>
      </c>
      <c r="I17" s="55">
        <f t="shared" si="1"/>
        <v>0</v>
      </c>
      <c r="J17" s="19">
        <v>0</v>
      </c>
      <c r="K17" s="19">
        <f t="shared" si="2"/>
        <v>614.92999999999995</v>
      </c>
      <c r="L17" s="19">
        <f t="shared" si="3"/>
        <v>6365.13</v>
      </c>
      <c r="M17" s="19">
        <v>7638.15</v>
      </c>
      <c r="BE17" s="14"/>
      <c r="BF17" s="15"/>
      <c r="BG17" s="21" t="s">
        <v>79</v>
      </c>
    </row>
    <row r="18" spans="1:62" s="3" customFormat="1" ht="15" customHeight="1" x14ac:dyDescent="0.3">
      <c r="A18" s="601" t="s">
        <v>3294</v>
      </c>
      <c r="B18" s="602"/>
      <c r="C18" s="602"/>
      <c r="D18" s="602"/>
      <c r="E18" s="602"/>
      <c r="F18" s="602"/>
      <c r="G18" s="602"/>
      <c r="H18" s="101"/>
      <c r="I18" s="101"/>
      <c r="J18" s="102"/>
      <c r="K18" s="102"/>
      <c r="L18" s="102"/>
      <c r="M18" s="102"/>
      <c r="BE18" s="14" t="s">
        <v>3294</v>
      </c>
      <c r="BF18" s="15"/>
      <c r="BG18" s="21"/>
    </row>
    <row r="19" spans="1:62" s="3" customFormat="1" ht="15" customHeight="1" x14ac:dyDescent="0.3">
      <c r="A19" s="593" t="s">
        <v>1982</v>
      </c>
      <c r="B19" s="570"/>
      <c r="C19" s="570"/>
      <c r="D19" s="570"/>
      <c r="E19" s="570"/>
      <c r="F19" s="570"/>
      <c r="G19" s="570"/>
      <c r="H19" s="354"/>
      <c r="I19" s="354"/>
      <c r="J19" s="267"/>
      <c r="K19" s="267"/>
      <c r="L19" s="267"/>
      <c r="M19" s="267"/>
      <c r="BE19" s="14"/>
      <c r="BF19" s="15" t="s">
        <v>1982</v>
      </c>
      <c r="BG19" s="21"/>
    </row>
    <row r="20" spans="1:62" s="3" customFormat="1" ht="31.8" x14ac:dyDescent="0.3">
      <c r="A20" s="16" t="s">
        <v>35</v>
      </c>
      <c r="B20" s="17" t="s">
        <v>1179</v>
      </c>
      <c r="C20" s="568" t="s">
        <v>1180</v>
      </c>
      <c r="D20" s="568"/>
      <c r="E20" s="568"/>
      <c r="F20" s="16" t="s">
        <v>185</v>
      </c>
      <c r="G20" s="42">
        <v>0.11371000000000001</v>
      </c>
      <c r="H20" s="55">
        <f t="shared" si="0"/>
        <v>57384.84</v>
      </c>
      <c r="I20" s="55">
        <f t="shared" si="1"/>
        <v>6525.23</v>
      </c>
      <c r="J20" s="19">
        <v>7830.27</v>
      </c>
      <c r="K20" s="19">
        <f t="shared" si="2"/>
        <v>43419.05</v>
      </c>
      <c r="L20" s="19">
        <f t="shared" si="3"/>
        <v>4937.18</v>
      </c>
      <c r="M20" s="19">
        <v>5924.61</v>
      </c>
      <c r="BE20" s="14"/>
      <c r="BF20" s="15"/>
      <c r="BG20" s="21" t="s">
        <v>1180</v>
      </c>
    </row>
    <row r="21" spans="1:62" s="3" customFormat="1" ht="21.6" x14ac:dyDescent="0.3">
      <c r="A21" s="36" t="s">
        <v>75</v>
      </c>
      <c r="B21" s="37" t="s">
        <v>1181</v>
      </c>
      <c r="C21" s="599" t="s">
        <v>1182</v>
      </c>
      <c r="D21" s="599"/>
      <c r="E21" s="599"/>
      <c r="F21" s="38" t="s">
        <v>154</v>
      </c>
      <c r="G21" s="39" t="s">
        <v>33</v>
      </c>
      <c r="H21" s="55"/>
      <c r="I21" s="55"/>
      <c r="J21" s="19"/>
      <c r="K21" s="19"/>
      <c r="L21" s="19"/>
      <c r="M21" s="19"/>
      <c r="BE21" s="14"/>
      <c r="BF21" s="15"/>
      <c r="BG21" s="21"/>
      <c r="BH21" s="41" t="s">
        <v>1182</v>
      </c>
    </row>
    <row r="22" spans="1:62" s="3" customFormat="1" ht="20.399999999999999" x14ac:dyDescent="0.3">
      <c r="A22" s="25"/>
      <c r="B22" s="26" t="s">
        <v>644</v>
      </c>
      <c r="C22" s="600" t="s">
        <v>645</v>
      </c>
      <c r="D22" s="600"/>
      <c r="E22" s="600"/>
      <c r="F22" s="27" t="s">
        <v>67</v>
      </c>
      <c r="G22" s="22" t="s">
        <v>3295</v>
      </c>
      <c r="H22" s="55"/>
      <c r="I22" s="55"/>
      <c r="J22" s="19"/>
      <c r="K22" s="19"/>
      <c r="L22" s="19"/>
      <c r="M22" s="19"/>
      <c r="BE22" s="14"/>
      <c r="BF22" s="15"/>
      <c r="BG22" s="21"/>
      <c r="BH22" s="41"/>
      <c r="BI22" s="12" t="s">
        <v>645</v>
      </c>
    </row>
    <row r="23" spans="1:62" s="3" customFormat="1" ht="21.6" x14ac:dyDescent="0.3">
      <c r="A23" s="25" t="s">
        <v>126</v>
      </c>
      <c r="B23" s="26" t="s">
        <v>1984</v>
      </c>
      <c r="C23" s="600" t="s">
        <v>1985</v>
      </c>
      <c r="D23" s="600"/>
      <c r="E23" s="600"/>
      <c r="F23" s="27" t="s">
        <v>154</v>
      </c>
      <c r="G23" s="22" t="s">
        <v>3296</v>
      </c>
      <c r="H23" s="55"/>
      <c r="I23" s="55"/>
      <c r="J23" s="19"/>
      <c r="K23" s="19"/>
      <c r="L23" s="19"/>
      <c r="M23" s="19"/>
      <c r="BE23" s="14"/>
      <c r="BF23" s="15"/>
      <c r="BG23" s="21"/>
      <c r="BH23" s="41"/>
      <c r="BI23" s="12"/>
      <c r="BJ23" s="12" t="s">
        <v>1985</v>
      </c>
    </row>
    <row r="24" spans="1:62" s="3" customFormat="1" ht="15" customHeight="1" x14ac:dyDescent="0.3">
      <c r="A24" s="593" t="s">
        <v>1987</v>
      </c>
      <c r="B24" s="570"/>
      <c r="C24" s="570"/>
      <c r="D24" s="570"/>
      <c r="E24" s="570"/>
      <c r="F24" s="570"/>
      <c r="G24" s="570"/>
      <c r="H24" s="354"/>
      <c r="I24" s="354"/>
      <c r="J24" s="267"/>
      <c r="K24" s="267"/>
      <c r="L24" s="267"/>
      <c r="M24" s="267"/>
      <c r="BE24" s="14"/>
      <c r="BF24" s="15" t="s">
        <v>1987</v>
      </c>
      <c r="BG24" s="21"/>
      <c r="BH24" s="41"/>
      <c r="BI24" s="12"/>
      <c r="BJ24" s="12"/>
    </row>
    <row r="25" spans="1:62" s="3" customFormat="1" ht="14.4" x14ac:dyDescent="0.3">
      <c r="A25" s="16" t="s">
        <v>40</v>
      </c>
      <c r="B25" s="17" t="s">
        <v>148</v>
      </c>
      <c r="C25" s="568" t="s">
        <v>149</v>
      </c>
      <c r="D25" s="568"/>
      <c r="E25" s="568"/>
      <c r="F25" s="16" t="s">
        <v>122</v>
      </c>
      <c r="G25" s="29">
        <v>0.1095</v>
      </c>
      <c r="H25" s="55">
        <f t="shared" si="0"/>
        <v>179503.01</v>
      </c>
      <c r="I25" s="55">
        <f t="shared" si="1"/>
        <v>19655.580000000002</v>
      </c>
      <c r="J25" s="19">
        <v>23586.69</v>
      </c>
      <c r="K25" s="19">
        <f t="shared" si="2"/>
        <v>594830.78</v>
      </c>
      <c r="L25" s="19">
        <f t="shared" si="3"/>
        <v>65133.97</v>
      </c>
      <c r="M25" s="19">
        <v>78160.759999999995</v>
      </c>
      <c r="BE25" s="14"/>
      <c r="BF25" s="15"/>
      <c r="BG25" s="21" t="s">
        <v>149</v>
      </c>
      <c r="BH25" s="41"/>
      <c r="BI25" s="12"/>
      <c r="BJ25" s="12"/>
    </row>
    <row r="26" spans="1:62" s="3" customFormat="1" ht="20.399999999999999" x14ac:dyDescent="0.3">
      <c r="A26" s="25"/>
      <c r="B26" s="26" t="s">
        <v>150</v>
      </c>
      <c r="C26" s="600" t="s">
        <v>151</v>
      </c>
      <c r="D26" s="600"/>
      <c r="E26" s="600"/>
      <c r="F26" s="27" t="s">
        <v>46</v>
      </c>
      <c r="G26" s="22" t="s">
        <v>3297</v>
      </c>
      <c r="H26" s="55"/>
      <c r="I26" s="55"/>
      <c r="J26" s="19"/>
      <c r="K26" s="19"/>
      <c r="L26" s="19"/>
      <c r="M26" s="19"/>
      <c r="BE26" s="14"/>
      <c r="BF26" s="15"/>
      <c r="BG26" s="21"/>
      <c r="BH26" s="41"/>
      <c r="BI26" s="12" t="s">
        <v>151</v>
      </c>
      <c r="BJ26" s="12"/>
    </row>
    <row r="27" spans="1:62" s="3" customFormat="1" ht="20.399999999999999" x14ac:dyDescent="0.3">
      <c r="A27" s="25"/>
      <c r="B27" s="26" t="s">
        <v>152</v>
      </c>
      <c r="C27" s="600" t="s">
        <v>153</v>
      </c>
      <c r="D27" s="600"/>
      <c r="E27" s="600"/>
      <c r="F27" s="27" t="s">
        <v>154</v>
      </c>
      <c r="G27" s="22" t="s">
        <v>3298</v>
      </c>
      <c r="H27" s="55"/>
      <c r="I27" s="55"/>
      <c r="J27" s="19"/>
      <c r="K27" s="19"/>
      <c r="L27" s="19"/>
      <c r="M27" s="19"/>
      <c r="BE27" s="14"/>
      <c r="BF27" s="15"/>
      <c r="BG27" s="21"/>
      <c r="BH27" s="41"/>
      <c r="BI27" s="12" t="s">
        <v>153</v>
      </c>
      <c r="BJ27" s="12"/>
    </row>
    <row r="28" spans="1:62" s="3" customFormat="1" ht="20.399999999999999" x14ac:dyDescent="0.3">
      <c r="A28" s="36" t="s">
        <v>139</v>
      </c>
      <c r="B28" s="37" t="s">
        <v>155</v>
      </c>
      <c r="C28" s="599" t="s">
        <v>156</v>
      </c>
      <c r="D28" s="599"/>
      <c r="E28" s="599"/>
      <c r="F28" s="38" t="s">
        <v>46</v>
      </c>
      <c r="G28" s="39" t="s">
        <v>3299</v>
      </c>
      <c r="H28" s="55"/>
      <c r="I28" s="55"/>
      <c r="J28" s="19"/>
      <c r="K28" s="19"/>
      <c r="L28" s="19"/>
      <c r="M28" s="19"/>
      <c r="BE28" s="14"/>
      <c r="BF28" s="15"/>
      <c r="BG28" s="21"/>
      <c r="BH28" s="41" t="s">
        <v>156</v>
      </c>
      <c r="BI28" s="12"/>
      <c r="BJ28" s="12"/>
    </row>
    <row r="29" spans="1:62" s="3" customFormat="1" ht="21.6" x14ac:dyDescent="0.3">
      <c r="A29" s="25" t="s">
        <v>126</v>
      </c>
      <c r="B29" s="26" t="s">
        <v>1991</v>
      </c>
      <c r="C29" s="600" t="s">
        <v>1992</v>
      </c>
      <c r="D29" s="600"/>
      <c r="E29" s="600"/>
      <c r="F29" s="27" t="s">
        <v>46</v>
      </c>
      <c r="G29" s="22" t="s">
        <v>3299</v>
      </c>
      <c r="H29" s="55"/>
      <c r="I29" s="55"/>
      <c r="J29" s="19"/>
      <c r="K29" s="19"/>
      <c r="L29" s="19"/>
      <c r="M29" s="19"/>
      <c r="BE29" s="14"/>
      <c r="BF29" s="15"/>
      <c r="BG29" s="21"/>
      <c r="BH29" s="41"/>
      <c r="BI29" s="12"/>
      <c r="BJ29" s="12" t="s">
        <v>1992</v>
      </c>
    </row>
    <row r="30" spans="1:62" s="3" customFormat="1" ht="15" customHeight="1" x14ac:dyDescent="0.3">
      <c r="A30" s="593" t="s">
        <v>2012</v>
      </c>
      <c r="B30" s="570"/>
      <c r="C30" s="570"/>
      <c r="D30" s="570"/>
      <c r="E30" s="570"/>
      <c r="F30" s="570"/>
      <c r="G30" s="570"/>
      <c r="H30" s="354"/>
      <c r="I30" s="354"/>
      <c r="J30" s="267"/>
      <c r="K30" s="267"/>
      <c r="L30" s="267"/>
      <c r="M30" s="267"/>
      <c r="BE30" s="14"/>
      <c r="BF30" s="15" t="s">
        <v>2012</v>
      </c>
      <c r="BG30" s="21"/>
      <c r="BH30" s="41"/>
      <c r="BI30" s="12"/>
      <c r="BJ30" s="12"/>
    </row>
    <row r="31" spans="1:62" s="3" customFormat="1" ht="21.6" x14ac:dyDescent="0.3">
      <c r="A31" s="16" t="s">
        <v>47</v>
      </c>
      <c r="B31" s="17" t="s">
        <v>269</v>
      </c>
      <c r="C31" s="568" t="s">
        <v>270</v>
      </c>
      <c r="D31" s="568"/>
      <c r="E31" s="568"/>
      <c r="F31" s="16" t="s">
        <v>122</v>
      </c>
      <c r="G31" s="29">
        <v>0.3362</v>
      </c>
      <c r="H31" s="55">
        <f t="shared" si="0"/>
        <v>267226.86</v>
      </c>
      <c r="I31" s="55">
        <f t="shared" si="1"/>
        <v>89841.67</v>
      </c>
      <c r="J31" s="19">
        <v>107810</v>
      </c>
      <c r="K31" s="19">
        <f t="shared" si="2"/>
        <v>1109792.42</v>
      </c>
      <c r="L31" s="19">
        <f t="shared" si="3"/>
        <v>373112.21</v>
      </c>
      <c r="M31" s="19">
        <v>447734.65</v>
      </c>
      <c r="BE31" s="14"/>
      <c r="BF31" s="15"/>
      <c r="BG31" s="21" t="s">
        <v>270</v>
      </c>
      <c r="BH31" s="41"/>
      <c r="BI31" s="12"/>
      <c r="BJ31" s="12"/>
    </row>
    <row r="32" spans="1:62" s="3" customFormat="1" ht="20.399999999999999" x14ac:dyDescent="0.3">
      <c r="A32" s="25"/>
      <c r="B32" s="26" t="s">
        <v>150</v>
      </c>
      <c r="C32" s="600" t="s">
        <v>151</v>
      </c>
      <c r="D32" s="600"/>
      <c r="E32" s="600"/>
      <c r="F32" s="27" t="s">
        <v>46</v>
      </c>
      <c r="G32" s="22" t="s">
        <v>3300</v>
      </c>
      <c r="H32" s="55"/>
      <c r="I32" s="55"/>
      <c r="J32" s="19"/>
      <c r="K32" s="19"/>
      <c r="L32" s="19"/>
      <c r="M32" s="19"/>
      <c r="BE32" s="14"/>
      <c r="BF32" s="15"/>
      <c r="BG32" s="21"/>
      <c r="BH32" s="41"/>
      <c r="BI32" s="12" t="s">
        <v>151</v>
      </c>
      <c r="BJ32" s="12"/>
    </row>
    <row r="33" spans="1:62" s="3" customFormat="1" ht="20.399999999999999" x14ac:dyDescent="0.3">
      <c r="A33" s="25"/>
      <c r="B33" s="26" t="s">
        <v>152</v>
      </c>
      <c r="C33" s="600" t="s">
        <v>153</v>
      </c>
      <c r="D33" s="600"/>
      <c r="E33" s="600"/>
      <c r="F33" s="27" t="s">
        <v>154</v>
      </c>
      <c r="G33" s="22" t="s">
        <v>3301</v>
      </c>
      <c r="H33" s="55"/>
      <c r="I33" s="55"/>
      <c r="J33" s="19"/>
      <c r="K33" s="19"/>
      <c r="L33" s="19"/>
      <c r="M33" s="19"/>
      <c r="BE33" s="14"/>
      <c r="BF33" s="15"/>
      <c r="BG33" s="21"/>
      <c r="BH33" s="41"/>
      <c r="BI33" s="12" t="s">
        <v>153</v>
      </c>
      <c r="BJ33" s="12"/>
    </row>
    <row r="34" spans="1:62" s="3" customFormat="1" ht="20.399999999999999" x14ac:dyDescent="0.3">
      <c r="A34" s="25"/>
      <c r="B34" s="26" t="s">
        <v>273</v>
      </c>
      <c r="C34" s="600" t="s">
        <v>274</v>
      </c>
      <c r="D34" s="600"/>
      <c r="E34" s="600"/>
      <c r="F34" s="27" t="s">
        <v>67</v>
      </c>
      <c r="G34" s="22" t="s">
        <v>3302</v>
      </c>
      <c r="H34" s="55"/>
      <c r="I34" s="55"/>
      <c r="J34" s="19"/>
      <c r="K34" s="19"/>
      <c r="L34" s="19"/>
      <c r="M34" s="19"/>
      <c r="BE34" s="14"/>
      <c r="BF34" s="15"/>
      <c r="BG34" s="21"/>
      <c r="BH34" s="41"/>
      <c r="BI34" s="12" t="s">
        <v>274</v>
      </c>
      <c r="BJ34" s="12"/>
    </row>
    <row r="35" spans="1:62" s="3" customFormat="1" ht="20.399999999999999" x14ac:dyDescent="0.3">
      <c r="A35" s="25"/>
      <c r="B35" s="26" t="s">
        <v>73</v>
      </c>
      <c r="C35" s="600" t="s">
        <v>74</v>
      </c>
      <c r="D35" s="600"/>
      <c r="E35" s="600"/>
      <c r="F35" s="27" t="s">
        <v>67</v>
      </c>
      <c r="G35" s="22" t="s">
        <v>3303</v>
      </c>
      <c r="H35" s="55"/>
      <c r="I35" s="55"/>
      <c r="J35" s="19"/>
      <c r="K35" s="19"/>
      <c r="L35" s="19"/>
      <c r="M35" s="19"/>
      <c r="BE35" s="14"/>
      <c r="BF35" s="15"/>
      <c r="BG35" s="21"/>
      <c r="BH35" s="41"/>
      <c r="BI35" s="12" t="s">
        <v>74</v>
      </c>
      <c r="BJ35" s="12"/>
    </row>
    <row r="36" spans="1:62" s="3" customFormat="1" ht="21.6" x14ac:dyDescent="0.3">
      <c r="A36" s="25"/>
      <c r="B36" s="26" t="s">
        <v>277</v>
      </c>
      <c r="C36" s="600" t="s">
        <v>278</v>
      </c>
      <c r="D36" s="600"/>
      <c r="E36" s="600"/>
      <c r="F36" s="27" t="s">
        <v>67</v>
      </c>
      <c r="G36" s="22" t="s">
        <v>3304</v>
      </c>
      <c r="H36" s="55"/>
      <c r="I36" s="55"/>
      <c r="J36" s="19"/>
      <c r="K36" s="19"/>
      <c r="L36" s="19"/>
      <c r="M36" s="19"/>
      <c r="BE36" s="14"/>
      <c r="BF36" s="15"/>
      <c r="BG36" s="21"/>
      <c r="BH36" s="41"/>
      <c r="BI36" s="12" t="s">
        <v>278</v>
      </c>
      <c r="BJ36" s="12"/>
    </row>
    <row r="37" spans="1:62" s="3" customFormat="1" ht="20.399999999999999" x14ac:dyDescent="0.3">
      <c r="A37" s="36" t="s">
        <v>139</v>
      </c>
      <c r="B37" s="37" t="s">
        <v>155</v>
      </c>
      <c r="C37" s="599" t="s">
        <v>156</v>
      </c>
      <c r="D37" s="599"/>
      <c r="E37" s="599"/>
      <c r="F37" s="38" t="s">
        <v>46</v>
      </c>
      <c r="G37" s="39" t="s">
        <v>3305</v>
      </c>
      <c r="H37" s="55"/>
      <c r="I37" s="55"/>
      <c r="J37" s="19"/>
      <c r="K37" s="19"/>
      <c r="L37" s="19"/>
      <c r="M37" s="19"/>
      <c r="BE37" s="14"/>
      <c r="BF37" s="15"/>
      <c r="BG37" s="21"/>
      <c r="BH37" s="41" t="s">
        <v>156</v>
      </c>
      <c r="BI37" s="12"/>
      <c r="BJ37" s="12"/>
    </row>
    <row r="38" spans="1:62" s="3" customFormat="1" ht="21.6" x14ac:dyDescent="0.3">
      <c r="A38" s="25"/>
      <c r="B38" s="26" t="s">
        <v>281</v>
      </c>
      <c r="C38" s="600" t="s">
        <v>282</v>
      </c>
      <c r="D38" s="600"/>
      <c r="E38" s="600"/>
      <c r="F38" s="27" t="s">
        <v>67</v>
      </c>
      <c r="G38" s="22" t="s">
        <v>3306</v>
      </c>
      <c r="H38" s="55"/>
      <c r="I38" s="55"/>
      <c r="J38" s="19"/>
      <c r="K38" s="19"/>
      <c r="L38" s="19"/>
      <c r="M38" s="19"/>
      <c r="BE38" s="14"/>
      <c r="BF38" s="15"/>
      <c r="BG38" s="21"/>
      <c r="BH38" s="41"/>
      <c r="BI38" s="12" t="s">
        <v>282</v>
      </c>
      <c r="BJ38" s="12"/>
    </row>
    <row r="39" spans="1:62" s="3" customFormat="1" ht="20.399999999999999" x14ac:dyDescent="0.3">
      <c r="A39" s="36" t="s">
        <v>139</v>
      </c>
      <c r="B39" s="37" t="s">
        <v>284</v>
      </c>
      <c r="C39" s="599" t="s">
        <v>285</v>
      </c>
      <c r="D39" s="599"/>
      <c r="E39" s="599"/>
      <c r="F39" s="38" t="s">
        <v>67</v>
      </c>
      <c r="G39" s="39" t="s">
        <v>3307</v>
      </c>
      <c r="H39" s="55"/>
      <c r="I39" s="55"/>
      <c r="J39" s="19"/>
      <c r="K39" s="19"/>
      <c r="L39" s="19"/>
      <c r="M39" s="19"/>
      <c r="BE39" s="14"/>
      <c r="BF39" s="15"/>
      <c r="BG39" s="21"/>
      <c r="BH39" s="41" t="s">
        <v>285</v>
      </c>
      <c r="BI39" s="12"/>
      <c r="BJ39" s="12"/>
    </row>
    <row r="40" spans="1:62" s="3" customFormat="1" ht="31.8" x14ac:dyDescent="0.3">
      <c r="A40" s="25"/>
      <c r="B40" s="26" t="s">
        <v>287</v>
      </c>
      <c r="C40" s="600" t="s">
        <v>288</v>
      </c>
      <c r="D40" s="600"/>
      <c r="E40" s="600"/>
      <c r="F40" s="27" t="s">
        <v>46</v>
      </c>
      <c r="G40" s="22" t="s">
        <v>3308</v>
      </c>
      <c r="H40" s="55"/>
      <c r="I40" s="55"/>
      <c r="J40" s="19"/>
      <c r="K40" s="19"/>
      <c r="L40" s="19"/>
      <c r="M40" s="19"/>
      <c r="BE40" s="14"/>
      <c r="BF40" s="15"/>
      <c r="BG40" s="21"/>
      <c r="BH40" s="41"/>
      <c r="BI40" s="12" t="s">
        <v>288</v>
      </c>
      <c r="BJ40" s="12"/>
    </row>
    <row r="41" spans="1:62" s="3" customFormat="1" ht="20.399999999999999" x14ac:dyDescent="0.3">
      <c r="A41" s="25"/>
      <c r="B41" s="26" t="s">
        <v>290</v>
      </c>
      <c r="C41" s="600" t="s">
        <v>291</v>
      </c>
      <c r="D41" s="600"/>
      <c r="E41" s="600"/>
      <c r="F41" s="27" t="s">
        <v>154</v>
      </c>
      <c r="G41" s="22" t="s">
        <v>3309</v>
      </c>
      <c r="H41" s="55"/>
      <c r="I41" s="55"/>
      <c r="J41" s="19"/>
      <c r="K41" s="19"/>
      <c r="L41" s="19"/>
      <c r="M41" s="19"/>
      <c r="BE41" s="14"/>
      <c r="BF41" s="15"/>
      <c r="BG41" s="21"/>
      <c r="BH41" s="41"/>
      <c r="BI41" s="12" t="s">
        <v>291</v>
      </c>
      <c r="BJ41" s="12"/>
    </row>
    <row r="42" spans="1:62" s="3" customFormat="1" ht="21.6" x14ac:dyDescent="0.3">
      <c r="A42" s="25" t="s">
        <v>126</v>
      </c>
      <c r="B42" s="26" t="s">
        <v>2027</v>
      </c>
      <c r="C42" s="600" t="s">
        <v>2028</v>
      </c>
      <c r="D42" s="600"/>
      <c r="E42" s="600"/>
      <c r="F42" s="27" t="s">
        <v>46</v>
      </c>
      <c r="G42" s="22" t="s">
        <v>3305</v>
      </c>
      <c r="H42" s="55"/>
      <c r="I42" s="55"/>
      <c r="J42" s="19"/>
      <c r="K42" s="19"/>
      <c r="L42" s="19"/>
      <c r="M42" s="19"/>
      <c r="BE42" s="14"/>
      <c r="BF42" s="15"/>
      <c r="BG42" s="21"/>
      <c r="BH42" s="41"/>
      <c r="BI42" s="12"/>
      <c r="BJ42" s="12" t="s">
        <v>2028</v>
      </c>
    </row>
    <row r="43" spans="1:62" s="3" customFormat="1" ht="21.6" x14ac:dyDescent="0.3">
      <c r="A43" s="25" t="s">
        <v>126</v>
      </c>
      <c r="B43" s="26" t="s">
        <v>2029</v>
      </c>
      <c r="C43" s="600" t="s">
        <v>2030</v>
      </c>
      <c r="D43" s="600"/>
      <c r="E43" s="600"/>
      <c r="F43" s="27" t="s">
        <v>67</v>
      </c>
      <c r="G43" s="22" t="s">
        <v>3310</v>
      </c>
      <c r="H43" s="55"/>
      <c r="I43" s="55"/>
      <c r="J43" s="19"/>
      <c r="K43" s="19"/>
      <c r="L43" s="19"/>
      <c r="M43" s="19"/>
      <c r="BE43" s="14"/>
      <c r="BF43" s="15"/>
      <c r="BG43" s="21"/>
      <c r="BH43" s="41"/>
      <c r="BI43" s="12"/>
      <c r="BJ43" s="12" t="s">
        <v>2030</v>
      </c>
    </row>
    <row r="44" spans="1:62" s="3" customFormat="1" ht="21.6" x14ac:dyDescent="0.3">
      <c r="A44" s="25" t="s">
        <v>126</v>
      </c>
      <c r="B44" s="26" t="s">
        <v>2035</v>
      </c>
      <c r="C44" s="600" t="s">
        <v>2036</v>
      </c>
      <c r="D44" s="600"/>
      <c r="E44" s="600"/>
      <c r="F44" s="27" t="s">
        <v>67</v>
      </c>
      <c r="G44" s="22" t="s">
        <v>3311</v>
      </c>
      <c r="H44" s="55"/>
      <c r="I44" s="55"/>
      <c r="J44" s="19"/>
      <c r="K44" s="19"/>
      <c r="L44" s="19"/>
      <c r="M44" s="19"/>
      <c r="BE44" s="14"/>
      <c r="BF44" s="15"/>
      <c r="BG44" s="21"/>
      <c r="BH44" s="41"/>
      <c r="BI44" s="12"/>
      <c r="BJ44" s="12" t="s">
        <v>2036</v>
      </c>
    </row>
    <row r="45" spans="1:62" s="3" customFormat="1" ht="21.6" x14ac:dyDescent="0.3">
      <c r="A45" s="25" t="s">
        <v>126</v>
      </c>
      <c r="B45" s="26" t="s">
        <v>2039</v>
      </c>
      <c r="C45" s="600" t="s">
        <v>2040</v>
      </c>
      <c r="D45" s="600"/>
      <c r="E45" s="600"/>
      <c r="F45" s="27" t="s">
        <v>67</v>
      </c>
      <c r="G45" s="22" t="s">
        <v>3312</v>
      </c>
      <c r="H45" s="55"/>
      <c r="I45" s="55"/>
      <c r="J45" s="19"/>
      <c r="K45" s="19"/>
      <c r="L45" s="19"/>
      <c r="M45" s="19"/>
      <c r="BE45" s="14"/>
      <c r="BF45" s="15"/>
      <c r="BG45" s="21"/>
      <c r="BH45" s="41"/>
      <c r="BI45" s="12"/>
      <c r="BJ45" s="12" t="s">
        <v>2040</v>
      </c>
    </row>
    <row r="46" spans="1:62" s="3" customFormat="1" ht="31.8" x14ac:dyDescent="0.3">
      <c r="A46" s="16" t="s">
        <v>52</v>
      </c>
      <c r="B46" s="17" t="s">
        <v>2023</v>
      </c>
      <c r="C46" s="568" t="s">
        <v>2024</v>
      </c>
      <c r="D46" s="568"/>
      <c r="E46" s="568"/>
      <c r="F46" s="16" t="s">
        <v>307</v>
      </c>
      <c r="G46" s="30">
        <v>33.619999999999997</v>
      </c>
      <c r="H46" s="55">
        <f t="shared" si="0"/>
        <v>0</v>
      </c>
      <c r="I46" s="55">
        <f t="shared" si="1"/>
        <v>0</v>
      </c>
      <c r="J46" s="19">
        <v>0</v>
      </c>
      <c r="K46" s="19">
        <f t="shared" si="2"/>
        <v>74.42</v>
      </c>
      <c r="L46" s="19">
        <f t="shared" si="3"/>
        <v>2501.9699999999998</v>
      </c>
      <c r="M46" s="19">
        <v>3002.36</v>
      </c>
      <c r="BE46" s="14"/>
      <c r="BF46" s="15"/>
      <c r="BG46" s="21" t="s">
        <v>2024</v>
      </c>
      <c r="BH46" s="41"/>
      <c r="BI46" s="12"/>
      <c r="BJ46" s="12"/>
    </row>
    <row r="47" spans="1:62" s="3" customFormat="1" ht="31.8" x14ac:dyDescent="0.3">
      <c r="A47" s="16" t="s">
        <v>55</v>
      </c>
      <c r="B47" s="17" t="s">
        <v>2025</v>
      </c>
      <c r="C47" s="568" t="s">
        <v>2026</v>
      </c>
      <c r="D47" s="568"/>
      <c r="E47" s="568"/>
      <c r="F47" s="16" t="s">
        <v>307</v>
      </c>
      <c r="G47" s="30">
        <v>33.619999999999997</v>
      </c>
      <c r="H47" s="55">
        <f t="shared" si="0"/>
        <v>0</v>
      </c>
      <c r="I47" s="55">
        <f t="shared" si="1"/>
        <v>0</v>
      </c>
      <c r="J47" s="19">
        <v>0</v>
      </c>
      <c r="K47" s="19">
        <f t="shared" si="2"/>
        <v>223.15</v>
      </c>
      <c r="L47" s="19">
        <f t="shared" si="3"/>
        <v>7502.44</v>
      </c>
      <c r="M47" s="19">
        <v>9002.93</v>
      </c>
      <c r="BE47" s="14"/>
      <c r="BF47" s="15"/>
      <c r="BG47" s="21" t="s">
        <v>2026</v>
      </c>
      <c r="BH47" s="41"/>
      <c r="BI47" s="12"/>
      <c r="BJ47" s="12"/>
    </row>
    <row r="48" spans="1:62" s="3" customFormat="1" ht="15" customHeight="1" x14ac:dyDescent="0.3">
      <c r="A48" s="593" t="s">
        <v>3313</v>
      </c>
      <c r="B48" s="570"/>
      <c r="C48" s="570"/>
      <c r="D48" s="570"/>
      <c r="E48" s="570"/>
      <c r="F48" s="570"/>
      <c r="G48" s="570"/>
      <c r="H48" s="354"/>
      <c r="I48" s="354"/>
      <c r="J48" s="267"/>
      <c r="K48" s="267"/>
      <c r="L48" s="267"/>
      <c r="M48" s="267"/>
      <c r="BE48" s="14"/>
      <c r="BF48" s="15" t="s">
        <v>3313</v>
      </c>
      <c r="BG48" s="21"/>
      <c r="BH48" s="41"/>
      <c r="BI48" s="12"/>
      <c r="BJ48" s="12"/>
    </row>
    <row r="49" spans="1:62" s="3" customFormat="1" ht="21.6" x14ac:dyDescent="0.3">
      <c r="A49" s="16" t="s">
        <v>56</v>
      </c>
      <c r="B49" s="17" t="s">
        <v>3314</v>
      </c>
      <c r="C49" s="568" t="s">
        <v>3315</v>
      </c>
      <c r="D49" s="568"/>
      <c r="E49" s="568"/>
      <c r="F49" s="16" t="s">
        <v>67</v>
      </c>
      <c r="G49" s="29">
        <v>0.17419999999999999</v>
      </c>
      <c r="H49" s="55">
        <f t="shared" si="0"/>
        <v>68421.990000000005</v>
      </c>
      <c r="I49" s="55">
        <f t="shared" si="1"/>
        <v>11919.11</v>
      </c>
      <c r="J49" s="19">
        <v>14302.93</v>
      </c>
      <c r="K49" s="19">
        <f t="shared" si="2"/>
        <v>99937.03</v>
      </c>
      <c r="L49" s="19">
        <f t="shared" si="3"/>
        <v>17409.03</v>
      </c>
      <c r="M49" s="19">
        <v>20890.830000000002</v>
      </c>
      <c r="BE49" s="14"/>
      <c r="BF49" s="15"/>
      <c r="BG49" s="21" t="s">
        <v>3315</v>
      </c>
      <c r="BH49" s="41"/>
      <c r="BI49" s="12"/>
      <c r="BJ49" s="12"/>
    </row>
    <row r="50" spans="1:62" s="3" customFormat="1" ht="20.399999999999999" x14ac:dyDescent="0.3">
      <c r="A50" s="36" t="s">
        <v>139</v>
      </c>
      <c r="B50" s="37" t="s">
        <v>2044</v>
      </c>
      <c r="C50" s="599" t="s">
        <v>2045</v>
      </c>
      <c r="D50" s="599"/>
      <c r="E50" s="599"/>
      <c r="F50" s="38" t="s">
        <v>67</v>
      </c>
      <c r="G50" s="39" t="s">
        <v>3316</v>
      </c>
      <c r="H50" s="55"/>
      <c r="I50" s="55"/>
      <c r="J50" s="19"/>
      <c r="K50" s="19"/>
      <c r="L50" s="19"/>
      <c r="M50" s="19"/>
      <c r="BE50" s="14"/>
      <c r="BF50" s="15"/>
      <c r="BG50" s="21"/>
      <c r="BH50" s="41" t="s">
        <v>2045</v>
      </c>
      <c r="BI50" s="12"/>
      <c r="BJ50" s="12"/>
    </row>
    <row r="51" spans="1:62" s="3" customFormat="1" ht="42" x14ac:dyDescent="0.3">
      <c r="A51" s="25" t="s">
        <v>126</v>
      </c>
      <c r="B51" s="26" t="s">
        <v>3317</v>
      </c>
      <c r="C51" s="600" t="s">
        <v>3318</v>
      </c>
      <c r="D51" s="600"/>
      <c r="E51" s="600"/>
      <c r="F51" s="27" t="s">
        <v>67</v>
      </c>
      <c r="G51" s="22" t="s">
        <v>3316</v>
      </c>
      <c r="H51" s="55"/>
      <c r="I51" s="55"/>
      <c r="J51" s="19"/>
      <c r="K51" s="19"/>
      <c r="L51" s="19"/>
      <c r="M51" s="19"/>
      <c r="BE51" s="14"/>
      <c r="BF51" s="15"/>
      <c r="BG51" s="21"/>
      <c r="BH51" s="41"/>
      <c r="BI51" s="12"/>
      <c r="BJ51" s="12" t="s">
        <v>3318</v>
      </c>
    </row>
    <row r="52" spans="1:62" s="3" customFormat="1" ht="15" customHeight="1" x14ac:dyDescent="0.3">
      <c r="A52" s="593" t="s">
        <v>2089</v>
      </c>
      <c r="B52" s="570"/>
      <c r="C52" s="570"/>
      <c r="D52" s="570"/>
      <c r="E52" s="570"/>
      <c r="F52" s="570"/>
      <c r="G52" s="570"/>
      <c r="H52" s="354"/>
      <c r="I52" s="354"/>
      <c r="J52" s="267"/>
      <c r="K52" s="267"/>
      <c r="L52" s="267"/>
      <c r="M52" s="267"/>
      <c r="BE52" s="14"/>
      <c r="BF52" s="15" t="s">
        <v>2089</v>
      </c>
      <c r="BG52" s="21"/>
      <c r="BH52" s="41"/>
      <c r="BI52" s="12"/>
      <c r="BJ52" s="12"/>
    </row>
    <row r="53" spans="1:62" s="3" customFormat="1" ht="21.6" x14ac:dyDescent="0.3">
      <c r="A53" s="16" t="s">
        <v>162</v>
      </c>
      <c r="B53" s="17" t="s">
        <v>2090</v>
      </c>
      <c r="C53" s="568" t="s">
        <v>2091</v>
      </c>
      <c r="D53" s="568"/>
      <c r="E53" s="568"/>
      <c r="F53" s="16" t="s">
        <v>325</v>
      </c>
      <c r="G53" s="29">
        <v>2.3400000000000001E-2</v>
      </c>
      <c r="H53" s="55">
        <f t="shared" si="0"/>
        <v>0</v>
      </c>
      <c r="I53" s="55">
        <f t="shared" si="1"/>
        <v>0</v>
      </c>
      <c r="J53" s="19">
        <v>0</v>
      </c>
      <c r="K53" s="19">
        <f t="shared" si="2"/>
        <v>1558.97</v>
      </c>
      <c r="L53" s="19">
        <f t="shared" si="3"/>
        <v>36.479999999999997</v>
      </c>
      <c r="M53" s="19">
        <v>43.77</v>
      </c>
      <c r="BE53" s="14"/>
      <c r="BF53" s="15"/>
      <c r="BG53" s="21" t="s">
        <v>2091</v>
      </c>
      <c r="BH53" s="41"/>
      <c r="BI53" s="12"/>
      <c r="BJ53" s="12"/>
    </row>
    <row r="54" spans="1:62" s="3" customFormat="1" ht="20.399999999999999" x14ac:dyDescent="0.3">
      <c r="A54" s="25"/>
      <c r="B54" s="26" t="s">
        <v>411</v>
      </c>
      <c r="C54" s="600" t="s">
        <v>412</v>
      </c>
      <c r="D54" s="600"/>
      <c r="E54" s="600"/>
      <c r="F54" s="27" t="s">
        <v>67</v>
      </c>
      <c r="G54" s="22" t="s">
        <v>3319</v>
      </c>
      <c r="H54" s="55"/>
      <c r="I54" s="55"/>
      <c r="J54" s="19"/>
      <c r="K54" s="19"/>
      <c r="L54" s="19"/>
      <c r="M54" s="19"/>
      <c r="BE54" s="14"/>
      <c r="BF54" s="15"/>
      <c r="BG54" s="21"/>
      <c r="BH54" s="41"/>
      <c r="BI54" s="12" t="s">
        <v>412</v>
      </c>
      <c r="BJ54" s="12"/>
    </row>
    <row r="55" spans="1:62" s="3" customFormat="1" ht="20.399999999999999" x14ac:dyDescent="0.3">
      <c r="A55" s="25"/>
      <c r="B55" s="26" t="s">
        <v>2093</v>
      </c>
      <c r="C55" s="600" t="s">
        <v>2094</v>
      </c>
      <c r="D55" s="600"/>
      <c r="E55" s="600"/>
      <c r="F55" s="27" t="s">
        <v>67</v>
      </c>
      <c r="G55" s="22" t="s">
        <v>3320</v>
      </c>
      <c r="H55" s="55"/>
      <c r="I55" s="55"/>
      <c r="J55" s="19"/>
      <c r="K55" s="19"/>
      <c r="L55" s="19"/>
      <c r="M55" s="19"/>
      <c r="BE55" s="14"/>
      <c r="BF55" s="15"/>
      <c r="BG55" s="21"/>
      <c r="BH55" s="41"/>
      <c r="BI55" s="12" t="s">
        <v>2094</v>
      </c>
      <c r="BJ55" s="12"/>
    </row>
    <row r="56" spans="1:62" s="3" customFormat="1" ht="15" customHeight="1" x14ac:dyDescent="0.3">
      <c r="A56" s="593" t="s">
        <v>3321</v>
      </c>
      <c r="B56" s="570"/>
      <c r="C56" s="570"/>
      <c r="D56" s="570"/>
      <c r="E56" s="570"/>
      <c r="F56" s="570"/>
      <c r="G56" s="570"/>
      <c r="H56" s="354"/>
      <c r="I56" s="354"/>
      <c r="J56" s="267"/>
      <c r="K56" s="267"/>
      <c r="L56" s="267"/>
      <c r="M56" s="267"/>
      <c r="BE56" s="14"/>
      <c r="BF56" s="15" t="s">
        <v>3321</v>
      </c>
      <c r="BG56" s="21"/>
      <c r="BH56" s="41"/>
      <c r="BI56" s="12"/>
      <c r="BJ56" s="12"/>
    </row>
    <row r="57" spans="1:62" s="3" customFormat="1" ht="21.6" x14ac:dyDescent="0.3">
      <c r="A57" s="16" t="s">
        <v>165</v>
      </c>
      <c r="B57" s="17" t="s">
        <v>2097</v>
      </c>
      <c r="C57" s="568" t="s">
        <v>2098</v>
      </c>
      <c r="D57" s="568"/>
      <c r="E57" s="568"/>
      <c r="F57" s="16" t="s">
        <v>325</v>
      </c>
      <c r="G57" s="29">
        <v>2.3400000000000001E-2</v>
      </c>
      <c r="H57" s="55">
        <f t="shared" si="0"/>
        <v>0</v>
      </c>
      <c r="I57" s="55">
        <f t="shared" si="1"/>
        <v>0</v>
      </c>
      <c r="J57" s="19">
        <v>0</v>
      </c>
      <c r="K57" s="19">
        <f t="shared" si="2"/>
        <v>2832.48</v>
      </c>
      <c r="L57" s="19">
        <f t="shared" si="3"/>
        <v>66.28</v>
      </c>
      <c r="M57" s="19">
        <v>79.53</v>
      </c>
      <c r="BE57" s="14"/>
      <c r="BF57" s="15"/>
      <c r="BG57" s="21" t="s">
        <v>2098</v>
      </c>
      <c r="BH57" s="41"/>
      <c r="BI57" s="12"/>
      <c r="BJ57" s="12"/>
    </row>
    <row r="58" spans="1:62" s="3" customFormat="1" ht="20.399999999999999" x14ac:dyDescent="0.3">
      <c r="A58" s="25"/>
      <c r="B58" s="26" t="s">
        <v>2099</v>
      </c>
      <c r="C58" s="600" t="s">
        <v>2100</v>
      </c>
      <c r="D58" s="600"/>
      <c r="E58" s="600"/>
      <c r="F58" s="27" t="s">
        <v>67</v>
      </c>
      <c r="G58" s="22" t="s">
        <v>3322</v>
      </c>
      <c r="H58" s="55"/>
      <c r="I58" s="55"/>
      <c r="J58" s="19"/>
      <c r="K58" s="19"/>
      <c r="L58" s="19"/>
      <c r="M58" s="19"/>
      <c r="BE58" s="14"/>
      <c r="BF58" s="15"/>
      <c r="BG58" s="21"/>
      <c r="BH58" s="41"/>
      <c r="BI58" s="12" t="s">
        <v>2100</v>
      </c>
      <c r="BJ58" s="12"/>
    </row>
    <row r="59" spans="1:62" s="3" customFormat="1" ht="20.399999999999999" x14ac:dyDescent="0.3">
      <c r="A59" s="25"/>
      <c r="B59" s="26" t="s">
        <v>349</v>
      </c>
      <c r="C59" s="600" t="s">
        <v>350</v>
      </c>
      <c r="D59" s="600"/>
      <c r="E59" s="600"/>
      <c r="F59" s="27" t="s">
        <v>72</v>
      </c>
      <c r="G59" s="22" t="s">
        <v>3323</v>
      </c>
      <c r="H59" s="55"/>
      <c r="I59" s="55"/>
      <c r="J59" s="19"/>
      <c r="K59" s="19"/>
      <c r="L59" s="19"/>
      <c r="M59" s="19"/>
      <c r="BE59" s="14"/>
      <c r="BF59" s="15"/>
      <c r="BG59" s="21"/>
      <c r="BH59" s="41"/>
      <c r="BI59" s="12" t="s">
        <v>350</v>
      </c>
      <c r="BJ59" s="12"/>
    </row>
    <row r="60" spans="1:62" s="3" customFormat="1" ht="15" customHeight="1" x14ac:dyDescent="0.3">
      <c r="A60" s="593" t="s">
        <v>2278</v>
      </c>
      <c r="B60" s="570"/>
      <c r="C60" s="570"/>
      <c r="D60" s="570"/>
      <c r="E60" s="570"/>
      <c r="F60" s="570"/>
      <c r="G60" s="570"/>
      <c r="H60" s="354"/>
      <c r="I60" s="354"/>
      <c r="J60" s="267"/>
      <c r="K60" s="267"/>
      <c r="L60" s="267"/>
      <c r="M60" s="267"/>
      <c r="BE60" s="14"/>
      <c r="BF60" s="15" t="s">
        <v>2278</v>
      </c>
      <c r="BG60" s="21"/>
      <c r="BH60" s="41"/>
      <c r="BI60" s="12"/>
      <c r="BJ60" s="12"/>
    </row>
    <row r="61" spans="1:62" s="3" customFormat="1" ht="42" x14ac:dyDescent="0.3">
      <c r="A61" s="16" t="s">
        <v>166</v>
      </c>
      <c r="B61" s="17" t="s">
        <v>323</v>
      </c>
      <c r="C61" s="568" t="s">
        <v>324</v>
      </c>
      <c r="D61" s="568"/>
      <c r="E61" s="568"/>
      <c r="F61" s="16" t="s">
        <v>325</v>
      </c>
      <c r="G61" s="29">
        <v>8.2199999999999995E-2</v>
      </c>
      <c r="H61" s="55">
        <f t="shared" si="0"/>
        <v>29157.3</v>
      </c>
      <c r="I61" s="55">
        <f t="shared" si="1"/>
        <v>2396.73</v>
      </c>
      <c r="J61" s="19">
        <v>2876.08</v>
      </c>
      <c r="K61" s="19">
        <f t="shared" si="2"/>
        <v>30202.19</v>
      </c>
      <c r="L61" s="19">
        <f t="shared" si="3"/>
        <v>2482.62</v>
      </c>
      <c r="M61" s="19">
        <v>2979.14</v>
      </c>
      <c r="BE61" s="14"/>
      <c r="BF61" s="15"/>
      <c r="BG61" s="21" t="s">
        <v>324</v>
      </c>
      <c r="BH61" s="41"/>
      <c r="BI61" s="12"/>
      <c r="BJ61" s="12"/>
    </row>
    <row r="62" spans="1:62" s="3" customFormat="1" ht="20.399999999999999" x14ac:dyDescent="0.3">
      <c r="A62" s="36" t="s">
        <v>139</v>
      </c>
      <c r="B62" s="37" t="s">
        <v>326</v>
      </c>
      <c r="C62" s="599" t="s">
        <v>327</v>
      </c>
      <c r="D62" s="599"/>
      <c r="E62" s="599"/>
      <c r="F62" s="38" t="s">
        <v>67</v>
      </c>
      <c r="G62" s="39" t="s">
        <v>3324</v>
      </c>
      <c r="H62" s="55"/>
      <c r="I62" s="55"/>
      <c r="J62" s="19"/>
      <c r="K62" s="19"/>
      <c r="L62" s="19"/>
      <c r="M62" s="19"/>
      <c r="BE62" s="14"/>
      <c r="BF62" s="15"/>
      <c r="BG62" s="21"/>
      <c r="BH62" s="41" t="s">
        <v>327</v>
      </c>
      <c r="BI62" s="12"/>
      <c r="BJ62" s="12"/>
    </row>
    <row r="63" spans="1:62" s="3" customFormat="1" ht="20.399999999999999" x14ac:dyDescent="0.3">
      <c r="A63" s="36" t="s">
        <v>139</v>
      </c>
      <c r="B63" s="37" t="s">
        <v>329</v>
      </c>
      <c r="C63" s="599" t="s">
        <v>330</v>
      </c>
      <c r="D63" s="599"/>
      <c r="E63" s="599"/>
      <c r="F63" s="38" t="s">
        <v>67</v>
      </c>
      <c r="G63" s="39" t="s">
        <v>3325</v>
      </c>
      <c r="H63" s="55"/>
      <c r="I63" s="55"/>
      <c r="J63" s="19"/>
      <c r="K63" s="19"/>
      <c r="L63" s="19"/>
      <c r="M63" s="19"/>
      <c r="BE63" s="14"/>
      <c r="BF63" s="15"/>
      <c r="BG63" s="21"/>
      <c r="BH63" s="41" t="s">
        <v>330</v>
      </c>
      <c r="BI63" s="12"/>
      <c r="BJ63" s="12"/>
    </row>
    <row r="64" spans="1:62" s="3" customFormat="1" ht="20.399999999999999" x14ac:dyDescent="0.3">
      <c r="A64" s="25"/>
      <c r="B64" s="26" t="s">
        <v>332</v>
      </c>
      <c r="C64" s="600" t="s">
        <v>333</v>
      </c>
      <c r="D64" s="600"/>
      <c r="E64" s="600"/>
      <c r="F64" s="27" t="s">
        <v>67</v>
      </c>
      <c r="G64" s="22" t="s">
        <v>3326</v>
      </c>
      <c r="H64" s="55"/>
      <c r="I64" s="55"/>
      <c r="J64" s="19"/>
      <c r="K64" s="19"/>
      <c r="L64" s="19"/>
      <c r="M64" s="19"/>
      <c r="BE64" s="14"/>
      <c r="BF64" s="15"/>
      <c r="BG64" s="21"/>
      <c r="BH64" s="41"/>
      <c r="BI64" s="12" t="s">
        <v>333</v>
      </c>
      <c r="BJ64" s="12"/>
    </row>
    <row r="65" spans="1:62" s="3" customFormat="1" ht="20.399999999999999" x14ac:dyDescent="0.3">
      <c r="A65" s="25"/>
      <c r="B65" s="26" t="s">
        <v>335</v>
      </c>
      <c r="C65" s="600" t="s">
        <v>336</v>
      </c>
      <c r="D65" s="600"/>
      <c r="E65" s="600"/>
      <c r="F65" s="27" t="s">
        <v>72</v>
      </c>
      <c r="G65" s="22" t="s">
        <v>3327</v>
      </c>
      <c r="H65" s="55"/>
      <c r="I65" s="55"/>
      <c r="J65" s="19"/>
      <c r="K65" s="19"/>
      <c r="L65" s="19"/>
      <c r="M65" s="19"/>
      <c r="BE65" s="14"/>
      <c r="BF65" s="15"/>
      <c r="BG65" s="21"/>
      <c r="BH65" s="41"/>
      <c r="BI65" s="12" t="s">
        <v>336</v>
      </c>
      <c r="BJ65" s="12"/>
    </row>
    <row r="66" spans="1:62" s="3" customFormat="1" ht="20.399999999999999" x14ac:dyDescent="0.3">
      <c r="A66" s="25" t="s">
        <v>126</v>
      </c>
      <c r="B66" s="26" t="s">
        <v>340</v>
      </c>
      <c r="C66" s="600" t="s">
        <v>341</v>
      </c>
      <c r="D66" s="600"/>
      <c r="E66" s="600"/>
      <c r="F66" s="27" t="s">
        <v>67</v>
      </c>
      <c r="G66" s="22" t="s">
        <v>3324</v>
      </c>
      <c r="H66" s="55"/>
      <c r="I66" s="55"/>
      <c r="J66" s="19"/>
      <c r="K66" s="19"/>
      <c r="L66" s="19"/>
      <c r="M66" s="19"/>
      <c r="BE66" s="14"/>
      <c r="BF66" s="15"/>
      <c r="BG66" s="21"/>
      <c r="BH66" s="41"/>
      <c r="BI66" s="12"/>
      <c r="BJ66" s="12" t="s">
        <v>341</v>
      </c>
    </row>
    <row r="67" spans="1:62" s="3" customFormat="1" ht="21.6" x14ac:dyDescent="0.3">
      <c r="A67" s="25" t="s">
        <v>126</v>
      </c>
      <c r="B67" s="26" t="s">
        <v>2283</v>
      </c>
      <c r="C67" s="600" t="s">
        <v>2284</v>
      </c>
      <c r="D67" s="600"/>
      <c r="E67" s="600"/>
      <c r="F67" s="27" t="s">
        <v>67</v>
      </c>
      <c r="G67" s="22" t="s">
        <v>3325</v>
      </c>
      <c r="H67" s="55"/>
      <c r="I67" s="55"/>
      <c r="J67" s="19"/>
      <c r="K67" s="19"/>
      <c r="L67" s="19"/>
      <c r="M67" s="19"/>
      <c r="BE67" s="14"/>
      <c r="BF67" s="15"/>
      <c r="BG67" s="21"/>
      <c r="BH67" s="41"/>
      <c r="BI67" s="12"/>
      <c r="BJ67" s="12" t="s">
        <v>2284</v>
      </c>
    </row>
    <row r="68" spans="1:62" s="287" customFormat="1" ht="20.25" customHeight="1" x14ac:dyDescent="0.3">
      <c r="A68" s="578" t="s">
        <v>57</v>
      </c>
      <c r="B68" s="579"/>
      <c r="C68" s="579"/>
      <c r="D68" s="579"/>
      <c r="E68" s="579"/>
      <c r="F68" s="579"/>
      <c r="G68" s="579"/>
      <c r="H68" s="312"/>
      <c r="I68" s="296">
        <f>SUM(I13:I67)</f>
        <v>181585.65</v>
      </c>
      <c r="J68" s="297">
        <f>SUM(J13:J67)</f>
        <v>217902.77</v>
      </c>
      <c r="K68" s="296"/>
      <c r="L68" s="298">
        <f>SUM(L13:L67)</f>
        <v>479547.31</v>
      </c>
      <c r="M68" s="299">
        <f>SUM(M13:M67)</f>
        <v>575456.73</v>
      </c>
    </row>
    <row r="69" spans="1:62" s="289" customFormat="1" ht="20.25" customHeight="1" thickBot="1" x14ac:dyDescent="0.35">
      <c r="A69" s="571" t="s">
        <v>5737</v>
      </c>
      <c r="B69" s="572"/>
      <c r="C69" s="572"/>
      <c r="D69" s="572"/>
      <c r="E69" s="572"/>
      <c r="F69" s="572"/>
      <c r="G69" s="572"/>
      <c r="H69" s="288"/>
      <c r="I69" s="581">
        <f>I68+L68</f>
        <v>661132.96</v>
      </c>
      <c r="J69" s="582"/>
      <c r="K69" s="582"/>
      <c r="L69" s="582"/>
      <c r="M69" s="583"/>
    </row>
    <row r="70" spans="1:62" s="289" customFormat="1" ht="20.25" customHeight="1" thickBot="1" x14ac:dyDescent="0.35">
      <c r="A70" s="571" t="s">
        <v>5738</v>
      </c>
      <c r="B70" s="572"/>
      <c r="C70" s="572"/>
      <c r="D70" s="572"/>
      <c r="E70" s="572"/>
      <c r="F70" s="572"/>
      <c r="G70" s="572"/>
      <c r="H70" s="288"/>
      <c r="I70" s="573">
        <f>J68+M68</f>
        <v>793359.5</v>
      </c>
      <c r="J70" s="574"/>
      <c r="K70" s="574"/>
      <c r="L70" s="574"/>
      <c r="M70" s="575"/>
    </row>
  </sheetData>
  <autoFilter ref="A10:M70" xr:uid="{00000000-0001-0000-1800-000000000000}">
    <filterColumn colId="2" showButton="0"/>
    <filterColumn colId="3" showButton="0"/>
  </autoFilter>
  <mergeCells count="69">
    <mergeCell ref="A15:G15"/>
    <mergeCell ref="C23:E23"/>
    <mergeCell ref="A24:G24"/>
    <mergeCell ref="C64:E64"/>
    <mergeCell ref="I69:M69"/>
    <mergeCell ref="C20:E20"/>
    <mergeCell ref="C16:E16"/>
    <mergeCell ref="C17:E17"/>
    <mergeCell ref="A19:G19"/>
    <mergeCell ref="C22:E22"/>
    <mergeCell ref="A18:G18"/>
    <mergeCell ref="C21:E21"/>
    <mergeCell ref="C34:E34"/>
    <mergeCell ref="A30:G30"/>
    <mergeCell ref="C25:E25"/>
    <mergeCell ref="C26:E26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2:G12"/>
    <mergeCell ref="A11:G11"/>
    <mergeCell ref="C27:E27"/>
    <mergeCell ref="C28:E28"/>
    <mergeCell ref="C29:E29"/>
    <mergeCell ref="C31:E31"/>
    <mergeCell ref="C32:E32"/>
    <mergeCell ref="C33:E33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50:E50"/>
    <mergeCell ref="C51:E51"/>
    <mergeCell ref="C53:E53"/>
    <mergeCell ref="C54:E54"/>
    <mergeCell ref="A52:G52"/>
    <mergeCell ref="C45:E45"/>
    <mergeCell ref="C46:E46"/>
    <mergeCell ref="C47:E47"/>
    <mergeCell ref="C49:E49"/>
    <mergeCell ref="A48:G48"/>
    <mergeCell ref="A70:G70"/>
    <mergeCell ref="I70:M70"/>
    <mergeCell ref="C55:E55"/>
    <mergeCell ref="C57:E57"/>
    <mergeCell ref="C58:E58"/>
    <mergeCell ref="C59:E59"/>
    <mergeCell ref="C61:E61"/>
    <mergeCell ref="A68:G68"/>
    <mergeCell ref="A69:G69"/>
    <mergeCell ref="A60:G60"/>
    <mergeCell ref="A56:G56"/>
    <mergeCell ref="C65:E65"/>
    <mergeCell ref="C66:E66"/>
    <mergeCell ref="C67:E67"/>
    <mergeCell ref="C62:E62"/>
    <mergeCell ref="C63:E63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33">
    <tabColor theme="0" tint="-4.9989318521683403E-2"/>
    <pageSetUpPr fitToPage="1"/>
  </sheetPr>
  <dimension ref="A1:BL36"/>
  <sheetViews>
    <sheetView topLeftCell="A33" workbookViewId="0">
      <selection activeCell="J20" sqref="J20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6" style="1" customWidth="1"/>
    <col min="4" max="4" width="16.33203125" style="1" customWidth="1"/>
    <col min="5" max="5" width="23.5546875" style="1" customWidth="1"/>
    <col min="6" max="7" width="10.6640625" style="1" customWidth="1"/>
    <col min="8" max="8" width="19.6640625" style="1" customWidth="1"/>
    <col min="9" max="13" width="21.8867187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1" width="34.109375" style="2" hidden="1" customWidth="1"/>
    <col min="62" max="64" width="127.5546875" style="2" hidden="1" customWidth="1"/>
    <col min="65" max="16384" width="9.109375" style="1"/>
  </cols>
  <sheetData>
    <row r="1" spans="1:61" s="3" customFormat="1" ht="14.4" x14ac:dyDescent="0.3">
      <c r="A1" s="78" t="s">
        <v>5552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4"/>
    </row>
    <row r="2" spans="1:61" s="3" customFormat="1" ht="30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1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61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1" s="3" customFormat="1" ht="14.4" x14ac:dyDescent="0.3">
      <c r="A5" s="587" t="s">
        <v>890</v>
      </c>
      <c r="B5" s="587"/>
      <c r="C5" s="587"/>
      <c r="D5" s="587"/>
      <c r="E5" s="587"/>
      <c r="F5" s="587"/>
      <c r="G5" s="587"/>
      <c r="H5" s="587"/>
      <c r="I5" s="587"/>
      <c r="J5" s="587"/>
      <c r="K5" s="587"/>
      <c r="L5" s="587"/>
      <c r="M5" s="587"/>
      <c r="AF5" s="6" t="s">
        <v>890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1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61" s="3" customFormat="1" ht="14.4" x14ac:dyDescent="0.3">
      <c r="A7" s="4"/>
      <c r="B7" s="8" t="s">
        <v>5</v>
      </c>
      <c r="C7" s="577" t="s">
        <v>806</v>
      </c>
      <c r="D7" s="577"/>
      <c r="E7" s="577"/>
      <c r="F7" s="577"/>
      <c r="G7" s="577"/>
      <c r="H7" s="11"/>
      <c r="I7" s="46"/>
      <c r="J7" s="9"/>
      <c r="K7" s="9"/>
      <c r="L7" s="9"/>
      <c r="M7" s="9"/>
    </row>
    <row r="8" spans="1:61" s="3" customFormat="1" ht="15" thickBot="1" x14ac:dyDescent="0.35">
      <c r="A8" s="13"/>
    </row>
    <row r="9" spans="1:61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61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61" s="3" customFormat="1" ht="15" thickBot="1" x14ac:dyDescent="0.35">
      <c r="A11" s="113"/>
      <c r="B11" s="113"/>
      <c r="C11" s="113"/>
      <c r="D11" s="113"/>
      <c r="E11" s="113"/>
      <c r="F11" s="114"/>
      <c r="G11" s="113"/>
      <c r="H11" s="115"/>
      <c r="I11" s="115"/>
      <c r="J11" s="110"/>
      <c r="K11" s="110"/>
      <c r="L11" s="110"/>
      <c r="M11" s="111"/>
    </row>
    <row r="12" spans="1:61" s="3" customFormat="1" ht="15" customHeight="1" x14ac:dyDescent="0.3">
      <c r="A12" s="594" t="s">
        <v>891</v>
      </c>
      <c r="B12" s="595"/>
      <c r="C12" s="595"/>
      <c r="D12" s="595"/>
      <c r="E12" s="595"/>
      <c r="F12" s="595"/>
      <c r="G12" s="595"/>
      <c r="H12" s="79"/>
      <c r="I12" s="79"/>
      <c r="J12" s="79"/>
      <c r="K12" s="79"/>
      <c r="L12" s="79"/>
      <c r="M12" s="80"/>
      <c r="BE12" s="14" t="s">
        <v>891</v>
      </c>
    </row>
    <row r="13" spans="1:61" s="3" customFormat="1" ht="15" customHeight="1" x14ac:dyDescent="0.3">
      <c r="A13" s="603" t="s">
        <v>892</v>
      </c>
      <c r="B13" s="604"/>
      <c r="C13" s="604"/>
      <c r="D13" s="604"/>
      <c r="E13" s="604"/>
      <c r="F13" s="604"/>
      <c r="G13" s="604"/>
      <c r="H13" s="59"/>
      <c r="I13" s="59"/>
      <c r="J13" s="59"/>
      <c r="K13" s="59"/>
      <c r="L13" s="59"/>
      <c r="M13" s="60"/>
      <c r="BE13" s="14"/>
      <c r="BF13" s="15" t="s">
        <v>892</v>
      </c>
    </row>
    <row r="14" spans="1:61" s="3" customFormat="1" ht="21.6" x14ac:dyDescent="0.3">
      <c r="A14" s="16" t="s">
        <v>15</v>
      </c>
      <c r="B14" s="17" t="s">
        <v>378</v>
      </c>
      <c r="C14" s="661" t="s">
        <v>5553</v>
      </c>
      <c r="D14" s="568"/>
      <c r="E14" s="568"/>
      <c r="F14" s="16" t="s">
        <v>67</v>
      </c>
      <c r="G14" s="24">
        <v>4.5999999999999996</v>
      </c>
      <c r="H14" s="24">
        <f>I14/G14</f>
        <v>40027.300000000003</v>
      </c>
      <c r="I14" s="19">
        <f>J14/1.2</f>
        <v>184125.5</v>
      </c>
      <c r="J14" s="19">
        <v>220950.6</v>
      </c>
      <c r="K14" s="20">
        <f>L14/G14</f>
        <v>0</v>
      </c>
      <c r="L14" s="19">
        <f>M14/1.2</f>
        <v>0</v>
      </c>
      <c r="M14" s="19">
        <v>0</v>
      </c>
      <c r="BE14" s="14"/>
      <c r="BF14" s="15"/>
      <c r="BG14" s="21" t="s">
        <v>379</v>
      </c>
    </row>
    <row r="15" spans="1:61" s="3" customFormat="1" ht="15" customHeight="1" x14ac:dyDescent="0.3">
      <c r="A15" s="603" t="s">
        <v>893</v>
      </c>
      <c r="B15" s="604"/>
      <c r="C15" s="604"/>
      <c r="D15" s="604"/>
      <c r="E15" s="604"/>
      <c r="F15" s="604"/>
      <c r="G15" s="604"/>
      <c r="H15" s="444"/>
      <c r="I15" s="267"/>
      <c r="J15" s="267"/>
      <c r="K15" s="355"/>
      <c r="L15" s="267"/>
      <c r="M15" s="267"/>
      <c r="BE15" s="14"/>
      <c r="BF15" s="15" t="s">
        <v>893</v>
      </c>
      <c r="BG15" s="21"/>
      <c r="BH15" s="12"/>
      <c r="BI15" s="41"/>
    </row>
    <row r="16" spans="1:61" s="3" customFormat="1" ht="15" customHeight="1" x14ac:dyDescent="0.3">
      <c r="A16" s="603" t="s">
        <v>894</v>
      </c>
      <c r="B16" s="604"/>
      <c r="C16" s="604"/>
      <c r="D16" s="604"/>
      <c r="E16" s="604"/>
      <c r="F16" s="604"/>
      <c r="G16" s="604"/>
      <c r="H16" s="444"/>
      <c r="I16" s="267"/>
      <c r="J16" s="267"/>
      <c r="K16" s="355"/>
      <c r="L16" s="267"/>
      <c r="M16" s="267"/>
      <c r="BE16" s="14"/>
      <c r="BF16" s="15" t="s">
        <v>894</v>
      </c>
      <c r="BG16" s="21"/>
      <c r="BH16" s="12"/>
      <c r="BI16" s="41"/>
    </row>
    <row r="17" spans="1:61" s="3" customFormat="1" ht="15" customHeight="1" x14ac:dyDescent="0.3">
      <c r="A17" s="603" t="s">
        <v>895</v>
      </c>
      <c r="B17" s="604"/>
      <c r="C17" s="604"/>
      <c r="D17" s="604"/>
      <c r="E17" s="604"/>
      <c r="F17" s="604"/>
      <c r="G17" s="604"/>
      <c r="H17" s="444"/>
      <c r="I17" s="267"/>
      <c r="J17" s="267"/>
      <c r="K17" s="355"/>
      <c r="L17" s="267"/>
      <c r="M17" s="267"/>
      <c r="BE17" s="14"/>
      <c r="BF17" s="15" t="s">
        <v>895</v>
      </c>
      <c r="BG17" s="21"/>
      <c r="BH17" s="12"/>
      <c r="BI17" s="41"/>
    </row>
    <row r="18" spans="1:61" s="3" customFormat="1" ht="34.5" customHeight="1" x14ac:dyDescent="0.3">
      <c r="A18" s="16" t="s">
        <v>20</v>
      </c>
      <c r="B18" s="17" t="s">
        <v>496</v>
      </c>
      <c r="C18" s="615" t="s">
        <v>5554</v>
      </c>
      <c r="D18" s="597"/>
      <c r="E18" s="598"/>
      <c r="F18" s="16" t="s">
        <v>67</v>
      </c>
      <c r="G18" s="24">
        <v>4.9000000000000004</v>
      </c>
      <c r="H18" s="24">
        <f t="shared" ref="H18:H33" si="0">I18/G18</f>
        <v>35623.5</v>
      </c>
      <c r="I18" s="19">
        <f t="shared" ref="I18:I33" si="1">J18/1.2</f>
        <v>174555.31</v>
      </c>
      <c r="J18" s="19">
        <v>209466.37</v>
      </c>
      <c r="K18" s="20">
        <f t="shared" ref="K18:K33" si="2">L18/G18</f>
        <v>0</v>
      </c>
      <c r="L18" s="19">
        <f t="shared" ref="L18:L33" si="3">M18/1.2</f>
        <v>0</v>
      </c>
      <c r="M18" s="19">
        <v>0</v>
      </c>
      <c r="BE18" s="14"/>
      <c r="BF18" s="15"/>
      <c r="BG18" s="21" t="s">
        <v>497</v>
      </c>
      <c r="BH18" s="12"/>
      <c r="BI18" s="41"/>
    </row>
    <row r="19" spans="1:61" s="3" customFormat="1" ht="15" customHeight="1" x14ac:dyDescent="0.3">
      <c r="A19" s="603" t="s">
        <v>896</v>
      </c>
      <c r="B19" s="604"/>
      <c r="C19" s="604"/>
      <c r="D19" s="604"/>
      <c r="E19" s="604"/>
      <c r="F19" s="604"/>
      <c r="G19" s="604"/>
      <c r="H19" s="444"/>
      <c r="I19" s="267"/>
      <c r="J19" s="267"/>
      <c r="K19" s="355"/>
      <c r="L19" s="267"/>
      <c r="M19" s="267"/>
      <c r="BE19" s="14"/>
      <c r="BF19" s="15" t="s">
        <v>896</v>
      </c>
      <c r="BG19" s="21"/>
      <c r="BH19" s="12"/>
      <c r="BI19" s="41"/>
    </row>
    <row r="20" spans="1:61" s="3" customFormat="1" ht="45.75" customHeight="1" x14ac:dyDescent="0.3">
      <c r="A20" s="16" t="s">
        <v>22</v>
      </c>
      <c r="B20" s="17" t="s">
        <v>897</v>
      </c>
      <c r="C20" s="596" t="s">
        <v>898</v>
      </c>
      <c r="D20" s="597"/>
      <c r="E20" s="598"/>
      <c r="F20" s="16" t="s">
        <v>43</v>
      </c>
      <c r="G20" s="29">
        <v>3.4200000000000001E-2</v>
      </c>
      <c r="H20" s="24">
        <f t="shared" si="0"/>
        <v>49388.9</v>
      </c>
      <c r="I20" s="19">
        <f t="shared" si="1"/>
        <v>1689.1</v>
      </c>
      <c r="J20" s="19">
        <v>2026.92</v>
      </c>
      <c r="K20" s="20">
        <f t="shared" si="2"/>
        <v>0</v>
      </c>
      <c r="L20" s="19">
        <f t="shared" si="3"/>
        <v>0</v>
      </c>
      <c r="M20" s="19">
        <v>0</v>
      </c>
      <c r="BE20" s="14"/>
      <c r="BF20" s="15"/>
      <c r="BG20" s="21" t="s">
        <v>898</v>
      </c>
      <c r="BH20" s="12"/>
      <c r="BI20" s="41"/>
    </row>
    <row r="21" spans="1:61" s="3" customFormat="1" ht="34.5" customHeight="1" x14ac:dyDescent="0.3">
      <c r="A21" s="16" t="s">
        <v>27</v>
      </c>
      <c r="B21" s="17" t="s">
        <v>899</v>
      </c>
      <c r="C21" s="596" t="s">
        <v>900</v>
      </c>
      <c r="D21" s="597"/>
      <c r="E21" s="598"/>
      <c r="F21" s="16" t="s">
        <v>122</v>
      </c>
      <c r="G21" s="18">
        <v>3.7999999999999999E-2</v>
      </c>
      <c r="H21" s="24">
        <f t="shared" si="0"/>
        <v>142364.5</v>
      </c>
      <c r="I21" s="19">
        <f t="shared" si="1"/>
        <v>5409.85</v>
      </c>
      <c r="J21" s="19">
        <v>6491.82</v>
      </c>
      <c r="K21" s="20">
        <f t="shared" si="2"/>
        <v>0</v>
      </c>
      <c r="L21" s="19">
        <f t="shared" si="3"/>
        <v>0</v>
      </c>
      <c r="M21" s="19">
        <v>0</v>
      </c>
      <c r="BE21" s="14"/>
      <c r="BF21" s="15"/>
      <c r="BG21" s="21" t="s">
        <v>900</v>
      </c>
      <c r="BH21" s="12"/>
      <c r="BI21" s="41"/>
    </row>
    <row r="22" spans="1:61" s="3" customFormat="1" ht="15" customHeight="1" x14ac:dyDescent="0.3">
      <c r="A22" s="603" t="s">
        <v>901</v>
      </c>
      <c r="B22" s="604"/>
      <c r="C22" s="604"/>
      <c r="D22" s="604"/>
      <c r="E22" s="604"/>
      <c r="F22" s="604"/>
      <c r="G22" s="604"/>
      <c r="H22" s="444"/>
      <c r="I22" s="267"/>
      <c r="J22" s="267"/>
      <c r="K22" s="355"/>
      <c r="L22" s="267"/>
      <c r="M22" s="267"/>
      <c r="BE22" s="14"/>
      <c r="BF22" s="15" t="s">
        <v>901</v>
      </c>
      <c r="BG22" s="21"/>
      <c r="BH22" s="12"/>
      <c r="BI22" s="41"/>
    </row>
    <row r="23" spans="1:61" s="3" customFormat="1" ht="34.5" customHeight="1" x14ac:dyDescent="0.3">
      <c r="A23" s="16" t="s">
        <v>35</v>
      </c>
      <c r="B23" s="17" t="s">
        <v>902</v>
      </c>
      <c r="C23" s="596" t="s">
        <v>903</v>
      </c>
      <c r="D23" s="597"/>
      <c r="E23" s="598"/>
      <c r="F23" s="16" t="s">
        <v>46</v>
      </c>
      <c r="G23" s="30">
        <v>14.31</v>
      </c>
      <c r="H23" s="24">
        <f t="shared" si="0"/>
        <v>23717.200000000001</v>
      </c>
      <c r="I23" s="19">
        <f t="shared" si="1"/>
        <v>339393.02</v>
      </c>
      <c r="J23" s="19">
        <v>407271.62</v>
      </c>
      <c r="K23" s="20">
        <f t="shared" si="2"/>
        <v>215.47</v>
      </c>
      <c r="L23" s="19">
        <f t="shared" si="3"/>
        <v>3083.33</v>
      </c>
      <c r="M23" s="19">
        <v>3699.99</v>
      </c>
      <c r="BE23" s="14"/>
      <c r="BF23" s="15"/>
      <c r="BG23" s="21" t="s">
        <v>903</v>
      </c>
      <c r="BH23" s="12"/>
      <c r="BI23" s="41"/>
    </row>
    <row r="24" spans="1:61" s="3" customFormat="1" ht="22.5" customHeight="1" x14ac:dyDescent="0.3">
      <c r="A24" s="25"/>
      <c r="B24" s="26" t="s">
        <v>854</v>
      </c>
      <c r="C24" s="600" t="s">
        <v>855</v>
      </c>
      <c r="D24" s="600"/>
      <c r="E24" s="600"/>
      <c r="F24" s="27" t="s">
        <v>46</v>
      </c>
      <c r="G24" s="22" t="s">
        <v>904</v>
      </c>
      <c r="H24" s="24" t="e">
        <f t="shared" si="0"/>
        <v>#VALUE!</v>
      </c>
      <c r="I24" s="19">
        <f t="shared" si="1"/>
        <v>0</v>
      </c>
      <c r="J24" s="19">
        <v>0</v>
      </c>
      <c r="K24" s="20" t="e">
        <f t="shared" si="2"/>
        <v>#VALUE!</v>
      </c>
      <c r="L24" s="19">
        <f t="shared" si="3"/>
        <v>0</v>
      </c>
      <c r="M24" s="19">
        <v>0</v>
      </c>
      <c r="BE24" s="14"/>
      <c r="BF24" s="15"/>
      <c r="BG24" s="21"/>
      <c r="BH24" s="12" t="s">
        <v>855</v>
      </c>
      <c r="BI24" s="41"/>
    </row>
    <row r="25" spans="1:61" s="3" customFormat="1" ht="22.5" customHeight="1" x14ac:dyDescent="0.3">
      <c r="A25" s="25"/>
      <c r="B25" s="26" t="s">
        <v>380</v>
      </c>
      <c r="C25" s="600" t="s">
        <v>381</v>
      </c>
      <c r="D25" s="600"/>
      <c r="E25" s="600"/>
      <c r="F25" s="27" t="s">
        <v>46</v>
      </c>
      <c r="G25" s="22" t="s">
        <v>905</v>
      </c>
      <c r="H25" s="24" t="e">
        <f t="shared" si="0"/>
        <v>#VALUE!</v>
      </c>
      <c r="I25" s="19">
        <f t="shared" si="1"/>
        <v>0</v>
      </c>
      <c r="J25" s="19">
        <v>0</v>
      </c>
      <c r="K25" s="20" t="e">
        <f t="shared" si="2"/>
        <v>#VALUE!</v>
      </c>
      <c r="L25" s="19">
        <f t="shared" si="3"/>
        <v>0</v>
      </c>
      <c r="M25" s="19">
        <v>0</v>
      </c>
      <c r="BE25" s="14"/>
      <c r="BF25" s="15"/>
      <c r="BG25" s="21"/>
      <c r="BH25" s="12" t="s">
        <v>381</v>
      </c>
      <c r="BI25" s="41"/>
    </row>
    <row r="26" spans="1:61" s="3" customFormat="1" ht="45.75" customHeight="1" x14ac:dyDescent="0.3">
      <c r="A26" s="16" t="s">
        <v>40</v>
      </c>
      <c r="B26" s="17" t="s">
        <v>906</v>
      </c>
      <c r="C26" s="596" t="s">
        <v>907</v>
      </c>
      <c r="D26" s="597"/>
      <c r="E26" s="598"/>
      <c r="F26" s="16" t="s">
        <v>46</v>
      </c>
      <c r="G26" s="30">
        <v>1.59</v>
      </c>
      <c r="H26" s="24">
        <f t="shared" si="0"/>
        <v>72312.3</v>
      </c>
      <c r="I26" s="19">
        <f t="shared" si="1"/>
        <v>114976.62</v>
      </c>
      <c r="J26" s="19">
        <v>137971.94</v>
      </c>
      <c r="K26" s="20">
        <f t="shared" si="2"/>
        <v>230.13</v>
      </c>
      <c r="L26" s="19">
        <f t="shared" si="3"/>
        <v>365.9</v>
      </c>
      <c r="M26" s="19">
        <v>439.08</v>
      </c>
      <c r="BE26" s="14"/>
      <c r="BF26" s="15"/>
      <c r="BG26" s="21" t="s">
        <v>907</v>
      </c>
      <c r="BH26" s="12"/>
      <c r="BI26" s="41"/>
    </row>
    <row r="27" spans="1:61" s="3" customFormat="1" ht="22.5" customHeight="1" x14ac:dyDescent="0.3">
      <c r="A27" s="25"/>
      <c r="B27" s="26" t="s">
        <v>854</v>
      </c>
      <c r="C27" s="600" t="s">
        <v>855</v>
      </c>
      <c r="D27" s="600"/>
      <c r="E27" s="600"/>
      <c r="F27" s="27" t="s">
        <v>46</v>
      </c>
      <c r="G27" s="22" t="s">
        <v>908</v>
      </c>
      <c r="H27" s="24" t="e">
        <f t="shared" si="0"/>
        <v>#VALUE!</v>
      </c>
      <c r="I27" s="19">
        <f t="shared" si="1"/>
        <v>0</v>
      </c>
      <c r="J27" s="19">
        <v>0</v>
      </c>
      <c r="K27" s="20" t="e">
        <f t="shared" si="2"/>
        <v>#VALUE!</v>
      </c>
      <c r="L27" s="19">
        <f t="shared" si="3"/>
        <v>0</v>
      </c>
      <c r="M27" s="19">
        <v>0</v>
      </c>
      <c r="BE27" s="14"/>
      <c r="BF27" s="15"/>
      <c r="BG27" s="21"/>
      <c r="BH27" s="12" t="s">
        <v>855</v>
      </c>
      <c r="BI27" s="41"/>
    </row>
    <row r="28" spans="1:61" s="3" customFormat="1" ht="22.5" customHeight="1" x14ac:dyDescent="0.3">
      <c r="A28" s="25"/>
      <c r="B28" s="26" t="s">
        <v>380</v>
      </c>
      <c r="C28" s="600" t="s">
        <v>381</v>
      </c>
      <c r="D28" s="600"/>
      <c r="E28" s="600"/>
      <c r="F28" s="27" t="s">
        <v>46</v>
      </c>
      <c r="G28" s="22" t="s">
        <v>909</v>
      </c>
      <c r="H28" s="24" t="e">
        <f t="shared" si="0"/>
        <v>#VALUE!</v>
      </c>
      <c r="I28" s="19">
        <f t="shared" si="1"/>
        <v>0</v>
      </c>
      <c r="J28" s="19">
        <v>0</v>
      </c>
      <c r="K28" s="20" t="e">
        <f t="shared" si="2"/>
        <v>#VALUE!</v>
      </c>
      <c r="L28" s="19">
        <f t="shared" si="3"/>
        <v>0</v>
      </c>
      <c r="M28" s="19">
        <v>0</v>
      </c>
      <c r="BE28" s="14"/>
      <c r="BF28" s="15"/>
      <c r="BG28" s="21"/>
      <c r="BH28" s="12" t="s">
        <v>381</v>
      </c>
      <c r="BI28" s="41"/>
    </row>
    <row r="29" spans="1:61" s="3" customFormat="1" ht="15" customHeight="1" x14ac:dyDescent="0.3">
      <c r="A29" s="603" t="s">
        <v>910</v>
      </c>
      <c r="B29" s="604"/>
      <c r="C29" s="604"/>
      <c r="D29" s="604"/>
      <c r="E29" s="604"/>
      <c r="F29" s="604"/>
      <c r="G29" s="604"/>
      <c r="H29" s="444"/>
      <c r="I29" s="267"/>
      <c r="J29" s="267"/>
      <c r="K29" s="355"/>
      <c r="L29" s="267"/>
      <c r="M29" s="267"/>
      <c r="BE29" s="14"/>
      <c r="BF29" s="15" t="s">
        <v>910</v>
      </c>
      <c r="BG29" s="21"/>
      <c r="BH29" s="12"/>
      <c r="BI29" s="41"/>
    </row>
    <row r="30" spans="1:61" s="3" customFormat="1" ht="45.75" customHeight="1" x14ac:dyDescent="0.3">
      <c r="A30" s="16" t="s">
        <v>47</v>
      </c>
      <c r="B30" s="17" t="s">
        <v>253</v>
      </c>
      <c r="C30" s="596" t="s">
        <v>254</v>
      </c>
      <c r="D30" s="597"/>
      <c r="E30" s="598"/>
      <c r="F30" s="16" t="s">
        <v>43</v>
      </c>
      <c r="G30" s="29">
        <v>1.5900000000000001E-2</v>
      </c>
      <c r="H30" s="24">
        <f t="shared" si="0"/>
        <v>12932.7</v>
      </c>
      <c r="I30" s="19">
        <f t="shared" si="1"/>
        <v>205.63</v>
      </c>
      <c r="J30" s="19">
        <v>246.75</v>
      </c>
      <c r="K30" s="20">
        <f t="shared" si="2"/>
        <v>0</v>
      </c>
      <c r="L30" s="19">
        <f t="shared" si="3"/>
        <v>0</v>
      </c>
      <c r="M30" s="19">
        <v>0</v>
      </c>
      <c r="BE30" s="14"/>
      <c r="BF30" s="15"/>
      <c r="BG30" s="21" t="s">
        <v>254</v>
      </c>
      <c r="BH30" s="12"/>
      <c r="BI30" s="41"/>
    </row>
    <row r="31" spans="1:61" s="3" customFormat="1" ht="15" customHeight="1" x14ac:dyDescent="0.3">
      <c r="A31" s="603" t="s">
        <v>92</v>
      </c>
      <c r="B31" s="604"/>
      <c r="C31" s="604"/>
      <c r="D31" s="604"/>
      <c r="E31" s="604"/>
      <c r="F31" s="604"/>
      <c r="G31" s="604"/>
      <c r="H31" s="444"/>
      <c r="I31" s="267"/>
      <c r="J31" s="267"/>
      <c r="K31" s="355"/>
      <c r="L31" s="267"/>
      <c r="M31" s="267"/>
      <c r="BE31" s="14"/>
      <c r="BF31" s="15" t="s">
        <v>92</v>
      </c>
      <c r="BG31" s="21"/>
      <c r="BH31" s="12"/>
      <c r="BI31" s="41"/>
    </row>
    <row r="32" spans="1:61" s="3" customFormat="1" ht="31.8" x14ac:dyDescent="0.3">
      <c r="A32" s="16" t="s">
        <v>52</v>
      </c>
      <c r="B32" s="17" t="s">
        <v>93</v>
      </c>
      <c r="C32" s="568" t="s">
        <v>94</v>
      </c>
      <c r="D32" s="568"/>
      <c r="E32" s="568"/>
      <c r="F32" s="16" t="s">
        <v>50</v>
      </c>
      <c r="G32" s="30">
        <v>49.31</v>
      </c>
      <c r="H32" s="24">
        <f t="shared" si="0"/>
        <v>51.9</v>
      </c>
      <c r="I32" s="19">
        <f t="shared" si="1"/>
        <v>2557.08</v>
      </c>
      <c r="J32" s="19">
        <v>3068.5</v>
      </c>
      <c r="K32" s="20">
        <f t="shared" si="2"/>
        <v>0</v>
      </c>
      <c r="L32" s="19">
        <f t="shared" si="3"/>
        <v>0</v>
      </c>
      <c r="M32" s="19">
        <v>0</v>
      </c>
      <c r="P32" s="54"/>
      <c r="BE32" s="14"/>
      <c r="BF32" s="15"/>
      <c r="BG32" s="21" t="s">
        <v>94</v>
      </c>
      <c r="BH32" s="12"/>
      <c r="BI32" s="41"/>
    </row>
    <row r="33" spans="1:61" s="3" customFormat="1" ht="42" x14ac:dyDescent="0.3">
      <c r="A33" s="16" t="s">
        <v>55</v>
      </c>
      <c r="B33" s="17" t="s">
        <v>48</v>
      </c>
      <c r="C33" s="568" t="s">
        <v>49</v>
      </c>
      <c r="D33" s="568"/>
      <c r="E33" s="568"/>
      <c r="F33" s="16" t="s">
        <v>50</v>
      </c>
      <c r="G33" s="30">
        <v>49.31</v>
      </c>
      <c r="H33" s="24">
        <f t="shared" si="0"/>
        <v>693.1</v>
      </c>
      <c r="I33" s="19">
        <f t="shared" si="1"/>
        <v>34175.279999999999</v>
      </c>
      <c r="J33" s="19">
        <v>41010.339999999997</v>
      </c>
      <c r="K33" s="20">
        <f t="shared" si="2"/>
        <v>0</v>
      </c>
      <c r="L33" s="19">
        <f t="shared" si="3"/>
        <v>0</v>
      </c>
      <c r="M33" s="19">
        <v>0</v>
      </c>
      <c r="P33" s="54"/>
      <c r="BE33" s="14"/>
      <c r="BF33" s="15"/>
      <c r="BG33" s="21" t="s">
        <v>49</v>
      </c>
      <c r="BH33" s="12"/>
      <c r="BI33" s="41"/>
    </row>
    <row r="34" spans="1:61" s="287" customFormat="1" ht="20.25" customHeight="1" x14ac:dyDescent="0.3">
      <c r="A34" s="578" t="s">
        <v>57</v>
      </c>
      <c r="B34" s="579"/>
      <c r="C34" s="579"/>
      <c r="D34" s="579"/>
      <c r="E34" s="579"/>
      <c r="F34" s="579"/>
      <c r="G34" s="579"/>
      <c r="H34" s="312"/>
      <c r="I34" s="296">
        <f>SUM(I14:I33)</f>
        <v>857087.39</v>
      </c>
      <c r="J34" s="297">
        <f>SUM(J14:J33)</f>
        <v>1028504.86</v>
      </c>
      <c r="K34" s="296"/>
      <c r="L34" s="298">
        <f>SUM(L14:L33)</f>
        <v>3449.23</v>
      </c>
      <c r="M34" s="299">
        <f>SUM(M14:M33)</f>
        <v>4139.07</v>
      </c>
    </row>
    <row r="35" spans="1:61" s="289" customFormat="1" ht="20.25" customHeight="1" thickBot="1" x14ac:dyDescent="0.35">
      <c r="A35" s="571" t="s">
        <v>5737</v>
      </c>
      <c r="B35" s="572"/>
      <c r="C35" s="572"/>
      <c r="D35" s="572"/>
      <c r="E35" s="572"/>
      <c r="F35" s="572"/>
      <c r="G35" s="572"/>
      <c r="H35" s="288"/>
      <c r="I35" s="581">
        <f>I34+L34</f>
        <v>860536.62</v>
      </c>
      <c r="J35" s="582"/>
      <c r="K35" s="582"/>
      <c r="L35" s="582"/>
      <c r="M35" s="583"/>
    </row>
    <row r="36" spans="1:61" s="289" customFormat="1" ht="20.25" customHeight="1" thickBot="1" x14ac:dyDescent="0.35">
      <c r="A36" s="571" t="s">
        <v>5738</v>
      </c>
      <c r="B36" s="572"/>
      <c r="C36" s="572"/>
      <c r="D36" s="572"/>
      <c r="E36" s="572"/>
      <c r="F36" s="572"/>
      <c r="G36" s="572"/>
      <c r="H36" s="288"/>
      <c r="I36" s="573">
        <f>J34+M34</f>
        <v>1032643.93</v>
      </c>
      <c r="J36" s="574"/>
      <c r="K36" s="574"/>
      <c r="L36" s="574"/>
      <c r="M36" s="575"/>
    </row>
  </sheetData>
  <autoFilter ref="A11:BR36" xr:uid="{00000000-0001-0000-0800-000000000000}"/>
  <mergeCells count="34">
    <mergeCell ref="C9:E9"/>
    <mergeCell ref="C10:E10"/>
    <mergeCell ref="A6:M6"/>
    <mergeCell ref="C7:G7"/>
    <mergeCell ref="A2:M2"/>
    <mergeCell ref="A3:M3"/>
    <mergeCell ref="A5:M5"/>
    <mergeCell ref="C20:E20"/>
    <mergeCell ref="C21:E21"/>
    <mergeCell ref="A19:G19"/>
    <mergeCell ref="A22:G22"/>
    <mergeCell ref="C18:E18"/>
    <mergeCell ref="C23:E23"/>
    <mergeCell ref="C24:E24"/>
    <mergeCell ref="C25:E25"/>
    <mergeCell ref="C26:E26"/>
    <mergeCell ref="C27:E27"/>
    <mergeCell ref="C33:E33"/>
    <mergeCell ref="C28:E28"/>
    <mergeCell ref="C30:E30"/>
    <mergeCell ref="C32:E32"/>
    <mergeCell ref="A29:G29"/>
    <mergeCell ref="A31:G31"/>
    <mergeCell ref="A12:G12"/>
    <mergeCell ref="A13:G13"/>
    <mergeCell ref="A15:G15"/>
    <mergeCell ref="A16:G16"/>
    <mergeCell ref="A17:G17"/>
    <mergeCell ref="C14:E14"/>
    <mergeCell ref="I35:M35"/>
    <mergeCell ref="A36:G36"/>
    <mergeCell ref="I36:M36"/>
    <mergeCell ref="A34:G34"/>
    <mergeCell ref="A35:G35"/>
  </mergeCells>
  <printOptions horizontalCentered="1"/>
  <pageMargins left="0.39370077848434498" right="0.39370077848434498" top="0.35433071851730302" bottom="0.31496062874794001" header="0.118110239505768" footer="0.118110239505768"/>
  <pageSetup paperSize="9" scale="91" fitToHeight="0" orientation="landscape" r:id="rId1"/>
  <headerFooter>
    <oddFooter>&amp;RСтраница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34">
    <tabColor theme="0" tint="-4.9989318521683403E-2"/>
    <pageSetUpPr fitToPage="1"/>
  </sheetPr>
  <dimension ref="A1:BM114"/>
  <sheetViews>
    <sheetView workbookViewId="0">
      <selection activeCell="L20" sqref="L20:M110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0.44140625" style="1" customWidth="1"/>
    <col min="4" max="4" width="15" style="1" customWidth="1"/>
    <col min="5" max="5" width="26.88671875" style="1" customWidth="1"/>
    <col min="6" max="7" width="10.6640625" style="1" customWidth="1"/>
    <col min="8" max="8" width="18.88671875" style="52" customWidth="1"/>
    <col min="9" max="13" width="27.6640625" style="52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78" t="s">
        <v>5551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59" s="3" customFormat="1" ht="14.4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9" s="3" customFormat="1" ht="14.4" x14ac:dyDescent="0.3">
      <c r="A5" s="588" t="s">
        <v>805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805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9" s="3" customFormat="1" ht="30.75" customHeight="1" x14ac:dyDescent="0.3">
      <c r="A7" s="4"/>
      <c r="B7" s="8" t="s">
        <v>5</v>
      </c>
      <c r="C7" s="577" t="s">
        <v>806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9" s="3" customFormat="1" ht="15" thickBot="1" x14ac:dyDescent="0.35">
      <c r="A8" s="13"/>
      <c r="H8" s="54"/>
      <c r="I8" s="54"/>
      <c r="J8" s="54"/>
      <c r="K8" s="54"/>
      <c r="L8" s="54"/>
      <c r="M8" s="54"/>
    </row>
    <row r="9" spans="1:59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9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9" s="3" customFormat="1" ht="15" customHeight="1" x14ac:dyDescent="0.3">
      <c r="A11" s="594" t="s">
        <v>807</v>
      </c>
      <c r="B11" s="595"/>
      <c r="C11" s="595"/>
      <c r="D11" s="595"/>
      <c r="E11" s="595"/>
      <c r="F11" s="595"/>
      <c r="G11" s="595"/>
      <c r="H11" s="82"/>
      <c r="I11" s="82"/>
      <c r="J11" s="82"/>
      <c r="K11" s="82"/>
      <c r="L11" s="82"/>
      <c r="M11" s="83"/>
      <c r="BE11" s="14" t="s">
        <v>807</v>
      </c>
    </row>
    <row r="12" spans="1:59" s="3" customFormat="1" ht="15" customHeight="1" x14ac:dyDescent="0.3">
      <c r="A12" s="603" t="s">
        <v>247</v>
      </c>
      <c r="B12" s="604"/>
      <c r="C12" s="604"/>
      <c r="D12" s="604"/>
      <c r="E12" s="604"/>
      <c r="F12" s="604"/>
      <c r="G12" s="604"/>
      <c r="H12" s="98"/>
      <c r="I12" s="98"/>
      <c r="J12" s="98"/>
      <c r="K12" s="98"/>
      <c r="L12" s="98"/>
      <c r="M12" s="99"/>
      <c r="BE12" s="14"/>
      <c r="BF12" s="15" t="s">
        <v>247</v>
      </c>
    </row>
    <row r="13" spans="1:59" s="3" customFormat="1" ht="52.2" x14ac:dyDescent="0.3">
      <c r="A13" s="16" t="s">
        <v>15</v>
      </c>
      <c r="B13" s="17" t="s">
        <v>219</v>
      </c>
      <c r="C13" s="568" t="s">
        <v>220</v>
      </c>
      <c r="D13" s="568"/>
      <c r="E13" s="568"/>
      <c r="F13" s="16" t="s">
        <v>43</v>
      </c>
      <c r="G13" s="18">
        <v>4.8000000000000001E-2</v>
      </c>
      <c r="H13" s="55">
        <f>I13/G13</f>
        <v>65851.67</v>
      </c>
      <c r="I13" s="55">
        <f>J13/1.2</f>
        <v>3160.88</v>
      </c>
      <c r="J13" s="19">
        <v>3793.06</v>
      </c>
      <c r="K13" s="19">
        <f>L13/G13</f>
        <v>0</v>
      </c>
      <c r="L13" s="19">
        <f>M13/1.2</f>
        <v>0</v>
      </c>
      <c r="M13" s="19">
        <v>0</v>
      </c>
      <c r="BE13" s="14"/>
      <c r="BF13" s="15"/>
      <c r="BG13" s="21" t="s">
        <v>220</v>
      </c>
    </row>
    <row r="14" spans="1:59" s="3" customFormat="1" ht="15" customHeight="1" x14ac:dyDescent="0.3">
      <c r="A14" s="603" t="s">
        <v>248</v>
      </c>
      <c r="B14" s="604"/>
      <c r="C14" s="604"/>
      <c r="D14" s="604"/>
      <c r="E14" s="604"/>
      <c r="F14" s="604"/>
      <c r="G14" s="604"/>
      <c r="H14" s="354"/>
      <c r="I14" s="354"/>
      <c r="J14" s="267"/>
      <c r="K14" s="267"/>
      <c r="L14" s="267"/>
      <c r="M14" s="267"/>
      <c r="BE14" s="14"/>
      <c r="BF14" s="15" t="s">
        <v>248</v>
      </c>
      <c r="BG14" s="21"/>
    </row>
    <row r="15" spans="1:59" s="3" customFormat="1" ht="42" x14ac:dyDescent="0.3">
      <c r="A15" s="16" t="s">
        <v>20</v>
      </c>
      <c r="B15" s="17" t="s">
        <v>48</v>
      </c>
      <c r="C15" s="568" t="s">
        <v>49</v>
      </c>
      <c r="D15" s="568"/>
      <c r="E15" s="568"/>
      <c r="F15" s="16" t="s">
        <v>50</v>
      </c>
      <c r="G15" s="24">
        <v>38.200000000000003</v>
      </c>
      <c r="H15" s="55">
        <f t="shared" ref="H15:H77" si="0">I15/G15</f>
        <v>693.07</v>
      </c>
      <c r="I15" s="55">
        <f t="shared" ref="I15:I77" si="1">J15/1.2</f>
        <v>26475.279999999999</v>
      </c>
      <c r="J15" s="19">
        <v>31770.33</v>
      </c>
      <c r="K15" s="19">
        <f t="shared" ref="K15:K77" si="2">L15/G15</f>
        <v>0</v>
      </c>
      <c r="L15" s="19">
        <f t="shared" ref="L15:L77" si="3">M15/1.2</f>
        <v>0</v>
      </c>
      <c r="M15" s="19">
        <v>0</v>
      </c>
      <c r="BE15" s="14"/>
      <c r="BF15" s="15"/>
      <c r="BG15" s="21" t="s">
        <v>49</v>
      </c>
    </row>
    <row r="16" spans="1:59" s="3" customFormat="1" ht="15" customHeight="1" x14ac:dyDescent="0.3">
      <c r="A16" s="603" t="s">
        <v>249</v>
      </c>
      <c r="B16" s="604"/>
      <c r="C16" s="604"/>
      <c r="D16" s="604"/>
      <c r="E16" s="604"/>
      <c r="F16" s="604"/>
      <c r="G16" s="604"/>
      <c r="H16" s="354"/>
      <c r="I16" s="354"/>
      <c r="J16" s="267"/>
      <c r="K16" s="267"/>
      <c r="L16" s="267"/>
      <c r="M16" s="267"/>
      <c r="BE16" s="14"/>
      <c r="BF16" s="15" t="s">
        <v>249</v>
      </c>
      <c r="BG16" s="21"/>
    </row>
    <row r="17" spans="1:61" s="3" customFormat="1" ht="42" x14ac:dyDescent="0.3">
      <c r="A17" s="16" t="s">
        <v>22</v>
      </c>
      <c r="B17" s="17" t="s">
        <v>250</v>
      </c>
      <c r="C17" s="568" t="s">
        <v>251</v>
      </c>
      <c r="D17" s="568"/>
      <c r="E17" s="568"/>
      <c r="F17" s="16" t="s">
        <v>50</v>
      </c>
      <c r="G17" s="24">
        <v>62.4</v>
      </c>
      <c r="H17" s="55">
        <f t="shared" si="0"/>
        <v>52.28</v>
      </c>
      <c r="I17" s="55">
        <f t="shared" si="1"/>
        <v>3262.07</v>
      </c>
      <c r="J17" s="19">
        <v>3914.48</v>
      </c>
      <c r="K17" s="19">
        <f t="shared" si="2"/>
        <v>0</v>
      </c>
      <c r="L17" s="19">
        <f t="shared" si="3"/>
        <v>0</v>
      </c>
      <c r="M17" s="19">
        <v>0</v>
      </c>
      <c r="BE17" s="14"/>
      <c r="BF17" s="15"/>
      <c r="BG17" s="21" t="s">
        <v>251</v>
      </c>
    </row>
    <row r="18" spans="1:61" s="3" customFormat="1" ht="15" customHeight="1" x14ac:dyDescent="0.3">
      <c r="A18" s="603" t="s">
        <v>808</v>
      </c>
      <c r="B18" s="604"/>
      <c r="C18" s="604"/>
      <c r="D18" s="604"/>
      <c r="E18" s="604"/>
      <c r="F18" s="604"/>
      <c r="G18" s="604"/>
      <c r="H18" s="354"/>
      <c r="I18" s="354"/>
      <c r="J18" s="267"/>
      <c r="K18" s="267"/>
      <c r="L18" s="267"/>
      <c r="M18" s="267"/>
      <c r="BE18" s="14"/>
      <c r="BF18" s="15" t="s">
        <v>808</v>
      </c>
      <c r="BG18" s="21"/>
    </row>
    <row r="19" spans="1:61" s="3" customFormat="1" ht="31.8" x14ac:dyDescent="0.3">
      <c r="A19" s="16" t="s">
        <v>27</v>
      </c>
      <c r="B19" s="17" t="s">
        <v>809</v>
      </c>
      <c r="C19" s="568" t="s">
        <v>810</v>
      </c>
      <c r="D19" s="568"/>
      <c r="E19" s="568"/>
      <c r="F19" s="16" t="s">
        <v>112</v>
      </c>
      <c r="G19" s="23">
        <v>32</v>
      </c>
      <c r="H19" s="55">
        <f t="shared" si="0"/>
        <v>1529.45</v>
      </c>
      <c r="I19" s="55">
        <f t="shared" si="1"/>
        <v>48942.43</v>
      </c>
      <c r="J19" s="19">
        <v>58730.92</v>
      </c>
      <c r="K19" s="19">
        <f t="shared" si="2"/>
        <v>89.69</v>
      </c>
      <c r="L19" s="19">
        <f t="shared" si="3"/>
        <v>2870.15</v>
      </c>
      <c r="M19" s="19">
        <v>3444.18</v>
      </c>
      <c r="BE19" s="14"/>
      <c r="BF19" s="15"/>
      <c r="BG19" s="21" t="s">
        <v>810</v>
      </c>
    </row>
    <row r="20" spans="1:61" s="3" customFormat="1" ht="20.399999999999999" x14ac:dyDescent="0.3">
      <c r="A20" s="36" t="s">
        <v>75</v>
      </c>
      <c r="B20" s="37" t="s">
        <v>811</v>
      </c>
      <c r="C20" s="599" t="s">
        <v>812</v>
      </c>
      <c r="D20" s="599"/>
      <c r="E20" s="599"/>
      <c r="F20" s="38" t="s">
        <v>67</v>
      </c>
      <c r="G20" s="39" t="s">
        <v>33</v>
      </c>
      <c r="H20" s="55"/>
      <c r="I20" s="55"/>
      <c r="J20" s="19"/>
      <c r="K20" s="19"/>
      <c r="L20" s="19"/>
      <c r="M20" s="19"/>
      <c r="BE20" s="14"/>
      <c r="BF20" s="15"/>
      <c r="BG20" s="21"/>
      <c r="BH20" s="41" t="s">
        <v>812</v>
      </c>
    </row>
    <row r="21" spans="1:61" s="3" customFormat="1" ht="20.399999999999999" x14ac:dyDescent="0.3">
      <c r="A21" s="36" t="s">
        <v>75</v>
      </c>
      <c r="B21" s="37" t="s">
        <v>813</v>
      </c>
      <c r="C21" s="599" t="s">
        <v>814</v>
      </c>
      <c r="D21" s="599"/>
      <c r="E21" s="599"/>
      <c r="F21" s="38" t="s">
        <v>25</v>
      </c>
      <c r="G21" s="39" t="s">
        <v>33</v>
      </c>
      <c r="H21" s="55"/>
      <c r="I21" s="55"/>
      <c r="J21" s="19"/>
      <c r="K21" s="19"/>
      <c r="L21" s="19"/>
      <c r="M21" s="19"/>
      <c r="BE21" s="14"/>
      <c r="BF21" s="15"/>
      <c r="BG21" s="21"/>
      <c r="BH21" s="41" t="s">
        <v>814</v>
      </c>
    </row>
    <row r="22" spans="1:61" s="3" customFormat="1" ht="20.399999999999999" x14ac:dyDescent="0.3">
      <c r="A22" s="25"/>
      <c r="B22" s="26" t="s">
        <v>150</v>
      </c>
      <c r="C22" s="600" t="s">
        <v>151</v>
      </c>
      <c r="D22" s="600"/>
      <c r="E22" s="600"/>
      <c r="F22" s="27" t="s">
        <v>46</v>
      </c>
      <c r="G22" s="22" t="s">
        <v>815</v>
      </c>
      <c r="H22" s="55"/>
      <c r="I22" s="55"/>
      <c r="J22" s="19"/>
      <c r="K22" s="19"/>
      <c r="L22" s="19"/>
      <c r="M22" s="19"/>
      <c r="BE22" s="14"/>
      <c r="BF22" s="15"/>
      <c r="BG22" s="21"/>
      <c r="BH22" s="41"/>
      <c r="BI22" s="12" t="s">
        <v>151</v>
      </c>
    </row>
    <row r="23" spans="1:61" s="3" customFormat="1" ht="20.399999999999999" x14ac:dyDescent="0.3">
      <c r="A23" s="36" t="s">
        <v>75</v>
      </c>
      <c r="B23" s="37" t="s">
        <v>816</v>
      </c>
      <c r="C23" s="599" t="s">
        <v>817</v>
      </c>
      <c r="D23" s="599"/>
      <c r="E23" s="599"/>
      <c r="F23" s="38" t="s">
        <v>46</v>
      </c>
      <c r="G23" s="39" t="s">
        <v>33</v>
      </c>
      <c r="H23" s="55"/>
      <c r="I23" s="55"/>
      <c r="J23" s="19"/>
      <c r="K23" s="19"/>
      <c r="L23" s="19"/>
      <c r="M23" s="19"/>
      <c r="BE23" s="14"/>
      <c r="BF23" s="15"/>
      <c r="BG23" s="21"/>
      <c r="BH23" s="41" t="s">
        <v>817</v>
      </c>
      <c r="BI23" s="12"/>
    </row>
    <row r="24" spans="1:61" s="3" customFormat="1" ht="31.8" x14ac:dyDescent="0.3">
      <c r="A24" s="25"/>
      <c r="B24" s="26" t="s">
        <v>818</v>
      </c>
      <c r="C24" s="600" t="s">
        <v>819</v>
      </c>
      <c r="D24" s="600"/>
      <c r="E24" s="600"/>
      <c r="F24" s="27" t="s">
        <v>112</v>
      </c>
      <c r="G24" s="22" t="s">
        <v>820</v>
      </c>
      <c r="H24" s="55"/>
      <c r="I24" s="55"/>
      <c r="J24" s="19"/>
      <c r="K24" s="19"/>
      <c r="L24" s="19"/>
      <c r="M24" s="19"/>
      <c r="BE24" s="14"/>
      <c r="BF24" s="15"/>
      <c r="BG24" s="21"/>
      <c r="BH24" s="41"/>
      <c r="BI24" s="12" t="s">
        <v>819</v>
      </c>
    </row>
    <row r="25" spans="1:61" s="3" customFormat="1" ht="15" customHeight="1" x14ac:dyDescent="0.3">
      <c r="A25" s="603" t="s">
        <v>821</v>
      </c>
      <c r="B25" s="604"/>
      <c r="C25" s="604"/>
      <c r="D25" s="604"/>
      <c r="E25" s="604"/>
      <c r="F25" s="604"/>
      <c r="G25" s="604"/>
      <c r="H25" s="354"/>
      <c r="I25" s="354"/>
      <c r="J25" s="267"/>
      <c r="K25" s="267"/>
      <c r="L25" s="267"/>
      <c r="M25" s="267"/>
      <c r="BE25" s="14"/>
      <c r="BF25" s="15" t="s">
        <v>821</v>
      </c>
      <c r="BG25" s="21"/>
      <c r="BH25" s="41"/>
      <c r="BI25" s="12"/>
    </row>
    <row r="26" spans="1:61" s="3" customFormat="1" ht="15" customHeight="1" x14ac:dyDescent="0.3">
      <c r="A26" s="603" t="s">
        <v>822</v>
      </c>
      <c r="B26" s="604"/>
      <c r="C26" s="604"/>
      <c r="D26" s="604"/>
      <c r="E26" s="604"/>
      <c r="F26" s="604"/>
      <c r="G26" s="604"/>
      <c r="H26" s="354"/>
      <c r="I26" s="354"/>
      <c r="J26" s="267"/>
      <c r="K26" s="267"/>
      <c r="L26" s="267"/>
      <c r="M26" s="267"/>
      <c r="BE26" s="14"/>
      <c r="BF26" s="15" t="s">
        <v>822</v>
      </c>
      <c r="BG26" s="21"/>
      <c r="BH26" s="41"/>
      <c r="BI26" s="12"/>
    </row>
    <row r="27" spans="1:61" s="3" customFormat="1" ht="42" x14ac:dyDescent="0.3">
      <c r="A27" s="16" t="s">
        <v>35</v>
      </c>
      <c r="B27" s="17" t="s">
        <v>823</v>
      </c>
      <c r="C27" s="568" t="s">
        <v>824</v>
      </c>
      <c r="D27" s="568"/>
      <c r="E27" s="568"/>
      <c r="F27" s="16" t="s">
        <v>46</v>
      </c>
      <c r="G27" s="24">
        <v>1.2</v>
      </c>
      <c r="H27" s="55">
        <f t="shared" si="0"/>
        <v>14392.88</v>
      </c>
      <c r="I27" s="55">
        <f t="shared" si="1"/>
        <v>17271.45</v>
      </c>
      <c r="J27" s="19">
        <v>20725.740000000002</v>
      </c>
      <c r="K27" s="19">
        <f t="shared" si="2"/>
        <v>73500.399999999994</v>
      </c>
      <c r="L27" s="19">
        <f t="shared" si="3"/>
        <v>88200.48</v>
      </c>
      <c r="M27" s="19">
        <v>105840.58</v>
      </c>
      <c r="BE27" s="14"/>
      <c r="BF27" s="15"/>
      <c r="BG27" s="21" t="s">
        <v>824</v>
      </c>
      <c r="BH27" s="41"/>
      <c r="BI27" s="12"/>
    </row>
    <row r="28" spans="1:61" s="3" customFormat="1" ht="20.399999999999999" x14ac:dyDescent="0.3">
      <c r="A28" s="25"/>
      <c r="B28" s="26" t="s">
        <v>73</v>
      </c>
      <c r="C28" s="600" t="s">
        <v>74</v>
      </c>
      <c r="D28" s="600"/>
      <c r="E28" s="600"/>
      <c r="F28" s="27" t="s">
        <v>67</v>
      </c>
      <c r="G28" s="22" t="s">
        <v>825</v>
      </c>
      <c r="H28" s="55"/>
      <c r="I28" s="55"/>
      <c r="J28" s="19"/>
      <c r="K28" s="19"/>
      <c r="L28" s="19"/>
      <c r="M28" s="19"/>
      <c r="BE28" s="14"/>
      <c r="BF28" s="15"/>
      <c r="BG28" s="21"/>
      <c r="BH28" s="41"/>
      <c r="BI28" s="12" t="s">
        <v>74</v>
      </c>
    </row>
    <row r="29" spans="1:61" s="3" customFormat="1" ht="20.399999999999999" x14ac:dyDescent="0.3">
      <c r="A29" s="36" t="s">
        <v>139</v>
      </c>
      <c r="B29" s="37" t="s">
        <v>826</v>
      </c>
      <c r="C29" s="599" t="s">
        <v>827</v>
      </c>
      <c r="D29" s="599"/>
      <c r="E29" s="599"/>
      <c r="F29" s="38" t="s">
        <v>46</v>
      </c>
      <c r="G29" s="39" t="s">
        <v>828</v>
      </c>
      <c r="H29" s="55"/>
      <c r="I29" s="55"/>
      <c r="J29" s="19"/>
      <c r="K29" s="19"/>
      <c r="L29" s="19"/>
      <c r="M29" s="19"/>
      <c r="BE29" s="14"/>
      <c r="BF29" s="15"/>
      <c r="BG29" s="21"/>
      <c r="BH29" s="41" t="s">
        <v>827</v>
      </c>
      <c r="BI29" s="12"/>
    </row>
    <row r="30" spans="1:61" s="3" customFormat="1" ht="62.4" x14ac:dyDescent="0.3">
      <c r="A30" s="25"/>
      <c r="B30" s="26" t="s">
        <v>829</v>
      </c>
      <c r="C30" s="600" t="s">
        <v>830</v>
      </c>
      <c r="D30" s="600"/>
      <c r="E30" s="600"/>
      <c r="F30" s="27" t="s">
        <v>67</v>
      </c>
      <c r="G30" s="22" t="s">
        <v>831</v>
      </c>
      <c r="H30" s="55"/>
      <c r="I30" s="55"/>
      <c r="J30" s="19"/>
      <c r="K30" s="19"/>
      <c r="L30" s="19"/>
      <c r="M30" s="19"/>
      <c r="BE30" s="14"/>
      <c r="BF30" s="15"/>
      <c r="BG30" s="21"/>
      <c r="BH30" s="41"/>
      <c r="BI30" s="12" t="s">
        <v>830</v>
      </c>
    </row>
    <row r="31" spans="1:61" s="3" customFormat="1" ht="20.399999999999999" x14ac:dyDescent="0.3">
      <c r="A31" s="25"/>
      <c r="B31" s="26" t="s">
        <v>832</v>
      </c>
      <c r="C31" s="600" t="s">
        <v>833</v>
      </c>
      <c r="D31" s="600"/>
      <c r="E31" s="600"/>
      <c r="F31" s="27" t="s">
        <v>46</v>
      </c>
      <c r="G31" s="22" t="s">
        <v>834</v>
      </c>
      <c r="H31" s="55"/>
      <c r="I31" s="55"/>
      <c r="J31" s="19"/>
      <c r="K31" s="19"/>
      <c r="L31" s="19"/>
      <c r="M31" s="19"/>
      <c r="BE31" s="14"/>
      <c r="BF31" s="15"/>
      <c r="BG31" s="21"/>
      <c r="BH31" s="41"/>
      <c r="BI31" s="12" t="s">
        <v>833</v>
      </c>
    </row>
    <row r="32" spans="1:61" s="3" customFormat="1" ht="21.6" x14ac:dyDescent="0.3">
      <c r="A32" s="25"/>
      <c r="B32" s="26" t="s">
        <v>835</v>
      </c>
      <c r="C32" s="600" t="s">
        <v>836</v>
      </c>
      <c r="D32" s="600"/>
      <c r="E32" s="600"/>
      <c r="F32" s="27" t="s">
        <v>72</v>
      </c>
      <c r="G32" s="22" t="s">
        <v>837</v>
      </c>
      <c r="H32" s="55"/>
      <c r="I32" s="55"/>
      <c r="J32" s="19"/>
      <c r="K32" s="19"/>
      <c r="L32" s="19"/>
      <c r="M32" s="19"/>
      <c r="BE32" s="14"/>
      <c r="BF32" s="15"/>
      <c r="BG32" s="21"/>
      <c r="BH32" s="41"/>
      <c r="BI32" s="12" t="s">
        <v>836</v>
      </c>
    </row>
    <row r="33" spans="1:62" s="3" customFormat="1" ht="21.6" x14ac:dyDescent="0.3">
      <c r="A33" s="25" t="s">
        <v>126</v>
      </c>
      <c r="B33" s="26" t="s">
        <v>838</v>
      </c>
      <c r="C33" s="600" t="s">
        <v>839</v>
      </c>
      <c r="D33" s="600"/>
      <c r="E33" s="600"/>
      <c r="F33" s="27" t="s">
        <v>38</v>
      </c>
      <c r="G33" s="22" t="s">
        <v>840</v>
      </c>
      <c r="H33" s="55"/>
      <c r="I33" s="55"/>
      <c r="J33" s="19"/>
      <c r="K33" s="19"/>
      <c r="L33" s="19"/>
      <c r="M33" s="19"/>
      <c r="BE33" s="14"/>
      <c r="BF33" s="15"/>
      <c r="BG33" s="21"/>
      <c r="BH33" s="41"/>
      <c r="BI33" s="12"/>
      <c r="BJ33" s="12" t="s">
        <v>839</v>
      </c>
    </row>
    <row r="34" spans="1:62" s="3" customFormat="1" ht="15" customHeight="1" x14ac:dyDescent="0.3">
      <c r="A34" s="603" t="s">
        <v>841</v>
      </c>
      <c r="B34" s="604"/>
      <c r="C34" s="604"/>
      <c r="D34" s="604"/>
      <c r="E34" s="604"/>
      <c r="F34" s="604"/>
      <c r="G34" s="604"/>
      <c r="H34" s="354"/>
      <c r="I34" s="354"/>
      <c r="J34" s="267"/>
      <c r="K34" s="267"/>
      <c r="L34" s="267"/>
      <c r="M34" s="267"/>
      <c r="BE34" s="14"/>
      <c r="BF34" s="15" t="s">
        <v>841</v>
      </c>
      <c r="BG34" s="21"/>
      <c r="BH34" s="41"/>
      <c r="BI34" s="12"/>
      <c r="BJ34" s="12"/>
    </row>
    <row r="35" spans="1:62" s="3" customFormat="1" ht="42" x14ac:dyDescent="0.3">
      <c r="A35" s="16" t="s">
        <v>40</v>
      </c>
      <c r="B35" s="17" t="s">
        <v>842</v>
      </c>
      <c r="C35" s="568" t="s">
        <v>843</v>
      </c>
      <c r="D35" s="568"/>
      <c r="E35" s="568"/>
      <c r="F35" s="16" t="s">
        <v>46</v>
      </c>
      <c r="G35" s="24">
        <v>4.8</v>
      </c>
      <c r="H35" s="55">
        <f t="shared" si="0"/>
        <v>19372.11</v>
      </c>
      <c r="I35" s="55">
        <f t="shared" si="1"/>
        <v>92986.15</v>
      </c>
      <c r="J35" s="19">
        <v>111583.38</v>
      </c>
      <c r="K35" s="19">
        <f t="shared" si="2"/>
        <v>55156.98</v>
      </c>
      <c r="L35" s="19">
        <f t="shared" si="3"/>
        <v>264753.48</v>
      </c>
      <c r="M35" s="19">
        <v>317704.18</v>
      </c>
      <c r="BE35" s="14"/>
      <c r="BF35" s="15"/>
      <c r="BG35" s="21" t="s">
        <v>843</v>
      </c>
      <c r="BH35" s="41"/>
      <c r="BI35" s="12"/>
      <c r="BJ35" s="12"/>
    </row>
    <row r="36" spans="1:62" s="3" customFormat="1" ht="20.399999999999999" x14ac:dyDescent="0.3">
      <c r="A36" s="25"/>
      <c r="B36" s="26" t="s">
        <v>73</v>
      </c>
      <c r="C36" s="600" t="s">
        <v>74</v>
      </c>
      <c r="D36" s="600"/>
      <c r="E36" s="600"/>
      <c r="F36" s="27" t="s">
        <v>67</v>
      </c>
      <c r="G36" s="22" t="s">
        <v>844</v>
      </c>
      <c r="H36" s="55"/>
      <c r="I36" s="55"/>
      <c r="J36" s="19"/>
      <c r="K36" s="19"/>
      <c r="L36" s="19"/>
      <c r="M36" s="19"/>
      <c r="BE36" s="14"/>
      <c r="BF36" s="15"/>
      <c r="BG36" s="21"/>
      <c r="BH36" s="41"/>
      <c r="BI36" s="12" t="s">
        <v>74</v>
      </c>
      <c r="BJ36" s="12"/>
    </row>
    <row r="37" spans="1:62" s="3" customFormat="1" ht="20.399999999999999" x14ac:dyDescent="0.3">
      <c r="A37" s="36" t="s">
        <v>139</v>
      </c>
      <c r="B37" s="37" t="s">
        <v>826</v>
      </c>
      <c r="C37" s="599" t="s">
        <v>827</v>
      </c>
      <c r="D37" s="599"/>
      <c r="E37" s="599"/>
      <c r="F37" s="38" t="s">
        <v>46</v>
      </c>
      <c r="G37" s="39" t="s">
        <v>845</v>
      </c>
      <c r="H37" s="55"/>
      <c r="I37" s="55"/>
      <c r="J37" s="19"/>
      <c r="K37" s="19"/>
      <c r="L37" s="19"/>
      <c r="M37" s="19"/>
      <c r="BE37" s="14"/>
      <c r="BF37" s="15"/>
      <c r="BG37" s="21"/>
      <c r="BH37" s="41" t="s">
        <v>827</v>
      </c>
      <c r="BI37" s="12"/>
      <c r="BJ37" s="12"/>
    </row>
    <row r="38" spans="1:62" s="3" customFormat="1" ht="62.4" x14ac:dyDescent="0.3">
      <c r="A38" s="25"/>
      <c r="B38" s="26" t="s">
        <v>829</v>
      </c>
      <c r="C38" s="600" t="s">
        <v>830</v>
      </c>
      <c r="D38" s="600"/>
      <c r="E38" s="600"/>
      <c r="F38" s="27" t="s">
        <v>67</v>
      </c>
      <c r="G38" s="22" t="s">
        <v>844</v>
      </c>
      <c r="H38" s="55"/>
      <c r="I38" s="55"/>
      <c r="J38" s="19"/>
      <c r="K38" s="19"/>
      <c r="L38" s="19"/>
      <c r="M38" s="19"/>
      <c r="BE38" s="14"/>
      <c r="BF38" s="15"/>
      <c r="BG38" s="21"/>
      <c r="BH38" s="41"/>
      <c r="BI38" s="12" t="s">
        <v>830</v>
      </c>
      <c r="BJ38" s="12"/>
    </row>
    <row r="39" spans="1:62" s="3" customFormat="1" ht="20.399999999999999" x14ac:dyDescent="0.3">
      <c r="A39" s="25"/>
      <c r="B39" s="26" t="s">
        <v>832</v>
      </c>
      <c r="C39" s="600" t="s">
        <v>833</v>
      </c>
      <c r="D39" s="600"/>
      <c r="E39" s="600"/>
      <c r="F39" s="27" t="s">
        <v>46</v>
      </c>
      <c r="G39" s="22" t="s">
        <v>846</v>
      </c>
      <c r="H39" s="55"/>
      <c r="I39" s="55"/>
      <c r="J39" s="19"/>
      <c r="K39" s="19"/>
      <c r="L39" s="19"/>
      <c r="M39" s="19"/>
      <c r="BE39" s="14"/>
      <c r="BF39" s="15"/>
      <c r="BG39" s="21"/>
      <c r="BH39" s="41"/>
      <c r="BI39" s="12" t="s">
        <v>833</v>
      </c>
      <c r="BJ39" s="12"/>
    </row>
    <row r="40" spans="1:62" s="3" customFormat="1" ht="21.6" x14ac:dyDescent="0.3">
      <c r="A40" s="25"/>
      <c r="B40" s="26" t="s">
        <v>835</v>
      </c>
      <c r="C40" s="600" t="s">
        <v>836</v>
      </c>
      <c r="D40" s="600"/>
      <c r="E40" s="600"/>
      <c r="F40" s="27" t="s">
        <v>72</v>
      </c>
      <c r="G40" s="22" t="s">
        <v>847</v>
      </c>
      <c r="H40" s="55"/>
      <c r="I40" s="55"/>
      <c r="J40" s="19"/>
      <c r="K40" s="19"/>
      <c r="L40" s="19"/>
      <c r="M40" s="19"/>
      <c r="BE40" s="14"/>
      <c r="BF40" s="15"/>
      <c r="BG40" s="21"/>
      <c r="BH40" s="41"/>
      <c r="BI40" s="12" t="s">
        <v>836</v>
      </c>
      <c r="BJ40" s="12"/>
    </row>
    <row r="41" spans="1:62" s="3" customFormat="1" ht="21.6" x14ac:dyDescent="0.3">
      <c r="A41" s="25" t="s">
        <v>126</v>
      </c>
      <c r="B41" s="26" t="s">
        <v>838</v>
      </c>
      <c r="C41" s="600" t="s">
        <v>839</v>
      </c>
      <c r="D41" s="600"/>
      <c r="E41" s="600"/>
      <c r="F41" s="27" t="s">
        <v>38</v>
      </c>
      <c r="G41" s="22" t="s">
        <v>848</v>
      </c>
      <c r="H41" s="55"/>
      <c r="I41" s="55"/>
      <c r="J41" s="19"/>
      <c r="K41" s="19"/>
      <c r="L41" s="19"/>
      <c r="M41" s="19"/>
      <c r="BE41" s="14"/>
      <c r="BF41" s="15"/>
      <c r="BG41" s="21"/>
      <c r="BH41" s="41"/>
      <c r="BI41" s="12"/>
      <c r="BJ41" s="12" t="s">
        <v>839</v>
      </c>
    </row>
    <row r="42" spans="1:62" s="3" customFormat="1" ht="15" customHeight="1" x14ac:dyDescent="0.3">
      <c r="A42" s="603" t="s">
        <v>849</v>
      </c>
      <c r="B42" s="604"/>
      <c r="C42" s="604"/>
      <c r="D42" s="604"/>
      <c r="E42" s="604"/>
      <c r="F42" s="604"/>
      <c r="G42" s="604"/>
      <c r="H42" s="354"/>
      <c r="I42" s="354"/>
      <c r="J42" s="267"/>
      <c r="K42" s="267"/>
      <c r="L42" s="267"/>
      <c r="M42" s="267"/>
      <c r="BE42" s="14"/>
      <c r="BF42" s="15" t="s">
        <v>849</v>
      </c>
      <c r="BG42" s="21"/>
      <c r="BH42" s="41"/>
      <c r="BI42" s="12"/>
      <c r="BJ42" s="12"/>
    </row>
    <row r="43" spans="1:62" s="3" customFormat="1" ht="15" customHeight="1" x14ac:dyDescent="0.3">
      <c r="A43" s="603" t="s">
        <v>850</v>
      </c>
      <c r="B43" s="604"/>
      <c r="C43" s="604"/>
      <c r="D43" s="604"/>
      <c r="E43" s="604"/>
      <c r="F43" s="604"/>
      <c r="G43" s="604"/>
      <c r="H43" s="354"/>
      <c r="I43" s="354"/>
      <c r="J43" s="267"/>
      <c r="K43" s="267"/>
      <c r="L43" s="267"/>
      <c r="M43" s="267"/>
      <c r="BE43" s="14"/>
      <c r="BF43" s="15" t="s">
        <v>850</v>
      </c>
      <c r="BG43" s="21"/>
      <c r="BH43" s="41"/>
      <c r="BI43" s="12"/>
      <c r="BJ43" s="12"/>
    </row>
    <row r="44" spans="1:62" s="3" customFormat="1" ht="15" customHeight="1" x14ac:dyDescent="0.3">
      <c r="A44" s="603" t="s">
        <v>851</v>
      </c>
      <c r="B44" s="604"/>
      <c r="C44" s="604"/>
      <c r="D44" s="604"/>
      <c r="E44" s="604"/>
      <c r="F44" s="604"/>
      <c r="G44" s="604"/>
      <c r="H44" s="354"/>
      <c r="I44" s="354"/>
      <c r="J44" s="267"/>
      <c r="K44" s="267"/>
      <c r="L44" s="267"/>
      <c r="M44" s="267"/>
      <c r="BE44" s="14"/>
      <c r="BF44" s="15" t="s">
        <v>851</v>
      </c>
      <c r="BG44" s="21"/>
      <c r="BH44" s="41"/>
      <c r="BI44" s="12"/>
      <c r="BJ44" s="12"/>
    </row>
    <row r="45" spans="1:62" s="3" customFormat="1" ht="31.8" x14ac:dyDescent="0.3">
      <c r="A45" s="16" t="s">
        <v>47</v>
      </c>
      <c r="B45" s="17" t="s">
        <v>852</v>
      </c>
      <c r="C45" s="568" t="s">
        <v>853</v>
      </c>
      <c r="D45" s="568"/>
      <c r="E45" s="568"/>
      <c r="F45" s="16" t="s">
        <v>38</v>
      </c>
      <c r="G45" s="23">
        <v>8</v>
      </c>
      <c r="H45" s="55">
        <f t="shared" si="0"/>
        <v>3166.08</v>
      </c>
      <c r="I45" s="55">
        <f t="shared" si="1"/>
        <v>25328.67</v>
      </c>
      <c r="J45" s="19">
        <v>30394.400000000001</v>
      </c>
      <c r="K45" s="19">
        <f t="shared" si="2"/>
        <v>8</v>
      </c>
      <c r="L45" s="19">
        <f t="shared" si="3"/>
        <v>63.96</v>
      </c>
      <c r="M45" s="19">
        <v>76.75</v>
      </c>
      <c r="BE45" s="14"/>
      <c r="BF45" s="15"/>
      <c r="BG45" s="21" t="s">
        <v>853</v>
      </c>
      <c r="BH45" s="41"/>
      <c r="BI45" s="12"/>
      <c r="BJ45" s="12"/>
    </row>
    <row r="46" spans="1:62" s="3" customFormat="1" ht="20.399999999999999" x14ac:dyDescent="0.3">
      <c r="A46" s="25"/>
      <c r="B46" s="26" t="s">
        <v>854</v>
      </c>
      <c r="C46" s="600" t="s">
        <v>855</v>
      </c>
      <c r="D46" s="600"/>
      <c r="E46" s="600"/>
      <c r="F46" s="27" t="s">
        <v>46</v>
      </c>
      <c r="G46" s="22" t="s">
        <v>856</v>
      </c>
      <c r="H46" s="55"/>
      <c r="I46" s="55"/>
      <c r="J46" s="19"/>
      <c r="K46" s="19"/>
      <c r="L46" s="19"/>
      <c r="M46" s="19"/>
      <c r="BE46" s="14"/>
      <c r="BF46" s="15"/>
      <c r="BG46" s="21"/>
      <c r="BH46" s="41"/>
      <c r="BI46" s="12" t="s">
        <v>855</v>
      </c>
      <c r="BJ46" s="12"/>
    </row>
    <row r="47" spans="1:62" s="3" customFormat="1" ht="20.399999999999999" x14ac:dyDescent="0.3">
      <c r="A47" s="25"/>
      <c r="B47" s="26" t="s">
        <v>380</v>
      </c>
      <c r="C47" s="600" t="s">
        <v>381</v>
      </c>
      <c r="D47" s="600"/>
      <c r="E47" s="600"/>
      <c r="F47" s="27" t="s">
        <v>46</v>
      </c>
      <c r="G47" s="22" t="s">
        <v>857</v>
      </c>
      <c r="H47" s="55"/>
      <c r="I47" s="55"/>
      <c r="J47" s="19"/>
      <c r="K47" s="19"/>
      <c r="L47" s="19"/>
      <c r="M47" s="19"/>
      <c r="BE47" s="14"/>
      <c r="BF47" s="15"/>
      <c r="BG47" s="21"/>
      <c r="BH47" s="41"/>
      <c r="BI47" s="12" t="s">
        <v>381</v>
      </c>
      <c r="BJ47" s="12"/>
    </row>
    <row r="48" spans="1:62" s="3" customFormat="1" ht="31.8" x14ac:dyDescent="0.3">
      <c r="A48" s="16" t="s">
        <v>52</v>
      </c>
      <c r="B48" s="17" t="s">
        <v>93</v>
      </c>
      <c r="C48" s="568" t="s">
        <v>94</v>
      </c>
      <c r="D48" s="568"/>
      <c r="E48" s="568"/>
      <c r="F48" s="16" t="s">
        <v>50</v>
      </c>
      <c r="G48" s="30">
        <v>1.68</v>
      </c>
      <c r="H48" s="55">
        <f t="shared" si="0"/>
        <v>51.86</v>
      </c>
      <c r="I48" s="55">
        <f t="shared" si="1"/>
        <v>87.13</v>
      </c>
      <c r="J48" s="19">
        <v>104.55</v>
      </c>
      <c r="K48" s="19">
        <f t="shared" si="2"/>
        <v>0</v>
      </c>
      <c r="L48" s="19">
        <f t="shared" si="3"/>
        <v>0</v>
      </c>
      <c r="M48" s="19">
        <v>0</v>
      </c>
      <c r="BE48" s="14"/>
      <c r="BF48" s="15"/>
      <c r="BG48" s="21" t="s">
        <v>94</v>
      </c>
      <c r="BH48" s="41"/>
      <c r="BI48" s="12"/>
      <c r="BJ48" s="12"/>
    </row>
    <row r="49" spans="1:62" s="3" customFormat="1" ht="42" x14ac:dyDescent="0.3">
      <c r="A49" s="16" t="s">
        <v>55</v>
      </c>
      <c r="B49" s="17" t="s">
        <v>48</v>
      </c>
      <c r="C49" s="568" t="s">
        <v>49</v>
      </c>
      <c r="D49" s="568"/>
      <c r="E49" s="568"/>
      <c r="F49" s="16" t="s">
        <v>50</v>
      </c>
      <c r="G49" s="30">
        <v>1.68</v>
      </c>
      <c r="H49" s="55">
        <f t="shared" si="0"/>
        <v>693.07</v>
      </c>
      <c r="I49" s="55">
        <f t="shared" si="1"/>
        <v>1164.3599999999999</v>
      </c>
      <c r="J49" s="19">
        <v>1397.23</v>
      </c>
      <c r="K49" s="19">
        <f t="shared" si="2"/>
        <v>0</v>
      </c>
      <c r="L49" s="19">
        <f t="shared" si="3"/>
        <v>0</v>
      </c>
      <c r="M49" s="19">
        <v>0</v>
      </c>
      <c r="BE49" s="14"/>
      <c r="BF49" s="15"/>
      <c r="BG49" s="21" t="s">
        <v>49</v>
      </c>
      <c r="BH49" s="41"/>
      <c r="BI49" s="12"/>
      <c r="BJ49" s="12"/>
    </row>
    <row r="50" spans="1:62" s="3" customFormat="1" ht="15" customHeight="1" x14ac:dyDescent="0.3">
      <c r="A50" s="603" t="s">
        <v>858</v>
      </c>
      <c r="B50" s="604"/>
      <c r="C50" s="604"/>
      <c r="D50" s="604"/>
      <c r="E50" s="604"/>
      <c r="F50" s="604"/>
      <c r="G50" s="604"/>
      <c r="H50" s="354"/>
      <c r="I50" s="354"/>
      <c r="J50" s="267"/>
      <c r="K50" s="267"/>
      <c r="L50" s="267"/>
      <c r="M50" s="267"/>
      <c r="BE50" s="14"/>
      <c r="BF50" s="15" t="s">
        <v>858</v>
      </c>
      <c r="BG50" s="21"/>
      <c r="BH50" s="41"/>
      <c r="BI50" s="12"/>
      <c r="BJ50" s="12"/>
    </row>
    <row r="51" spans="1:62" s="3" customFormat="1" ht="21.6" x14ac:dyDescent="0.3">
      <c r="A51" s="16" t="s">
        <v>56</v>
      </c>
      <c r="B51" s="17" t="s">
        <v>257</v>
      </c>
      <c r="C51" s="568" t="s">
        <v>258</v>
      </c>
      <c r="D51" s="568"/>
      <c r="E51" s="568"/>
      <c r="F51" s="16" t="s">
        <v>46</v>
      </c>
      <c r="G51" s="24">
        <v>2.6</v>
      </c>
      <c r="H51" s="55">
        <f t="shared" si="0"/>
        <v>1134.18</v>
      </c>
      <c r="I51" s="55">
        <f t="shared" si="1"/>
        <v>2948.88</v>
      </c>
      <c r="J51" s="19">
        <v>3538.66</v>
      </c>
      <c r="K51" s="19">
        <f t="shared" si="2"/>
        <v>1082.46</v>
      </c>
      <c r="L51" s="19">
        <f t="shared" si="3"/>
        <v>2814.39</v>
      </c>
      <c r="M51" s="19">
        <v>3377.27</v>
      </c>
      <c r="BE51" s="14"/>
      <c r="BF51" s="15"/>
      <c r="BG51" s="21" t="s">
        <v>258</v>
      </c>
      <c r="BH51" s="41"/>
      <c r="BI51" s="12"/>
      <c r="BJ51" s="12"/>
    </row>
    <row r="52" spans="1:62" s="3" customFormat="1" ht="20.399999999999999" x14ac:dyDescent="0.3">
      <c r="A52" s="25"/>
      <c r="B52" s="26" t="s">
        <v>150</v>
      </c>
      <c r="C52" s="600" t="s">
        <v>151</v>
      </c>
      <c r="D52" s="600"/>
      <c r="E52" s="600"/>
      <c r="F52" s="27" t="s">
        <v>46</v>
      </c>
      <c r="G52" s="22" t="s">
        <v>859</v>
      </c>
      <c r="H52" s="55"/>
      <c r="I52" s="55"/>
      <c r="J52" s="19"/>
      <c r="K52" s="19"/>
      <c r="L52" s="19"/>
      <c r="M52" s="19"/>
      <c r="BE52" s="14"/>
      <c r="BF52" s="15"/>
      <c r="BG52" s="21"/>
      <c r="BH52" s="41"/>
      <c r="BI52" s="12" t="s">
        <v>151</v>
      </c>
      <c r="BJ52" s="12"/>
    </row>
    <row r="53" spans="1:62" s="3" customFormat="1" ht="20.399999999999999" x14ac:dyDescent="0.3">
      <c r="A53" s="36" t="s">
        <v>139</v>
      </c>
      <c r="B53" s="37" t="s">
        <v>76</v>
      </c>
      <c r="C53" s="599" t="s">
        <v>260</v>
      </c>
      <c r="D53" s="599"/>
      <c r="E53" s="599"/>
      <c r="F53" s="38" t="s">
        <v>46</v>
      </c>
      <c r="G53" s="39" t="s">
        <v>860</v>
      </c>
      <c r="H53" s="55"/>
      <c r="I53" s="55"/>
      <c r="J53" s="19"/>
      <c r="K53" s="19"/>
      <c r="L53" s="19"/>
      <c r="M53" s="19"/>
      <c r="BE53" s="14"/>
      <c r="BF53" s="15"/>
      <c r="BG53" s="21"/>
      <c r="BH53" s="41" t="s">
        <v>260</v>
      </c>
      <c r="BI53" s="12"/>
      <c r="BJ53" s="12"/>
    </row>
    <row r="54" spans="1:62" s="3" customFormat="1" ht="20.399999999999999" x14ac:dyDescent="0.3">
      <c r="A54" s="25" t="s">
        <v>126</v>
      </c>
      <c r="B54" s="26" t="s">
        <v>262</v>
      </c>
      <c r="C54" s="600" t="s">
        <v>263</v>
      </c>
      <c r="D54" s="600"/>
      <c r="E54" s="600"/>
      <c r="F54" s="27" t="s">
        <v>46</v>
      </c>
      <c r="G54" s="22" t="s">
        <v>860</v>
      </c>
      <c r="H54" s="55"/>
      <c r="I54" s="55"/>
      <c r="J54" s="19"/>
      <c r="K54" s="19"/>
      <c r="L54" s="19"/>
      <c r="M54" s="19"/>
      <c r="BE54" s="14"/>
      <c r="BF54" s="15"/>
      <c r="BG54" s="21"/>
      <c r="BH54" s="41"/>
      <c r="BI54" s="12"/>
      <c r="BJ54" s="12" t="s">
        <v>263</v>
      </c>
    </row>
    <row r="55" spans="1:62" s="3" customFormat="1" ht="15" customHeight="1" x14ac:dyDescent="0.3">
      <c r="A55" s="603" t="s">
        <v>861</v>
      </c>
      <c r="B55" s="604"/>
      <c r="C55" s="604"/>
      <c r="D55" s="604"/>
      <c r="E55" s="604"/>
      <c r="F55" s="604"/>
      <c r="G55" s="604"/>
      <c r="H55" s="354"/>
      <c r="I55" s="354"/>
      <c r="J55" s="267"/>
      <c r="K55" s="267"/>
      <c r="L55" s="267"/>
      <c r="M55" s="267"/>
      <c r="BE55" s="14"/>
      <c r="BF55" s="15" t="s">
        <v>861</v>
      </c>
      <c r="BG55" s="21"/>
      <c r="BH55" s="41"/>
      <c r="BI55" s="12"/>
      <c r="BJ55" s="12"/>
    </row>
    <row r="56" spans="1:62" s="3" customFormat="1" ht="14.4" x14ac:dyDescent="0.3">
      <c r="A56" s="16" t="s">
        <v>162</v>
      </c>
      <c r="B56" s="17" t="s">
        <v>148</v>
      </c>
      <c r="C56" s="568" t="s">
        <v>149</v>
      </c>
      <c r="D56" s="568"/>
      <c r="E56" s="568"/>
      <c r="F56" s="16" t="s">
        <v>122</v>
      </c>
      <c r="G56" s="18">
        <v>1.9E-2</v>
      </c>
      <c r="H56" s="55">
        <f t="shared" si="0"/>
        <v>179502.63</v>
      </c>
      <c r="I56" s="55">
        <f t="shared" si="1"/>
        <v>3410.55</v>
      </c>
      <c r="J56" s="19">
        <v>4092.66</v>
      </c>
      <c r="K56" s="19">
        <f t="shared" si="2"/>
        <v>629083.16</v>
      </c>
      <c r="L56" s="19">
        <f t="shared" si="3"/>
        <v>11952.58</v>
      </c>
      <c r="M56" s="19">
        <v>14343.1</v>
      </c>
      <c r="BE56" s="14"/>
      <c r="BF56" s="15"/>
      <c r="BG56" s="21" t="s">
        <v>149</v>
      </c>
      <c r="BH56" s="41"/>
      <c r="BI56" s="12"/>
      <c r="BJ56" s="12"/>
    </row>
    <row r="57" spans="1:62" s="3" customFormat="1" ht="20.399999999999999" x14ac:dyDescent="0.3">
      <c r="A57" s="25"/>
      <c r="B57" s="26" t="s">
        <v>150</v>
      </c>
      <c r="C57" s="600" t="s">
        <v>151</v>
      </c>
      <c r="D57" s="600"/>
      <c r="E57" s="600"/>
      <c r="F57" s="27" t="s">
        <v>46</v>
      </c>
      <c r="G57" s="22" t="s">
        <v>862</v>
      </c>
      <c r="H57" s="55"/>
      <c r="I57" s="55"/>
      <c r="J57" s="19"/>
      <c r="K57" s="19"/>
      <c r="L57" s="19"/>
      <c r="M57" s="19"/>
      <c r="BE57" s="14"/>
      <c r="BF57" s="15"/>
      <c r="BG57" s="21"/>
      <c r="BH57" s="41"/>
      <c r="BI57" s="12" t="s">
        <v>151</v>
      </c>
      <c r="BJ57" s="12"/>
    </row>
    <row r="58" spans="1:62" s="3" customFormat="1" ht="20.399999999999999" x14ac:dyDescent="0.3">
      <c r="A58" s="25"/>
      <c r="B58" s="26" t="s">
        <v>152</v>
      </c>
      <c r="C58" s="600" t="s">
        <v>153</v>
      </c>
      <c r="D58" s="600"/>
      <c r="E58" s="600"/>
      <c r="F58" s="27" t="s">
        <v>154</v>
      </c>
      <c r="G58" s="22" t="s">
        <v>863</v>
      </c>
      <c r="H58" s="55"/>
      <c r="I58" s="55"/>
      <c r="J58" s="19"/>
      <c r="K58" s="19"/>
      <c r="L58" s="19"/>
      <c r="M58" s="19"/>
      <c r="BE58" s="14"/>
      <c r="BF58" s="15"/>
      <c r="BG58" s="21"/>
      <c r="BH58" s="41"/>
      <c r="BI58" s="12" t="s">
        <v>153</v>
      </c>
      <c r="BJ58" s="12"/>
    </row>
    <row r="59" spans="1:62" s="3" customFormat="1" ht="20.399999999999999" x14ac:dyDescent="0.3">
      <c r="A59" s="36" t="s">
        <v>139</v>
      </c>
      <c r="B59" s="37" t="s">
        <v>155</v>
      </c>
      <c r="C59" s="599" t="s">
        <v>156</v>
      </c>
      <c r="D59" s="599"/>
      <c r="E59" s="599"/>
      <c r="F59" s="38" t="s">
        <v>46</v>
      </c>
      <c r="G59" s="39" t="s">
        <v>864</v>
      </c>
      <c r="H59" s="55"/>
      <c r="I59" s="55"/>
      <c r="J59" s="19"/>
      <c r="K59" s="19"/>
      <c r="L59" s="19"/>
      <c r="M59" s="19"/>
      <c r="BE59" s="14"/>
      <c r="BF59" s="15"/>
      <c r="BG59" s="21"/>
      <c r="BH59" s="41" t="s">
        <v>156</v>
      </c>
      <c r="BI59" s="12"/>
      <c r="BJ59" s="12"/>
    </row>
    <row r="60" spans="1:62" s="3" customFormat="1" ht="21.6" x14ac:dyDescent="0.3">
      <c r="A60" s="25" t="s">
        <v>126</v>
      </c>
      <c r="B60" s="26" t="s">
        <v>157</v>
      </c>
      <c r="C60" s="600" t="s">
        <v>158</v>
      </c>
      <c r="D60" s="600"/>
      <c r="E60" s="600"/>
      <c r="F60" s="27" t="s">
        <v>46</v>
      </c>
      <c r="G60" s="22" t="s">
        <v>864</v>
      </c>
      <c r="H60" s="55"/>
      <c r="I60" s="55"/>
      <c r="J60" s="19"/>
      <c r="K60" s="19"/>
      <c r="L60" s="19"/>
      <c r="M60" s="19"/>
      <c r="BE60" s="14"/>
      <c r="BF60" s="15"/>
      <c r="BG60" s="21"/>
      <c r="BH60" s="41"/>
      <c r="BI60" s="12"/>
      <c r="BJ60" s="12" t="s">
        <v>158</v>
      </c>
    </row>
    <row r="61" spans="1:62" s="3" customFormat="1" ht="15" customHeight="1" x14ac:dyDescent="0.3">
      <c r="A61" s="603" t="s">
        <v>865</v>
      </c>
      <c r="B61" s="604"/>
      <c r="C61" s="604"/>
      <c r="D61" s="604"/>
      <c r="E61" s="604"/>
      <c r="F61" s="604"/>
      <c r="G61" s="604"/>
      <c r="H61" s="354"/>
      <c r="I61" s="354"/>
      <c r="J61" s="267"/>
      <c r="K61" s="267"/>
      <c r="L61" s="267"/>
      <c r="M61" s="267"/>
      <c r="BE61" s="14"/>
      <c r="BF61" s="15" t="s">
        <v>865</v>
      </c>
      <c r="BG61" s="21"/>
      <c r="BH61" s="41"/>
      <c r="BI61" s="12"/>
      <c r="BJ61" s="12"/>
    </row>
    <row r="62" spans="1:62" s="3" customFormat="1" ht="21.6" x14ac:dyDescent="0.3">
      <c r="A62" s="16" t="s">
        <v>165</v>
      </c>
      <c r="B62" s="17" t="s">
        <v>269</v>
      </c>
      <c r="C62" s="568" t="s">
        <v>270</v>
      </c>
      <c r="D62" s="568"/>
      <c r="E62" s="568"/>
      <c r="F62" s="16" t="s">
        <v>122</v>
      </c>
      <c r="G62" s="18">
        <v>0.16800000000000001</v>
      </c>
      <c r="H62" s="55">
        <f t="shared" si="0"/>
        <v>266397.32</v>
      </c>
      <c r="I62" s="55">
        <f t="shared" si="1"/>
        <v>44754.75</v>
      </c>
      <c r="J62" s="19">
        <v>53705.7</v>
      </c>
      <c r="K62" s="19">
        <f t="shared" si="2"/>
        <v>5006.55</v>
      </c>
      <c r="L62" s="19">
        <f t="shared" si="3"/>
        <v>841.1</v>
      </c>
      <c r="M62" s="19">
        <v>1009.32</v>
      </c>
      <c r="BE62" s="14"/>
      <c r="BF62" s="15"/>
      <c r="BG62" s="21" t="s">
        <v>270</v>
      </c>
      <c r="BH62" s="41"/>
      <c r="BI62" s="12"/>
      <c r="BJ62" s="12"/>
    </row>
    <row r="63" spans="1:62" s="3" customFormat="1" ht="20.399999999999999" x14ac:dyDescent="0.3">
      <c r="A63" s="25"/>
      <c r="B63" s="26" t="s">
        <v>150</v>
      </c>
      <c r="C63" s="600" t="s">
        <v>151</v>
      </c>
      <c r="D63" s="600"/>
      <c r="E63" s="600"/>
      <c r="F63" s="27" t="s">
        <v>46</v>
      </c>
      <c r="G63" s="22" t="s">
        <v>866</v>
      </c>
      <c r="H63" s="55"/>
      <c r="I63" s="55"/>
      <c r="J63" s="19"/>
      <c r="K63" s="19"/>
      <c r="L63" s="19"/>
      <c r="M63" s="19"/>
      <c r="BE63" s="14"/>
      <c r="BF63" s="15"/>
      <c r="BG63" s="21"/>
      <c r="BH63" s="41"/>
      <c r="BI63" s="12" t="s">
        <v>151</v>
      </c>
      <c r="BJ63" s="12"/>
    </row>
    <row r="64" spans="1:62" s="3" customFormat="1" ht="20.399999999999999" x14ac:dyDescent="0.3">
      <c r="A64" s="25"/>
      <c r="B64" s="26" t="s">
        <v>152</v>
      </c>
      <c r="C64" s="600" t="s">
        <v>153</v>
      </c>
      <c r="D64" s="600"/>
      <c r="E64" s="600"/>
      <c r="F64" s="27" t="s">
        <v>154</v>
      </c>
      <c r="G64" s="22" t="s">
        <v>867</v>
      </c>
      <c r="H64" s="55"/>
      <c r="I64" s="55"/>
      <c r="J64" s="19"/>
      <c r="K64" s="19"/>
      <c r="L64" s="19"/>
      <c r="M64" s="19"/>
      <c r="BE64" s="14"/>
      <c r="BF64" s="15"/>
      <c r="BG64" s="21"/>
      <c r="BH64" s="41"/>
      <c r="BI64" s="12" t="s">
        <v>153</v>
      </c>
      <c r="BJ64" s="12"/>
    </row>
    <row r="65" spans="1:62" s="3" customFormat="1" ht="20.399999999999999" x14ac:dyDescent="0.3">
      <c r="A65" s="25"/>
      <c r="B65" s="26" t="s">
        <v>273</v>
      </c>
      <c r="C65" s="600" t="s">
        <v>274</v>
      </c>
      <c r="D65" s="600"/>
      <c r="E65" s="600"/>
      <c r="F65" s="27" t="s">
        <v>67</v>
      </c>
      <c r="G65" s="22" t="s">
        <v>868</v>
      </c>
      <c r="H65" s="55"/>
      <c r="I65" s="55"/>
      <c r="J65" s="19"/>
      <c r="K65" s="19"/>
      <c r="L65" s="19"/>
      <c r="M65" s="19"/>
      <c r="BE65" s="14"/>
      <c r="BF65" s="15"/>
      <c r="BG65" s="21"/>
      <c r="BH65" s="41"/>
      <c r="BI65" s="12" t="s">
        <v>274</v>
      </c>
      <c r="BJ65" s="12"/>
    </row>
    <row r="66" spans="1:62" s="3" customFormat="1" ht="20.399999999999999" x14ac:dyDescent="0.3">
      <c r="A66" s="25"/>
      <c r="B66" s="26" t="s">
        <v>73</v>
      </c>
      <c r="C66" s="600" t="s">
        <v>74</v>
      </c>
      <c r="D66" s="600"/>
      <c r="E66" s="600"/>
      <c r="F66" s="27" t="s">
        <v>67</v>
      </c>
      <c r="G66" s="22" t="s">
        <v>869</v>
      </c>
      <c r="H66" s="55"/>
      <c r="I66" s="55"/>
      <c r="J66" s="19"/>
      <c r="K66" s="19"/>
      <c r="L66" s="19"/>
      <c r="M66" s="19"/>
      <c r="BE66" s="14"/>
      <c r="BF66" s="15"/>
      <c r="BG66" s="21"/>
      <c r="BH66" s="41"/>
      <c r="BI66" s="12" t="s">
        <v>74</v>
      </c>
      <c r="BJ66" s="12"/>
    </row>
    <row r="67" spans="1:62" s="3" customFormat="1" ht="21.6" x14ac:dyDescent="0.3">
      <c r="A67" s="25"/>
      <c r="B67" s="26" t="s">
        <v>277</v>
      </c>
      <c r="C67" s="600" t="s">
        <v>278</v>
      </c>
      <c r="D67" s="600"/>
      <c r="E67" s="600"/>
      <c r="F67" s="27" t="s">
        <v>67</v>
      </c>
      <c r="G67" s="22" t="s">
        <v>870</v>
      </c>
      <c r="H67" s="55"/>
      <c r="I67" s="55"/>
      <c r="J67" s="19"/>
      <c r="K67" s="19"/>
      <c r="L67" s="19"/>
      <c r="M67" s="19"/>
      <c r="BE67" s="14"/>
      <c r="BF67" s="15"/>
      <c r="BG67" s="21"/>
      <c r="BH67" s="41"/>
      <c r="BI67" s="12" t="s">
        <v>278</v>
      </c>
      <c r="BJ67" s="12"/>
    </row>
    <row r="68" spans="1:62" s="3" customFormat="1" ht="20.399999999999999" x14ac:dyDescent="0.3">
      <c r="A68" s="36" t="s">
        <v>139</v>
      </c>
      <c r="B68" s="37" t="s">
        <v>155</v>
      </c>
      <c r="C68" s="599" t="s">
        <v>156</v>
      </c>
      <c r="D68" s="599"/>
      <c r="E68" s="599"/>
      <c r="F68" s="38" t="s">
        <v>46</v>
      </c>
      <c r="G68" s="39" t="s">
        <v>871</v>
      </c>
      <c r="H68" s="55"/>
      <c r="I68" s="55"/>
      <c r="J68" s="19"/>
      <c r="K68" s="19"/>
      <c r="L68" s="19"/>
      <c r="M68" s="19"/>
      <c r="BE68" s="14"/>
      <c r="BF68" s="15"/>
      <c r="BG68" s="21"/>
      <c r="BH68" s="41" t="s">
        <v>156</v>
      </c>
      <c r="BI68" s="12"/>
      <c r="BJ68" s="12"/>
    </row>
    <row r="69" spans="1:62" s="3" customFormat="1" ht="21.6" x14ac:dyDescent="0.3">
      <c r="A69" s="25"/>
      <c r="B69" s="26" t="s">
        <v>281</v>
      </c>
      <c r="C69" s="600" t="s">
        <v>282</v>
      </c>
      <c r="D69" s="600"/>
      <c r="E69" s="600"/>
      <c r="F69" s="27" t="s">
        <v>67</v>
      </c>
      <c r="G69" s="22" t="s">
        <v>872</v>
      </c>
      <c r="H69" s="55"/>
      <c r="I69" s="55"/>
      <c r="J69" s="19"/>
      <c r="K69" s="19"/>
      <c r="L69" s="19"/>
      <c r="M69" s="19"/>
      <c r="BE69" s="14"/>
      <c r="BF69" s="15"/>
      <c r="BG69" s="21"/>
      <c r="BH69" s="41"/>
      <c r="BI69" s="12" t="s">
        <v>282</v>
      </c>
      <c r="BJ69" s="12"/>
    </row>
    <row r="70" spans="1:62" s="3" customFormat="1" ht="20.399999999999999" x14ac:dyDescent="0.3">
      <c r="A70" s="36" t="s">
        <v>139</v>
      </c>
      <c r="B70" s="37" t="s">
        <v>284</v>
      </c>
      <c r="C70" s="599" t="s">
        <v>285</v>
      </c>
      <c r="D70" s="599"/>
      <c r="E70" s="599"/>
      <c r="F70" s="38" t="s">
        <v>67</v>
      </c>
      <c r="G70" s="39" t="s">
        <v>873</v>
      </c>
      <c r="H70" s="55"/>
      <c r="I70" s="55"/>
      <c r="J70" s="19"/>
      <c r="K70" s="19"/>
      <c r="L70" s="19"/>
      <c r="M70" s="19"/>
      <c r="BE70" s="14"/>
      <c r="BF70" s="15"/>
      <c r="BG70" s="21"/>
      <c r="BH70" s="41" t="s">
        <v>285</v>
      </c>
      <c r="BI70" s="12"/>
      <c r="BJ70" s="12"/>
    </row>
    <row r="71" spans="1:62" s="3" customFormat="1" ht="31.8" x14ac:dyDescent="0.3">
      <c r="A71" s="25"/>
      <c r="B71" s="26" t="s">
        <v>287</v>
      </c>
      <c r="C71" s="600" t="s">
        <v>288</v>
      </c>
      <c r="D71" s="600"/>
      <c r="E71" s="600"/>
      <c r="F71" s="27" t="s">
        <v>46</v>
      </c>
      <c r="G71" s="22" t="s">
        <v>874</v>
      </c>
      <c r="H71" s="55"/>
      <c r="I71" s="55"/>
      <c r="J71" s="19"/>
      <c r="K71" s="19"/>
      <c r="L71" s="19"/>
      <c r="M71" s="19"/>
      <c r="BE71" s="14"/>
      <c r="BF71" s="15"/>
      <c r="BG71" s="21"/>
      <c r="BH71" s="41"/>
      <c r="BI71" s="12" t="s">
        <v>288</v>
      </c>
      <c r="BJ71" s="12"/>
    </row>
    <row r="72" spans="1:62" s="3" customFormat="1" ht="20.399999999999999" x14ac:dyDescent="0.3">
      <c r="A72" s="25"/>
      <c r="B72" s="26" t="s">
        <v>290</v>
      </c>
      <c r="C72" s="600" t="s">
        <v>291</v>
      </c>
      <c r="D72" s="600"/>
      <c r="E72" s="600"/>
      <c r="F72" s="27" t="s">
        <v>154</v>
      </c>
      <c r="G72" s="22" t="s">
        <v>875</v>
      </c>
      <c r="H72" s="55"/>
      <c r="I72" s="55"/>
      <c r="J72" s="19"/>
      <c r="K72" s="19"/>
      <c r="L72" s="19"/>
      <c r="M72" s="19"/>
      <c r="BE72" s="14"/>
      <c r="BF72" s="15"/>
      <c r="BG72" s="21"/>
      <c r="BH72" s="41"/>
      <c r="BI72" s="12" t="s">
        <v>291</v>
      </c>
      <c r="BJ72" s="12"/>
    </row>
    <row r="73" spans="1:62" s="3" customFormat="1" ht="42" x14ac:dyDescent="0.3">
      <c r="A73" s="16" t="s">
        <v>166</v>
      </c>
      <c r="B73" s="17" t="s">
        <v>305</v>
      </c>
      <c r="C73" s="568" t="s">
        <v>306</v>
      </c>
      <c r="D73" s="568"/>
      <c r="E73" s="568"/>
      <c r="F73" s="16" t="s">
        <v>307</v>
      </c>
      <c r="G73" s="24">
        <v>16.8</v>
      </c>
      <c r="H73" s="55">
        <f t="shared" si="0"/>
        <v>0</v>
      </c>
      <c r="I73" s="55">
        <f t="shared" si="1"/>
        <v>0</v>
      </c>
      <c r="J73" s="19">
        <v>0</v>
      </c>
      <c r="K73" s="19">
        <f t="shared" si="2"/>
        <v>290.60000000000002</v>
      </c>
      <c r="L73" s="19">
        <f t="shared" si="3"/>
        <v>4882.13</v>
      </c>
      <c r="M73" s="19">
        <v>5858.55</v>
      </c>
      <c r="BE73" s="14"/>
      <c r="BF73" s="15"/>
      <c r="BG73" s="21" t="s">
        <v>306</v>
      </c>
      <c r="BH73" s="41"/>
      <c r="BI73" s="12"/>
      <c r="BJ73" s="12"/>
    </row>
    <row r="74" spans="1:62" s="3" customFormat="1" ht="21.6" x14ac:dyDescent="0.3">
      <c r="A74" s="16" t="s">
        <v>169</v>
      </c>
      <c r="B74" s="17" t="s">
        <v>320</v>
      </c>
      <c r="C74" s="568" t="s">
        <v>321</v>
      </c>
      <c r="D74" s="568"/>
      <c r="E74" s="568"/>
      <c r="F74" s="16" t="s">
        <v>46</v>
      </c>
      <c r="G74" s="18">
        <v>17.052</v>
      </c>
      <c r="H74" s="55">
        <f t="shared" si="0"/>
        <v>0</v>
      </c>
      <c r="I74" s="55">
        <f t="shared" si="1"/>
        <v>0</v>
      </c>
      <c r="J74" s="19">
        <v>0</v>
      </c>
      <c r="K74" s="19">
        <f t="shared" si="2"/>
        <v>5592.69</v>
      </c>
      <c r="L74" s="19">
        <f t="shared" si="3"/>
        <v>95366.54</v>
      </c>
      <c r="M74" s="19">
        <v>114439.85</v>
      </c>
      <c r="BE74" s="14"/>
      <c r="BF74" s="15"/>
      <c r="BG74" s="21" t="s">
        <v>321</v>
      </c>
      <c r="BH74" s="41"/>
      <c r="BI74" s="12"/>
      <c r="BJ74" s="12"/>
    </row>
    <row r="75" spans="1:62" s="3" customFormat="1" ht="31.8" x14ac:dyDescent="0.3">
      <c r="A75" s="16" t="s">
        <v>172</v>
      </c>
      <c r="B75" s="17" t="s">
        <v>293</v>
      </c>
      <c r="C75" s="568" t="s">
        <v>294</v>
      </c>
      <c r="D75" s="568"/>
      <c r="E75" s="568"/>
      <c r="F75" s="16" t="s">
        <v>67</v>
      </c>
      <c r="G75" s="30">
        <v>1.06</v>
      </c>
      <c r="H75" s="55">
        <f t="shared" si="0"/>
        <v>0</v>
      </c>
      <c r="I75" s="55">
        <f t="shared" si="1"/>
        <v>0</v>
      </c>
      <c r="J75" s="19">
        <v>0</v>
      </c>
      <c r="K75" s="19">
        <f t="shared" si="2"/>
        <v>81555.38</v>
      </c>
      <c r="L75" s="19">
        <f t="shared" si="3"/>
        <v>86448.7</v>
      </c>
      <c r="M75" s="19">
        <v>103738.44</v>
      </c>
      <c r="BE75" s="14"/>
      <c r="BF75" s="15"/>
      <c r="BG75" s="21" t="s">
        <v>294</v>
      </c>
      <c r="BH75" s="41"/>
      <c r="BI75" s="12"/>
      <c r="BJ75" s="12"/>
    </row>
    <row r="76" spans="1:62" s="3" customFormat="1" ht="31.8" x14ac:dyDescent="0.3">
      <c r="A76" s="16" t="s">
        <v>173</v>
      </c>
      <c r="B76" s="17" t="s">
        <v>296</v>
      </c>
      <c r="C76" s="568" t="s">
        <v>297</v>
      </c>
      <c r="D76" s="568"/>
      <c r="E76" s="568"/>
      <c r="F76" s="16" t="s">
        <v>67</v>
      </c>
      <c r="G76" s="30">
        <v>0.16</v>
      </c>
      <c r="H76" s="55">
        <f t="shared" si="0"/>
        <v>0</v>
      </c>
      <c r="I76" s="55">
        <f t="shared" si="1"/>
        <v>0</v>
      </c>
      <c r="J76" s="19">
        <v>0</v>
      </c>
      <c r="K76" s="19">
        <f t="shared" si="2"/>
        <v>81975.88</v>
      </c>
      <c r="L76" s="19">
        <f t="shared" si="3"/>
        <v>13116.14</v>
      </c>
      <c r="M76" s="19">
        <v>15739.37</v>
      </c>
      <c r="BE76" s="14"/>
      <c r="BF76" s="15"/>
      <c r="BG76" s="21" t="s">
        <v>297</v>
      </c>
      <c r="BH76" s="41"/>
      <c r="BI76" s="12"/>
      <c r="BJ76" s="12"/>
    </row>
    <row r="77" spans="1:62" s="3" customFormat="1" ht="21.6" x14ac:dyDescent="0.3">
      <c r="A77" s="16" t="s">
        <v>176</v>
      </c>
      <c r="B77" s="17" t="s">
        <v>299</v>
      </c>
      <c r="C77" s="568" t="s">
        <v>300</v>
      </c>
      <c r="D77" s="568"/>
      <c r="E77" s="568"/>
      <c r="F77" s="16" t="s">
        <v>67</v>
      </c>
      <c r="G77" s="30">
        <v>0.05</v>
      </c>
      <c r="H77" s="55">
        <f t="shared" si="0"/>
        <v>0</v>
      </c>
      <c r="I77" s="55">
        <f t="shared" si="1"/>
        <v>0</v>
      </c>
      <c r="J77" s="19">
        <v>0</v>
      </c>
      <c r="K77" s="19">
        <f t="shared" si="2"/>
        <v>90000.6</v>
      </c>
      <c r="L77" s="19">
        <f t="shared" si="3"/>
        <v>4500.03</v>
      </c>
      <c r="M77" s="19">
        <v>5400.03</v>
      </c>
      <c r="BE77" s="14"/>
      <c r="BF77" s="15"/>
      <c r="BG77" s="21" t="s">
        <v>300</v>
      </c>
      <c r="BH77" s="41"/>
      <c r="BI77" s="12"/>
      <c r="BJ77" s="12"/>
    </row>
    <row r="78" spans="1:62" s="3" customFormat="1" ht="15" customHeight="1" x14ac:dyDescent="0.3">
      <c r="A78" s="603" t="s">
        <v>252</v>
      </c>
      <c r="B78" s="604"/>
      <c r="C78" s="604"/>
      <c r="D78" s="604"/>
      <c r="E78" s="604"/>
      <c r="F78" s="604"/>
      <c r="G78" s="604"/>
      <c r="H78" s="354"/>
      <c r="I78" s="354"/>
      <c r="J78" s="267"/>
      <c r="K78" s="267"/>
      <c r="L78" s="267"/>
      <c r="M78" s="267"/>
      <c r="BE78" s="14"/>
      <c r="BF78" s="15" t="s">
        <v>252</v>
      </c>
      <c r="BG78" s="21"/>
      <c r="BH78" s="41"/>
      <c r="BI78" s="12"/>
      <c r="BJ78" s="12"/>
    </row>
    <row r="79" spans="1:62" s="3" customFormat="1" ht="52.2" x14ac:dyDescent="0.3">
      <c r="A79" s="16" t="s">
        <v>178</v>
      </c>
      <c r="B79" s="17" t="s">
        <v>219</v>
      </c>
      <c r="C79" s="568" t="s">
        <v>220</v>
      </c>
      <c r="D79" s="568"/>
      <c r="E79" s="568"/>
      <c r="F79" s="16" t="s">
        <v>43</v>
      </c>
      <c r="G79" s="29">
        <v>3.1199999999999999E-2</v>
      </c>
      <c r="H79" s="55">
        <f t="shared" ref="H79:H105" si="4">I79/G79</f>
        <v>65852.240000000005</v>
      </c>
      <c r="I79" s="55">
        <f t="shared" ref="I79:I105" si="5">J79/1.2</f>
        <v>2054.59</v>
      </c>
      <c r="J79" s="19">
        <v>2465.5100000000002</v>
      </c>
      <c r="K79" s="19">
        <f t="shared" ref="K79:K105" si="6">L79/G79</f>
        <v>0</v>
      </c>
      <c r="L79" s="19">
        <f t="shared" ref="L79:L105" si="7">M79/1.2</f>
        <v>0</v>
      </c>
      <c r="M79" s="19">
        <v>0</v>
      </c>
      <c r="BE79" s="14"/>
      <c r="BF79" s="15"/>
      <c r="BG79" s="21" t="s">
        <v>220</v>
      </c>
      <c r="BH79" s="41"/>
      <c r="BI79" s="12"/>
      <c r="BJ79" s="12"/>
    </row>
    <row r="80" spans="1:62" s="3" customFormat="1" ht="42" x14ac:dyDescent="0.3">
      <c r="A80" s="16" t="s">
        <v>182</v>
      </c>
      <c r="B80" s="17" t="s">
        <v>250</v>
      </c>
      <c r="C80" s="568" t="s">
        <v>251</v>
      </c>
      <c r="D80" s="568"/>
      <c r="E80" s="568"/>
      <c r="F80" s="16" t="s">
        <v>50</v>
      </c>
      <c r="G80" s="24">
        <v>62.4</v>
      </c>
      <c r="H80" s="55">
        <f t="shared" si="4"/>
        <v>52.28</v>
      </c>
      <c r="I80" s="55">
        <f t="shared" si="5"/>
        <v>3262.07</v>
      </c>
      <c r="J80" s="19">
        <v>3914.48</v>
      </c>
      <c r="K80" s="19">
        <f t="shared" si="6"/>
        <v>0</v>
      </c>
      <c r="L80" s="19">
        <f t="shared" si="7"/>
        <v>0</v>
      </c>
      <c r="M80" s="19">
        <v>0</v>
      </c>
      <c r="BE80" s="14"/>
      <c r="BF80" s="15"/>
      <c r="BG80" s="21" t="s">
        <v>251</v>
      </c>
      <c r="BH80" s="41"/>
      <c r="BI80" s="12"/>
      <c r="BJ80" s="12"/>
    </row>
    <row r="81" spans="1:62" s="3" customFormat="1" ht="42" x14ac:dyDescent="0.3">
      <c r="A81" s="16" t="s">
        <v>188</v>
      </c>
      <c r="B81" s="17" t="s">
        <v>253</v>
      </c>
      <c r="C81" s="568" t="s">
        <v>254</v>
      </c>
      <c r="D81" s="568"/>
      <c r="E81" s="568"/>
      <c r="F81" s="16" t="s">
        <v>43</v>
      </c>
      <c r="G81" s="29">
        <v>3.1199999999999999E-2</v>
      </c>
      <c r="H81" s="55">
        <f t="shared" si="4"/>
        <v>7984.94</v>
      </c>
      <c r="I81" s="55">
        <f t="shared" si="5"/>
        <v>249.13</v>
      </c>
      <c r="J81" s="19">
        <v>298.95</v>
      </c>
      <c r="K81" s="19">
        <f t="shared" si="6"/>
        <v>0</v>
      </c>
      <c r="L81" s="19">
        <f t="shared" si="7"/>
        <v>0</v>
      </c>
      <c r="M81" s="19">
        <v>0</v>
      </c>
      <c r="BE81" s="14"/>
      <c r="BF81" s="15"/>
      <c r="BG81" s="21" t="s">
        <v>254</v>
      </c>
      <c r="BH81" s="41"/>
      <c r="BI81" s="12"/>
      <c r="BJ81" s="12"/>
    </row>
    <row r="82" spans="1:62" s="3" customFormat="1" ht="15" customHeight="1" x14ac:dyDescent="0.3">
      <c r="A82" s="603" t="s">
        <v>322</v>
      </c>
      <c r="B82" s="604"/>
      <c r="C82" s="604"/>
      <c r="D82" s="604"/>
      <c r="E82" s="604"/>
      <c r="F82" s="604"/>
      <c r="G82" s="604"/>
      <c r="H82" s="354"/>
      <c r="I82" s="354"/>
      <c r="J82" s="267"/>
      <c r="K82" s="267"/>
      <c r="L82" s="267"/>
      <c r="M82" s="267"/>
      <c r="BE82" s="14"/>
      <c r="BF82" s="15" t="s">
        <v>322</v>
      </c>
      <c r="BG82" s="21"/>
      <c r="BH82" s="41"/>
      <c r="BI82" s="12"/>
      <c r="BJ82" s="12"/>
    </row>
    <row r="83" spans="1:62" s="3" customFormat="1" ht="42" x14ac:dyDescent="0.3">
      <c r="A83" s="16" t="s">
        <v>192</v>
      </c>
      <c r="B83" s="17" t="s">
        <v>323</v>
      </c>
      <c r="C83" s="568" t="s">
        <v>324</v>
      </c>
      <c r="D83" s="568"/>
      <c r="E83" s="568"/>
      <c r="F83" s="16" t="s">
        <v>325</v>
      </c>
      <c r="G83" s="18">
        <v>0.16200000000000001</v>
      </c>
      <c r="H83" s="55">
        <f t="shared" si="4"/>
        <v>29157.53</v>
      </c>
      <c r="I83" s="55">
        <f t="shared" si="5"/>
        <v>4723.5200000000004</v>
      </c>
      <c r="J83" s="19">
        <v>5668.22</v>
      </c>
      <c r="K83" s="19">
        <f t="shared" si="6"/>
        <v>9121.67</v>
      </c>
      <c r="L83" s="19">
        <f t="shared" si="7"/>
        <v>1477.71</v>
      </c>
      <c r="M83" s="19">
        <v>1773.25</v>
      </c>
      <c r="BE83" s="14"/>
      <c r="BF83" s="15"/>
      <c r="BG83" s="21" t="s">
        <v>324</v>
      </c>
      <c r="BH83" s="41"/>
      <c r="BI83" s="12"/>
      <c r="BJ83" s="12"/>
    </row>
    <row r="84" spans="1:62" s="3" customFormat="1" ht="20.399999999999999" x14ac:dyDescent="0.3">
      <c r="A84" s="36" t="s">
        <v>139</v>
      </c>
      <c r="B84" s="37" t="s">
        <v>326</v>
      </c>
      <c r="C84" s="599" t="s">
        <v>327</v>
      </c>
      <c r="D84" s="599"/>
      <c r="E84" s="599"/>
      <c r="F84" s="38" t="s">
        <v>67</v>
      </c>
      <c r="G84" s="39" t="s">
        <v>876</v>
      </c>
      <c r="H84" s="55"/>
      <c r="I84" s="55"/>
      <c r="J84" s="19"/>
      <c r="K84" s="19"/>
      <c r="L84" s="19"/>
      <c r="M84" s="19"/>
      <c r="BE84" s="14"/>
      <c r="BF84" s="15"/>
      <c r="BG84" s="21"/>
      <c r="BH84" s="41" t="s">
        <v>327</v>
      </c>
      <c r="BI84" s="12"/>
      <c r="BJ84" s="12"/>
    </row>
    <row r="85" spans="1:62" s="3" customFormat="1" ht="20.399999999999999" x14ac:dyDescent="0.3">
      <c r="A85" s="36" t="s">
        <v>139</v>
      </c>
      <c r="B85" s="37" t="s">
        <v>329</v>
      </c>
      <c r="C85" s="599" t="s">
        <v>330</v>
      </c>
      <c r="D85" s="599"/>
      <c r="E85" s="599"/>
      <c r="F85" s="38" t="s">
        <v>67</v>
      </c>
      <c r="G85" s="39" t="s">
        <v>877</v>
      </c>
      <c r="H85" s="55"/>
      <c r="I85" s="55"/>
      <c r="J85" s="19"/>
      <c r="K85" s="19"/>
      <c r="L85" s="19"/>
      <c r="M85" s="19"/>
      <c r="BE85" s="14"/>
      <c r="BF85" s="15"/>
      <c r="BG85" s="21"/>
      <c r="BH85" s="41" t="s">
        <v>330</v>
      </c>
      <c r="BI85" s="12"/>
      <c r="BJ85" s="12"/>
    </row>
    <row r="86" spans="1:62" s="3" customFormat="1" ht="20.399999999999999" x14ac:dyDescent="0.3">
      <c r="A86" s="25"/>
      <c r="B86" s="26" t="s">
        <v>332</v>
      </c>
      <c r="C86" s="600" t="s">
        <v>333</v>
      </c>
      <c r="D86" s="600"/>
      <c r="E86" s="600"/>
      <c r="F86" s="27" t="s">
        <v>67</v>
      </c>
      <c r="G86" s="22" t="s">
        <v>878</v>
      </c>
      <c r="H86" s="55"/>
      <c r="I86" s="55"/>
      <c r="J86" s="19"/>
      <c r="K86" s="19"/>
      <c r="L86" s="19"/>
      <c r="M86" s="19"/>
      <c r="BE86" s="14"/>
      <c r="BF86" s="15"/>
      <c r="BG86" s="21"/>
      <c r="BH86" s="41"/>
      <c r="BI86" s="12" t="s">
        <v>333</v>
      </c>
      <c r="BJ86" s="12"/>
    </row>
    <row r="87" spans="1:62" s="3" customFormat="1" ht="20.399999999999999" x14ac:dyDescent="0.3">
      <c r="A87" s="25"/>
      <c r="B87" s="26" t="s">
        <v>335</v>
      </c>
      <c r="C87" s="600" t="s">
        <v>336</v>
      </c>
      <c r="D87" s="600"/>
      <c r="E87" s="600"/>
      <c r="F87" s="27" t="s">
        <v>72</v>
      </c>
      <c r="G87" s="22" t="s">
        <v>879</v>
      </c>
      <c r="H87" s="55"/>
      <c r="I87" s="55"/>
      <c r="J87" s="19"/>
      <c r="K87" s="19"/>
      <c r="L87" s="19"/>
      <c r="M87" s="19"/>
      <c r="BE87" s="14"/>
      <c r="BF87" s="15"/>
      <c r="BG87" s="21"/>
      <c r="BH87" s="41"/>
      <c r="BI87" s="12" t="s">
        <v>336</v>
      </c>
      <c r="BJ87" s="12"/>
    </row>
    <row r="88" spans="1:62" s="3" customFormat="1" ht="20.399999999999999" x14ac:dyDescent="0.3">
      <c r="A88" s="25" t="s">
        <v>126</v>
      </c>
      <c r="B88" s="26" t="s">
        <v>340</v>
      </c>
      <c r="C88" s="600" t="s">
        <v>341</v>
      </c>
      <c r="D88" s="600"/>
      <c r="E88" s="600"/>
      <c r="F88" s="27" t="s">
        <v>67</v>
      </c>
      <c r="G88" s="22" t="s">
        <v>876</v>
      </c>
      <c r="H88" s="55"/>
      <c r="I88" s="55"/>
      <c r="J88" s="19"/>
      <c r="K88" s="19"/>
      <c r="L88" s="19"/>
      <c r="M88" s="19"/>
      <c r="BE88" s="14"/>
      <c r="BF88" s="15"/>
      <c r="BG88" s="21"/>
      <c r="BH88" s="41"/>
      <c r="BI88" s="12"/>
      <c r="BJ88" s="12" t="s">
        <v>341</v>
      </c>
    </row>
    <row r="89" spans="1:62" s="3" customFormat="1" ht="20.399999999999999" x14ac:dyDescent="0.3">
      <c r="A89" s="25" t="s">
        <v>126</v>
      </c>
      <c r="B89" s="26" t="s">
        <v>338</v>
      </c>
      <c r="C89" s="600" t="s">
        <v>339</v>
      </c>
      <c r="D89" s="600"/>
      <c r="E89" s="600"/>
      <c r="F89" s="27" t="s">
        <v>67</v>
      </c>
      <c r="G89" s="22" t="s">
        <v>877</v>
      </c>
      <c r="H89" s="55"/>
      <c r="I89" s="55"/>
      <c r="J89" s="19"/>
      <c r="K89" s="19"/>
      <c r="L89" s="19"/>
      <c r="M89" s="19"/>
      <c r="BE89" s="14"/>
      <c r="BF89" s="15"/>
      <c r="BG89" s="21"/>
      <c r="BH89" s="41"/>
      <c r="BI89" s="12"/>
      <c r="BJ89" s="12" t="s">
        <v>339</v>
      </c>
    </row>
    <row r="90" spans="1:62" s="3" customFormat="1" ht="15" customHeight="1" x14ac:dyDescent="0.3">
      <c r="A90" s="603" t="s">
        <v>880</v>
      </c>
      <c r="B90" s="604"/>
      <c r="C90" s="604"/>
      <c r="D90" s="604"/>
      <c r="E90" s="604"/>
      <c r="F90" s="604"/>
      <c r="G90" s="604"/>
      <c r="H90" s="354"/>
      <c r="I90" s="354"/>
      <c r="J90" s="267"/>
      <c r="K90" s="267"/>
      <c r="L90" s="267"/>
      <c r="M90" s="267"/>
      <c r="BE90" s="14"/>
      <c r="BF90" s="15" t="s">
        <v>880</v>
      </c>
      <c r="BG90" s="21"/>
      <c r="BH90" s="41"/>
      <c r="BI90" s="12"/>
      <c r="BJ90" s="12"/>
    </row>
    <row r="91" spans="1:62" s="3" customFormat="1" ht="15" customHeight="1" x14ac:dyDescent="0.3">
      <c r="A91" s="603" t="s">
        <v>343</v>
      </c>
      <c r="B91" s="604"/>
      <c r="C91" s="604"/>
      <c r="D91" s="604"/>
      <c r="E91" s="604"/>
      <c r="F91" s="604"/>
      <c r="G91" s="604"/>
      <c r="H91" s="354"/>
      <c r="I91" s="354"/>
      <c r="J91" s="267"/>
      <c r="K91" s="267"/>
      <c r="L91" s="267"/>
      <c r="M91" s="267"/>
      <c r="BE91" s="14"/>
      <c r="BF91" s="15" t="s">
        <v>343</v>
      </c>
      <c r="BG91" s="21"/>
      <c r="BH91" s="41"/>
      <c r="BI91" s="12"/>
      <c r="BJ91" s="12"/>
    </row>
    <row r="92" spans="1:62" s="3" customFormat="1" ht="21.6" x14ac:dyDescent="0.3">
      <c r="A92" s="16" t="s">
        <v>194</v>
      </c>
      <c r="B92" s="17" t="s">
        <v>344</v>
      </c>
      <c r="C92" s="568" t="s">
        <v>345</v>
      </c>
      <c r="D92" s="568"/>
      <c r="E92" s="568"/>
      <c r="F92" s="16" t="s">
        <v>325</v>
      </c>
      <c r="G92" s="18">
        <v>0.23799999999999999</v>
      </c>
      <c r="H92" s="55">
        <f t="shared" si="4"/>
        <v>7085.21</v>
      </c>
      <c r="I92" s="55">
        <f t="shared" si="5"/>
        <v>1686.28</v>
      </c>
      <c r="J92" s="19">
        <v>2023.53</v>
      </c>
      <c r="K92" s="19">
        <f t="shared" si="6"/>
        <v>49844.37</v>
      </c>
      <c r="L92" s="19">
        <f t="shared" si="7"/>
        <v>11862.96</v>
      </c>
      <c r="M92" s="19">
        <v>14235.55</v>
      </c>
      <c r="BE92" s="14"/>
      <c r="BF92" s="15"/>
      <c r="BG92" s="21" t="s">
        <v>345</v>
      </c>
      <c r="BH92" s="41"/>
      <c r="BI92" s="12"/>
      <c r="BJ92" s="12"/>
    </row>
    <row r="93" spans="1:62" s="3" customFormat="1" ht="20.399999999999999" x14ac:dyDescent="0.3">
      <c r="A93" s="25"/>
      <c r="B93" s="26" t="s">
        <v>346</v>
      </c>
      <c r="C93" s="600" t="s">
        <v>347</v>
      </c>
      <c r="D93" s="600"/>
      <c r="E93" s="600"/>
      <c r="F93" s="27" t="s">
        <v>67</v>
      </c>
      <c r="G93" s="22" t="s">
        <v>881</v>
      </c>
      <c r="H93" s="55"/>
      <c r="I93" s="55"/>
      <c r="J93" s="19"/>
      <c r="K93" s="19"/>
      <c r="L93" s="19"/>
      <c r="M93" s="19"/>
      <c r="BE93" s="14"/>
      <c r="BF93" s="15"/>
      <c r="BG93" s="21"/>
      <c r="BH93" s="41"/>
      <c r="BI93" s="12" t="s">
        <v>347</v>
      </c>
      <c r="BJ93" s="12"/>
    </row>
    <row r="94" spans="1:62" s="3" customFormat="1" ht="20.399999999999999" x14ac:dyDescent="0.3">
      <c r="A94" s="25"/>
      <c r="B94" s="26" t="s">
        <v>349</v>
      </c>
      <c r="C94" s="600" t="s">
        <v>350</v>
      </c>
      <c r="D94" s="600"/>
      <c r="E94" s="600"/>
      <c r="F94" s="27" t="s">
        <v>72</v>
      </c>
      <c r="G94" s="22" t="s">
        <v>882</v>
      </c>
      <c r="H94" s="55"/>
      <c r="I94" s="55"/>
      <c r="J94" s="19"/>
      <c r="K94" s="19"/>
      <c r="L94" s="19"/>
      <c r="M94" s="19"/>
      <c r="BE94" s="14"/>
      <c r="BF94" s="15"/>
      <c r="BG94" s="21"/>
      <c r="BH94" s="41"/>
      <c r="BI94" s="12" t="s">
        <v>350</v>
      </c>
      <c r="BJ94" s="12"/>
    </row>
    <row r="95" spans="1:62" s="3" customFormat="1" ht="20.399999999999999" x14ac:dyDescent="0.3">
      <c r="A95" s="25" t="s">
        <v>126</v>
      </c>
      <c r="B95" s="26" t="s">
        <v>352</v>
      </c>
      <c r="C95" s="600" t="s">
        <v>347</v>
      </c>
      <c r="D95" s="600"/>
      <c r="E95" s="600"/>
      <c r="F95" s="27" t="s">
        <v>67</v>
      </c>
      <c r="G95" s="22" t="s">
        <v>883</v>
      </c>
      <c r="H95" s="55"/>
      <c r="I95" s="55"/>
      <c r="J95" s="19"/>
      <c r="K95" s="19"/>
      <c r="L95" s="19"/>
      <c r="M95" s="19"/>
      <c r="BE95" s="14"/>
      <c r="BF95" s="15"/>
      <c r="BG95" s="21"/>
      <c r="BH95" s="41"/>
      <c r="BI95" s="12"/>
      <c r="BJ95" s="12" t="s">
        <v>347</v>
      </c>
    </row>
    <row r="96" spans="1:62" s="3" customFormat="1" ht="20.399999999999999" x14ac:dyDescent="0.3">
      <c r="A96" s="25" t="s">
        <v>126</v>
      </c>
      <c r="B96" s="26" t="s">
        <v>354</v>
      </c>
      <c r="C96" s="600" t="s">
        <v>355</v>
      </c>
      <c r="D96" s="600"/>
      <c r="E96" s="600"/>
      <c r="F96" s="27" t="s">
        <v>72</v>
      </c>
      <c r="G96" s="22" t="s">
        <v>884</v>
      </c>
      <c r="H96" s="55"/>
      <c r="I96" s="55"/>
      <c r="J96" s="19"/>
      <c r="K96" s="19"/>
      <c r="L96" s="19"/>
      <c r="M96" s="19"/>
      <c r="BE96" s="14"/>
      <c r="BF96" s="15"/>
      <c r="BG96" s="21"/>
      <c r="BH96" s="41"/>
      <c r="BI96" s="12"/>
      <c r="BJ96" s="12" t="s">
        <v>355</v>
      </c>
    </row>
    <row r="97" spans="1:62" s="3" customFormat="1" ht="15" customHeight="1" x14ac:dyDescent="0.3">
      <c r="A97" s="603" t="s">
        <v>357</v>
      </c>
      <c r="B97" s="604"/>
      <c r="C97" s="604"/>
      <c r="D97" s="604"/>
      <c r="E97" s="604"/>
      <c r="F97" s="604"/>
      <c r="G97" s="604"/>
      <c r="H97" s="354"/>
      <c r="I97" s="354"/>
      <c r="J97" s="267"/>
      <c r="K97" s="267"/>
      <c r="L97" s="267"/>
      <c r="M97" s="267"/>
      <c r="BE97" s="14"/>
      <c r="BF97" s="15" t="s">
        <v>357</v>
      </c>
      <c r="BG97" s="21"/>
      <c r="BH97" s="41"/>
      <c r="BI97" s="12"/>
      <c r="BJ97" s="12"/>
    </row>
    <row r="98" spans="1:62" s="3" customFormat="1" ht="31.8" x14ac:dyDescent="0.3">
      <c r="A98" s="16" t="s">
        <v>197</v>
      </c>
      <c r="B98" s="17" t="s">
        <v>358</v>
      </c>
      <c r="C98" s="568" t="s">
        <v>359</v>
      </c>
      <c r="D98" s="568"/>
      <c r="E98" s="568"/>
      <c r="F98" s="16" t="s">
        <v>325</v>
      </c>
      <c r="G98" s="18">
        <v>0.23799999999999999</v>
      </c>
      <c r="H98" s="55">
        <f t="shared" si="4"/>
        <v>8335.4599999999991</v>
      </c>
      <c r="I98" s="55">
        <f t="shared" si="5"/>
        <v>1983.84</v>
      </c>
      <c r="J98" s="19">
        <v>2380.61</v>
      </c>
      <c r="K98" s="19">
        <f t="shared" si="6"/>
        <v>35479.449999999997</v>
      </c>
      <c r="L98" s="19">
        <f t="shared" si="7"/>
        <v>8444.11</v>
      </c>
      <c r="M98" s="19">
        <v>10132.93</v>
      </c>
      <c r="BE98" s="14"/>
      <c r="BF98" s="15"/>
      <c r="BG98" s="21" t="s">
        <v>359</v>
      </c>
      <c r="BH98" s="41"/>
      <c r="BI98" s="12"/>
      <c r="BJ98" s="12"/>
    </row>
    <row r="99" spans="1:62" s="3" customFormat="1" ht="20.399999999999999" x14ac:dyDescent="0.3">
      <c r="A99" s="25"/>
      <c r="B99" s="26" t="s">
        <v>360</v>
      </c>
      <c r="C99" s="600" t="s">
        <v>361</v>
      </c>
      <c r="D99" s="600"/>
      <c r="E99" s="600"/>
      <c r="F99" s="27" t="s">
        <v>67</v>
      </c>
      <c r="G99" s="22" t="s">
        <v>885</v>
      </c>
      <c r="H99" s="55"/>
      <c r="I99" s="55"/>
      <c r="J99" s="19"/>
      <c r="K99" s="19"/>
      <c r="L99" s="19"/>
      <c r="M99" s="19"/>
      <c r="BE99" s="14"/>
      <c r="BF99" s="15"/>
      <c r="BG99" s="21"/>
      <c r="BH99" s="41"/>
      <c r="BI99" s="12" t="s">
        <v>361</v>
      </c>
      <c r="BJ99" s="12"/>
    </row>
    <row r="100" spans="1:62" s="3" customFormat="1" ht="20.399999999999999" x14ac:dyDescent="0.3">
      <c r="A100" s="25"/>
      <c r="B100" s="26" t="s">
        <v>363</v>
      </c>
      <c r="C100" s="600" t="s">
        <v>364</v>
      </c>
      <c r="D100" s="600"/>
      <c r="E100" s="600"/>
      <c r="F100" s="27" t="s">
        <v>67</v>
      </c>
      <c r="G100" s="22" t="s">
        <v>886</v>
      </c>
      <c r="H100" s="55"/>
      <c r="I100" s="55"/>
      <c r="J100" s="19"/>
      <c r="K100" s="19"/>
      <c r="L100" s="19"/>
      <c r="M100" s="19"/>
      <c r="BE100" s="14"/>
      <c r="BF100" s="15"/>
      <c r="BG100" s="21"/>
      <c r="BH100" s="41"/>
      <c r="BI100" s="12" t="s">
        <v>364</v>
      </c>
      <c r="BJ100" s="12"/>
    </row>
    <row r="101" spans="1:62" s="3" customFormat="1" ht="20.399999999999999" x14ac:dyDescent="0.3">
      <c r="A101" s="25"/>
      <c r="B101" s="26" t="s">
        <v>366</v>
      </c>
      <c r="C101" s="600" t="s">
        <v>367</v>
      </c>
      <c r="D101" s="600"/>
      <c r="E101" s="600"/>
      <c r="F101" s="27" t="s">
        <v>72</v>
      </c>
      <c r="G101" s="22" t="s">
        <v>887</v>
      </c>
      <c r="H101" s="55"/>
      <c r="I101" s="55"/>
      <c r="J101" s="19"/>
      <c r="K101" s="19"/>
      <c r="L101" s="19"/>
      <c r="M101" s="19"/>
      <c r="BE101" s="14"/>
      <c r="BF101" s="15"/>
      <c r="BG101" s="21"/>
      <c r="BH101" s="41"/>
      <c r="BI101" s="12" t="s">
        <v>367</v>
      </c>
      <c r="BJ101" s="12"/>
    </row>
    <row r="102" spans="1:62" s="3" customFormat="1" ht="20.399999999999999" x14ac:dyDescent="0.3">
      <c r="A102" s="25" t="s">
        <v>126</v>
      </c>
      <c r="B102" s="26" t="s">
        <v>369</v>
      </c>
      <c r="C102" s="600" t="s">
        <v>361</v>
      </c>
      <c r="D102" s="600"/>
      <c r="E102" s="600"/>
      <c r="F102" s="27" t="s">
        <v>67</v>
      </c>
      <c r="G102" s="22" t="s">
        <v>888</v>
      </c>
      <c r="H102" s="55"/>
      <c r="I102" s="55"/>
      <c r="J102" s="19"/>
      <c r="K102" s="19"/>
      <c r="L102" s="19"/>
      <c r="M102" s="19"/>
      <c r="BE102" s="14"/>
      <c r="BF102" s="15"/>
      <c r="BG102" s="21"/>
      <c r="BH102" s="41"/>
      <c r="BI102" s="12"/>
      <c r="BJ102" s="12" t="s">
        <v>361</v>
      </c>
    </row>
    <row r="103" spans="1:62" s="3" customFormat="1" ht="21.6" x14ac:dyDescent="0.3">
      <c r="A103" s="25" t="s">
        <v>126</v>
      </c>
      <c r="B103" s="26" t="s">
        <v>371</v>
      </c>
      <c r="C103" s="600" t="s">
        <v>372</v>
      </c>
      <c r="D103" s="600"/>
      <c r="E103" s="600"/>
      <c r="F103" s="27" t="s">
        <v>72</v>
      </c>
      <c r="G103" s="22" t="s">
        <v>889</v>
      </c>
      <c r="H103" s="55"/>
      <c r="I103" s="55"/>
      <c r="J103" s="19"/>
      <c r="K103" s="19"/>
      <c r="L103" s="19"/>
      <c r="M103" s="19"/>
      <c r="BE103" s="14"/>
      <c r="BF103" s="15"/>
      <c r="BG103" s="21"/>
      <c r="BH103" s="41"/>
      <c r="BI103" s="12"/>
      <c r="BJ103" s="12" t="s">
        <v>372</v>
      </c>
    </row>
    <row r="104" spans="1:62" s="3" customFormat="1" ht="15" customHeight="1" x14ac:dyDescent="0.3">
      <c r="A104" s="603" t="s">
        <v>374</v>
      </c>
      <c r="B104" s="604"/>
      <c r="C104" s="604"/>
      <c r="D104" s="604"/>
      <c r="E104" s="604"/>
      <c r="F104" s="604"/>
      <c r="G104" s="604"/>
      <c r="H104" s="354"/>
      <c r="I104" s="354"/>
      <c r="J104" s="267"/>
      <c r="K104" s="267"/>
      <c r="L104" s="267"/>
      <c r="M104" s="267"/>
      <c r="BE104" s="14"/>
      <c r="BF104" s="15" t="s">
        <v>374</v>
      </c>
      <c r="BG104" s="21"/>
      <c r="BH104" s="41"/>
      <c r="BI104" s="12"/>
      <c r="BJ104" s="12"/>
    </row>
    <row r="105" spans="1:62" s="3" customFormat="1" ht="31.8" x14ac:dyDescent="0.3">
      <c r="A105" s="16" t="s">
        <v>215</v>
      </c>
      <c r="B105" s="17" t="s">
        <v>358</v>
      </c>
      <c r="C105" s="568" t="s">
        <v>359</v>
      </c>
      <c r="D105" s="568"/>
      <c r="E105" s="568"/>
      <c r="F105" s="16" t="s">
        <v>325</v>
      </c>
      <c r="G105" s="18">
        <v>0.23799999999999999</v>
      </c>
      <c r="H105" s="55">
        <f t="shared" si="4"/>
        <v>8981.4699999999993</v>
      </c>
      <c r="I105" s="55">
        <f t="shared" si="5"/>
        <v>2137.59</v>
      </c>
      <c r="J105" s="19">
        <v>2565.11</v>
      </c>
      <c r="K105" s="19">
        <f t="shared" si="6"/>
        <v>35479.449999999997</v>
      </c>
      <c r="L105" s="19">
        <f t="shared" si="7"/>
        <v>8444.11</v>
      </c>
      <c r="M105" s="19">
        <v>10132.93</v>
      </c>
      <c r="BE105" s="14"/>
      <c r="BF105" s="15"/>
      <c r="BG105" s="21" t="s">
        <v>359</v>
      </c>
      <c r="BH105" s="41"/>
      <c r="BI105" s="12"/>
      <c r="BJ105" s="12"/>
    </row>
    <row r="106" spans="1:62" s="3" customFormat="1" ht="20.399999999999999" x14ac:dyDescent="0.3">
      <c r="A106" s="25"/>
      <c r="B106" s="26" t="s">
        <v>360</v>
      </c>
      <c r="C106" s="600" t="s">
        <v>361</v>
      </c>
      <c r="D106" s="600"/>
      <c r="E106" s="600"/>
      <c r="F106" s="27" t="s">
        <v>67</v>
      </c>
      <c r="G106" s="22" t="s">
        <v>885</v>
      </c>
      <c r="H106" s="55"/>
      <c r="I106" s="55"/>
      <c r="J106" s="19"/>
      <c r="K106" s="19"/>
      <c r="L106" s="19"/>
      <c r="M106" s="19"/>
      <c r="BE106" s="14"/>
      <c r="BF106" s="15"/>
      <c r="BG106" s="21"/>
      <c r="BH106" s="41"/>
      <c r="BI106" s="12" t="s">
        <v>361</v>
      </c>
      <c r="BJ106" s="12"/>
    </row>
    <row r="107" spans="1:62" s="3" customFormat="1" ht="20.399999999999999" x14ac:dyDescent="0.3">
      <c r="A107" s="25"/>
      <c r="B107" s="26" t="s">
        <v>363</v>
      </c>
      <c r="C107" s="600" t="s">
        <v>364</v>
      </c>
      <c r="D107" s="600"/>
      <c r="E107" s="600"/>
      <c r="F107" s="27" t="s">
        <v>67</v>
      </c>
      <c r="G107" s="22" t="s">
        <v>886</v>
      </c>
      <c r="H107" s="55"/>
      <c r="I107" s="55"/>
      <c r="J107" s="19"/>
      <c r="K107" s="19"/>
      <c r="L107" s="19"/>
      <c r="M107" s="19"/>
      <c r="BE107" s="14"/>
      <c r="BF107" s="15"/>
      <c r="BG107" s="21"/>
      <c r="BH107" s="41"/>
      <c r="BI107" s="12" t="s">
        <v>364</v>
      </c>
      <c r="BJ107" s="12"/>
    </row>
    <row r="108" spans="1:62" s="3" customFormat="1" ht="20.399999999999999" x14ac:dyDescent="0.3">
      <c r="A108" s="25"/>
      <c r="B108" s="26" t="s">
        <v>366</v>
      </c>
      <c r="C108" s="600" t="s">
        <v>367</v>
      </c>
      <c r="D108" s="600"/>
      <c r="E108" s="600"/>
      <c r="F108" s="27" t="s">
        <v>72</v>
      </c>
      <c r="G108" s="22" t="s">
        <v>887</v>
      </c>
      <c r="H108" s="55"/>
      <c r="I108" s="55"/>
      <c r="J108" s="19"/>
      <c r="K108" s="19"/>
      <c r="L108" s="19"/>
      <c r="M108" s="19"/>
      <c r="O108" s="54"/>
      <c r="BE108" s="14"/>
      <c r="BF108" s="15"/>
      <c r="BG108" s="21"/>
      <c r="BH108" s="41"/>
      <c r="BI108" s="12" t="s">
        <v>367</v>
      </c>
      <c r="BJ108" s="12"/>
    </row>
    <row r="109" spans="1:62" s="3" customFormat="1" ht="20.399999999999999" x14ac:dyDescent="0.3">
      <c r="A109" s="25" t="s">
        <v>126</v>
      </c>
      <c r="B109" s="26" t="s">
        <v>369</v>
      </c>
      <c r="C109" s="600" t="s">
        <v>361</v>
      </c>
      <c r="D109" s="600"/>
      <c r="E109" s="600"/>
      <c r="F109" s="27" t="s">
        <v>67</v>
      </c>
      <c r="G109" s="22" t="s">
        <v>888</v>
      </c>
      <c r="H109" s="55"/>
      <c r="I109" s="55"/>
      <c r="J109" s="19"/>
      <c r="K109" s="19"/>
      <c r="L109" s="19"/>
      <c r="M109" s="19"/>
      <c r="O109" s="54"/>
      <c r="BE109" s="14"/>
      <c r="BF109" s="15"/>
      <c r="BG109" s="21"/>
      <c r="BH109" s="41"/>
      <c r="BI109" s="12"/>
      <c r="BJ109" s="12" t="s">
        <v>361</v>
      </c>
    </row>
    <row r="110" spans="1:62" s="3" customFormat="1" ht="21.6" x14ac:dyDescent="0.3">
      <c r="A110" s="25" t="s">
        <v>126</v>
      </c>
      <c r="B110" s="26" t="s">
        <v>371</v>
      </c>
      <c r="C110" s="600" t="s">
        <v>372</v>
      </c>
      <c r="D110" s="600"/>
      <c r="E110" s="600"/>
      <c r="F110" s="27" t="s">
        <v>72</v>
      </c>
      <c r="G110" s="22" t="s">
        <v>889</v>
      </c>
      <c r="H110" s="55"/>
      <c r="I110" s="55"/>
      <c r="J110" s="19"/>
      <c r="K110" s="19"/>
      <c r="L110" s="19"/>
      <c r="M110" s="19"/>
      <c r="BE110" s="14"/>
      <c r="BF110" s="15"/>
      <c r="BG110" s="21"/>
      <c r="BH110" s="41"/>
      <c r="BI110" s="12"/>
      <c r="BJ110" s="12" t="s">
        <v>372</v>
      </c>
    </row>
    <row r="111" spans="1:62" s="3" customFormat="1" ht="24.75" customHeight="1" x14ac:dyDescent="0.3">
      <c r="A111" s="603" t="s">
        <v>375</v>
      </c>
      <c r="B111" s="604"/>
      <c r="C111" s="604"/>
      <c r="D111" s="604"/>
      <c r="E111" s="604"/>
      <c r="F111" s="604"/>
      <c r="G111" s="604"/>
      <c r="H111" s="98"/>
      <c r="I111" s="98"/>
      <c r="J111" s="98"/>
      <c r="K111" s="98"/>
      <c r="L111" s="267"/>
      <c r="M111" s="267"/>
      <c r="BE111" s="14"/>
      <c r="BF111" s="15" t="s">
        <v>375</v>
      </c>
      <c r="BG111" s="21"/>
      <c r="BH111" s="41"/>
      <c r="BI111" s="12"/>
      <c r="BJ111" s="12"/>
    </row>
    <row r="112" spans="1:62" s="287" customFormat="1" ht="20.25" customHeight="1" x14ac:dyDescent="0.3">
      <c r="A112" s="578" t="s">
        <v>57</v>
      </c>
      <c r="B112" s="579"/>
      <c r="C112" s="579"/>
      <c r="D112" s="579"/>
      <c r="E112" s="579"/>
      <c r="F112" s="579"/>
      <c r="G112" s="579"/>
      <c r="H112" s="312"/>
      <c r="I112" s="296">
        <f>SUM(I13:I110)</f>
        <v>285889.62</v>
      </c>
      <c r="J112" s="297">
        <f>SUM(J13:J110)</f>
        <v>343067.52</v>
      </c>
      <c r="K112" s="296"/>
      <c r="L112" s="298">
        <f>SUM(L13:L110)</f>
        <v>606038.56999999995</v>
      </c>
      <c r="M112" s="299">
        <f>SUM(M13:M110)</f>
        <v>727246.28</v>
      </c>
    </row>
    <row r="113" spans="1:13" s="289" customFormat="1" ht="20.25" customHeight="1" thickBot="1" x14ac:dyDescent="0.35">
      <c r="A113" s="571" t="s">
        <v>5737</v>
      </c>
      <c r="B113" s="572"/>
      <c r="C113" s="572"/>
      <c r="D113" s="572"/>
      <c r="E113" s="572"/>
      <c r="F113" s="572"/>
      <c r="G113" s="572"/>
      <c r="H113" s="288"/>
      <c r="I113" s="581">
        <f>I112+L112</f>
        <v>891928.19</v>
      </c>
      <c r="J113" s="582"/>
      <c r="K113" s="582"/>
      <c r="L113" s="582"/>
      <c r="M113" s="583"/>
    </row>
    <row r="114" spans="1:13" s="289" customFormat="1" ht="20.25" customHeight="1" thickBot="1" x14ac:dyDescent="0.35">
      <c r="A114" s="571" t="s">
        <v>5738</v>
      </c>
      <c r="B114" s="572"/>
      <c r="C114" s="572"/>
      <c r="D114" s="572"/>
      <c r="E114" s="572"/>
      <c r="F114" s="572"/>
      <c r="G114" s="572"/>
      <c r="H114" s="288"/>
      <c r="I114" s="573">
        <f>J112+M112</f>
        <v>1070313.8</v>
      </c>
      <c r="J114" s="574"/>
      <c r="K114" s="574"/>
      <c r="L114" s="574"/>
      <c r="M114" s="575"/>
    </row>
  </sheetData>
  <autoFilter ref="A10:BS114" xr:uid="{00000000-0001-0000-0700-000000000000}">
    <filterColumn colId="2" showButton="0"/>
    <filterColumn colId="3" showButton="0"/>
  </autoFilter>
  <mergeCells count="113">
    <mergeCell ref="A2:M2"/>
    <mergeCell ref="A3:M3"/>
    <mergeCell ref="A5:M5"/>
    <mergeCell ref="C15:E15"/>
    <mergeCell ref="C17:E17"/>
    <mergeCell ref="C19:E19"/>
    <mergeCell ref="A18:G18"/>
    <mergeCell ref="A16:G16"/>
    <mergeCell ref="C13:E13"/>
    <mergeCell ref="A14:G14"/>
    <mergeCell ref="A12:G12"/>
    <mergeCell ref="A6:M6"/>
    <mergeCell ref="C7:G7"/>
    <mergeCell ref="C9:E9"/>
    <mergeCell ref="C10:E10"/>
    <mergeCell ref="A11:G11"/>
    <mergeCell ref="C27:E27"/>
    <mergeCell ref="C28:E28"/>
    <mergeCell ref="C29:E29"/>
    <mergeCell ref="A26:G26"/>
    <mergeCell ref="A25:G25"/>
    <mergeCell ref="C20:E20"/>
    <mergeCell ref="C21:E21"/>
    <mergeCell ref="C22:E22"/>
    <mergeCell ref="C23:E23"/>
    <mergeCell ref="C24:E2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A34:G34"/>
    <mergeCell ref="C45:E45"/>
    <mergeCell ref="C46:E46"/>
    <mergeCell ref="C47:E47"/>
    <mergeCell ref="C48:E48"/>
    <mergeCell ref="C49:E49"/>
    <mergeCell ref="C40:E40"/>
    <mergeCell ref="C41:E41"/>
    <mergeCell ref="A44:G44"/>
    <mergeCell ref="A43:G43"/>
    <mergeCell ref="A42:G42"/>
    <mergeCell ref="C56:E56"/>
    <mergeCell ref="C57:E57"/>
    <mergeCell ref="C58:E58"/>
    <mergeCell ref="C59:E59"/>
    <mergeCell ref="C51:E51"/>
    <mergeCell ref="C52:E52"/>
    <mergeCell ref="C53:E53"/>
    <mergeCell ref="C54:E54"/>
    <mergeCell ref="A50:G50"/>
    <mergeCell ref="A55:G55"/>
    <mergeCell ref="C74:E74"/>
    <mergeCell ref="C65:E65"/>
    <mergeCell ref="C66:E66"/>
    <mergeCell ref="C67:E67"/>
    <mergeCell ref="C68:E68"/>
    <mergeCell ref="C69:E69"/>
    <mergeCell ref="C60:E60"/>
    <mergeCell ref="C62:E62"/>
    <mergeCell ref="C63:E63"/>
    <mergeCell ref="C64:E64"/>
    <mergeCell ref="A61:G61"/>
    <mergeCell ref="C70:E70"/>
    <mergeCell ref="C71:E71"/>
    <mergeCell ref="C72:E72"/>
    <mergeCell ref="C73:E73"/>
    <mergeCell ref="C102:E102"/>
    <mergeCell ref="C103:E103"/>
    <mergeCell ref="C95:E95"/>
    <mergeCell ref="C96:E96"/>
    <mergeCell ref="C98:E98"/>
    <mergeCell ref="C99:E99"/>
    <mergeCell ref="C92:E92"/>
    <mergeCell ref="C93:E93"/>
    <mergeCell ref="C94:E94"/>
    <mergeCell ref="C87:E87"/>
    <mergeCell ref="C88:E88"/>
    <mergeCell ref="C89:E89"/>
    <mergeCell ref="C80:E80"/>
    <mergeCell ref="C81:E81"/>
    <mergeCell ref="C83:E83"/>
    <mergeCell ref="C84:E84"/>
    <mergeCell ref="C100:E100"/>
    <mergeCell ref="C101:E101"/>
    <mergeCell ref="C75:E75"/>
    <mergeCell ref="C76:E76"/>
    <mergeCell ref="C77:E77"/>
    <mergeCell ref="A114:G114"/>
    <mergeCell ref="I114:M114"/>
    <mergeCell ref="A104:G104"/>
    <mergeCell ref="A97:G97"/>
    <mergeCell ref="A91:G91"/>
    <mergeCell ref="A90:G90"/>
    <mergeCell ref="A82:G82"/>
    <mergeCell ref="A78:G78"/>
    <mergeCell ref="A112:G112"/>
    <mergeCell ref="A113:G113"/>
    <mergeCell ref="C110:E110"/>
    <mergeCell ref="C105:E105"/>
    <mergeCell ref="C106:E106"/>
    <mergeCell ref="C107:E107"/>
    <mergeCell ref="C108:E108"/>
    <mergeCell ref="C109:E109"/>
    <mergeCell ref="A111:G111"/>
    <mergeCell ref="I113:M113"/>
    <mergeCell ref="C79:E79"/>
    <mergeCell ref="C85:E85"/>
    <mergeCell ref="C86:E86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fitToHeight="0" orientation="landscape" r:id="rId1"/>
  <headerFooter>
    <oddFooter>&amp;RСтраница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5">
    <tabColor theme="0" tint="-4.9989318521683403E-2"/>
    <pageSetUpPr fitToPage="1"/>
  </sheetPr>
  <dimension ref="A1:BM265"/>
  <sheetViews>
    <sheetView workbookViewId="0">
      <selection activeCell="H24" sqref="H24:M260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32.109375" style="1" customWidth="1"/>
    <col min="6" max="7" width="10.6640625" style="1" customWidth="1"/>
    <col min="8" max="8" width="16.33203125" style="52" customWidth="1"/>
    <col min="9" max="13" width="24.109375" style="52" customWidth="1"/>
    <col min="14" max="14" width="10.6640625" style="1" customWidth="1"/>
    <col min="15" max="15" width="15.10937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78" t="s">
        <v>5547</v>
      </c>
      <c r="B1" s="4"/>
      <c r="C1" s="4"/>
      <c r="D1" s="4"/>
      <c r="E1" s="4"/>
      <c r="F1" s="4"/>
      <c r="G1" s="4"/>
      <c r="H1" s="52"/>
      <c r="I1" s="52"/>
      <c r="J1" s="52"/>
      <c r="K1" s="87"/>
      <c r="L1" s="87"/>
      <c r="M1" s="52"/>
    </row>
    <row r="2" spans="1:59" s="3" customFormat="1" ht="14.4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9" s="3" customFormat="1" ht="14.4" x14ac:dyDescent="0.3">
      <c r="A4" s="588" t="s">
        <v>244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AF4" s="6" t="s">
        <v>244</v>
      </c>
      <c r="AG4" s="6" t="s">
        <v>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  <c r="AS4" s="6" t="s">
        <v>1</v>
      </c>
      <c r="AT4" s="6" t="s">
        <v>1</v>
      </c>
    </row>
    <row r="5" spans="1:59" s="3" customFormat="1" ht="15.75" customHeight="1" x14ac:dyDescent="0.3">
      <c r="A5" s="576" t="s">
        <v>4</v>
      </c>
      <c r="B5" s="576"/>
      <c r="C5" s="576"/>
      <c r="D5" s="576"/>
      <c r="E5" s="576"/>
      <c r="F5" s="576"/>
      <c r="G5" s="576"/>
      <c r="H5" s="576"/>
      <c r="I5" s="576"/>
      <c r="J5" s="576"/>
      <c r="K5" s="576"/>
      <c r="L5" s="576"/>
      <c r="M5" s="576"/>
    </row>
    <row r="6" spans="1:59" s="3" customFormat="1" ht="14.4" x14ac:dyDescent="0.3">
      <c r="A6" s="4"/>
      <c r="B6" s="8" t="s">
        <v>5</v>
      </c>
      <c r="C6" s="577" t="s">
        <v>245</v>
      </c>
      <c r="D6" s="577"/>
      <c r="E6" s="577"/>
      <c r="F6" s="577"/>
      <c r="G6" s="577"/>
      <c r="H6" s="53"/>
      <c r="I6" s="53"/>
      <c r="J6" s="88"/>
      <c r="K6" s="88"/>
      <c r="L6" s="88"/>
      <c r="M6" s="88"/>
    </row>
    <row r="7" spans="1:59" s="3" customFormat="1" ht="15" thickBot="1" x14ac:dyDescent="0.35">
      <c r="A7" s="13"/>
      <c r="H7" s="54"/>
      <c r="I7" s="54"/>
      <c r="J7" s="54"/>
      <c r="K7" s="54"/>
      <c r="L7" s="54"/>
      <c r="M7" s="54"/>
    </row>
    <row r="8" spans="1:59" s="286" customFormat="1" ht="52.5" customHeight="1" x14ac:dyDescent="0.3">
      <c r="A8" s="338" t="s">
        <v>7</v>
      </c>
      <c r="B8" s="281" t="s">
        <v>8</v>
      </c>
      <c r="C8" s="584" t="s">
        <v>9</v>
      </c>
      <c r="D8" s="585"/>
      <c r="E8" s="586"/>
      <c r="F8" s="280" t="s">
        <v>10</v>
      </c>
      <c r="G8" s="281" t="s">
        <v>11</v>
      </c>
      <c r="H8" s="282" t="s">
        <v>5733</v>
      </c>
      <c r="I8" s="282" t="s">
        <v>5739</v>
      </c>
      <c r="J8" s="283" t="s">
        <v>5735</v>
      </c>
      <c r="K8" s="282" t="s">
        <v>5734</v>
      </c>
      <c r="L8" s="284" t="s">
        <v>5740</v>
      </c>
      <c r="M8" s="285" t="s">
        <v>5736</v>
      </c>
    </row>
    <row r="9" spans="1:59" s="3" customFormat="1" ht="15" thickBot="1" x14ac:dyDescent="0.35">
      <c r="A9" s="73">
        <v>1</v>
      </c>
      <c r="B9" s="274">
        <v>2</v>
      </c>
      <c r="C9" s="592">
        <v>3</v>
      </c>
      <c r="D9" s="592"/>
      <c r="E9" s="592"/>
      <c r="F9" s="75">
        <v>4</v>
      </c>
      <c r="G9" s="274">
        <v>5</v>
      </c>
      <c r="H9" s="274">
        <v>6</v>
      </c>
      <c r="I9" s="305" t="s">
        <v>47</v>
      </c>
      <c r="J9" s="76" t="s">
        <v>52</v>
      </c>
      <c r="K9" s="76" t="s">
        <v>55</v>
      </c>
      <c r="L9" s="276" t="s">
        <v>56</v>
      </c>
      <c r="M9" s="77" t="s">
        <v>162</v>
      </c>
    </row>
    <row r="10" spans="1:59" s="3" customFormat="1" ht="15" customHeight="1" x14ac:dyDescent="0.3">
      <c r="A10" s="594" t="s">
        <v>246</v>
      </c>
      <c r="B10" s="595"/>
      <c r="C10" s="595"/>
      <c r="D10" s="595"/>
      <c r="E10" s="595"/>
      <c r="F10" s="595"/>
      <c r="G10" s="595"/>
      <c r="H10" s="82"/>
      <c r="I10" s="82"/>
      <c r="J10" s="82"/>
      <c r="K10" s="82"/>
      <c r="L10" s="82"/>
      <c r="M10" s="83"/>
      <c r="BE10" s="14" t="s">
        <v>246</v>
      </c>
    </row>
    <row r="11" spans="1:59" s="3" customFormat="1" ht="15" customHeight="1" x14ac:dyDescent="0.3">
      <c r="A11" s="603" t="s">
        <v>247</v>
      </c>
      <c r="B11" s="604"/>
      <c r="C11" s="604"/>
      <c r="D11" s="604"/>
      <c r="E11" s="604"/>
      <c r="F11" s="604"/>
      <c r="G11" s="604"/>
      <c r="H11" s="98"/>
      <c r="I11" s="98"/>
      <c r="J11" s="98"/>
      <c r="K11" s="98"/>
      <c r="L11" s="98"/>
      <c r="M11" s="99"/>
      <c r="BE11" s="14"/>
      <c r="BF11" s="15" t="s">
        <v>247</v>
      </c>
    </row>
    <row r="12" spans="1:59" s="3" customFormat="1" ht="52.2" x14ac:dyDescent="0.3">
      <c r="A12" s="16" t="s">
        <v>15</v>
      </c>
      <c r="B12" s="17" t="s">
        <v>219</v>
      </c>
      <c r="C12" s="568" t="s">
        <v>220</v>
      </c>
      <c r="D12" s="568"/>
      <c r="E12" s="568"/>
      <c r="F12" s="16" t="s">
        <v>43</v>
      </c>
      <c r="G12" s="29">
        <v>3.8999999999999998E-3</v>
      </c>
      <c r="H12" s="55">
        <f>I12/G12</f>
        <v>65851.28</v>
      </c>
      <c r="I12" s="55">
        <f>J12/1.2</f>
        <v>256.82</v>
      </c>
      <c r="J12" s="19">
        <v>308.18</v>
      </c>
      <c r="K12" s="20">
        <f>L12/G12</f>
        <v>0</v>
      </c>
      <c r="L12" s="20">
        <f>M12/1.2</f>
        <v>0</v>
      </c>
      <c r="M12" s="19">
        <v>0</v>
      </c>
      <c r="BE12" s="14"/>
      <c r="BF12" s="15"/>
      <c r="BG12" s="21" t="s">
        <v>220</v>
      </c>
    </row>
    <row r="13" spans="1:59" s="3" customFormat="1" ht="14.4" x14ac:dyDescent="0.3">
      <c r="A13" s="603" t="s">
        <v>248</v>
      </c>
      <c r="B13" s="604"/>
      <c r="C13" s="604"/>
      <c r="D13" s="604"/>
      <c r="E13" s="604"/>
      <c r="F13" s="604"/>
      <c r="G13" s="604"/>
      <c r="H13" s="354"/>
      <c r="I13" s="354"/>
      <c r="J13" s="267"/>
      <c r="K13" s="355"/>
      <c r="L13" s="355"/>
      <c r="M13" s="267"/>
      <c r="BE13" s="14"/>
      <c r="BF13" s="15" t="s">
        <v>248</v>
      </c>
      <c r="BG13" s="21"/>
    </row>
    <row r="14" spans="1:59" s="3" customFormat="1" ht="42" x14ac:dyDescent="0.3">
      <c r="A14" s="16" t="s">
        <v>20</v>
      </c>
      <c r="B14" s="17" t="s">
        <v>48</v>
      </c>
      <c r="C14" s="568" t="s">
        <v>49</v>
      </c>
      <c r="D14" s="568"/>
      <c r="E14" s="568"/>
      <c r="F14" s="16" t="s">
        <v>50</v>
      </c>
      <c r="G14" s="24">
        <v>3.8</v>
      </c>
      <c r="H14" s="55">
        <f t="shared" ref="H14:H76" si="0">I14/G14</f>
        <v>693.07</v>
      </c>
      <c r="I14" s="55">
        <f t="shared" ref="I14:I76" si="1">J14/1.2</f>
        <v>2633.67</v>
      </c>
      <c r="J14" s="19">
        <v>3160.4</v>
      </c>
      <c r="K14" s="20">
        <f t="shared" ref="K14:K76" si="2">L14/G14</f>
        <v>0</v>
      </c>
      <c r="L14" s="20">
        <f t="shared" ref="L14:L76" si="3">M14/1.2</f>
        <v>0</v>
      </c>
      <c r="M14" s="19">
        <v>0</v>
      </c>
      <c r="BE14" s="14"/>
      <c r="BF14" s="15"/>
      <c r="BG14" s="21" t="s">
        <v>49</v>
      </c>
    </row>
    <row r="15" spans="1:59" s="3" customFormat="1" ht="15" customHeight="1" x14ac:dyDescent="0.3">
      <c r="A15" s="603" t="s">
        <v>249</v>
      </c>
      <c r="B15" s="604"/>
      <c r="C15" s="604"/>
      <c r="D15" s="604"/>
      <c r="E15" s="604"/>
      <c r="F15" s="604"/>
      <c r="G15" s="604"/>
      <c r="H15" s="354"/>
      <c r="I15" s="354"/>
      <c r="J15" s="267"/>
      <c r="K15" s="355"/>
      <c r="L15" s="355"/>
      <c r="M15" s="267"/>
      <c r="BE15" s="14"/>
      <c r="BF15" s="15" t="s">
        <v>249</v>
      </c>
      <c r="BG15" s="21"/>
    </row>
    <row r="16" spans="1:59" s="3" customFormat="1" ht="42" x14ac:dyDescent="0.3">
      <c r="A16" s="16" t="s">
        <v>22</v>
      </c>
      <c r="B16" s="17" t="s">
        <v>250</v>
      </c>
      <c r="C16" s="568" t="s">
        <v>251</v>
      </c>
      <c r="D16" s="568"/>
      <c r="E16" s="568"/>
      <c r="F16" s="16" t="s">
        <v>50</v>
      </c>
      <c r="G16" s="23">
        <v>2</v>
      </c>
      <c r="H16" s="55">
        <f t="shared" si="0"/>
        <v>52.28</v>
      </c>
      <c r="I16" s="55">
        <f t="shared" si="1"/>
        <v>104.56</v>
      </c>
      <c r="J16" s="19">
        <v>125.47</v>
      </c>
      <c r="K16" s="20">
        <f t="shared" si="2"/>
        <v>0</v>
      </c>
      <c r="L16" s="20">
        <f t="shared" si="3"/>
        <v>0</v>
      </c>
      <c r="M16" s="19">
        <v>0</v>
      </c>
      <c r="BE16" s="14"/>
      <c r="BF16" s="15"/>
      <c r="BG16" s="21" t="s">
        <v>251</v>
      </c>
    </row>
    <row r="17" spans="1:62" s="3" customFormat="1" ht="15" customHeight="1" x14ac:dyDescent="0.3">
      <c r="A17" s="603" t="s">
        <v>252</v>
      </c>
      <c r="B17" s="604"/>
      <c r="C17" s="604"/>
      <c r="D17" s="604"/>
      <c r="E17" s="604"/>
      <c r="F17" s="604"/>
      <c r="G17" s="604"/>
      <c r="H17" s="354"/>
      <c r="I17" s="354"/>
      <c r="J17" s="267"/>
      <c r="K17" s="355"/>
      <c r="L17" s="355"/>
      <c r="M17" s="267"/>
      <c r="BE17" s="14"/>
      <c r="BF17" s="15" t="s">
        <v>252</v>
      </c>
      <c r="BG17" s="21"/>
    </row>
    <row r="18" spans="1:62" s="3" customFormat="1" ht="52.2" x14ac:dyDescent="0.3">
      <c r="A18" s="16" t="s">
        <v>27</v>
      </c>
      <c r="B18" s="17" t="s">
        <v>219</v>
      </c>
      <c r="C18" s="568" t="s">
        <v>220</v>
      </c>
      <c r="D18" s="568"/>
      <c r="E18" s="568"/>
      <c r="F18" s="16" t="s">
        <v>43</v>
      </c>
      <c r="G18" s="18">
        <v>1E-3</v>
      </c>
      <c r="H18" s="55">
        <f t="shared" si="0"/>
        <v>65830</v>
      </c>
      <c r="I18" s="55">
        <f t="shared" si="1"/>
        <v>65.83</v>
      </c>
      <c r="J18" s="19">
        <v>79</v>
      </c>
      <c r="K18" s="20">
        <f t="shared" si="2"/>
        <v>0</v>
      </c>
      <c r="L18" s="20">
        <f t="shared" si="3"/>
        <v>0</v>
      </c>
      <c r="M18" s="19">
        <v>0</v>
      </c>
      <c r="BE18" s="14"/>
      <c r="BF18" s="15"/>
      <c r="BG18" s="21" t="s">
        <v>220</v>
      </c>
    </row>
    <row r="19" spans="1:62" s="3" customFormat="1" ht="42" x14ac:dyDescent="0.3">
      <c r="A19" s="16" t="s">
        <v>35</v>
      </c>
      <c r="B19" s="17" t="s">
        <v>250</v>
      </c>
      <c r="C19" s="568" t="s">
        <v>251</v>
      </c>
      <c r="D19" s="568"/>
      <c r="E19" s="568"/>
      <c r="F19" s="16" t="s">
        <v>50</v>
      </c>
      <c r="G19" s="23">
        <v>2</v>
      </c>
      <c r="H19" s="55">
        <f t="shared" si="0"/>
        <v>52.28</v>
      </c>
      <c r="I19" s="55">
        <f t="shared" si="1"/>
        <v>104.56</v>
      </c>
      <c r="J19" s="19">
        <v>125.47</v>
      </c>
      <c r="K19" s="20">
        <f t="shared" si="2"/>
        <v>0</v>
      </c>
      <c r="L19" s="20">
        <f t="shared" si="3"/>
        <v>0</v>
      </c>
      <c r="M19" s="19">
        <v>0</v>
      </c>
      <c r="BE19" s="14"/>
      <c r="BF19" s="15"/>
      <c r="BG19" s="21" t="s">
        <v>251</v>
      </c>
    </row>
    <row r="20" spans="1:62" s="3" customFormat="1" ht="42" x14ac:dyDescent="0.3">
      <c r="A20" s="16" t="s">
        <v>40</v>
      </c>
      <c r="B20" s="17" t="s">
        <v>253</v>
      </c>
      <c r="C20" s="568" t="s">
        <v>254</v>
      </c>
      <c r="D20" s="568"/>
      <c r="E20" s="568"/>
      <c r="F20" s="16" t="s">
        <v>43</v>
      </c>
      <c r="G20" s="18">
        <v>1E-3</v>
      </c>
      <c r="H20" s="55">
        <f t="shared" si="0"/>
        <v>12940</v>
      </c>
      <c r="I20" s="55">
        <f t="shared" si="1"/>
        <v>12.94</v>
      </c>
      <c r="J20" s="19">
        <v>15.53</v>
      </c>
      <c r="K20" s="20">
        <f t="shared" si="2"/>
        <v>0</v>
      </c>
      <c r="L20" s="20">
        <f t="shared" si="3"/>
        <v>0</v>
      </c>
      <c r="M20" s="19">
        <v>0</v>
      </c>
      <c r="BE20" s="14"/>
      <c r="BF20" s="15"/>
      <c r="BG20" s="21" t="s">
        <v>254</v>
      </c>
    </row>
    <row r="21" spans="1:62" s="3" customFormat="1" ht="15" customHeight="1" x14ac:dyDescent="0.3">
      <c r="A21" s="601" t="s">
        <v>255</v>
      </c>
      <c r="B21" s="602"/>
      <c r="C21" s="602"/>
      <c r="D21" s="602"/>
      <c r="E21" s="602"/>
      <c r="F21" s="602"/>
      <c r="G21" s="602"/>
      <c r="H21" s="101"/>
      <c r="I21" s="101"/>
      <c r="J21" s="102"/>
      <c r="K21" s="353"/>
      <c r="L21" s="353"/>
      <c r="M21" s="102"/>
      <c r="BE21" s="14" t="s">
        <v>255</v>
      </c>
      <c r="BF21" s="15"/>
      <c r="BG21" s="21"/>
    </row>
    <row r="22" spans="1:62" s="3" customFormat="1" ht="15" customHeight="1" x14ac:dyDescent="0.3">
      <c r="A22" s="603" t="s">
        <v>256</v>
      </c>
      <c r="B22" s="604"/>
      <c r="C22" s="604"/>
      <c r="D22" s="604"/>
      <c r="E22" s="604"/>
      <c r="F22" s="604"/>
      <c r="G22" s="604"/>
      <c r="H22" s="354"/>
      <c r="I22" s="354"/>
      <c r="J22" s="267"/>
      <c r="K22" s="355"/>
      <c r="L22" s="355"/>
      <c r="M22" s="267"/>
      <c r="BE22" s="14"/>
      <c r="BF22" s="15" t="s">
        <v>256</v>
      </c>
      <c r="BG22" s="21"/>
    </row>
    <row r="23" spans="1:62" s="3" customFormat="1" ht="21.6" x14ac:dyDescent="0.3">
      <c r="A23" s="16" t="s">
        <v>47</v>
      </c>
      <c r="B23" s="17" t="s">
        <v>257</v>
      </c>
      <c r="C23" s="568" t="s">
        <v>258</v>
      </c>
      <c r="D23" s="568"/>
      <c r="E23" s="568"/>
      <c r="F23" s="16" t="s">
        <v>46</v>
      </c>
      <c r="G23" s="30">
        <v>1.78</v>
      </c>
      <c r="H23" s="55">
        <f t="shared" si="0"/>
        <v>1134.17</v>
      </c>
      <c r="I23" s="55">
        <f t="shared" si="1"/>
        <v>2018.83</v>
      </c>
      <c r="J23" s="19">
        <v>2422.59</v>
      </c>
      <c r="K23" s="20">
        <f t="shared" si="2"/>
        <v>1082.46</v>
      </c>
      <c r="L23" s="20">
        <f t="shared" si="3"/>
        <v>1926.78</v>
      </c>
      <c r="M23" s="19">
        <v>2312.13</v>
      </c>
      <c r="BE23" s="14"/>
      <c r="BF23" s="15"/>
      <c r="BG23" s="21" t="s">
        <v>258</v>
      </c>
    </row>
    <row r="24" spans="1:62" s="3" customFormat="1" ht="20.399999999999999" x14ac:dyDescent="0.3">
      <c r="A24" s="25"/>
      <c r="B24" s="26" t="s">
        <v>150</v>
      </c>
      <c r="C24" s="600" t="s">
        <v>151</v>
      </c>
      <c r="D24" s="600"/>
      <c r="E24" s="600"/>
      <c r="F24" s="27" t="s">
        <v>46</v>
      </c>
      <c r="G24" s="22" t="s">
        <v>259</v>
      </c>
      <c r="H24" s="55"/>
      <c r="I24" s="55"/>
      <c r="J24" s="19"/>
      <c r="K24" s="20"/>
      <c r="L24" s="20"/>
      <c r="M24" s="19"/>
      <c r="BE24" s="14"/>
      <c r="BF24" s="15"/>
      <c r="BG24" s="21"/>
      <c r="BH24" s="12" t="s">
        <v>151</v>
      </c>
    </row>
    <row r="25" spans="1:62" s="3" customFormat="1" ht="20.399999999999999" x14ac:dyDescent="0.3">
      <c r="A25" s="36" t="s">
        <v>139</v>
      </c>
      <c r="B25" s="37" t="s">
        <v>76</v>
      </c>
      <c r="C25" s="599" t="s">
        <v>260</v>
      </c>
      <c r="D25" s="599"/>
      <c r="E25" s="599"/>
      <c r="F25" s="38" t="s">
        <v>46</v>
      </c>
      <c r="G25" s="39" t="s">
        <v>261</v>
      </c>
      <c r="H25" s="55"/>
      <c r="I25" s="55"/>
      <c r="J25" s="19"/>
      <c r="K25" s="20"/>
      <c r="L25" s="20"/>
      <c r="M25" s="19"/>
      <c r="BE25" s="14"/>
      <c r="BF25" s="15"/>
      <c r="BG25" s="21"/>
      <c r="BH25" s="12"/>
      <c r="BI25" s="41" t="s">
        <v>260</v>
      </c>
    </row>
    <row r="26" spans="1:62" s="3" customFormat="1" ht="20.399999999999999" x14ac:dyDescent="0.3">
      <c r="A26" s="25" t="s">
        <v>126</v>
      </c>
      <c r="B26" s="26" t="s">
        <v>262</v>
      </c>
      <c r="C26" s="600" t="s">
        <v>263</v>
      </c>
      <c r="D26" s="600"/>
      <c r="E26" s="600"/>
      <c r="F26" s="27" t="s">
        <v>46</v>
      </c>
      <c r="G26" s="22" t="s">
        <v>261</v>
      </c>
      <c r="H26" s="55"/>
      <c r="I26" s="55"/>
      <c r="J26" s="19"/>
      <c r="K26" s="20"/>
      <c r="L26" s="20"/>
      <c r="M26" s="19"/>
      <c r="BE26" s="14"/>
      <c r="BF26" s="15"/>
      <c r="BG26" s="21"/>
      <c r="BH26" s="12"/>
      <c r="BI26" s="41"/>
      <c r="BJ26" s="12" t="s">
        <v>263</v>
      </c>
    </row>
    <row r="27" spans="1:62" s="3" customFormat="1" ht="15" customHeight="1" x14ac:dyDescent="0.3">
      <c r="A27" s="603" t="s">
        <v>264</v>
      </c>
      <c r="B27" s="604"/>
      <c r="C27" s="604"/>
      <c r="D27" s="604"/>
      <c r="E27" s="604"/>
      <c r="F27" s="604"/>
      <c r="G27" s="604"/>
      <c r="H27" s="354"/>
      <c r="I27" s="354"/>
      <c r="J27" s="267"/>
      <c r="K27" s="355"/>
      <c r="L27" s="355"/>
      <c r="M27" s="267"/>
      <c r="BE27" s="14"/>
      <c r="BF27" s="15" t="s">
        <v>264</v>
      </c>
      <c r="BG27" s="21"/>
      <c r="BH27" s="12"/>
      <c r="BI27" s="41"/>
      <c r="BJ27" s="12"/>
    </row>
    <row r="28" spans="1:62" s="3" customFormat="1" ht="14.4" x14ac:dyDescent="0.3">
      <c r="A28" s="16" t="s">
        <v>52</v>
      </c>
      <c r="B28" s="17" t="s">
        <v>148</v>
      </c>
      <c r="C28" s="568" t="s">
        <v>149</v>
      </c>
      <c r="D28" s="568"/>
      <c r="E28" s="568"/>
      <c r="F28" s="16" t="s">
        <v>122</v>
      </c>
      <c r="G28" s="29">
        <v>4.7999999999999996E-3</v>
      </c>
      <c r="H28" s="55">
        <f t="shared" si="0"/>
        <v>179502.07999999999</v>
      </c>
      <c r="I28" s="55">
        <f t="shared" si="1"/>
        <v>861.61</v>
      </c>
      <c r="J28" s="19">
        <v>1033.93</v>
      </c>
      <c r="K28" s="20">
        <f t="shared" si="2"/>
        <v>629083.32999999996</v>
      </c>
      <c r="L28" s="20">
        <f t="shared" si="3"/>
        <v>3019.6</v>
      </c>
      <c r="M28" s="19">
        <v>3623.52</v>
      </c>
      <c r="BE28" s="14"/>
      <c r="BF28" s="15"/>
      <c r="BG28" s="21" t="s">
        <v>149</v>
      </c>
      <c r="BH28" s="12"/>
      <c r="BI28" s="41"/>
      <c r="BJ28" s="12"/>
    </row>
    <row r="29" spans="1:62" s="3" customFormat="1" ht="20.399999999999999" x14ac:dyDescent="0.3">
      <c r="A29" s="25"/>
      <c r="B29" s="26" t="s">
        <v>150</v>
      </c>
      <c r="C29" s="600" t="s">
        <v>151</v>
      </c>
      <c r="D29" s="600"/>
      <c r="E29" s="600"/>
      <c r="F29" s="27" t="s">
        <v>46</v>
      </c>
      <c r="G29" s="22" t="s">
        <v>265</v>
      </c>
      <c r="H29" s="55"/>
      <c r="I29" s="55"/>
      <c r="J29" s="19"/>
      <c r="K29" s="20"/>
      <c r="L29" s="20"/>
      <c r="M29" s="19"/>
      <c r="BE29" s="14"/>
      <c r="BF29" s="15"/>
      <c r="BG29" s="21"/>
      <c r="BH29" s="12" t="s">
        <v>151</v>
      </c>
      <c r="BI29" s="41"/>
      <c r="BJ29" s="12"/>
    </row>
    <row r="30" spans="1:62" s="3" customFormat="1" ht="20.399999999999999" x14ac:dyDescent="0.3">
      <c r="A30" s="25"/>
      <c r="B30" s="26" t="s">
        <v>152</v>
      </c>
      <c r="C30" s="600" t="s">
        <v>153</v>
      </c>
      <c r="D30" s="600"/>
      <c r="E30" s="600"/>
      <c r="F30" s="27" t="s">
        <v>154</v>
      </c>
      <c r="G30" s="22" t="s">
        <v>266</v>
      </c>
      <c r="H30" s="55"/>
      <c r="I30" s="55"/>
      <c r="J30" s="19"/>
      <c r="K30" s="20"/>
      <c r="L30" s="20"/>
      <c r="M30" s="19"/>
      <c r="BE30" s="14"/>
      <c r="BF30" s="15"/>
      <c r="BG30" s="21"/>
      <c r="BH30" s="12" t="s">
        <v>153</v>
      </c>
      <c r="BI30" s="41"/>
      <c r="BJ30" s="12"/>
    </row>
    <row r="31" spans="1:62" s="3" customFormat="1" ht="20.399999999999999" x14ac:dyDescent="0.3">
      <c r="A31" s="36" t="s">
        <v>139</v>
      </c>
      <c r="B31" s="37" t="s">
        <v>155</v>
      </c>
      <c r="C31" s="599" t="s">
        <v>156</v>
      </c>
      <c r="D31" s="599"/>
      <c r="E31" s="599"/>
      <c r="F31" s="38" t="s">
        <v>46</v>
      </c>
      <c r="G31" s="39" t="s">
        <v>267</v>
      </c>
      <c r="H31" s="55"/>
      <c r="I31" s="55"/>
      <c r="J31" s="19"/>
      <c r="K31" s="20"/>
      <c r="L31" s="20"/>
      <c r="M31" s="19"/>
      <c r="BE31" s="14"/>
      <c r="BF31" s="15"/>
      <c r="BG31" s="21"/>
      <c r="BH31" s="12"/>
      <c r="BI31" s="41" t="s">
        <v>156</v>
      </c>
      <c r="BJ31" s="12"/>
    </row>
    <row r="32" spans="1:62" s="3" customFormat="1" ht="21.6" x14ac:dyDescent="0.3">
      <c r="A32" s="25" t="s">
        <v>126</v>
      </c>
      <c r="B32" s="26" t="s">
        <v>157</v>
      </c>
      <c r="C32" s="600" t="s">
        <v>158</v>
      </c>
      <c r="D32" s="600"/>
      <c r="E32" s="600"/>
      <c r="F32" s="27" t="s">
        <v>46</v>
      </c>
      <c r="G32" s="22" t="s">
        <v>267</v>
      </c>
      <c r="H32" s="55"/>
      <c r="I32" s="55"/>
      <c r="J32" s="19"/>
      <c r="K32" s="20"/>
      <c r="L32" s="20"/>
      <c r="M32" s="19"/>
      <c r="BE32" s="14"/>
      <c r="BF32" s="15"/>
      <c r="BG32" s="21"/>
      <c r="BH32" s="12"/>
      <c r="BI32" s="41"/>
      <c r="BJ32" s="12" t="s">
        <v>158</v>
      </c>
    </row>
    <row r="33" spans="1:62" s="3" customFormat="1" ht="15" customHeight="1" x14ac:dyDescent="0.3">
      <c r="A33" s="603" t="s">
        <v>268</v>
      </c>
      <c r="B33" s="604"/>
      <c r="C33" s="604"/>
      <c r="D33" s="604"/>
      <c r="E33" s="604"/>
      <c r="F33" s="604"/>
      <c r="G33" s="604"/>
      <c r="H33" s="354"/>
      <c r="I33" s="354"/>
      <c r="J33" s="267"/>
      <c r="K33" s="355"/>
      <c r="L33" s="355"/>
      <c r="M33" s="267"/>
      <c r="BE33" s="14"/>
      <c r="BF33" s="15" t="s">
        <v>268</v>
      </c>
      <c r="BG33" s="21"/>
      <c r="BH33" s="12"/>
      <c r="BI33" s="41"/>
      <c r="BJ33" s="12"/>
    </row>
    <row r="34" spans="1:62" s="3" customFormat="1" ht="21.6" x14ac:dyDescent="0.3">
      <c r="A34" s="16" t="s">
        <v>55</v>
      </c>
      <c r="B34" s="17" t="s">
        <v>269</v>
      </c>
      <c r="C34" s="568" t="s">
        <v>270</v>
      </c>
      <c r="D34" s="568"/>
      <c r="E34" s="568"/>
      <c r="F34" s="16" t="s">
        <v>122</v>
      </c>
      <c r="G34" s="29">
        <v>9.5999999999999992E-3</v>
      </c>
      <c r="H34" s="55">
        <f t="shared" si="0"/>
        <v>266395.83</v>
      </c>
      <c r="I34" s="55">
        <f t="shared" si="1"/>
        <v>2557.4</v>
      </c>
      <c r="J34" s="19">
        <v>3068.88</v>
      </c>
      <c r="K34" s="20">
        <f t="shared" si="2"/>
        <v>2316456.25</v>
      </c>
      <c r="L34" s="20">
        <f t="shared" si="3"/>
        <v>22237.98</v>
      </c>
      <c r="M34" s="19">
        <v>26685.58</v>
      </c>
      <c r="BE34" s="14"/>
      <c r="BF34" s="15"/>
      <c r="BG34" s="21" t="s">
        <v>270</v>
      </c>
      <c r="BH34" s="12"/>
      <c r="BI34" s="41"/>
      <c r="BJ34" s="12"/>
    </row>
    <row r="35" spans="1:62" s="3" customFormat="1" ht="20.399999999999999" x14ac:dyDescent="0.3">
      <c r="A35" s="25"/>
      <c r="B35" s="26" t="s">
        <v>150</v>
      </c>
      <c r="C35" s="600" t="s">
        <v>151</v>
      </c>
      <c r="D35" s="600"/>
      <c r="E35" s="600"/>
      <c r="F35" s="27" t="s">
        <v>46</v>
      </c>
      <c r="G35" s="22" t="s">
        <v>271</v>
      </c>
      <c r="H35" s="55"/>
      <c r="I35" s="55"/>
      <c r="J35" s="19"/>
      <c r="K35" s="20"/>
      <c r="L35" s="20"/>
      <c r="M35" s="19"/>
      <c r="BE35" s="14"/>
      <c r="BF35" s="15"/>
      <c r="BG35" s="21"/>
      <c r="BH35" s="12" t="s">
        <v>151</v>
      </c>
      <c r="BI35" s="41"/>
      <c r="BJ35" s="12"/>
    </row>
    <row r="36" spans="1:62" s="3" customFormat="1" ht="20.399999999999999" x14ac:dyDescent="0.3">
      <c r="A36" s="25"/>
      <c r="B36" s="26" t="s">
        <v>152</v>
      </c>
      <c r="C36" s="600" t="s">
        <v>153</v>
      </c>
      <c r="D36" s="600"/>
      <c r="E36" s="600"/>
      <c r="F36" s="27" t="s">
        <v>154</v>
      </c>
      <c r="G36" s="22" t="s">
        <v>272</v>
      </c>
      <c r="H36" s="55"/>
      <c r="I36" s="55"/>
      <c r="J36" s="19"/>
      <c r="K36" s="20"/>
      <c r="L36" s="20"/>
      <c r="M36" s="19"/>
      <c r="BE36" s="14"/>
      <c r="BF36" s="15"/>
      <c r="BG36" s="21"/>
      <c r="BH36" s="12" t="s">
        <v>153</v>
      </c>
      <c r="BI36" s="41"/>
      <c r="BJ36" s="12"/>
    </row>
    <row r="37" spans="1:62" s="3" customFormat="1" ht="20.399999999999999" x14ac:dyDescent="0.3">
      <c r="A37" s="25"/>
      <c r="B37" s="26" t="s">
        <v>273</v>
      </c>
      <c r="C37" s="600" t="s">
        <v>274</v>
      </c>
      <c r="D37" s="600"/>
      <c r="E37" s="600"/>
      <c r="F37" s="27" t="s">
        <v>67</v>
      </c>
      <c r="G37" s="22" t="s">
        <v>275</v>
      </c>
      <c r="H37" s="55"/>
      <c r="I37" s="55"/>
      <c r="J37" s="19"/>
      <c r="K37" s="20"/>
      <c r="L37" s="20"/>
      <c r="M37" s="19"/>
      <c r="BE37" s="14"/>
      <c r="BF37" s="15"/>
      <c r="BG37" s="21"/>
      <c r="BH37" s="12" t="s">
        <v>274</v>
      </c>
      <c r="BI37" s="41"/>
      <c r="BJ37" s="12"/>
    </row>
    <row r="38" spans="1:62" s="3" customFormat="1" ht="20.399999999999999" x14ac:dyDescent="0.3">
      <c r="A38" s="25"/>
      <c r="B38" s="26" t="s">
        <v>73</v>
      </c>
      <c r="C38" s="600" t="s">
        <v>74</v>
      </c>
      <c r="D38" s="600"/>
      <c r="E38" s="600"/>
      <c r="F38" s="27" t="s">
        <v>67</v>
      </c>
      <c r="G38" s="22" t="s">
        <v>276</v>
      </c>
      <c r="H38" s="55"/>
      <c r="I38" s="55"/>
      <c r="J38" s="19"/>
      <c r="K38" s="20"/>
      <c r="L38" s="20"/>
      <c r="M38" s="19"/>
      <c r="BE38" s="14"/>
      <c r="BF38" s="15"/>
      <c r="BG38" s="21"/>
      <c r="BH38" s="12" t="s">
        <v>74</v>
      </c>
      <c r="BI38" s="41"/>
      <c r="BJ38" s="12"/>
    </row>
    <row r="39" spans="1:62" s="3" customFormat="1" ht="21.6" x14ac:dyDescent="0.3">
      <c r="A39" s="25"/>
      <c r="B39" s="26" t="s">
        <v>277</v>
      </c>
      <c r="C39" s="600" t="s">
        <v>278</v>
      </c>
      <c r="D39" s="600"/>
      <c r="E39" s="600"/>
      <c r="F39" s="27" t="s">
        <v>67</v>
      </c>
      <c r="G39" s="22" t="s">
        <v>279</v>
      </c>
      <c r="H39" s="55"/>
      <c r="I39" s="55"/>
      <c r="J39" s="19"/>
      <c r="K39" s="20"/>
      <c r="L39" s="20"/>
      <c r="M39" s="19"/>
      <c r="BE39" s="14"/>
      <c r="BF39" s="15"/>
      <c r="BG39" s="21"/>
      <c r="BH39" s="12" t="s">
        <v>278</v>
      </c>
      <c r="BI39" s="41"/>
      <c r="BJ39" s="12"/>
    </row>
    <row r="40" spans="1:62" s="3" customFormat="1" ht="20.399999999999999" x14ac:dyDescent="0.3">
      <c r="A40" s="36" t="s">
        <v>139</v>
      </c>
      <c r="B40" s="37" t="s">
        <v>155</v>
      </c>
      <c r="C40" s="599" t="s">
        <v>156</v>
      </c>
      <c r="D40" s="599"/>
      <c r="E40" s="599"/>
      <c r="F40" s="38" t="s">
        <v>46</v>
      </c>
      <c r="G40" s="39" t="s">
        <v>280</v>
      </c>
      <c r="H40" s="55"/>
      <c r="I40" s="55"/>
      <c r="J40" s="19"/>
      <c r="K40" s="20"/>
      <c r="L40" s="20"/>
      <c r="M40" s="19"/>
      <c r="BE40" s="14"/>
      <c r="BF40" s="15"/>
      <c r="BG40" s="21"/>
      <c r="BH40" s="12"/>
      <c r="BI40" s="41" t="s">
        <v>156</v>
      </c>
      <c r="BJ40" s="12"/>
    </row>
    <row r="41" spans="1:62" s="3" customFormat="1" ht="21.6" x14ac:dyDescent="0.3">
      <c r="A41" s="25"/>
      <c r="B41" s="26" t="s">
        <v>281</v>
      </c>
      <c r="C41" s="600" t="s">
        <v>282</v>
      </c>
      <c r="D41" s="600"/>
      <c r="E41" s="600"/>
      <c r="F41" s="27" t="s">
        <v>67</v>
      </c>
      <c r="G41" s="22" t="s">
        <v>283</v>
      </c>
      <c r="H41" s="55"/>
      <c r="I41" s="55"/>
      <c r="J41" s="19"/>
      <c r="K41" s="20"/>
      <c r="L41" s="20"/>
      <c r="M41" s="19"/>
      <c r="BE41" s="14"/>
      <c r="BF41" s="15"/>
      <c r="BG41" s="21"/>
      <c r="BH41" s="12" t="s">
        <v>282</v>
      </c>
      <c r="BI41" s="41"/>
      <c r="BJ41" s="12"/>
    </row>
    <row r="42" spans="1:62" s="3" customFormat="1" ht="20.399999999999999" x14ac:dyDescent="0.3">
      <c r="A42" s="36" t="s">
        <v>139</v>
      </c>
      <c r="B42" s="37" t="s">
        <v>284</v>
      </c>
      <c r="C42" s="599" t="s">
        <v>285</v>
      </c>
      <c r="D42" s="599"/>
      <c r="E42" s="599"/>
      <c r="F42" s="38" t="s">
        <v>67</v>
      </c>
      <c r="G42" s="39" t="s">
        <v>286</v>
      </c>
      <c r="H42" s="55"/>
      <c r="I42" s="55"/>
      <c r="J42" s="19"/>
      <c r="K42" s="20"/>
      <c r="L42" s="20"/>
      <c r="M42" s="19"/>
      <c r="BE42" s="14"/>
      <c r="BF42" s="15"/>
      <c r="BG42" s="21"/>
      <c r="BH42" s="12"/>
      <c r="BI42" s="41" t="s">
        <v>285</v>
      </c>
      <c r="BJ42" s="12"/>
    </row>
    <row r="43" spans="1:62" s="3" customFormat="1" ht="31.8" x14ac:dyDescent="0.3">
      <c r="A43" s="25"/>
      <c r="B43" s="26" t="s">
        <v>287</v>
      </c>
      <c r="C43" s="600" t="s">
        <v>288</v>
      </c>
      <c r="D43" s="600"/>
      <c r="E43" s="600"/>
      <c r="F43" s="27" t="s">
        <v>46</v>
      </c>
      <c r="G43" s="22" t="s">
        <v>289</v>
      </c>
      <c r="H43" s="55"/>
      <c r="I43" s="55"/>
      <c r="J43" s="19"/>
      <c r="K43" s="20"/>
      <c r="L43" s="20"/>
      <c r="M43" s="19"/>
      <c r="BE43" s="14"/>
      <c r="BF43" s="15"/>
      <c r="BG43" s="21"/>
      <c r="BH43" s="12" t="s">
        <v>288</v>
      </c>
      <c r="BI43" s="41"/>
      <c r="BJ43" s="12"/>
    </row>
    <row r="44" spans="1:62" s="3" customFormat="1" ht="20.399999999999999" x14ac:dyDescent="0.3">
      <c r="A44" s="25"/>
      <c r="B44" s="26" t="s">
        <v>290</v>
      </c>
      <c r="C44" s="600" t="s">
        <v>291</v>
      </c>
      <c r="D44" s="600"/>
      <c r="E44" s="600"/>
      <c r="F44" s="27" t="s">
        <v>154</v>
      </c>
      <c r="G44" s="22" t="s">
        <v>292</v>
      </c>
      <c r="H44" s="55"/>
      <c r="I44" s="55"/>
      <c r="J44" s="19"/>
      <c r="K44" s="20"/>
      <c r="L44" s="20"/>
      <c r="M44" s="19"/>
      <c r="BE44" s="14"/>
      <c r="BF44" s="15"/>
      <c r="BG44" s="21"/>
      <c r="BH44" s="12" t="s">
        <v>291</v>
      </c>
      <c r="BI44" s="41"/>
      <c r="BJ44" s="12"/>
    </row>
    <row r="45" spans="1:62" s="3" customFormat="1" ht="31.8" x14ac:dyDescent="0.3">
      <c r="A45" s="25" t="s">
        <v>126</v>
      </c>
      <c r="B45" s="26" t="s">
        <v>293</v>
      </c>
      <c r="C45" s="600" t="s">
        <v>294</v>
      </c>
      <c r="D45" s="600"/>
      <c r="E45" s="600"/>
      <c r="F45" s="27" t="s">
        <v>67</v>
      </c>
      <c r="G45" s="22" t="s">
        <v>295</v>
      </c>
      <c r="H45" s="55"/>
      <c r="I45" s="55"/>
      <c r="J45" s="19"/>
      <c r="K45" s="20"/>
      <c r="L45" s="20"/>
      <c r="M45" s="19"/>
      <c r="BE45" s="14"/>
      <c r="BF45" s="15"/>
      <c r="BG45" s="21"/>
      <c r="BH45" s="12"/>
      <c r="BI45" s="41"/>
      <c r="BJ45" s="12" t="s">
        <v>294</v>
      </c>
    </row>
    <row r="46" spans="1:62" s="3" customFormat="1" ht="31.8" x14ac:dyDescent="0.3">
      <c r="A46" s="25" t="s">
        <v>126</v>
      </c>
      <c r="B46" s="26" t="s">
        <v>296</v>
      </c>
      <c r="C46" s="600" t="s">
        <v>297</v>
      </c>
      <c r="D46" s="600"/>
      <c r="E46" s="600"/>
      <c r="F46" s="27" t="s">
        <v>67</v>
      </c>
      <c r="G46" s="22" t="s">
        <v>298</v>
      </c>
      <c r="H46" s="55"/>
      <c r="I46" s="55"/>
      <c r="J46" s="19"/>
      <c r="K46" s="20"/>
      <c r="L46" s="20"/>
      <c r="M46" s="19"/>
      <c r="BE46" s="14"/>
      <c r="BF46" s="15"/>
      <c r="BG46" s="21"/>
      <c r="BH46" s="12"/>
      <c r="BI46" s="41"/>
      <c r="BJ46" s="12" t="s">
        <v>297</v>
      </c>
    </row>
    <row r="47" spans="1:62" s="3" customFormat="1" ht="21.6" x14ac:dyDescent="0.3">
      <c r="A47" s="25" t="s">
        <v>126</v>
      </c>
      <c r="B47" s="26" t="s">
        <v>299</v>
      </c>
      <c r="C47" s="600" t="s">
        <v>300</v>
      </c>
      <c r="D47" s="600"/>
      <c r="E47" s="600"/>
      <c r="F47" s="27" t="s">
        <v>67</v>
      </c>
      <c r="G47" s="22" t="s">
        <v>298</v>
      </c>
      <c r="H47" s="55"/>
      <c r="I47" s="55"/>
      <c r="J47" s="19"/>
      <c r="K47" s="20"/>
      <c r="L47" s="20"/>
      <c r="M47" s="19"/>
      <c r="BE47" s="14"/>
      <c r="BF47" s="15"/>
      <c r="BG47" s="21"/>
      <c r="BH47" s="12"/>
      <c r="BI47" s="41"/>
      <c r="BJ47" s="12" t="s">
        <v>300</v>
      </c>
    </row>
    <row r="48" spans="1:62" s="3" customFormat="1" ht="21.6" x14ac:dyDescent="0.3">
      <c r="A48" s="25" t="s">
        <v>126</v>
      </c>
      <c r="B48" s="26" t="s">
        <v>301</v>
      </c>
      <c r="C48" s="600" t="s">
        <v>302</v>
      </c>
      <c r="D48" s="600"/>
      <c r="E48" s="600"/>
      <c r="F48" s="27" t="s">
        <v>46</v>
      </c>
      <c r="G48" s="22" t="s">
        <v>280</v>
      </c>
      <c r="H48" s="55"/>
      <c r="I48" s="55"/>
      <c r="J48" s="19"/>
      <c r="K48" s="20"/>
      <c r="L48" s="20"/>
      <c r="M48" s="19"/>
      <c r="BE48" s="14"/>
      <c r="BF48" s="15"/>
      <c r="BG48" s="21"/>
      <c r="BH48" s="12"/>
      <c r="BI48" s="41"/>
      <c r="BJ48" s="12" t="s">
        <v>302</v>
      </c>
    </row>
    <row r="49" spans="1:62" s="3" customFormat="1" ht="31.8" x14ac:dyDescent="0.3">
      <c r="A49" s="25" t="s">
        <v>126</v>
      </c>
      <c r="B49" s="26" t="s">
        <v>303</v>
      </c>
      <c r="C49" s="600" t="s">
        <v>304</v>
      </c>
      <c r="D49" s="600"/>
      <c r="E49" s="600"/>
      <c r="F49" s="27" t="s">
        <v>67</v>
      </c>
      <c r="G49" s="22" t="s">
        <v>298</v>
      </c>
      <c r="H49" s="55"/>
      <c r="I49" s="55"/>
      <c r="J49" s="19"/>
      <c r="K49" s="20"/>
      <c r="L49" s="20"/>
      <c r="M49" s="19"/>
      <c r="BE49" s="14"/>
      <c r="BF49" s="15"/>
      <c r="BG49" s="21"/>
      <c r="BH49" s="12"/>
      <c r="BI49" s="41"/>
      <c r="BJ49" s="12" t="s">
        <v>304</v>
      </c>
    </row>
    <row r="50" spans="1:62" s="3" customFormat="1" ht="42" x14ac:dyDescent="0.3">
      <c r="A50" s="16" t="s">
        <v>56</v>
      </c>
      <c r="B50" s="17" t="s">
        <v>305</v>
      </c>
      <c r="C50" s="568" t="s">
        <v>306</v>
      </c>
      <c r="D50" s="568"/>
      <c r="E50" s="568"/>
      <c r="F50" s="16" t="s">
        <v>307</v>
      </c>
      <c r="G50" s="30">
        <v>0.96</v>
      </c>
      <c r="H50" s="55">
        <f t="shared" si="0"/>
        <v>0</v>
      </c>
      <c r="I50" s="55">
        <f t="shared" si="1"/>
        <v>0</v>
      </c>
      <c r="J50" s="19">
        <v>0</v>
      </c>
      <c r="K50" s="20">
        <f t="shared" si="2"/>
        <v>290.60000000000002</v>
      </c>
      <c r="L50" s="20">
        <f t="shared" si="3"/>
        <v>278.98</v>
      </c>
      <c r="M50" s="19">
        <v>334.77</v>
      </c>
      <c r="BE50" s="14"/>
      <c r="BF50" s="15"/>
      <c r="BG50" s="21" t="s">
        <v>306</v>
      </c>
      <c r="BH50" s="12"/>
      <c r="BI50" s="41"/>
      <c r="BJ50" s="12"/>
    </row>
    <row r="51" spans="1:62" s="3" customFormat="1" ht="15" customHeight="1" x14ac:dyDescent="0.3">
      <c r="A51" s="603" t="s">
        <v>308</v>
      </c>
      <c r="B51" s="604"/>
      <c r="C51" s="604"/>
      <c r="D51" s="604"/>
      <c r="E51" s="604"/>
      <c r="F51" s="604"/>
      <c r="G51" s="604"/>
      <c r="H51" s="354"/>
      <c r="I51" s="354"/>
      <c r="J51" s="267"/>
      <c r="K51" s="355"/>
      <c r="L51" s="355"/>
      <c r="M51" s="267"/>
      <c r="BE51" s="14"/>
      <c r="BF51" s="15" t="s">
        <v>308</v>
      </c>
      <c r="BG51" s="21"/>
      <c r="BH51" s="12"/>
      <c r="BI51" s="41"/>
      <c r="BJ51" s="12"/>
    </row>
    <row r="52" spans="1:62" s="3" customFormat="1" ht="21.6" x14ac:dyDescent="0.3">
      <c r="A52" s="16" t="s">
        <v>162</v>
      </c>
      <c r="B52" s="17" t="s">
        <v>269</v>
      </c>
      <c r="C52" s="568" t="s">
        <v>270</v>
      </c>
      <c r="D52" s="568"/>
      <c r="E52" s="568"/>
      <c r="F52" s="16" t="s">
        <v>122</v>
      </c>
      <c r="G52" s="18">
        <v>1.2E-2</v>
      </c>
      <c r="H52" s="55">
        <f t="shared" si="0"/>
        <v>266397.5</v>
      </c>
      <c r="I52" s="55">
        <f t="shared" si="1"/>
        <v>3196.77</v>
      </c>
      <c r="J52" s="19">
        <v>3836.12</v>
      </c>
      <c r="K52" s="20">
        <f t="shared" si="2"/>
        <v>5006.67</v>
      </c>
      <c r="L52" s="20">
        <f t="shared" si="3"/>
        <v>60.08</v>
      </c>
      <c r="M52" s="19">
        <v>72.09</v>
      </c>
      <c r="BE52" s="14"/>
      <c r="BF52" s="15"/>
      <c r="BG52" s="21" t="s">
        <v>270</v>
      </c>
      <c r="BH52" s="12"/>
      <c r="BI52" s="41"/>
      <c r="BJ52" s="12"/>
    </row>
    <row r="53" spans="1:62" s="3" customFormat="1" ht="20.399999999999999" x14ac:dyDescent="0.3">
      <c r="A53" s="25"/>
      <c r="B53" s="26" t="s">
        <v>150</v>
      </c>
      <c r="C53" s="600" t="s">
        <v>151</v>
      </c>
      <c r="D53" s="600"/>
      <c r="E53" s="600"/>
      <c r="F53" s="27" t="s">
        <v>46</v>
      </c>
      <c r="G53" s="22" t="s">
        <v>309</v>
      </c>
      <c r="H53" s="55"/>
      <c r="I53" s="55"/>
      <c r="J53" s="19"/>
      <c r="K53" s="20"/>
      <c r="L53" s="20"/>
      <c r="M53" s="19"/>
      <c r="BE53" s="14"/>
      <c r="BF53" s="15"/>
      <c r="BG53" s="21"/>
      <c r="BH53" s="12" t="s">
        <v>151</v>
      </c>
      <c r="BI53" s="41"/>
      <c r="BJ53" s="12"/>
    </row>
    <row r="54" spans="1:62" s="3" customFormat="1" ht="20.399999999999999" x14ac:dyDescent="0.3">
      <c r="A54" s="25"/>
      <c r="B54" s="26" t="s">
        <v>152</v>
      </c>
      <c r="C54" s="600" t="s">
        <v>153</v>
      </c>
      <c r="D54" s="600"/>
      <c r="E54" s="600"/>
      <c r="F54" s="27" t="s">
        <v>154</v>
      </c>
      <c r="G54" s="22" t="s">
        <v>310</v>
      </c>
      <c r="H54" s="55"/>
      <c r="I54" s="55"/>
      <c r="J54" s="19"/>
      <c r="K54" s="20"/>
      <c r="L54" s="20"/>
      <c r="M54" s="19"/>
      <c r="BE54" s="14"/>
      <c r="BF54" s="15"/>
      <c r="BG54" s="21"/>
      <c r="BH54" s="12" t="s">
        <v>153</v>
      </c>
      <c r="BI54" s="41"/>
      <c r="BJ54" s="12"/>
    </row>
    <row r="55" spans="1:62" s="3" customFormat="1" ht="20.399999999999999" x14ac:dyDescent="0.3">
      <c r="A55" s="25"/>
      <c r="B55" s="26" t="s">
        <v>273</v>
      </c>
      <c r="C55" s="600" t="s">
        <v>274</v>
      </c>
      <c r="D55" s="600"/>
      <c r="E55" s="600"/>
      <c r="F55" s="27" t="s">
        <v>67</v>
      </c>
      <c r="G55" s="22" t="s">
        <v>311</v>
      </c>
      <c r="H55" s="55"/>
      <c r="I55" s="55"/>
      <c r="J55" s="19"/>
      <c r="K55" s="20"/>
      <c r="L55" s="20"/>
      <c r="M55" s="19"/>
      <c r="BE55" s="14"/>
      <c r="BF55" s="15"/>
      <c r="BG55" s="21"/>
      <c r="BH55" s="12" t="s">
        <v>274</v>
      </c>
      <c r="BI55" s="41"/>
      <c r="BJ55" s="12"/>
    </row>
    <row r="56" spans="1:62" s="3" customFormat="1" ht="20.399999999999999" x14ac:dyDescent="0.3">
      <c r="A56" s="25"/>
      <c r="B56" s="26" t="s">
        <v>73</v>
      </c>
      <c r="C56" s="600" t="s">
        <v>74</v>
      </c>
      <c r="D56" s="600"/>
      <c r="E56" s="600"/>
      <c r="F56" s="27" t="s">
        <v>67</v>
      </c>
      <c r="G56" s="22" t="s">
        <v>312</v>
      </c>
      <c r="H56" s="55"/>
      <c r="I56" s="55"/>
      <c r="J56" s="19"/>
      <c r="K56" s="20"/>
      <c r="L56" s="20"/>
      <c r="M56" s="19"/>
      <c r="BE56" s="14"/>
      <c r="BF56" s="15"/>
      <c r="BG56" s="21"/>
      <c r="BH56" s="12" t="s">
        <v>74</v>
      </c>
      <c r="BI56" s="41"/>
      <c r="BJ56" s="12"/>
    </row>
    <row r="57" spans="1:62" s="3" customFormat="1" ht="21.6" x14ac:dyDescent="0.3">
      <c r="A57" s="25"/>
      <c r="B57" s="26" t="s">
        <v>277</v>
      </c>
      <c r="C57" s="600" t="s">
        <v>278</v>
      </c>
      <c r="D57" s="600"/>
      <c r="E57" s="600"/>
      <c r="F57" s="27" t="s">
        <v>67</v>
      </c>
      <c r="G57" s="22" t="s">
        <v>313</v>
      </c>
      <c r="H57" s="55"/>
      <c r="I57" s="55"/>
      <c r="J57" s="19"/>
      <c r="K57" s="20"/>
      <c r="L57" s="20"/>
      <c r="M57" s="19"/>
      <c r="BE57" s="14"/>
      <c r="BF57" s="15"/>
      <c r="BG57" s="21"/>
      <c r="BH57" s="12" t="s">
        <v>278</v>
      </c>
      <c r="BI57" s="41"/>
      <c r="BJ57" s="12"/>
    </row>
    <row r="58" spans="1:62" s="3" customFormat="1" ht="20.399999999999999" x14ac:dyDescent="0.3">
      <c r="A58" s="36" t="s">
        <v>139</v>
      </c>
      <c r="B58" s="37" t="s">
        <v>155</v>
      </c>
      <c r="C58" s="599" t="s">
        <v>156</v>
      </c>
      <c r="D58" s="599"/>
      <c r="E58" s="599"/>
      <c r="F58" s="38" t="s">
        <v>46</v>
      </c>
      <c r="G58" s="39" t="s">
        <v>314</v>
      </c>
      <c r="H58" s="55"/>
      <c r="I58" s="55"/>
      <c r="J58" s="19"/>
      <c r="K58" s="20"/>
      <c r="L58" s="20"/>
      <c r="M58" s="19"/>
      <c r="BE58" s="14"/>
      <c r="BF58" s="15"/>
      <c r="BG58" s="21"/>
      <c r="BH58" s="12"/>
      <c r="BI58" s="41" t="s">
        <v>156</v>
      </c>
      <c r="BJ58" s="12"/>
    </row>
    <row r="59" spans="1:62" s="3" customFormat="1" ht="21.6" x14ac:dyDescent="0.3">
      <c r="A59" s="25"/>
      <c r="B59" s="26" t="s">
        <v>281</v>
      </c>
      <c r="C59" s="600" t="s">
        <v>282</v>
      </c>
      <c r="D59" s="600"/>
      <c r="E59" s="600"/>
      <c r="F59" s="27" t="s">
        <v>67</v>
      </c>
      <c r="G59" s="22" t="s">
        <v>315</v>
      </c>
      <c r="H59" s="55"/>
      <c r="I59" s="55"/>
      <c r="J59" s="19"/>
      <c r="K59" s="20"/>
      <c r="L59" s="20"/>
      <c r="M59" s="19"/>
      <c r="BE59" s="14"/>
      <c r="BF59" s="15"/>
      <c r="BG59" s="21"/>
      <c r="BH59" s="12" t="s">
        <v>282</v>
      </c>
      <c r="BI59" s="41"/>
      <c r="BJ59" s="12"/>
    </row>
    <row r="60" spans="1:62" s="3" customFormat="1" ht="20.399999999999999" x14ac:dyDescent="0.3">
      <c r="A60" s="36" t="s">
        <v>139</v>
      </c>
      <c r="B60" s="37" t="s">
        <v>284</v>
      </c>
      <c r="C60" s="599" t="s">
        <v>285</v>
      </c>
      <c r="D60" s="599"/>
      <c r="E60" s="599"/>
      <c r="F60" s="38" t="s">
        <v>67</v>
      </c>
      <c r="G60" s="39" t="s">
        <v>316</v>
      </c>
      <c r="H60" s="55"/>
      <c r="I60" s="55"/>
      <c r="J60" s="19"/>
      <c r="K60" s="20"/>
      <c r="L60" s="20"/>
      <c r="M60" s="19"/>
      <c r="BE60" s="14"/>
      <c r="BF60" s="15"/>
      <c r="BG60" s="21"/>
      <c r="BH60" s="12"/>
      <c r="BI60" s="41" t="s">
        <v>285</v>
      </c>
      <c r="BJ60" s="12"/>
    </row>
    <row r="61" spans="1:62" s="3" customFormat="1" ht="31.8" x14ac:dyDescent="0.3">
      <c r="A61" s="25"/>
      <c r="B61" s="26" t="s">
        <v>287</v>
      </c>
      <c r="C61" s="600" t="s">
        <v>288</v>
      </c>
      <c r="D61" s="600"/>
      <c r="E61" s="600"/>
      <c r="F61" s="27" t="s">
        <v>46</v>
      </c>
      <c r="G61" s="22" t="s">
        <v>317</v>
      </c>
      <c r="H61" s="55"/>
      <c r="I61" s="55"/>
      <c r="J61" s="19"/>
      <c r="K61" s="20"/>
      <c r="L61" s="20"/>
      <c r="M61" s="19"/>
      <c r="BE61" s="14"/>
      <c r="BF61" s="15"/>
      <c r="BG61" s="21"/>
      <c r="BH61" s="12" t="s">
        <v>288</v>
      </c>
      <c r="BI61" s="41"/>
      <c r="BJ61" s="12"/>
    </row>
    <row r="62" spans="1:62" s="3" customFormat="1" ht="20.399999999999999" x14ac:dyDescent="0.3">
      <c r="A62" s="25"/>
      <c r="B62" s="26" t="s">
        <v>290</v>
      </c>
      <c r="C62" s="600" t="s">
        <v>291</v>
      </c>
      <c r="D62" s="600"/>
      <c r="E62" s="600"/>
      <c r="F62" s="27" t="s">
        <v>154</v>
      </c>
      <c r="G62" s="22" t="s">
        <v>318</v>
      </c>
      <c r="H62" s="55"/>
      <c r="I62" s="55"/>
      <c r="J62" s="19"/>
      <c r="K62" s="20"/>
      <c r="L62" s="20"/>
      <c r="M62" s="19"/>
      <c r="BE62" s="14"/>
      <c r="BF62" s="15"/>
      <c r="BG62" s="21"/>
      <c r="BH62" s="12" t="s">
        <v>291</v>
      </c>
      <c r="BI62" s="41"/>
      <c r="BJ62" s="12"/>
    </row>
    <row r="63" spans="1:62" s="3" customFormat="1" ht="42" x14ac:dyDescent="0.3">
      <c r="A63" s="16" t="s">
        <v>165</v>
      </c>
      <c r="B63" s="17" t="s">
        <v>319</v>
      </c>
      <c r="C63" s="568" t="s">
        <v>306</v>
      </c>
      <c r="D63" s="568"/>
      <c r="E63" s="568"/>
      <c r="F63" s="16" t="s">
        <v>307</v>
      </c>
      <c r="G63" s="24">
        <v>1.2</v>
      </c>
      <c r="H63" s="55">
        <f t="shared" si="0"/>
        <v>0</v>
      </c>
      <c r="I63" s="55">
        <f t="shared" si="1"/>
        <v>0</v>
      </c>
      <c r="J63" s="19">
        <v>0</v>
      </c>
      <c r="K63" s="20">
        <f t="shared" si="2"/>
        <v>290.61</v>
      </c>
      <c r="L63" s="20">
        <f t="shared" si="3"/>
        <v>348.73</v>
      </c>
      <c r="M63" s="19">
        <v>418.47</v>
      </c>
      <c r="BE63" s="14"/>
      <c r="BF63" s="15"/>
      <c r="BG63" s="21" t="s">
        <v>306</v>
      </c>
      <c r="BH63" s="12"/>
      <c r="BI63" s="41"/>
      <c r="BJ63" s="12"/>
    </row>
    <row r="64" spans="1:62" s="3" customFormat="1" ht="21.6" x14ac:dyDescent="0.3">
      <c r="A64" s="16" t="s">
        <v>166</v>
      </c>
      <c r="B64" s="17" t="s">
        <v>320</v>
      </c>
      <c r="C64" s="568" t="s">
        <v>321</v>
      </c>
      <c r="D64" s="568"/>
      <c r="E64" s="568"/>
      <c r="F64" s="16" t="s">
        <v>46</v>
      </c>
      <c r="G64" s="18">
        <v>1.218</v>
      </c>
      <c r="H64" s="55">
        <f t="shared" si="0"/>
        <v>0</v>
      </c>
      <c r="I64" s="55">
        <f t="shared" si="1"/>
        <v>0</v>
      </c>
      <c r="J64" s="19">
        <v>0</v>
      </c>
      <c r="K64" s="20">
        <f t="shared" si="2"/>
        <v>5592.69</v>
      </c>
      <c r="L64" s="20">
        <f t="shared" si="3"/>
        <v>6811.9</v>
      </c>
      <c r="M64" s="19">
        <v>8174.28</v>
      </c>
      <c r="BE64" s="14"/>
      <c r="BF64" s="15"/>
      <c r="BG64" s="21" t="s">
        <v>321</v>
      </c>
      <c r="BH64" s="12"/>
      <c r="BI64" s="41"/>
      <c r="BJ64" s="12"/>
    </row>
    <row r="65" spans="1:62" s="3" customFormat="1" ht="31.8" x14ac:dyDescent="0.3">
      <c r="A65" s="16" t="s">
        <v>169</v>
      </c>
      <c r="B65" s="17" t="s">
        <v>303</v>
      </c>
      <c r="C65" s="568" t="s">
        <v>304</v>
      </c>
      <c r="D65" s="568"/>
      <c r="E65" s="568"/>
      <c r="F65" s="16" t="s">
        <v>67</v>
      </c>
      <c r="G65" s="30">
        <v>0.14000000000000001</v>
      </c>
      <c r="H65" s="55">
        <f t="shared" si="0"/>
        <v>0</v>
      </c>
      <c r="I65" s="55">
        <f t="shared" si="1"/>
        <v>0</v>
      </c>
      <c r="J65" s="19">
        <v>0</v>
      </c>
      <c r="K65" s="20">
        <f t="shared" si="2"/>
        <v>81975.929999999993</v>
      </c>
      <c r="L65" s="20">
        <f t="shared" si="3"/>
        <v>11476.63</v>
      </c>
      <c r="M65" s="19">
        <v>13771.95</v>
      </c>
      <c r="BE65" s="14"/>
      <c r="BF65" s="15"/>
      <c r="BG65" s="21" t="s">
        <v>304</v>
      </c>
      <c r="BH65" s="12"/>
      <c r="BI65" s="41"/>
      <c r="BJ65" s="12"/>
    </row>
    <row r="66" spans="1:62" s="3" customFormat="1" ht="15" customHeight="1" x14ac:dyDescent="0.3">
      <c r="A66" s="603" t="s">
        <v>322</v>
      </c>
      <c r="B66" s="604"/>
      <c r="C66" s="604"/>
      <c r="D66" s="604"/>
      <c r="E66" s="604"/>
      <c r="F66" s="604"/>
      <c r="G66" s="604"/>
      <c r="H66" s="354"/>
      <c r="I66" s="354"/>
      <c r="J66" s="267"/>
      <c r="K66" s="355"/>
      <c r="L66" s="355"/>
      <c r="M66" s="267"/>
      <c r="BE66" s="14"/>
      <c r="BF66" s="15" t="s">
        <v>322</v>
      </c>
      <c r="BG66" s="21"/>
      <c r="BH66" s="12"/>
      <c r="BI66" s="41"/>
      <c r="BJ66" s="12"/>
    </row>
    <row r="67" spans="1:62" s="3" customFormat="1" ht="42" x14ac:dyDescent="0.3">
      <c r="A67" s="16" t="s">
        <v>172</v>
      </c>
      <c r="B67" s="17" t="s">
        <v>323</v>
      </c>
      <c r="C67" s="568" t="s">
        <v>324</v>
      </c>
      <c r="D67" s="568"/>
      <c r="E67" s="568"/>
      <c r="F67" s="16" t="s">
        <v>325</v>
      </c>
      <c r="G67" s="18">
        <v>5.3999999999999999E-2</v>
      </c>
      <c r="H67" s="55">
        <f t="shared" si="0"/>
        <v>29157.22</v>
      </c>
      <c r="I67" s="55">
        <f t="shared" si="1"/>
        <v>1574.49</v>
      </c>
      <c r="J67" s="19">
        <v>1889.39</v>
      </c>
      <c r="K67" s="20">
        <f t="shared" si="2"/>
        <v>9121.67</v>
      </c>
      <c r="L67" s="20">
        <f t="shared" si="3"/>
        <v>492.57</v>
      </c>
      <c r="M67" s="19">
        <v>591.08000000000004</v>
      </c>
      <c r="BE67" s="14"/>
      <c r="BF67" s="15"/>
      <c r="BG67" s="21" t="s">
        <v>324</v>
      </c>
      <c r="BH67" s="12"/>
      <c r="BI67" s="41"/>
      <c r="BJ67" s="12"/>
    </row>
    <row r="68" spans="1:62" s="3" customFormat="1" ht="20.399999999999999" x14ac:dyDescent="0.3">
      <c r="A68" s="36" t="s">
        <v>139</v>
      </c>
      <c r="B68" s="37" t="s">
        <v>326</v>
      </c>
      <c r="C68" s="599" t="s">
        <v>327</v>
      </c>
      <c r="D68" s="599"/>
      <c r="E68" s="599"/>
      <c r="F68" s="38" t="s">
        <v>67</v>
      </c>
      <c r="G68" s="39" t="s">
        <v>328</v>
      </c>
      <c r="H68" s="55"/>
      <c r="I68" s="55"/>
      <c r="J68" s="19"/>
      <c r="K68" s="20"/>
      <c r="L68" s="20"/>
      <c r="M68" s="19"/>
      <c r="BE68" s="14"/>
      <c r="BF68" s="15"/>
      <c r="BG68" s="21"/>
      <c r="BH68" s="12"/>
      <c r="BI68" s="41" t="s">
        <v>327</v>
      </c>
      <c r="BJ68" s="12"/>
    </row>
    <row r="69" spans="1:62" s="3" customFormat="1" ht="20.399999999999999" x14ac:dyDescent="0.3">
      <c r="A69" s="36" t="s">
        <v>139</v>
      </c>
      <c r="B69" s="37" t="s">
        <v>329</v>
      </c>
      <c r="C69" s="599" t="s">
        <v>330</v>
      </c>
      <c r="D69" s="599"/>
      <c r="E69" s="599"/>
      <c r="F69" s="38" t="s">
        <v>67</v>
      </c>
      <c r="G69" s="39" t="s">
        <v>331</v>
      </c>
      <c r="H69" s="55"/>
      <c r="I69" s="55"/>
      <c r="J69" s="19"/>
      <c r="K69" s="20"/>
      <c r="L69" s="20"/>
      <c r="M69" s="19"/>
      <c r="BE69" s="14"/>
      <c r="BF69" s="15"/>
      <c r="BG69" s="21"/>
      <c r="BH69" s="12"/>
      <c r="BI69" s="41" t="s">
        <v>330</v>
      </c>
      <c r="BJ69" s="12"/>
    </row>
    <row r="70" spans="1:62" s="3" customFormat="1" ht="20.399999999999999" x14ac:dyDescent="0.3">
      <c r="A70" s="25"/>
      <c r="B70" s="26" t="s">
        <v>332</v>
      </c>
      <c r="C70" s="600" t="s">
        <v>333</v>
      </c>
      <c r="D70" s="600"/>
      <c r="E70" s="600"/>
      <c r="F70" s="27" t="s">
        <v>67</v>
      </c>
      <c r="G70" s="22" t="s">
        <v>334</v>
      </c>
      <c r="H70" s="55"/>
      <c r="I70" s="55"/>
      <c r="J70" s="19"/>
      <c r="K70" s="20"/>
      <c r="L70" s="20"/>
      <c r="M70" s="19"/>
      <c r="BE70" s="14"/>
      <c r="BF70" s="15"/>
      <c r="BG70" s="21"/>
      <c r="BH70" s="12" t="s">
        <v>333</v>
      </c>
      <c r="BI70" s="41"/>
      <c r="BJ70" s="12"/>
    </row>
    <row r="71" spans="1:62" s="3" customFormat="1" ht="20.399999999999999" x14ac:dyDescent="0.3">
      <c r="A71" s="25"/>
      <c r="B71" s="26" t="s">
        <v>335</v>
      </c>
      <c r="C71" s="600" t="s">
        <v>336</v>
      </c>
      <c r="D71" s="600"/>
      <c r="E71" s="600"/>
      <c r="F71" s="27" t="s">
        <v>72</v>
      </c>
      <c r="G71" s="22" t="s">
        <v>337</v>
      </c>
      <c r="H71" s="55"/>
      <c r="I71" s="55"/>
      <c r="J71" s="19"/>
      <c r="K71" s="20"/>
      <c r="L71" s="20"/>
      <c r="M71" s="19"/>
      <c r="BE71" s="14"/>
      <c r="BF71" s="15"/>
      <c r="BG71" s="21"/>
      <c r="BH71" s="12" t="s">
        <v>336</v>
      </c>
      <c r="BI71" s="41"/>
      <c r="BJ71" s="12"/>
    </row>
    <row r="72" spans="1:62" s="3" customFormat="1" ht="20.399999999999999" x14ac:dyDescent="0.3">
      <c r="A72" s="25" t="s">
        <v>126</v>
      </c>
      <c r="B72" s="26" t="s">
        <v>338</v>
      </c>
      <c r="C72" s="600" t="s">
        <v>339</v>
      </c>
      <c r="D72" s="600"/>
      <c r="E72" s="600"/>
      <c r="F72" s="27" t="s">
        <v>67</v>
      </c>
      <c r="G72" s="22" t="s">
        <v>331</v>
      </c>
      <c r="H72" s="55"/>
      <c r="I72" s="55"/>
      <c r="J72" s="19"/>
      <c r="K72" s="20"/>
      <c r="L72" s="20"/>
      <c r="M72" s="19"/>
      <c r="BE72" s="14"/>
      <c r="BF72" s="15"/>
      <c r="BG72" s="21"/>
      <c r="BH72" s="12"/>
      <c r="BI72" s="41"/>
      <c r="BJ72" s="12" t="s">
        <v>339</v>
      </c>
    </row>
    <row r="73" spans="1:62" s="3" customFormat="1" ht="20.399999999999999" x14ac:dyDescent="0.3">
      <c r="A73" s="25" t="s">
        <v>126</v>
      </c>
      <c r="B73" s="26" t="s">
        <v>340</v>
      </c>
      <c r="C73" s="600" t="s">
        <v>341</v>
      </c>
      <c r="D73" s="600"/>
      <c r="E73" s="600"/>
      <c r="F73" s="27" t="s">
        <v>67</v>
      </c>
      <c r="G73" s="22" t="s">
        <v>328</v>
      </c>
      <c r="H73" s="55"/>
      <c r="I73" s="55"/>
      <c r="J73" s="19"/>
      <c r="K73" s="20"/>
      <c r="L73" s="20"/>
      <c r="M73" s="19"/>
      <c r="BE73" s="14"/>
      <c r="BF73" s="15"/>
      <c r="BG73" s="21"/>
      <c r="BH73" s="12"/>
      <c r="BI73" s="41"/>
      <c r="BJ73" s="12" t="s">
        <v>341</v>
      </c>
    </row>
    <row r="74" spans="1:62" s="3" customFormat="1" ht="15" customHeight="1" x14ac:dyDescent="0.3">
      <c r="A74" s="603" t="s">
        <v>342</v>
      </c>
      <c r="B74" s="604"/>
      <c r="C74" s="604"/>
      <c r="D74" s="604"/>
      <c r="E74" s="604"/>
      <c r="F74" s="604"/>
      <c r="G74" s="604"/>
      <c r="H74" s="354"/>
      <c r="I74" s="354"/>
      <c r="J74" s="267"/>
      <c r="K74" s="355"/>
      <c r="L74" s="355"/>
      <c r="M74" s="267"/>
      <c r="BE74" s="14"/>
      <c r="BF74" s="15" t="s">
        <v>342</v>
      </c>
      <c r="BG74" s="21"/>
      <c r="BH74" s="12"/>
      <c r="BI74" s="41"/>
      <c r="BJ74" s="12"/>
    </row>
    <row r="75" spans="1:62" s="3" customFormat="1" ht="15" customHeight="1" x14ac:dyDescent="0.3">
      <c r="A75" s="603" t="s">
        <v>343</v>
      </c>
      <c r="B75" s="604"/>
      <c r="C75" s="604"/>
      <c r="D75" s="604"/>
      <c r="E75" s="604"/>
      <c r="F75" s="604"/>
      <c r="G75" s="604"/>
      <c r="H75" s="354"/>
      <c r="I75" s="354"/>
      <c r="J75" s="267"/>
      <c r="K75" s="355"/>
      <c r="L75" s="355"/>
      <c r="M75" s="267"/>
      <c r="BE75" s="14"/>
      <c r="BF75" s="15" t="s">
        <v>343</v>
      </c>
      <c r="BG75" s="21"/>
      <c r="BH75" s="12"/>
      <c r="BI75" s="41"/>
      <c r="BJ75" s="12"/>
    </row>
    <row r="76" spans="1:62" s="3" customFormat="1" ht="21.6" x14ac:dyDescent="0.3">
      <c r="A76" s="16" t="s">
        <v>173</v>
      </c>
      <c r="B76" s="17" t="s">
        <v>344</v>
      </c>
      <c r="C76" s="568" t="s">
        <v>345</v>
      </c>
      <c r="D76" s="568"/>
      <c r="E76" s="568"/>
      <c r="F76" s="16" t="s">
        <v>325</v>
      </c>
      <c r="G76" s="18">
        <v>5.3999999999999999E-2</v>
      </c>
      <c r="H76" s="55">
        <f t="shared" si="0"/>
        <v>7085.37</v>
      </c>
      <c r="I76" s="55">
        <f t="shared" si="1"/>
        <v>382.61</v>
      </c>
      <c r="J76" s="19">
        <v>459.13</v>
      </c>
      <c r="K76" s="20">
        <f t="shared" si="2"/>
        <v>49844.26</v>
      </c>
      <c r="L76" s="20">
        <f t="shared" si="3"/>
        <v>2691.59</v>
      </c>
      <c r="M76" s="19">
        <v>3229.91</v>
      </c>
      <c r="BE76" s="14"/>
      <c r="BF76" s="15"/>
      <c r="BG76" s="21" t="s">
        <v>345</v>
      </c>
      <c r="BH76" s="12"/>
      <c r="BI76" s="41"/>
      <c r="BJ76" s="12"/>
    </row>
    <row r="77" spans="1:62" s="3" customFormat="1" ht="20.399999999999999" x14ac:dyDescent="0.3">
      <c r="A77" s="25"/>
      <c r="B77" s="26" t="s">
        <v>346</v>
      </c>
      <c r="C77" s="600" t="s">
        <v>347</v>
      </c>
      <c r="D77" s="600"/>
      <c r="E77" s="600"/>
      <c r="F77" s="27" t="s">
        <v>67</v>
      </c>
      <c r="G77" s="22" t="s">
        <v>348</v>
      </c>
      <c r="H77" s="55"/>
      <c r="I77" s="55"/>
      <c r="J77" s="19"/>
      <c r="K77" s="20"/>
      <c r="L77" s="20"/>
      <c r="M77" s="19"/>
      <c r="BE77" s="14"/>
      <c r="BF77" s="15"/>
      <c r="BG77" s="21"/>
      <c r="BH77" s="12" t="s">
        <v>347</v>
      </c>
      <c r="BI77" s="41"/>
      <c r="BJ77" s="12"/>
    </row>
    <row r="78" spans="1:62" s="3" customFormat="1" ht="20.399999999999999" x14ac:dyDescent="0.3">
      <c r="A78" s="25"/>
      <c r="B78" s="26" t="s">
        <v>349</v>
      </c>
      <c r="C78" s="600" t="s">
        <v>350</v>
      </c>
      <c r="D78" s="600"/>
      <c r="E78" s="600"/>
      <c r="F78" s="27" t="s">
        <v>72</v>
      </c>
      <c r="G78" s="22" t="s">
        <v>351</v>
      </c>
      <c r="H78" s="55"/>
      <c r="I78" s="55"/>
      <c r="J78" s="19"/>
      <c r="K78" s="20"/>
      <c r="L78" s="20"/>
      <c r="M78" s="19"/>
      <c r="BE78" s="14"/>
      <c r="BF78" s="15"/>
      <c r="BG78" s="21"/>
      <c r="BH78" s="12" t="s">
        <v>350</v>
      </c>
      <c r="BI78" s="41"/>
      <c r="BJ78" s="12"/>
    </row>
    <row r="79" spans="1:62" s="3" customFormat="1" ht="20.399999999999999" x14ac:dyDescent="0.3">
      <c r="A79" s="25" t="s">
        <v>126</v>
      </c>
      <c r="B79" s="26" t="s">
        <v>352</v>
      </c>
      <c r="C79" s="600" t="s">
        <v>347</v>
      </c>
      <c r="D79" s="600"/>
      <c r="E79" s="600"/>
      <c r="F79" s="27" t="s">
        <v>67</v>
      </c>
      <c r="G79" s="22" t="s">
        <v>353</v>
      </c>
      <c r="H79" s="55"/>
      <c r="I79" s="55"/>
      <c r="J79" s="19"/>
      <c r="K79" s="20"/>
      <c r="L79" s="20"/>
      <c r="M79" s="19"/>
      <c r="BE79" s="14"/>
      <c r="BF79" s="15"/>
      <c r="BG79" s="21"/>
      <c r="BH79" s="12"/>
      <c r="BI79" s="41"/>
      <c r="BJ79" s="12" t="s">
        <v>347</v>
      </c>
    </row>
    <row r="80" spans="1:62" s="3" customFormat="1" ht="20.399999999999999" x14ac:dyDescent="0.3">
      <c r="A80" s="25" t="s">
        <v>126</v>
      </c>
      <c r="B80" s="26" t="s">
        <v>354</v>
      </c>
      <c r="C80" s="600" t="s">
        <v>355</v>
      </c>
      <c r="D80" s="600"/>
      <c r="E80" s="600"/>
      <c r="F80" s="27" t="s">
        <v>72</v>
      </c>
      <c r="G80" s="22" t="s">
        <v>356</v>
      </c>
      <c r="H80" s="55"/>
      <c r="I80" s="55"/>
      <c r="J80" s="19"/>
      <c r="K80" s="20"/>
      <c r="L80" s="20"/>
      <c r="M80" s="19"/>
      <c r="BE80" s="14"/>
      <c r="BF80" s="15"/>
      <c r="BG80" s="21"/>
      <c r="BH80" s="12"/>
      <c r="BI80" s="41"/>
      <c r="BJ80" s="12" t="s">
        <v>355</v>
      </c>
    </row>
    <row r="81" spans="1:62" s="3" customFormat="1" ht="15" customHeight="1" x14ac:dyDescent="0.3">
      <c r="A81" s="603" t="s">
        <v>357</v>
      </c>
      <c r="B81" s="604"/>
      <c r="C81" s="604"/>
      <c r="D81" s="604"/>
      <c r="E81" s="604"/>
      <c r="F81" s="604"/>
      <c r="G81" s="604"/>
      <c r="H81" s="354"/>
      <c r="I81" s="354"/>
      <c r="J81" s="267"/>
      <c r="K81" s="355"/>
      <c r="L81" s="355"/>
      <c r="M81" s="267"/>
      <c r="BE81" s="14"/>
      <c r="BF81" s="15" t="s">
        <v>357</v>
      </c>
      <c r="BG81" s="21"/>
      <c r="BH81" s="12"/>
      <c r="BI81" s="41"/>
      <c r="BJ81" s="12"/>
    </row>
    <row r="82" spans="1:62" s="3" customFormat="1" ht="31.8" x14ac:dyDescent="0.3">
      <c r="A82" s="16" t="s">
        <v>176</v>
      </c>
      <c r="B82" s="17" t="s">
        <v>358</v>
      </c>
      <c r="C82" s="568" t="s">
        <v>359</v>
      </c>
      <c r="D82" s="568"/>
      <c r="E82" s="568"/>
      <c r="F82" s="16" t="s">
        <v>325</v>
      </c>
      <c r="G82" s="18">
        <v>5.3999999999999999E-2</v>
      </c>
      <c r="H82" s="55">
        <f t="shared" ref="H82:H139" si="4">I82/G82</f>
        <v>8335.56</v>
      </c>
      <c r="I82" s="55">
        <f t="shared" ref="I82:I139" si="5">J82/1.2</f>
        <v>450.12</v>
      </c>
      <c r="J82" s="19">
        <v>540.14</v>
      </c>
      <c r="K82" s="20">
        <f t="shared" ref="K82:K139" si="6">L82/G82</f>
        <v>35479.440000000002</v>
      </c>
      <c r="L82" s="20">
        <f t="shared" ref="L82:L139" si="7">M82/1.2</f>
        <v>1915.89</v>
      </c>
      <c r="M82" s="19">
        <v>2299.0700000000002</v>
      </c>
      <c r="BE82" s="14"/>
      <c r="BF82" s="15"/>
      <c r="BG82" s="21" t="s">
        <v>359</v>
      </c>
      <c r="BH82" s="12"/>
      <c r="BI82" s="41"/>
      <c r="BJ82" s="12"/>
    </row>
    <row r="83" spans="1:62" s="3" customFormat="1" ht="20.399999999999999" x14ac:dyDescent="0.3">
      <c r="A83" s="25"/>
      <c r="B83" s="26" t="s">
        <v>360</v>
      </c>
      <c r="C83" s="600" t="s">
        <v>361</v>
      </c>
      <c r="D83" s="600"/>
      <c r="E83" s="600"/>
      <c r="F83" s="27" t="s">
        <v>67</v>
      </c>
      <c r="G83" s="22" t="s">
        <v>362</v>
      </c>
      <c r="H83" s="55"/>
      <c r="I83" s="55"/>
      <c r="J83" s="19"/>
      <c r="K83" s="20"/>
      <c r="L83" s="20"/>
      <c r="M83" s="19"/>
      <c r="BE83" s="14"/>
      <c r="BF83" s="15"/>
      <c r="BG83" s="21"/>
      <c r="BH83" s="12" t="s">
        <v>361</v>
      </c>
      <c r="BI83" s="41"/>
      <c r="BJ83" s="12"/>
    </row>
    <row r="84" spans="1:62" s="3" customFormat="1" ht="20.399999999999999" x14ac:dyDescent="0.3">
      <c r="A84" s="25"/>
      <c r="B84" s="26" t="s">
        <v>363</v>
      </c>
      <c r="C84" s="600" t="s">
        <v>364</v>
      </c>
      <c r="D84" s="600"/>
      <c r="E84" s="600"/>
      <c r="F84" s="27" t="s">
        <v>67</v>
      </c>
      <c r="G84" s="22" t="s">
        <v>365</v>
      </c>
      <c r="H84" s="55"/>
      <c r="I84" s="55"/>
      <c r="J84" s="19"/>
      <c r="K84" s="20"/>
      <c r="L84" s="20"/>
      <c r="M84" s="19"/>
      <c r="BE84" s="14"/>
      <c r="BF84" s="15"/>
      <c r="BG84" s="21"/>
      <c r="BH84" s="12" t="s">
        <v>364</v>
      </c>
      <c r="BI84" s="41"/>
      <c r="BJ84" s="12"/>
    </row>
    <row r="85" spans="1:62" s="3" customFormat="1" ht="20.399999999999999" x14ac:dyDescent="0.3">
      <c r="A85" s="25"/>
      <c r="B85" s="26" t="s">
        <v>366</v>
      </c>
      <c r="C85" s="600" t="s">
        <v>367</v>
      </c>
      <c r="D85" s="600"/>
      <c r="E85" s="600"/>
      <c r="F85" s="27" t="s">
        <v>72</v>
      </c>
      <c r="G85" s="22" t="s">
        <v>368</v>
      </c>
      <c r="H85" s="55"/>
      <c r="I85" s="55"/>
      <c r="J85" s="19"/>
      <c r="K85" s="20"/>
      <c r="L85" s="20"/>
      <c r="M85" s="19"/>
      <c r="BE85" s="14"/>
      <c r="BF85" s="15"/>
      <c r="BG85" s="21"/>
      <c r="BH85" s="12" t="s">
        <v>367</v>
      </c>
      <c r="BI85" s="41"/>
      <c r="BJ85" s="12"/>
    </row>
    <row r="86" spans="1:62" s="3" customFormat="1" ht="20.399999999999999" x14ac:dyDescent="0.3">
      <c r="A86" s="25" t="s">
        <v>126</v>
      </c>
      <c r="B86" s="26" t="s">
        <v>369</v>
      </c>
      <c r="C86" s="600" t="s">
        <v>361</v>
      </c>
      <c r="D86" s="600"/>
      <c r="E86" s="600"/>
      <c r="F86" s="27" t="s">
        <v>67</v>
      </c>
      <c r="G86" s="22" t="s">
        <v>370</v>
      </c>
      <c r="H86" s="55"/>
      <c r="I86" s="55"/>
      <c r="J86" s="19"/>
      <c r="K86" s="20"/>
      <c r="L86" s="20"/>
      <c r="M86" s="19"/>
      <c r="BE86" s="14"/>
      <c r="BF86" s="15"/>
      <c r="BG86" s="21"/>
      <c r="BH86" s="12"/>
      <c r="BI86" s="41"/>
      <c r="BJ86" s="12" t="s">
        <v>361</v>
      </c>
    </row>
    <row r="87" spans="1:62" s="3" customFormat="1" ht="21.6" x14ac:dyDescent="0.3">
      <c r="A87" s="25" t="s">
        <v>126</v>
      </c>
      <c r="B87" s="26" t="s">
        <v>371</v>
      </c>
      <c r="C87" s="600" t="s">
        <v>372</v>
      </c>
      <c r="D87" s="600"/>
      <c r="E87" s="600"/>
      <c r="F87" s="27" t="s">
        <v>72</v>
      </c>
      <c r="G87" s="22" t="s">
        <v>373</v>
      </c>
      <c r="H87" s="55"/>
      <c r="I87" s="55"/>
      <c r="J87" s="19"/>
      <c r="K87" s="20"/>
      <c r="L87" s="20"/>
      <c r="M87" s="19"/>
      <c r="BE87" s="14"/>
      <c r="BF87" s="15"/>
      <c r="BG87" s="21"/>
      <c r="BH87" s="12"/>
      <c r="BI87" s="41"/>
      <c r="BJ87" s="12" t="s">
        <v>372</v>
      </c>
    </row>
    <row r="88" spans="1:62" s="3" customFormat="1" ht="15" customHeight="1" x14ac:dyDescent="0.3">
      <c r="A88" s="603" t="s">
        <v>374</v>
      </c>
      <c r="B88" s="604"/>
      <c r="C88" s="604"/>
      <c r="D88" s="604"/>
      <c r="E88" s="604"/>
      <c r="F88" s="604"/>
      <c r="G88" s="604"/>
      <c r="H88" s="354"/>
      <c r="I88" s="354"/>
      <c r="J88" s="267"/>
      <c r="K88" s="355"/>
      <c r="L88" s="355"/>
      <c r="M88" s="267"/>
      <c r="BE88" s="14"/>
      <c r="BF88" s="15" t="s">
        <v>374</v>
      </c>
      <c r="BG88" s="21"/>
      <c r="BH88" s="12"/>
      <c r="BI88" s="41"/>
      <c r="BJ88" s="12"/>
    </row>
    <row r="89" spans="1:62" s="3" customFormat="1" ht="31.8" x14ac:dyDescent="0.3">
      <c r="A89" s="16" t="s">
        <v>178</v>
      </c>
      <c r="B89" s="17" t="s">
        <v>358</v>
      </c>
      <c r="C89" s="568" t="s">
        <v>359</v>
      </c>
      <c r="D89" s="568"/>
      <c r="E89" s="568"/>
      <c r="F89" s="16" t="s">
        <v>325</v>
      </c>
      <c r="G89" s="18">
        <v>5.3999999999999999E-2</v>
      </c>
      <c r="H89" s="55">
        <f t="shared" si="4"/>
        <v>8335.56</v>
      </c>
      <c r="I89" s="55">
        <f t="shared" si="5"/>
        <v>450.12</v>
      </c>
      <c r="J89" s="19">
        <v>540.14</v>
      </c>
      <c r="K89" s="20">
        <f t="shared" si="6"/>
        <v>35479.440000000002</v>
      </c>
      <c r="L89" s="20">
        <f t="shared" si="7"/>
        <v>1915.89</v>
      </c>
      <c r="M89" s="19">
        <v>2299.0700000000002</v>
      </c>
      <c r="BE89" s="14"/>
      <c r="BF89" s="15"/>
      <c r="BG89" s="21" t="s">
        <v>359</v>
      </c>
      <c r="BH89" s="12"/>
      <c r="BI89" s="41"/>
      <c r="BJ89" s="12"/>
    </row>
    <row r="90" spans="1:62" s="3" customFormat="1" ht="20.399999999999999" x14ac:dyDescent="0.3">
      <c r="A90" s="25"/>
      <c r="B90" s="26" t="s">
        <v>360</v>
      </c>
      <c r="C90" s="600" t="s">
        <v>361</v>
      </c>
      <c r="D90" s="600"/>
      <c r="E90" s="600"/>
      <c r="F90" s="27" t="s">
        <v>67</v>
      </c>
      <c r="G90" s="22" t="s">
        <v>362</v>
      </c>
      <c r="H90" s="55"/>
      <c r="I90" s="55"/>
      <c r="J90" s="19"/>
      <c r="K90" s="20"/>
      <c r="L90" s="20"/>
      <c r="M90" s="19"/>
      <c r="BE90" s="14"/>
      <c r="BF90" s="15"/>
      <c r="BG90" s="21"/>
      <c r="BH90" s="12" t="s">
        <v>361</v>
      </c>
      <c r="BI90" s="41"/>
      <c r="BJ90" s="12"/>
    </row>
    <row r="91" spans="1:62" s="3" customFormat="1" ht="20.399999999999999" x14ac:dyDescent="0.3">
      <c r="A91" s="25"/>
      <c r="B91" s="26" t="s">
        <v>363</v>
      </c>
      <c r="C91" s="600" t="s">
        <v>364</v>
      </c>
      <c r="D91" s="600"/>
      <c r="E91" s="600"/>
      <c r="F91" s="27" t="s">
        <v>67</v>
      </c>
      <c r="G91" s="22" t="s">
        <v>365</v>
      </c>
      <c r="H91" s="55"/>
      <c r="I91" s="55"/>
      <c r="J91" s="19"/>
      <c r="K91" s="20"/>
      <c r="L91" s="20"/>
      <c r="M91" s="19"/>
      <c r="BE91" s="14"/>
      <c r="BF91" s="15"/>
      <c r="BG91" s="21"/>
      <c r="BH91" s="12" t="s">
        <v>364</v>
      </c>
      <c r="BI91" s="41"/>
      <c r="BJ91" s="12"/>
    </row>
    <row r="92" spans="1:62" s="3" customFormat="1" ht="20.399999999999999" x14ac:dyDescent="0.3">
      <c r="A92" s="25"/>
      <c r="B92" s="26" t="s">
        <v>366</v>
      </c>
      <c r="C92" s="600" t="s">
        <v>367</v>
      </c>
      <c r="D92" s="600"/>
      <c r="E92" s="600"/>
      <c r="F92" s="27" t="s">
        <v>72</v>
      </c>
      <c r="G92" s="22" t="s">
        <v>368</v>
      </c>
      <c r="H92" s="55"/>
      <c r="I92" s="55"/>
      <c r="J92" s="19"/>
      <c r="K92" s="20"/>
      <c r="L92" s="20"/>
      <c r="M92" s="19"/>
      <c r="BE92" s="14"/>
      <c r="BF92" s="15"/>
      <c r="BG92" s="21"/>
      <c r="BH92" s="12" t="s">
        <v>367</v>
      </c>
      <c r="BI92" s="41"/>
      <c r="BJ92" s="12"/>
    </row>
    <row r="93" spans="1:62" s="3" customFormat="1" ht="20.399999999999999" x14ac:dyDescent="0.3">
      <c r="A93" s="25" t="s">
        <v>126</v>
      </c>
      <c r="B93" s="26" t="s">
        <v>369</v>
      </c>
      <c r="C93" s="600" t="s">
        <v>361</v>
      </c>
      <c r="D93" s="600"/>
      <c r="E93" s="600"/>
      <c r="F93" s="27" t="s">
        <v>67</v>
      </c>
      <c r="G93" s="22" t="s">
        <v>370</v>
      </c>
      <c r="H93" s="55"/>
      <c r="I93" s="55"/>
      <c r="J93" s="19"/>
      <c r="K93" s="20"/>
      <c r="L93" s="20"/>
      <c r="M93" s="19"/>
      <c r="BE93" s="14"/>
      <c r="BF93" s="15"/>
      <c r="BG93" s="21"/>
      <c r="BH93" s="12"/>
      <c r="BI93" s="41"/>
      <c r="BJ93" s="12" t="s">
        <v>361</v>
      </c>
    </row>
    <row r="94" spans="1:62" s="3" customFormat="1" ht="21.6" x14ac:dyDescent="0.3">
      <c r="A94" s="25" t="s">
        <v>126</v>
      </c>
      <c r="B94" s="26" t="s">
        <v>371</v>
      </c>
      <c r="C94" s="600" t="s">
        <v>372</v>
      </c>
      <c r="D94" s="600"/>
      <c r="E94" s="600"/>
      <c r="F94" s="27" t="s">
        <v>72</v>
      </c>
      <c r="G94" s="22" t="s">
        <v>373</v>
      </c>
      <c r="H94" s="55"/>
      <c r="I94" s="55"/>
      <c r="J94" s="19"/>
      <c r="K94" s="20"/>
      <c r="L94" s="20"/>
      <c r="M94" s="19"/>
      <c r="BE94" s="14"/>
      <c r="BF94" s="15"/>
      <c r="BG94" s="21"/>
      <c r="BH94" s="12"/>
      <c r="BI94" s="41"/>
      <c r="BJ94" s="12" t="s">
        <v>372</v>
      </c>
    </row>
    <row r="95" spans="1:62" s="3" customFormat="1" ht="24.75" customHeight="1" x14ac:dyDescent="0.3">
      <c r="A95" s="603" t="s">
        <v>375</v>
      </c>
      <c r="B95" s="604"/>
      <c r="C95" s="604"/>
      <c r="D95" s="604"/>
      <c r="E95" s="604"/>
      <c r="F95" s="604"/>
      <c r="G95" s="604"/>
      <c r="H95" s="354"/>
      <c r="I95" s="354"/>
      <c r="J95" s="267"/>
      <c r="K95" s="355"/>
      <c r="L95" s="355"/>
      <c r="M95" s="267"/>
      <c r="BE95" s="14"/>
      <c r="BF95" s="15" t="s">
        <v>375</v>
      </c>
      <c r="BG95" s="21"/>
      <c r="BH95" s="12"/>
      <c r="BI95" s="41"/>
      <c r="BJ95" s="12"/>
    </row>
    <row r="96" spans="1:62" s="3" customFormat="1" ht="15" customHeight="1" x14ac:dyDescent="0.3">
      <c r="A96" s="601" t="s">
        <v>376</v>
      </c>
      <c r="B96" s="602"/>
      <c r="C96" s="602"/>
      <c r="D96" s="602"/>
      <c r="E96" s="602"/>
      <c r="F96" s="602"/>
      <c r="G96" s="602"/>
      <c r="H96" s="101"/>
      <c r="I96" s="101"/>
      <c r="J96" s="102"/>
      <c r="K96" s="353"/>
      <c r="L96" s="353"/>
      <c r="M96" s="102"/>
      <c r="BE96" s="14" t="s">
        <v>376</v>
      </c>
      <c r="BF96" s="15"/>
      <c r="BG96" s="21"/>
      <c r="BH96" s="12"/>
      <c r="BI96" s="41"/>
      <c r="BJ96" s="12"/>
    </row>
    <row r="97" spans="1:62" s="3" customFormat="1" ht="15" customHeight="1" x14ac:dyDescent="0.3">
      <c r="A97" s="603" t="s">
        <v>377</v>
      </c>
      <c r="B97" s="604"/>
      <c r="C97" s="604"/>
      <c r="D97" s="604"/>
      <c r="E97" s="604"/>
      <c r="F97" s="604"/>
      <c r="G97" s="604"/>
      <c r="H97" s="354"/>
      <c r="I97" s="354"/>
      <c r="J97" s="267"/>
      <c r="K97" s="355"/>
      <c r="L97" s="355"/>
      <c r="M97" s="267"/>
      <c r="BE97" s="14"/>
      <c r="BF97" s="15" t="s">
        <v>377</v>
      </c>
      <c r="BG97" s="21"/>
      <c r="BH97" s="12"/>
      <c r="BI97" s="41"/>
      <c r="BJ97" s="12"/>
    </row>
    <row r="98" spans="1:62" s="3" customFormat="1" ht="21.6" x14ac:dyDescent="0.3">
      <c r="A98" s="16" t="s">
        <v>182</v>
      </c>
      <c r="B98" s="17" t="s">
        <v>378</v>
      </c>
      <c r="C98" s="568" t="s">
        <v>379</v>
      </c>
      <c r="D98" s="568"/>
      <c r="E98" s="568"/>
      <c r="F98" s="16" t="s">
        <v>67</v>
      </c>
      <c r="G98" s="30">
        <v>14.48</v>
      </c>
      <c r="H98" s="55">
        <f t="shared" si="4"/>
        <v>57181.84</v>
      </c>
      <c r="I98" s="55">
        <f t="shared" si="5"/>
        <v>827993.04</v>
      </c>
      <c r="J98" s="19">
        <v>993591.65</v>
      </c>
      <c r="K98" s="20">
        <f t="shared" si="6"/>
        <v>2241.0700000000002</v>
      </c>
      <c r="L98" s="20">
        <f t="shared" si="7"/>
        <v>32450.75</v>
      </c>
      <c r="M98" s="19">
        <v>38940.9</v>
      </c>
      <c r="BE98" s="14"/>
      <c r="BF98" s="15"/>
      <c r="BG98" s="21" t="s">
        <v>379</v>
      </c>
      <c r="BH98" s="12"/>
      <c r="BI98" s="41"/>
      <c r="BJ98" s="12"/>
    </row>
    <row r="99" spans="1:62" s="3" customFormat="1" ht="20.399999999999999" x14ac:dyDescent="0.3">
      <c r="A99" s="25"/>
      <c r="B99" s="26" t="s">
        <v>380</v>
      </c>
      <c r="C99" s="600" t="s">
        <v>381</v>
      </c>
      <c r="D99" s="600"/>
      <c r="E99" s="600"/>
      <c r="F99" s="27" t="s">
        <v>46</v>
      </c>
      <c r="G99" s="22" t="s">
        <v>382</v>
      </c>
      <c r="H99" s="55"/>
      <c r="I99" s="55"/>
      <c r="J99" s="19"/>
      <c r="K99" s="20"/>
      <c r="L99" s="20"/>
      <c r="M99" s="19"/>
      <c r="BE99" s="14"/>
      <c r="BF99" s="15"/>
      <c r="BG99" s="21"/>
      <c r="BH99" s="12" t="s">
        <v>381</v>
      </c>
      <c r="BI99" s="41"/>
      <c r="BJ99" s="12"/>
    </row>
    <row r="100" spans="1:62" s="3" customFormat="1" ht="20.399999999999999" x14ac:dyDescent="0.3">
      <c r="A100" s="25"/>
      <c r="B100" s="26" t="s">
        <v>383</v>
      </c>
      <c r="C100" s="600" t="s">
        <v>384</v>
      </c>
      <c r="D100" s="600"/>
      <c r="E100" s="600"/>
      <c r="F100" s="27" t="s">
        <v>72</v>
      </c>
      <c r="G100" s="22" t="s">
        <v>385</v>
      </c>
      <c r="H100" s="55"/>
      <c r="I100" s="55"/>
      <c r="J100" s="19"/>
      <c r="K100" s="20"/>
      <c r="L100" s="20"/>
      <c r="M100" s="19"/>
      <c r="BE100" s="14"/>
      <c r="BF100" s="15"/>
      <c r="BG100" s="21"/>
      <c r="BH100" s="12" t="s">
        <v>384</v>
      </c>
      <c r="BI100" s="41"/>
      <c r="BJ100" s="12"/>
    </row>
    <row r="101" spans="1:62" s="3" customFormat="1" ht="20.399999999999999" x14ac:dyDescent="0.3">
      <c r="A101" s="25"/>
      <c r="B101" s="26" t="s">
        <v>273</v>
      </c>
      <c r="C101" s="600" t="s">
        <v>274</v>
      </c>
      <c r="D101" s="600"/>
      <c r="E101" s="600"/>
      <c r="F101" s="27" t="s">
        <v>67</v>
      </c>
      <c r="G101" s="22" t="s">
        <v>386</v>
      </c>
      <c r="H101" s="55"/>
      <c r="I101" s="55"/>
      <c r="J101" s="19"/>
      <c r="K101" s="20"/>
      <c r="L101" s="20"/>
      <c r="M101" s="19"/>
      <c r="BE101" s="14"/>
      <c r="BF101" s="15"/>
      <c r="BG101" s="21"/>
      <c r="BH101" s="12" t="s">
        <v>274</v>
      </c>
      <c r="BI101" s="41"/>
      <c r="BJ101" s="12"/>
    </row>
    <row r="102" spans="1:62" s="3" customFormat="1" ht="20.399999999999999" x14ac:dyDescent="0.3">
      <c r="A102" s="25"/>
      <c r="B102" s="26" t="s">
        <v>387</v>
      </c>
      <c r="C102" s="600" t="s">
        <v>388</v>
      </c>
      <c r="D102" s="600"/>
      <c r="E102" s="600"/>
      <c r="F102" s="27" t="s">
        <v>72</v>
      </c>
      <c r="G102" s="22" t="s">
        <v>389</v>
      </c>
      <c r="H102" s="55"/>
      <c r="I102" s="55"/>
      <c r="J102" s="19"/>
      <c r="K102" s="20"/>
      <c r="L102" s="20"/>
      <c r="M102" s="19"/>
      <c r="BE102" s="14"/>
      <c r="BF102" s="15"/>
      <c r="BG102" s="21"/>
      <c r="BH102" s="12" t="s">
        <v>388</v>
      </c>
      <c r="BI102" s="41"/>
      <c r="BJ102" s="12"/>
    </row>
    <row r="103" spans="1:62" s="3" customFormat="1" ht="20.399999999999999" x14ac:dyDescent="0.3">
      <c r="A103" s="25"/>
      <c r="B103" s="26" t="s">
        <v>73</v>
      </c>
      <c r="C103" s="600" t="s">
        <v>74</v>
      </c>
      <c r="D103" s="600"/>
      <c r="E103" s="600"/>
      <c r="F103" s="27" t="s">
        <v>67</v>
      </c>
      <c r="G103" s="22" t="s">
        <v>390</v>
      </c>
      <c r="H103" s="55"/>
      <c r="I103" s="55"/>
      <c r="J103" s="19"/>
      <c r="K103" s="20"/>
      <c r="L103" s="20"/>
      <c r="M103" s="19"/>
      <c r="BE103" s="14"/>
      <c r="BF103" s="15"/>
      <c r="BG103" s="21"/>
      <c r="BH103" s="12" t="s">
        <v>74</v>
      </c>
      <c r="BI103" s="41"/>
      <c r="BJ103" s="12"/>
    </row>
    <row r="104" spans="1:62" s="3" customFormat="1" ht="20.399999999999999" x14ac:dyDescent="0.3">
      <c r="A104" s="25"/>
      <c r="B104" s="26" t="s">
        <v>391</v>
      </c>
      <c r="C104" s="600" t="s">
        <v>392</v>
      </c>
      <c r="D104" s="600"/>
      <c r="E104" s="600"/>
      <c r="F104" s="27" t="s">
        <v>67</v>
      </c>
      <c r="G104" s="22" t="s">
        <v>393</v>
      </c>
      <c r="H104" s="55"/>
      <c r="I104" s="55"/>
      <c r="J104" s="19"/>
      <c r="K104" s="20"/>
      <c r="L104" s="20"/>
      <c r="M104" s="19"/>
      <c r="BE104" s="14"/>
      <c r="BF104" s="15"/>
      <c r="BG104" s="21"/>
      <c r="BH104" s="12" t="s">
        <v>392</v>
      </c>
      <c r="BI104" s="41"/>
      <c r="BJ104" s="12"/>
    </row>
    <row r="105" spans="1:62" s="3" customFormat="1" ht="20.399999999999999" x14ac:dyDescent="0.3">
      <c r="A105" s="36" t="s">
        <v>139</v>
      </c>
      <c r="B105" s="37" t="s">
        <v>394</v>
      </c>
      <c r="C105" s="599" t="s">
        <v>395</v>
      </c>
      <c r="D105" s="599"/>
      <c r="E105" s="599"/>
      <c r="F105" s="38" t="s">
        <v>67</v>
      </c>
      <c r="G105" s="39" t="s">
        <v>396</v>
      </c>
      <c r="H105" s="55"/>
      <c r="I105" s="55"/>
      <c r="J105" s="19"/>
      <c r="K105" s="20"/>
      <c r="L105" s="20"/>
      <c r="M105" s="19"/>
      <c r="BE105" s="14"/>
      <c r="BF105" s="15"/>
      <c r="BG105" s="21"/>
      <c r="BH105" s="12"/>
      <c r="BI105" s="41" t="s">
        <v>395</v>
      </c>
      <c r="BJ105" s="12"/>
    </row>
    <row r="106" spans="1:62" s="3" customFormat="1" ht="31.8" x14ac:dyDescent="0.3">
      <c r="A106" s="25"/>
      <c r="B106" s="26" t="s">
        <v>397</v>
      </c>
      <c r="C106" s="600" t="s">
        <v>398</v>
      </c>
      <c r="D106" s="600"/>
      <c r="E106" s="600"/>
      <c r="F106" s="27" t="s">
        <v>67</v>
      </c>
      <c r="G106" s="22" t="s">
        <v>399</v>
      </c>
      <c r="H106" s="55"/>
      <c r="I106" s="55"/>
      <c r="J106" s="19"/>
      <c r="K106" s="20"/>
      <c r="L106" s="20"/>
      <c r="M106" s="19"/>
      <c r="BE106" s="14"/>
      <c r="BF106" s="15"/>
      <c r="BG106" s="21"/>
      <c r="BH106" s="12" t="s">
        <v>398</v>
      </c>
      <c r="BI106" s="41"/>
      <c r="BJ106" s="12"/>
    </row>
    <row r="107" spans="1:62" s="3" customFormat="1" ht="42" x14ac:dyDescent="0.3">
      <c r="A107" s="25"/>
      <c r="B107" s="26" t="s">
        <v>400</v>
      </c>
      <c r="C107" s="600" t="s">
        <v>401</v>
      </c>
      <c r="D107" s="600"/>
      <c r="E107" s="600"/>
      <c r="F107" s="27" t="s">
        <v>402</v>
      </c>
      <c r="G107" s="22" t="s">
        <v>403</v>
      </c>
      <c r="H107" s="55"/>
      <c r="I107" s="55"/>
      <c r="J107" s="19"/>
      <c r="K107" s="20"/>
      <c r="L107" s="20"/>
      <c r="M107" s="19"/>
      <c r="BE107" s="14"/>
      <c r="BF107" s="15"/>
      <c r="BG107" s="21"/>
      <c r="BH107" s="12" t="s">
        <v>401</v>
      </c>
      <c r="BI107" s="41"/>
      <c r="BJ107" s="12"/>
    </row>
    <row r="108" spans="1:62" s="3" customFormat="1" ht="21.6" x14ac:dyDescent="0.3">
      <c r="A108" s="25"/>
      <c r="B108" s="26" t="s">
        <v>281</v>
      </c>
      <c r="C108" s="600" t="s">
        <v>282</v>
      </c>
      <c r="D108" s="600"/>
      <c r="E108" s="600"/>
      <c r="F108" s="27" t="s">
        <v>67</v>
      </c>
      <c r="G108" s="22" t="s">
        <v>404</v>
      </c>
      <c r="H108" s="55"/>
      <c r="I108" s="55"/>
      <c r="J108" s="19"/>
      <c r="K108" s="20"/>
      <c r="L108" s="20"/>
      <c r="M108" s="19"/>
      <c r="BE108" s="14"/>
      <c r="BF108" s="15"/>
      <c r="BG108" s="21"/>
      <c r="BH108" s="12" t="s">
        <v>282</v>
      </c>
      <c r="BI108" s="41"/>
      <c r="BJ108" s="12"/>
    </row>
    <row r="109" spans="1:62" s="3" customFormat="1" ht="20.399999999999999" x14ac:dyDescent="0.3">
      <c r="A109" s="25"/>
      <c r="B109" s="26" t="s">
        <v>405</v>
      </c>
      <c r="C109" s="600" t="s">
        <v>406</v>
      </c>
      <c r="D109" s="600"/>
      <c r="E109" s="600"/>
      <c r="F109" s="27" t="s">
        <v>67</v>
      </c>
      <c r="G109" s="22" t="s">
        <v>407</v>
      </c>
      <c r="H109" s="55"/>
      <c r="I109" s="55"/>
      <c r="J109" s="19"/>
      <c r="K109" s="20"/>
      <c r="L109" s="20"/>
      <c r="M109" s="19"/>
      <c r="BE109" s="14"/>
      <c r="BF109" s="15"/>
      <c r="BG109" s="21"/>
      <c r="BH109" s="12" t="s">
        <v>406</v>
      </c>
      <c r="BI109" s="41"/>
      <c r="BJ109" s="12"/>
    </row>
    <row r="110" spans="1:62" s="3" customFormat="1" ht="21.6" x14ac:dyDescent="0.3">
      <c r="A110" s="25"/>
      <c r="B110" s="26" t="s">
        <v>408</v>
      </c>
      <c r="C110" s="600" t="s">
        <v>409</v>
      </c>
      <c r="D110" s="600"/>
      <c r="E110" s="600"/>
      <c r="F110" s="27" t="s">
        <v>46</v>
      </c>
      <c r="G110" s="22" t="s">
        <v>410</v>
      </c>
      <c r="H110" s="55"/>
      <c r="I110" s="55"/>
      <c r="J110" s="19"/>
      <c r="K110" s="20"/>
      <c r="L110" s="20"/>
      <c r="M110" s="19"/>
      <c r="BE110" s="14"/>
      <c r="BF110" s="15"/>
      <c r="BG110" s="21"/>
      <c r="BH110" s="12" t="s">
        <v>409</v>
      </c>
      <c r="BI110" s="41"/>
      <c r="BJ110" s="12"/>
    </row>
    <row r="111" spans="1:62" s="3" customFormat="1" ht="20.399999999999999" x14ac:dyDescent="0.3">
      <c r="A111" s="25"/>
      <c r="B111" s="26" t="s">
        <v>411</v>
      </c>
      <c r="C111" s="600" t="s">
        <v>412</v>
      </c>
      <c r="D111" s="600"/>
      <c r="E111" s="600"/>
      <c r="F111" s="27" t="s">
        <v>67</v>
      </c>
      <c r="G111" s="22" t="s">
        <v>413</v>
      </c>
      <c r="H111" s="55"/>
      <c r="I111" s="55"/>
      <c r="J111" s="19"/>
      <c r="K111" s="20"/>
      <c r="L111" s="20"/>
      <c r="M111" s="19"/>
      <c r="BE111" s="14"/>
      <c r="BF111" s="15"/>
      <c r="BG111" s="21"/>
      <c r="BH111" s="12" t="s">
        <v>412</v>
      </c>
      <c r="BI111" s="41"/>
      <c r="BJ111" s="12"/>
    </row>
    <row r="112" spans="1:62" s="3" customFormat="1" ht="20.399999999999999" x14ac:dyDescent="0.3">
      <c r="A112" s="25"/>
      <c r="B112" s="26" t="s">
        <v>366</v>
      </c>
      <c r="C112" s="600" t="s">
        <v>367</v>
      </c>
      <c r="D112" s="600"/>
      <c r="E112" s="600"/>
      <c r="F112" s="27" t="s">
        <v>72</v>
      </c>
      <c r="G112" s="22" t="s">
        <v>414</v>
      </c>
      <c r="H112" s="55"/>
      <c r="I112" s="55"/>
      <c r="J112" s="19"/>
      <c r="K112" s="20"/>
      <c r="L112" s="20"/>
      <c r="M112" s="19"/>
      <c r="BE112" s="14"/>
      <c r="BF112" s="15"/>
      <c r="BG112" s="21"/>
      <c r="BH112" s="12" t="s">
        <v>367</v>
      </c>
      <c r="BI112" s="41"/>
      <c r="BJ112" s="12"/>
    </row>
    <row r="113" spans="1:62" s="3" customFormat="1" ht="21.6" x14ac:dyDescent="0.3">
      <c r="A113" s="16" t="s">
        <v>188</v>
      </c>
      <c r="B113" s="17" t="s">
        <v>415</v>
      </c>
      <c r="C113" s="568" t="s">
        <v>416</v>
      </c>
      <c r="D113" s="568"/>
      <c r="E113" s="568"/>
      <c r="F113" s="16" t="s">
        <v>67</v>
      </c>
      <c r="G113" s="18">
        <v>15.928000000000001</v>
      </c>
      <c r="H113" s="55">
        <f t="shared" si="4"/>
        <v>0</v>
      </c>
      <c r="I113" s="55">
        <f t="shared" si="5"/>
        <v>0</v>
      </c>
      <c r="J113" s="19">
        <v>0</v>
      </c>
      <c r="K113" s="20">
        <f t="shared" si="6"/>
        <v>75033.88</v>
      </c>
      <c r="L113" s="20">
        <f t="shared" si="7"/>
        <v>1195139.6599999999</v>
      </c>
      <c r="M113" s="19">
        <v>1434167.59</v>
      </c>
      <c r="BE113" s="14"/>
      <c r="BF113" s="15"/>
      <c r="BG113" s="21" t="s">
        <v>416</v>
      </c>
      <c r="BH113" s="12"/>
      <c r="BI113" s="41"/>
      <c r="BJ113" s="12"/>
    </row>
    <row r="114" spans="1:62" s="3" customFormat="1" ht="15" customHeight="1" x14ac:dyDescent="0.3">
      <c r="A114" s="603" t="s">
        <v>417</v>
      </c>
      <c r="B114" s="604"/>
      <c r="C114" s="604"/>
      <c r="D114" s="604"/>
      <c r="E114" s="604"/>
      <c r="F114" s="604"/>
      <c r="G114" s="604"/>
      <c r="H114" s="354"/>
      <c r="I114" s="354"/>
      <c r="J114" s="267"/>
      <c r="K114" s="355"/>
      <c r="L114" s="355"/>
      <c r="M114" s="267"/>
      <c r="BE114" s="14"/>
      <c r="BF114" s="15" t="s">
        <v>417</v>
      </c>
      <c r="BG114" s="21"/>
      <c r="BH114" s="12"/>
      <c r="BI114" s="41"/>
      <c r="BJ114" s="12"/>
    </row>
    <row r="115" spans="1:62" s="3" customFormat="1" ht="42" x14ac:dyDescent="0.3">
      <c r="A115" s="16" t="s">
        <v>192</v>
      </c>
      <c r="B115" s="17" t="s">
        <v>418</v>
      </c>
      <c r="C115" s="568" t="s">
        <v>419</v>
      </c>
      <c r="D115" s="568"/>
      <c r="E115" s="568"/>
      <c r="F115" s="16" t="s">
        <v>46</v>
      </c>
      <c r="G115" s="24">
        <v>0.1</v>
      </c>
      <c r="H115" s="55">
        <f t="shared" si="4"/>
        <v>7013</v>
      </c>
      <c r="I115" s="55">
        <f t="shared" si="5"/>
        <v>701.3</v>
      </c>
      <c r="J115" s="19">
        <v>841.56</v>
      </c>
      <c r="K115" s="20">
        <f t="shared" si="6"/>
        <v>0</v>
      </c>
      <c r="L115" s="20">
        <f t="shared" si="7"/>
        <v>0</v>
      </c>
      <c r="M115" s="19">
        <v>0</v>
      </c>
      <c r="BE115" s="14"/>
      <c r="BF115" s="15"/>
      <c r="BG115" s="21" t="s">
        <v>419</v>
      </c>
      <c r="BH115" s="12"/>
      <c r="BI115" s="41"/>
      <c r="BJ115" s="12"/>
    </row>
    <row r="116" spans="1:62" s="3" customFormat="1" ht="62.4" x14ac:dyDescent="0.3">
      <c r="A116" s="16" t="s">
        <v>194</v>
      </c>
      <c r="B116" s="17" t="s">
        <v>420</v>
      </c>
      <c r="C116" s="568" t="s">
        <v>421</v>
      </c>
      <c r="D116" s="568"/>
      <c r="E116" s="568"/>
      <c r="F116" s="16" t="s">
        <v>325</v>
      </c>
      <c r="G116" s="30">
        <v>0.05</v>
      </c>
      <c r="H116" s="55">
        <f t="shared" si="4"/>
        <v>48485.599999999999</v>
      </c>
      <c r="I116" s="55">
        <f t="shared" si="5"/>
        <v>2424.2800000000002</v>
      </c>
      <c r="J116" s="19">
        <v>2909.14</v>
      </c>
      <c r="K116" s="20">
        <f t="shared" si="6"/>
        <v>260695.6</v>
      </c>
      <c r="L116" s="20">
        <f t="shared" si="7"/>
        <v>13034.78</v>
      </c>
      <c r="M116" s="19">
        <v>15641.74</v>
      </c>
      <c r="BE116" s="14"/>
      <c r="BF116" s="15"/>
      <c r="BG116" s="21" t="s">
        <v>421</v>
      </c>
      <c r="BH116" s="12"/>
      <c r="BI116" s="41"/>
      <c r="BJ116" s="12"/>
    </row>
    <row r="117" spans="1:62" s="3" customFormat="1" ht="20.399999999999999" x14ac:dyDescent="0.3">
      <c r="A117" s="36" t="s">
        <v>75</v>
      </c>
      <c r="B117" s="37" t="s">
        <v>150</v>
      </c>
      <c r="C117" s="599" t="s">
        <v>151</v>
      </c>
      <c r="D117" s="599"/>
      <c r="E117" s="599"/>
      <c r="F117" s="38" t="s">
        <v>46</v>
      </c>
      <c r="G117" s="39" t="s">
        <v>33</v>
      </c>
      <c r="H117" s="55"/>
      <c r="I117" s="55"/>
      <c r="J117" s="19"/>
      <c r="K117" s="20"/>
      <c r="L117" s="20"/>
      <c r="M117" s="19"/>
      <c r="BE117" s="14"/>
      <c r="BF117" s="15"/>
      <c r="BG117" s="21"/>
      <c r="BH117" s="12"/>
      <c r="BI117" s="41" t="s">
        <v>151</v>
      </c>
      <c r="BJ117" s="12"/>
    </row>
    <row r="118" spans="1:62" s="3" customFormat="1" ht="20.399999999999999" x14ac:dyDescent="0.3">
      <c r="A118" s="36" t="s">
        <v>75</v>
      </c>
      <c r="B118" s="37" t="s">
        <v>422</v>
      </c>
      <c r="C118" s="599" t="s">
        <v>423</v>
      </c>
      <c r="D118" s="599"/>
      <c r="E118" s="599"/>
      <c r="F118" s="38" t="s">
        <v>72</v>
      </c>
      <c r="G118" s="39" t="s">
        <v>33</v>
      </c>
      <c r="H118" s="55"/>
      <c r="I118" s="55"/>
      <c r="J118" s="19"/>
      <c r="K118" s="20"/>
      <c r="L118" s="20"/>
      <c r="M118" s="19"/>
      <c r="BE118" s="14"/>
      <c r="BF118" s="15"/>
      <c r="BG118" s="21"/>
      <c r="BH118" s="12"/>
      <c r="BI118" s="41" t="s">
        <v>423</v>
      </c>
      <c r="BJ118" s="12"/>
    </row>
    <row r="119" spans="1:62" s="3" customFormat="1" ht="31.8" x14ac:dyDescent="0.3">
      <c r="A119" s="36" t="s">
        <v>75</v>
      </c>
      <c r="B119" s="37" t="s">
        <v>424</v>
      </c>
      <c r="C119" s="599" t="s">
        <v>425</v>
      </c>
      <c r="D119" s="599"/>
      <c r="E119" s="599"/>
      <c r="F119" s="38" t="s">
        <v>426</v>
      </c>
      <c r="G119" s="39" t="s">
        <v>33</v>
      </c>
      <c r="H119" s="55"/>
      <c r="I119" s="55"/>
      <c r="J119" s="19"/>
      <c r="K119" s="20"/>
      <c r="L119" s="20"/>
      <c r="M119" s="19"/>
      <c r="BE119" s="14"/>
      <c r="BF119" s="15"/>
      <c r="BG119" s="21"/>
      <c r="BH119" s="12"/>
      <c r="BI119" s="41" t="s">
        <v>425</v>
      </c>
      <c r="BJ119" s="12"/>
    </row>
    <row r="120" spans="1:62" s="3" customFormat="1" ht="31.8" x14ac:dyDescent="0.3">
      <c r="A120" s="25" t="s">
        <v>126</v>
      </c>
      <c r="B120" s="26" t="s">
        <v>427</v>
      </c>
      <c r="C120" s="600" t="s">
        <v>428</v>
      </c>
      <c r="D120" s="600"/>
      <c r="E120" s="600"/>
      <c r="F120" s="27" t="s">
        <v>72</v>
      </c>
      <c r="G120" s="22" t="s">
        <v>429</v>
      </c>
      <c r="H120" s="55"/>
      <c r="I120" s="55"/>
      <c r="J120" s="19"/>
      <c r="K120" s="20"/>
      <c r="L120" s="20"/>
      <c r="M120" s="19"/>
      <c r="BE120" s="14"/>
      <c r="BF120" s="15"/>
      <c r="BG120" s="21"/>
      <c r="BH120" s="12"/>
      <c r="BI120" s="41"/>
      <c r="BJ120" s="12" t="s">
        <v>428</v>
      </c>
    </row>
    <row r="121" spans="1:62" s="3" customFormat="1" ht="20.399999999999999" x14ac:dyDescent="0.3">
      <c r="A121" s="25" t="s">
        <v>126</v>
      </c>
      <c r="B121" s="26" t="s">
        <v>430</v>
      </c>
      <c r="C121" s="600" t="s">
        <v>151</v>
      </c>
      <c r="D121" s="600"/>
      <c r="E121" s="600"/>
      <c r="F121" s="27" t="s">
        <v>46</v>
      </c>
      <c r="G121" s="22" t="s">
        <v>431</v>
      </c>
      <c r="H121" s="55"/>
      <c r="I121" s="55"/>
      <c r="J121" s="19"/>
      <c r="K121" s="20"/>
      <c r="L121" s="20"/>
      <c r="M121" s="19"/>
      <c r="BE121" s="14"/>
      <c r="BF121" s="15"/>
      <c r="BG121" s="21"/>
      <c r="BH121" s="12"/>
      <c r="BI121" s="41"/>
      <c r="BJ121" s="12" t="s">
        <v>151</v>
      </c>
    </row>
    <row r="122" spans="1:62" s="3" customFormat="1" ht="15" customHeight="1" x14ac:dyDescent="0.3">
      <c r="A122" s="603" t="s">
        <v>432</v>
      </c>
      <c r="B122" s="604"/>
      <c r="C122" s="604"/>
      <c r="D122" s="604"/>
      <c r="E122" s="604"/>
      <c r="F122" s="604"/>
      <c r="G122" s="604"/>
      <c r="H122" s="354"/>
      <c r="I122" s="354"/>
      <c r="J122" s="267"/>
      <c r="K122" s="355"/>
      <c r="L122" s="355"/>
      <c r="M122" s="267"/>
      <c r="BE122" s="14"/>
      <c r="BF122" s="15" t="s">
        <v>432</v>
      </c>
      <c r="BG122" s="21"/>
      <c r="BH122" s="12"/>
      <c r="BI122" s="41"/>
      <c r="BJ122" s="12"/>
    </row>
    <row r="123" spans="1:62" s="3" customFormat="1" ht="14.4" x14ac:dyDescent="0.3">
      <c r="A123" s="16" t="s">
        <v>197</v>
      </c>
      <c r="B123" s="17" t="s">
        <v>433</v>
      </c>
      <c r="C123" s="568" t="s">
        <v>434</v>
      </c>
      <c r="D123" s="568"/>
      <c r="E123" s="568"/>
      <c r="F123" s="16" t="s">
        <v>138</v>
      </c>
      <c r="G123" s="30">
        <v>0.32</v>
      </c>
      <c r="H123" s="55">
        <f t="shared" si="4"/>
        <v>11893.69</v>
      </c>
      <c r="I123" s="55">
        <f t="shared" si="5"/>
        <v>3805.98</v>
      </c>
      <c r="J123" s="19">
        <v>4567.18</v>
      </c>
      <c r="K123" s="20">
        <f t="shared" si="6"/>
        <v>397218.28</v>
      </c>
      <c r="L123" s="20">
        <f t="shared" si="7"/>
        <v>127109.85</v>
      </c>
      <c r="M123" s="19">
        <v>152531.82</v>
      </c>
      <c r="BE123" s="14"/>
      <c r="BF123" s="15"/>
      <c r="BG123" s="21" t="s">
        <v>434</v>
      </c>
      <c r="BH123" s="12"/>
      <c r="BI123" s="41"/>
      <c r="BJ123" s="12"/>
    </row>
    <row r="124" spans="1:62" s="3" customFormat="1" ht="20.399999999999999" x14ac:dyDescent="0.3">
      <c r="A124" s="36" t="s">
        <v>139</v>
      </c>
      <c r="B124" s="37" t="s">
        <v>435</v>
      </c>
      <c r="C124" s="599" t="s">
        <v>436</v>
      </c>
      <c r="D124" s="599"/>
      <c r="E124" s="599"/>
      <c r="F124" s="38" t="s">
        <v>38</v>
      </c>
      <c r="G124" s="39" t="s">
        <v>437</v>
      </c>
      <c r="H124" s="55"/>
      <c r="I124" s="55"/>
      <c r="J124" s="19"/>
      <c r="K124" s="20"/>
      <c r="L124" s="20"/>
      <c r="M124" s="19"/>
      <c r="BE124" s="14"/>
      <c r="BF124" s="15"/>
      <c r="BG124" s="21"/>
      <c r="BH124" s="12"/>
      <c r="BI124" s="41" t="s">
        <v>436</v>
      </c>
      <c r="BJ124" s="12"/>
    </row>
    <row r="125" spans="1:62" s="3" customFormat="1" ht="20.399999999999999" x14ac:dyDescent="0.3">
      <c r="A125" s="25"/>
      <c r="B125" s="26" t="s">
        <v>438</v>
      </c>
      <c r="C125" s="600" t="s">
        <v>439</v>
      </c>
      <c r="D125" s="600"/>
      <c r="E125" s="600"/>
      <c r="F125" s="27" t="s">
        <v>138</v>
      </c>
      <c r="G125" s="22" t="s">
        <v>440</v>
      </c>
      <c r="H125" s="55"/>
      <c r="I125" s="55"/>
      <c r="J125" s="19"/>
      <c r="K125" s="20"/>
      <c r="L125" s="20"/>
      <c r="M125" s="19"/>
      <c r="BE125" s="14"/>
      <c r="BF125" s="15"/>
      <c r="BG125" s="21"/>
      <c r="BH125" s="12" t="s">
        <v>439</v>
      </c>
      <c r="BI125" s="41"/>
      <c r="BJ125" s="12"/>
    </row>
    <row r="126" spans="1:62" s="3" customFormat="1" ht="20.399999999999999" x14ac:dyDescent="0.3">
      <c r="A126" s="36" t="s">
        <v>75</v>
      </c>
      <c r="B126" s="37" t="s">
        <v>441</v>
      </c>
      <c r="C126" s="599" t="s">
        <v>442</v>
      </c>
      <c r="D126" s="599"/>
      <c r="E126" s="599"/>
      <c r="F126" s="38" t="s">
        <v>38</v>
      </c>
      <c r="G126" s="39" t="s">
        <v>33</v>
      </c>
      <c r="H126" s="55"/>
      <c r="I126" s="55"/>
      <c r="J126" s="19"/>
      <c r="K126" s="20"/>
      <c r="L126" s="20"/>
      <c r="M126" s="19"/>
      <c r="BE126" s="14"/>
      <c r="BF126" s="15"/>
      <c r="BG126" s="21"/>
      <c r="BH126" s="12"/>
      <c r="BI126" s="41" t="s">
        <v>442</v>
      </c>
      <c r="BJ126" s="12"/>
    </row>
    <row r="127" spans="1:62" s="3" customFormat="1" ht="31.8" x14ac:dyDescent="0.3">
      <c r="A127" s="25" t="s">
        <v>126</v>
      </c>
      <c r="B127" s="26" t="s">
        <v>443</v>
      </c>
      <c r="C127" s="600" t="s">
        <v>444</v>
      </c>
      <c r="D127" s="600"/>
      <c r="E127" s="600"/>
      <c r="F127" s="27" t="s">
        <v>38</v>
      </c>
      <c r="G127" s="22" t="s">
        <v>437</v>
      </c>
      <c r="H127" s="55"/>
      <c r="I127" s="55"/>
      <c r="J127" s="19"/>
      <c r="K127" s="20"/>
      <c r="L127" s="20"/>
      <c r="M127" s="19"/>
      <c r="BE127" s="14"/>
      <c r="BF127" s="15"/>
      <c r="BG127" s="21"/>
      <c r="BH127" s="12"/>
      <c r="BI127" s="41"/>
      <c r="BJ127" s="12" t="s">
        <v>444</v>
      </c>
    </row>
    <row r="128" spans="1:62" s="3" customFormat="1" ht="42" x14ac:dyDescent="0.3">
      <c r="A128" s="25" t="s">
        <v>126</v>
      </c>
      <c r="B128" s="26" t="s">
        <v>445</v>
      </c>
      <c r="C128" s="600" t="s">
        <v>446</v>
      </c>
      <c r="D128" s="600"/>
      <c r="E128" s="600"/>
      <c r="F128" s="27" t="s">
        <v>38</v>
      </c>
      <c r="G128" s="22" t="s">
        <v>437</v>
      </c>
      <c r="H128" s="55"/>
      <c r="I128" s="55"/>
      <c r="J128" s="19"/>
      <c r="K128" s="20"/>
      <c r="L128" s="20"/>
      <c r="M128" s="19"/>
      <c r="BE128" s="14"/>
      <c r="BF128" s="15"/>
      <c r="BG128" s="21"/>
      <c r="BH128" s="12"/>
      <c r="BI128" s="41"/>
      <c r="BJ128" s="12" t="s">
        <v>446</v>
      </c>
    </row>
    <row r="129" spans="1:62" s="3" customFormat="1" ht="24.75" customHeight="1" x14ac:dyDescent="0.3">
      <c r="A129" s="603" t="s">
        <v>447</v>
      </c>
      <c r="B129" s="604"/>
      <c r="C129" s="604"/>
      <c r="D129" s="604"/>
      <c r="E129" s="604"/>
      <c r="F129" s="604"/>
      <c r="G129" s="604"/>
      <c r="H129" s="354"/>
      <c r="I129" s="354"/>
      <c r="J129" s="267"/>
      <c r="K129" s="355"/>
      <c r="L129" s="355"/>
      <c r="M129" s="267"/>
      <c r="BE129" s="14"/>
      <c r="BF129" s="15" t="s">
        <v>447</v>
      </c>
      <c r="BG129" s="21"/>
      <c r="BH129" s="12"/>
      <c r="BI129" s="41"/>
      <c r="BJ129" s="12"/>
    </row>
    <row r="130" spans="1:62" s="3" customFormat="1" ht="21.6" x14ac:dyDescent="0.3">
      <c r="A130" s="16" t="s">
        <v>215</v>
      </c>
      <c r="B130" s="17" t="s">
        <v>448</v>
      </c>
      <c r="C130" s="568" t="s">
        <v>449</v>
      </c>
      <c r="D130" s="568"/>
      <c r="E130" s="568"/>
      <c r="F130" s="16" t="s">
        <v>325</v>
      </c>
      <c r="G130" s="24">
        <v>1.5</v>
      </c>
      <c r="H130" s="55">
        <f t="shared" si="4"/>
        <v>5116.3999999999996</v>
      </c>
      <c r="I130" s="55">
        <f t="shared" si="5"/>
        <v>7674.6</v>
      </c>
      <c r="J130" s="19">
        <v>9209.52</v>
      </c>
      <c r="K130" s="20">
        <f t="shared" si="6"/>
        <v>122927.95</v>
      </c>
      <c r="L130" s="20">
        <f t="shared" si="7"/>
        <v>184391.93</v>
      </c>
      <c r="M130" s="19">
        <v>221270.31</v>
      </c>
      <c r="BE130" s="14"/>
      <c r="BF130" s="15"/>
      <c r="BG130" s="21" t="s">
        <v>449</v>
      </c>
      <c r="BH130" s="12"/>
      <c r="BI130" s="41"/>
      <c r="BJ130" s="12"/>
    </row>
    <row r="131" spans="1:62" s="3" customFormat="1" ht="31.8" x14ac:dyDescent="0.3">
      <c r="A131" s="25"/>
      <c r="B131" s="26" t="s">
        <v>450</v>
      </c>
      <c r="C131" s="600" t="s">
        <v>451</v>
      </c>
      <c r="D131" s="600"/>
      <c r="E131" s="600"/>
      <c r="F131" s="27" t="s">
        <v>67</v>
      </c>
      <c r="G131" s="22" t="s">
        <v>452</v>
      </c>
      <c r="H131" s="55"/>
      <c r="I131" s="55"/>
      <c r="J131" s="19"/>
      <c r="K131" s="20"/>
      <c r="L131" s="20"/>
      <c r="M131" s="19"/>
      <c r="BE131" s="14"/>
      <c r="BF131" s="15"/>
      <c r="BG131" s="21"/>
      <c r="BH131" s="12" t="s">
        <v>451</v>
      </c>
      <c r="BI131" s="41"/>
      <c r="BJ131" s="12"/>
    </row>
    <row r="132" spans="1:62" s="3" customFormat="1" ht="20.399999999999999" x14ac:dyDescent="0.3">
      <c r="A132" s="25"/>
      <c r="B132" s="26" t="s">
        <v>366</v>
      </c>
      <c r="C132" s="600" t="s">
        <v>367</v>
      </c>
      <c r="D132" s="600"/>
      <c r="E132" s="600"/>
      <c r="F132" s="27" t="s">
        <v>72</v>
      </c>
      <c r="G132" s="22" t="s">
        <v>453</v>
      </c>
      <c r="H132" s="55"/>
      <c r="I132" s="55"/>
      <c r="J132" s="19"/>
      <c r="K132" s="20"/>
      <c r="L132" s="20"/>
      <c r="M132" s="19"/>
      <c r="BE132" s="14"/>
      <c r="BF132" s="15"/>
      <c r="BG132" s="21"/>
      <c r="BH132" s="12" t="s">
        <v>367</v>
      </c>
      <c r="BI132" s="41"/>
      <c r="BJ132" s="12"/>
    </row>
    <row r="133" spans="1:62" s="3" customFormat="1" ht="31.8" x14ac:dyDescent="0.3">
      <c r="A133" s="25" t="s">
        <v>126</v>
      </c>
      <c r="B133" s="26" t="s">
        <v>454</v>
      </c>
      <c r="C133" s="600" t="s">
        <v>451</v>
      </c>
      <c r="D133" s="600"/>
      <c r="E133" s="600"/>
      <c r="F133" s="27" t="s">
        <v>67</v>
      </c>
      <c r="G133" s="22" t="s">
        <v>455</v>
      </c>
      <c r="H133" s="55"/>
      <c r="I133" s="55"/>
      <c r="J133" s="19"/>
      <c r="K133" s="20"/>
      <c r="L133" s="20"/>
      <c r="M133" s="19"/>
      <c r="BE133" s="14"/>
      <c r="BF133" s="15"/>
      <c r="BG133" s="21"/>
      <c r="BH133" s="12"/>
      <c r="BI133" s="41"/>
      <c r="BJ133" s="12" t="s">
        <v>451</v>
      </c>
    </row>
    <row r="134" spans="1:62" s="3" customFormat="1" ht="21.6" x14ac:dyDescent="0.3">
      <c r="A134" s="25" t="s">
        <v>126</v>
      </c>
      <c r="B134" s="26" t="s">
        <v>456</v>
      </c>
      <c r="C134" s="600" t="s">
        <v>457</v>
      </c>
      <c r="D134" s="600"/>
      <c r="E134" s="600"/>
      <c r="F134" s="27" t="s">
        <v>72</v>
      </c>
      <c r="G134" s="22" t="s">
        <v>458</v>
      </c>
      <c r="H134" s="55"/>
      <c r="I134" s="55"/>
      <c r="J134" s="19"/>
      <c r="K134" s="20"/>
      <c r="L134" s="20"/>
      <c r="M134" s="19"/>
      <c r="BE134" s="14"/>
      <c r="BF134" s="15"/>
      <c r="BG134" s="21"/>
      <c r="BH134" s="12"/>
      <c r="BI134" s="41"/>
      <c r="BJ134" s="12" t="s">
        <v>457</v>
      </c>
    </row>
    <row r="135" spans="1:62" s="3" customFormat="1" ht="15" customHeight="1" x14ac:dyDescent="0.3">
      <c r="A135" s="603" t="s">
        <v>459</v>
      </c>
      <c r="B135" s="604"/>
      <c r="C135" s="604"/>
      <c r="D135" s="604"/>
      <c r="E135" s="604"/>
      <c r="F135" s="604"/>
      <c r="G135" s="604"/>
      <c r="H135" s="354"/>
      <c r="I135" s="354"/>
      <c r="J135" s="267"/>
      <c r="K135" s="355"/>
      <c r="L135" s="355"/>
      <c r="M135" s="267"/>
      <c r="BE135" s="14"/>
      <c r="BF135" s="15" t="s">
        <v>459</v>
      </c>
      <c r="BG135" s="21"/>
      <c r="BH135" s="12"/>
      <c r="BI135" s="41"/>
      <c r="BJ135" s="12"/>
    </row>
    <row r="136" spans="1:62" s="3" customFormat="1" ht="21.6" x14ac:dyDescent="0.3">
      <c r="A136" s="16" t="s">
        <v>218</v>
      </c>
      <c r="B136" s="17" t="s">
        <v>460</v>
      </c>
      <c r="C136" s="568" t="s">
        <v>461</v>
      </c>
      <c r="D136" s="568"/>
      <c r="E136" s="568"/>
      <c r="F136" s="16" t="s">
        <v>154</v>
      </c>
      <c r="G136" s="23">
        <v>15</v>
      </c>
      <c r="H136" s="55">
        <f t="shared" si="4"/>
        <v>1739.61</v>
      </c>
      <c r="I136" s="55">
        <f t="shared" si="5"/>
        <v>26094.11</v>
      </c>
      <c r="J136" s="19">
        <v>31312.93</v>
      </c>
      <c r="K136" s="20">
        <f t="shared" si="6"/>
        <v>100.15</v>
      </c>
      <c r="L136" s="20">
        <f t="shared" si="7"/>
        <v>1502.22</v>
      </c>
      <c r="M136" s="19">
        <v>1802.66</v>
      </c>
      <c r="BE136" s="14"/>
      <c r="BF136" s="15"/>
      <c r="BG136" s="21" t="s">
        <v>461</v>
      </c>
      <c r="BH136" s="12"/>
      <c r="BI136" s="41"/>
      <c r="BJ136" s="12"/>
    </row>
    <row r="137" spans="1:62" s="3" customFormat="1" ht="20.399999999999999" x14ac:dyDescent="0.3">
      <c r="A137" s="36" t="s">
        <v>139</v>
      </c>
      <c r="B137" s="37" t="s">
        <v>462</v>
      </c>
      <c r="C137" s="599" t="s">
        <v>463</v>
      </c>
      <c r="D137" s="599"/>
      <c r="E137" s="599"/>
      <c r="F137" s="38" t="s">
        <v>72</v>
      </c>
      <c r="G137" s="39" t="s">
        <v>464</v>
      </c>
      <c r="H137" s="55"/>
      <c r="I137" s="55"/>
      <c r="J137" s="19"/>
      <c r="K137" s="20"/>
      <c r="L137" s="20"/>
      <c r="M137" s="19"/>
      <c r="BE137" s="14"/>
      <c r="BF137" s="15"/>
      <c r="BG137" s="21"/>
      <c r="BH137" s="12"/>
      <c r="BI137" s="41" t="s">
        <v>463</v>
      </c>
      <c r="BJ137" s="12"/>
    </row>
    <row r="138" spans="1:62" s="3" customFormat="1" ht="20.399999999999999" x14ac:dyDescent="0.3">
      <c r="A138" s="25" t="s">
        <v>126</v>
      </c>
      <c r="B138" s="26" t="s">
        <v>465</v>
      </c>
      <c r="C138" s="600" t="s">
        <v>463</v>
      </c>
      <c r="D138" s="600"/>
      <c r="E138" s="600"/>
      <c r="F138" s="27" t="s">
        <v>67</v>
      </c>
      <c r="G138" s="22" t="s">
        <v>466</v>
      </c>
      <c r="H138" s="55"/>
      <c r="I138" s="55"/>
      <c r="J138" s="19"/>
      <c r="K138" s="20"/>
      <c r="L138" s="20"/>
      <c r="M138" s="19"/>
      <c r="BE138" s="14"/>
      <c r="BF138" s="15"/>
      <c r="BG138" s="21"/>
      <c r="BH138" s="12"/>
      <c r="BI138" s="41"/>
      <c r="BJ138" s="12" t="s">
        <v>463</v>
      </c>
    </row>
    <row r="139" spans="1:62" s="3" customFormat="1" ht="31.8" x14ac:dyDescent="0.3">
      <c r="A139" s="16" t="s">
        <v>221</v>
      </c>
      <c r="B139" s="17" t="s">
        <v>467</v>
      </c>
      <c r="C139" s="568" t="s">
        <v>468</v>
      </c>
      <c r="D139" s="568"/>
      <c r="E139" s="568"/>
      <c r="F139" s="16" t="s">
        <v>325</v>
      </c>
      <c r="G139" s="30">
        <v>0.15</v>
      </c>
      <c r="H139" s="55">
        <f t="shared" si="4"/>
        <v>9675.07</v>
      </c>
      <c r="I139" s="55">
        <f t="shared" si="5"/>
        <v>1451.26</v>
      </c>
      <c r="J139" s="19">
        <v>1741.51</v>
      </c>
      <c r="K139" s="20">
        <f t="shared" si="6"/>
        <v>2281.13</v>
      </c>
      <c r="L139" s="20">
        <f t="shared" si="7"/>
        <v>342.17</v>
      </c>
      <c r="M139" s="19">
        <v>410.6</v>
      </c>
      <c r="BE139" s="14"/>
      <c r="BF139" s="15"/>
      <c r="BG139" s="21" t="s">
        <v>468</v>
      </c>
      <c r="BH139" s="12"/>
      <c r="BI139" s="41"/>
      <c r="BJ139" s="12"/>
    </row>
    <row r="140" spans="1:62" s="3" customFormat="1" ht="20.399999999999999" x14ac:dyDescent="0.3">
      <c r="A140" s="25"/>
      <c r="B140" s="26" t="s">
        <v>335</v>
      </c>
      <c r="C140" s="600" t="s">
        <v>336</v>
      </c>
      <c r="D140" s="600"/>
      <c r="E140" s="600"/>
      <c r="F140" s="27" t="s">
        <v>72</v>
      </c>
      <c r="G140" s="22" t="s">
        <v>469</v>
      </c>
      <c r="H140" s="55"/>
      <c r="I140" s="55"/>
      <c r="J140" s="19"/>
      <c r="K140" s="20"/>
      <c r="L140" s="20"/>
      <c r="M140" s="19"/>
      <c r="BE140" s="14"/>
      <c r="BF140" s="15"/>
      <c r="BG140" s="21"/>
      <c r="BH140" s="12" t="s">
        <v>336</v>
      </c>
      <c r="BI140" s="41"/>
      <c r="BJ140" s="12"/>
    </row>
    <row r="141" spans="1:62" s="3" customFormat="1" ht="20.399999999999999" x14ac:dyDescent="0.3">
      <c r="A141" s="25"/>
      <c r="B141" s="26" t="s">
        <v>349</v>
      </c>
      <c r="C141" s="600" t="s">
        <v>350</v>
      </c>
      <c r="D141" s="600"/>
      <c r="E141" s="600"/>
      <c r="F141" s="27" t="s">
        <v>72</v>
      </c>
      <c r="G141" s="22" t="s">
        <v>470</v>
      </c>
      <c r="H141" s="55"/>
      <c r="I141" s="55"/>
      <c r="J141" s="19"/>
      <c r="K141" s="20"/>
      <c r="L141" s="20"/>
      <c r="M141" s="19"/>
      <c r="BE141" s="14"/>
      <c r="BF141" s="15"/>
      <c r="BG141" s="21"/>
      <c r="BH141" s="12" t="s">
        <v>350</v>
      </c>
      <c r="BI141" s="41"/>
      <c r="BJ141" s="12"/>
    </row>
    <row r="142" spans="1:62" s="3" customFormat="1" ht="15" customHeight="1" x14ac:dyDescent="0.3">
      <c r="A142" s="603" t="s">
        <v>471</v>
      </c>
      <c r="B142" s="604"/>
      <c r="C142" s="604"/>
      <c r="D142" s="604"/>
      <c r="E142" s="604"/>
      <c r="F142" s="604"/>
      <c r="G142" s="604"/>
      <c r="H142" s="354"/>
      <c r="I142" s="354"/>
      <c r="J142" s="267"/>
      <c r="K142" s="355"/>
      <c r="L142" s="355"/>
      <c r="M142" s="267"/>
      <c r="BE142" s="14"/>
      <c r="BF142" s="15" t="s">
        <v>471</v>
      </c>
      <c r="BG142" s="21"/>
      <c r="BH142" s="12"/>
      <c r="BI142" s="41"/>
      <c r="BJ142" s="12"/>
    </row>
    <row r="143" spans="1:62" s="3" customFormat="1" ht="14.4" x14ac:dyDescent="0.3">
      <c r="A143" s="16" t="s">
        <v>223</v>
      </c>
      <c r="B143" s="17" t="s">
        <v>472</v>
      </c>
      <c r="C143" s="568" t="s">
        <v>473</v>
      </c>
      <c r="D143" s="568"/>
      <c r="E143" s="568"/>
      <c r="F143" s="16" t="s">
        <v>154</v>
      </c>
      <c r="G143" s="23">
        <v>15</v>
      </c>
      <c r="H143" s="55">
        <f t="shared" ref="H143:H203" si="8">I143/G143</f>
        <v>77.92</v>
      </c>
      <c r="I143" s="55">
        <f t="shared" ref="I143:I203" si="9">J143/1.2</f>
        <v>1168.79</v>
      </c>
      <c r="J143" s="19">
        <v>1402.55</v>
      </c>
      <c r="K143" s="20">
        <f t="shared" ref="K143:K203" si="10">L143/G143</f>
        <v>0</v>
      </c>
      <c r="L143" s="20">
        <f t="shared" ref="L143:L203" si="11">M143/1.2</f>
        <v>0</v>
      </c>
      <c r="M143" s="19">
        <v>0</v>
      </c>
      <c r="BE143" s="14"/>
      <c r="BF143" s="15"/>
      <c r="BG143" s="21" t="s">
        <v>473</v>
      </c>
      <c r="BH143" s="12"/>
      <c r="BI143" s="41"/>
      <c r="BJ143" s="12"/>
    </row>
    <row r="144" spans="1:62" s="3" customFormat="1" ht="24.75" customHeight="1" x14ac:dyDescent="0.3">
      <c r="A144" s="603" t="s">
        <v>474</v>
      </c>
      <c r="B144" s="604"/>
      <c r="C144" s="604"/>
      <c r="D144" s="604"/>
      <c r="E144" s="604"/>
      <c r="F144" s="604"/>
      <c r="G144" s="604"/>
      <c r="H144" s="354"/>
      <c r="I144" s="354"/>
      <c r="J144" s="267"/>
      <c r="K144" s="355"/>
      <c r="L144" s="355"/>
      <c r="M144" s="267"/>
      <c r="BE144" s="14"/>
      <c r="BF144" s="15" t="s">
        <v>474</v>
      </c>
      <c r="BG144" s="21"/>
      <c r="BH144" s="12"/>
      <c r="BI144" s="41"/>
      <c r="BJ144" s="12"/>
    </row>
    <row r="145" spans="1:62" s="3" customFormat="1" ht="21.6" x14ac:dyDescent="0.3">
      <c r="A145" s="16" t="s">
        <v>226</v>
      </c>
      <c r="B145" s="17" t="s">
        <v>448</v>
      </c>
      <c r="C145" s="568" t="s">
        <v>449</v>
      </c>
      <c r="D145" s="568"/>
      <c r="E145" s="568"/>
      <c r="F145" s="16" t="s">
        <v>325</v>
      </c>
      <c r="G145" s="30">
        <v>0.15</v>
      </c>
      <c r="H145" s="55">
        <f t="shared" si="8"/>
        <v>5116.53</v>
      </c>
      <c r="I145" s="55">
        <f t="shared" si="9"/>
        <v>767.48</v>
      </c>
      <c r="J145" s="19">
        <v>920.98</v>
      </c>
      <c r="K145" s="20">
        <f t="shared" si="10"/>
        <v>122927.87</v>
      </c>
      <c r="L145" s="20">
        <f t="shared" si="11"/>
        <v>18439.18</v>
      </c>
      <c r="M145" s="19">
        <v>22127.02</v>
      </c>
      <c r="BE145" s="14"/>
      <c r="BF145" s="15"/>
      <c r="BG145" s="21" t="s">
        <v>449</v>
      </c>
      <c r="BH145" s="12"/>
      <c r="BI145" s="41"/>
      <c r="BJ145" s="12"/>
    </row>
    <row r="146" spans="1:62" s="3" customFormat="1" ht="31.8" x14ac:dyDescent="0.3">
      <c r="A146" s="25"/>
      <c r="B146" s="26" t="s">
        <v>450</v>
      </c>
      <c r="C146" s="600" t="s">
        <v>451</v>
      </c>
      <c r="D146" s="600"/>
      <c r="E146" s="600"/>
      <c r="F146" s="27" t="s">
        <v>67</v>
      </c>
      <c r="G146" s="22" t="s">
        <v>475</v>
      </c>
      <c r="H146" s="55"/>
      <c r="I146" s="55"/>
      <c r="J146" s="19"/>
      <c r="K146" s="20"/>
      <c r="L146" s="20"/>
      <c r="M146" s="19"/>
      <c r="BE146" s="14"/>
      <c r="BF146" s="15"/>
      <c r="BG146" s="21"/>
      <c r="BH146" s="12" t="s">
        <v>451</v>
      </c>
      <c r="BI146" s="41"/>
      <c r="BJ146" s="12"/>
    </row>
    <row r="147" spans="1:62" s="3" customFormat="1" ht="20.399999999999999" x14ac:dyDescent="0.3">
      <c r="A147" s="25"/>
      <c r="B147" s="26" t="s">
        <v>366</v>
      </c>
      <c r="C147" s="600" t="s">
        <v>367</v>
      </c>
      <c r="D147" s="600"/>
      <c r="E147" s="600"/>
      <c r="F147" s="27" t="s">
        <v>72</v>
      </c>
      <c r="G147" s="22" t="s">
        <v>476</v>
      </c>
      <c r="H147" s="55"/>
      <c r="I147" s="55"/>
      <c r="J147" s="19"/>
      <c r="K147" s="20"/>
      <c r="L147" s="20"/>
      <c r="M147" s="19"/>
      <c r="BE147" s="14"/>
      <c r="BF147" s="15"/>
      <c r="BG147" s="21"/>
      <c r="BH147" s="12" t="s">
        <v>367</v>
      </c>
      <c r="BI147" s="41"/>
      <c r="BJ147" s="12"/>
    </row>
    <row r="148" spans="1:62" s="3" customFormat="1" ht="31.8" x14ac:dyDescent="0.3">
      <c r="A148" s="25" t="s">
        <v>126</v>
      </c>
      <c r="B148" s="26" t="s">
        <v>454</v>
      </c>
      <c r="C148" s="600" t="s">
        <v>451</v>
      </c>
      <c r="D148" s="600"/>
      <c r="E148" s="600"/>
      <c r="F148" s="27" t="s">
        <v>67</v>
      </c>
      <c r="G148" s="22" t="s">
        <v>477</v>
      </c>
      <c r="H148" s="55"/>
      <c r="I148" s="55"/>
      <c r="J148" s="19"/>
      <c r="K148" s="20"/>
      <c r="L148" s="20"/>
      <c r="M148" s="19"/>
      <c r="BE148" s="14"/>
      <c r="BF148" s="15"/>
      <c r="BG148" s="21"/>
      <c r="BH148" s="12"/>
      <c r="BI148" s="41"/>
      <c r="BJ148" s="12" t="s">
        <v>451</v>
      </c>
    </row>
    <row r="149" spans="1:62" s="3" customFormat="1" ht="21.6" x14ac:dyDescent="0.3">
      <c r="A149" s="25" t="s">
        <v>126</v>
      </c>
      <c r="B149" s="26" t="s">
        <v>456</v>
      </c>
      <c r="C149" s="600" t="s">
        <v>457</v>
      </c>
      <c r="D149" s="600"/>
      <c r="E149" s="600"/>
      <c r="F149" s="27" t="s">
        <v>72</v>
      </c>
      <c r="G149" s="22" t="s">
        <v>470</v>
      </c>
      <c r="H149" s="55"/>
      <c r="I149" s="55"/>
      <c r="J149" s="19"/>
      <c r="K149" s="20"/>
      <c r="L149" s="20"/>
      <c r="M149" s="19"/>
      <c r="BE149" s="14"/>
      <c r="BF149" s="15"/>
      <c r="BG149" s="21"/>
      <c r="BH149" s="12"/>
      <c r="BI149" s="41"/>
      <c r="BJ149" s="12" t="s">
        <v>457</v>
      </c>
    </row>
    <row r="150" spans="1:62" s="3" customFormat="1" ht="15" customHeight="1" x14ac:dyDescent="0.3">
      <c r="A150" s="603" t="s">
        <v>478</v>
      </c>
      <c r="B150" s="604"/>
      <c r="C150" s="604"/>
      <c r="D150" s="604"/>
      <c r="E150" s="604"/>
      <c r="F150" s="604"/>
      <c r="G150" s="604"/>
      <c r="H150" s="354"/>
      <c r="I150" s="354"/>
      <c r="J150" s="267"/>
      <c r="K150" s="355"/>
      <c r="L150" s="355"/>
      <c r="M150" s="267"/>
      <c r="BE150" s="14"/>
      <c r="BF150" s="15" t="s">
        <v>478</v>
      </c>
      <c r="BG150" s="21"/>
      <c r="BH150" s="12"/>
      <c r="BI150" s="41"/>
      <c r="BJ150" s="12"/>
    </row>
    <row r="151" spans="1:62" s="3" customFormat="1" ht="31.8" x14ac:dyDescent="0.3">
      <c r="A151" s="16" t="s">
        <v>229</v>
      </c>
      <c r="B151" s="17" t="s">
        <v>467</v>
      </c>
      <c r="C151" s="568" t="s">
        <v>468</v>
      </c>
      <c r="D151" s="568"/>
      <c r="E151" s="568"/>
      <c r="F151" s="16" t="s">
        <v>325</v>
      </c>
      <c r="G151" s="24">
        <v>1.5</v>
      </c>
      <c r="H151" s="55">
        <f t="shared" si="8"/>
        <v>9675.0300000000007</v>
      </c>
      <c r="I151" s="55">
        <f t="shared" si="9"/>
        <v>14512.54</v>
      </c>
      <c r="J151" s="19">
        <v>17415.05</v>
      </c>
      <c r="K151" s="20">
        <f t="shared" si="10"/>
        <v>2281.15</v>
      </c>
      <c r="L151" s="20">
        <f t="shared" si="11"/>
        <v>3421.73</v>
      </c>
      <c r="M151" s="19">
        <v>4106.08</v>
      </c>
      <c r="BE151" s="14"/>
      <c r="BF151" s="15"/>
      <c r="BG151" s="21" t="s">
        <v>468</v>
      </c>
      <c r="BH151" s="12"/>
      <c r="BI151" s="41"/>
      <c r="BJ151" s="12"/>
    </row>
    <row r="152" spans="1:62" s="3" customFormat="1" ht="20.399999999999999" x14ac:dyDescent="0.3">
      <c r="A152" s="25"/>
      <c r="B152" s="26" t="s">
        <v>335</v>
      </c>
      <c r="C152" s="600" t="s">
        <v>336</v>
      </c>
      <c r="D152" s="600"/>
      <c r="E152" s="600"/>
      <c r="F152" s="27" t="s">
        <v>72</v>
      </c>
      <c r="G152" s="22" t="s">
        <v>479</v>
      </c>
      <c r="H152" s="55"/>
      <c r="I152" s="55"/>
      <c r="J152" s="19"/>
      <c r="K152" s="20"/>
      <c r="L152" s="20"/>
      <c r="M152" s="19"/>
      <c r="BE152" s="14"/>
      <c r="BF152" s="15"/>
      <c r="BG152" s="21"/>
      <c r="BH152" s="12" t="s">
        <v>336</v>
      </c>
      <c r="BI152" s="41"/>
      <c r="BJ152" s="12"/>
    </row>
    <row r="153" spans="1:62" s="3" customFormat="1" ht="20.399999999999999" x14ac:dyDescent="0.3">
      <c r="A153" s="25"/>
      <c r="B153" s="26" t="s">
        <v>349</v>
      </c>
      <c r="C153" s="600" t="s">
        <v>350</v>
      </c>
      <c r="D153" s="600"/>
      <c r="E153" s="600"/>
      <c r="F153" s="27" t="s">
        <v>72</v>
      </c>
      <c r="G153" s="22" t="s">
        <v>458</v>
      </c>
      <c r="H153" s="55"/>
      <c r="I153" s="55"/>
      <c r="J153" s="19"/>
      <c r="K153" s="20"/>
      <c r="L153" s="20"/>
      <c r="M153" s="19"/>
      <c r="BE153" s="14"/>
      <c r="BF153" s="15"/>
      <c r="BG153" s="21"/>
      <c r="BH153" s="12" t="s">
        <v>350</v>
      </c>
      <c r="BI153" s="41"/>
      <c r="BJ153" s="12"/>
    </row>
    <row r="154" spans="1:62" s="3" customFormat="1" ht="15" customHeight="1" x14ac:dyDescent="0.3">
      <c r="A154" s="603" t="s">
        <v>480</v>
      </c>
      <c r="B154" s="604"/>
      <c r="C154" s="604"/>
      <c r="D154" s="604"/>
      <c r="E154" s="604"/>
      <c r="F154" s="604"/>
      <c r="G154" s="604"/>
      <c r="H154" s="354"/>
      <c r="I154" s="354"/>
      <c r="J154" s="267"/>
      <c r="K154" s="355"/>
      <c r="L154" s="355"/>
      <c r="M154" s="267"/>
      <c r="BE154" s="14"/>
      <c r="BF154" s="15" t="s">
        <v>480</v>
      </c>
      <c r="BG154" s="21"/>
      <c r="BH154" s="12"/>
      <c r="BI154" s="41"/>
      <c r="BJ154" s="12"/>
    </row>
    <row r="155" spans="1:62" s="3" customFormat="1" ht="15" customHeight="1" x14ac:dyDescent="0.3">
      <c r="A155" s="603" t="s">
        <v>481</v>
      </c>
      <c r="B155" s="604"/>
      <c r="C155" s="604"/>
      <c r="D155" s="604"/>
      <c r="E155" s="604"/>
      <c r="F155" s="604"/>
      <c r="G155" s="604"/>
      <c r="H155" s="354"/>
      <c r="I155" s="354"/>
      <c r="J155" s="267"/>
      <c r="K155" s="355"/>
      <c r="L155" s="355"/>
      <c r="M155" s="267"/>
      <c r="BE155" s="14"/>
      <c r="BF155" s="15" t="s">
        <v>481</v>
      </c>
      <c r="BG155" s="21"/>
      <c r="BH155" s="12"/>
      <c r="BI155" s="41"/>
      <c r="BJ155" s="12"/>
    </row>
    <row r="156" spans="1:62" s="3" customFormat="1" ht="42" x14ac:dyDescent="0.3">
      <c r="A156" s="16" t="s">
        <v>231</v>
      </c>
      <c r="B156" s="17" t="s">
        <v>482</v>
      </c>
      <c r="C156" s="568" t="s">
        <v>483</v>
      </c>
      <c r="D156" s="568"/>
      <c r="E156" s="568"/>
      <c r="F156" s="16" t="s">
        <v>325</v>
      </c>
      <c r="G156" s="24">
        <v>1.5</v>
      </c>
      <c r="H156" s="55">
        <f t="shared" si="8"/>
        <v>2803.21</v>
      </c>
      <c r="I156" s="55">
        <f t="shared" si="9"/>
        <v>4204.82</v>
      </c>
      <c r="J156" s="19">
        <v>5045.78</v>
      </c>
      <c r="K156" s="20">
        <f t="shared" si="10"/>
        <v>76263.13</v>
      </c>
      <c r="L156" s="20">
        <f t="shared" si="11"/>
        <v>114394.69</v>
      </c>
      <c r="M156" s="19">
        <v>137273.63</v>
      </c>
      <c r="BE156" s="14"/>
      <c r="BF156" s="15"/>
      <c r="BG156" s="21" t="s">
        <v>483</v>
      </c>
      <c r="BH156" s="12"/>
      <c r="BI156" s="41"/>
      <c r="BJ156" s="12"/>
    </row>
    <row r="157" spans="1:62" s="3" customFormat="1" ht="42" x14ac:dyDescent="0.3">
      <c r="A157" s="25"/>
      <c r="B157" s="26" t="s">
        <v>484</v>
      </c>
      <c r="C157" s="600" t="s">
        <v>485</v>
      </c>
      <c r="D157" s="600"/>
      <c r="E157" s="600"/>
      <c r="F157" s="27" t="s">
        <v>72</v>
      </c>
      <c r="G157" s="22" t="s">
        <v>486</v>
      </c>
      <c r="H157" s="55"/>
      <c r="I157" s="55"/>
      <c r="J157" s="19"/>
      <c r="K157" s="20"/>
      <c r="L157" s="20"/>
      <c r="M157" s="19"/>
      <c r="BE157" s="14"/>
      <c r="BF157" s="15"/>
      <c r="BG157" s="21"/>
      <c r="BH157" s="12" t="s">
        <v>485</v>
      </c>
      <c r="BI157" s="41"/>
      <c r="BJ157" s="12"/>
    </row>
    <row r="158" spans="1:62" s="3" customFormat="1" ht="20.399999999999999" x14ac:dyDescent="0.3">
      <c r="A158" s="25"/>
      <c r="B158" s="26" t="s">
        <v>366</v>
      </c>
      <c r="C158" s="600" t="s">
        <v>367</v>
      </c>
      <c r="D158" s="600"/>
      <c r="E158" s="600"/>
      <c r="F158" s="27" t="s">
        <v>72</v>
      </c>
      <c r="G158" s="22" t="s">
        <v>487</v>
      </c>
      <c r="H158" s="55"/>
      <c r="I158" s="55"/>
      <c r="J158" s="19"/>
      <c r="K158" s="20"/>
      <c r="L158" s="20"/>
      <c r="M158" s="19"/>
      <c r="BE158" s="14"/>
      <c r="BF158" s="15"/>
      <c r="BG158" s="21"/>
      <c r="BH158" s="12" t="s">
        <v>367</v>
      </c>
      <c r="BI158" s="41"/>
      <c r="BJ158" s="12"/>
    </row>
    <row r="159" spans="1:62" s="3" customFormat="1" ht="42" x14ac:dyDescent="0.3">
      <c r="A159" s="25" t="s">
        <v>126</v>
      </c>
      <c r="B159" s="26" t="s">
        <v>488</v>
      </c>
      <c r="C159" s="600" t="s">
        <v>485</v>
      </c>
      <c r="D159" s="600"/>
      <c r="E159" s="600"/>
      <c r="F159" s="27" t="s">
        <v>72</v>
      </c>
      <c r="G159" s="22" t="s">
        <v>489</v>
      </c>
      <c r="H159" s="55"/>
      <c r="I159" s="55"/>
      <c r="J159" s="19"/>
      <c r="K159" s="20"/>
      <c r="L159" s="20"/>
      <c r="M159" s="19"/>
      <c r="BE159" s="14"/>
      <c r="BF159" s="15"/>
      <c r="BG159" s="21"/>
      <c r="BH159" s="12"/>
      <c r="BI159" s="41"/>
      <c r="BJ159" s="12" t="s">
        <v>485</v>
      </c>
    </row>
    <row r="160" spans="1:62" s="3" customFormat="1" ht="20.399999999999999" x14ac:dyDescent="0.3">
      <c r="A160" s="25" t="s">
        <v>126</v>
      </c>
      <c r="B160" s="26" t="s">
        <v>490</v>
      </c>
      <c r="C160" s="600" t="s">
        <v>491</v>
      </c>
      <c r="D160" s="600"/>
      <c r="E160" s="600"/>
      <c r="F160" s="27" t="s">
        <v>72</v>
      </c>
      <c r="G160" s="22" t="s">
        <v>492</v>
      </c>
      <c r="H160" s="55"/>
      <c r="I160" s="55"/>
      <c r="J160" s="19"/>
      <c r="K160" s="20"/>
      <c r="L160" s="20"/>
      <c r="M160" s="19"/>
      <c r="BE160" s="14"/>
      <c r="BF160" s="15"/>
      <c r="BG160" s="21"/>
      <c r="BH160" s="12"/>
      <c r="BI160" s="41"/>
      <c r="BJ160" s="12" t="s">
        <v>491</v>
      </c>
    </row>
    <row r="161" spans="1:62" s="3" customFormat="1" ht="15" customHeight="1" x14ac:dyDescent="0.3">
      <c r="A161" s="603" t="s">
        <v>493</v>
      </c>
      <c r="B161" s="604"/>
      <c r="C161" s="604"/>
      <c r="D161" s="604"/>
      <c r="E161" s="604"/>
      <c r="F161" s="604"/>
      <c r="G161" s="604"/>
      <c r="H161" s="354"/>
      <c r="I161" s="354"/>
      <c r="J161" s="267"/>
      <c r="K161" s="355"/>
      <c r="L161" s="355"/>
      <c r="M161" s="267"/>
      <c r="BE161" s="14"/>
      <c r="BF161" s="15" t="s">
        <v>493</v>
      </c>
      <c r="BG161" s="21"/>
      <c r="BH161" s="12"/>
      <c r="BI161" s="41"/>
      <c r="BJ161" s="12"/>
    </row>
    <row r="162" spans="1:62" s="3" customFormat="1" ht="42" x14ac:dyDescent="0.3">
      <c r="A162" s="16" t="s">
        <v>233</v>
      </c>
      <c r="B162" s="17" t="s">
        <v>482</v>
      </c>
      <c r="C162" s="568" t="s">
        <v>483</v>
      </c>
      <c r="D162" s="568"/>
      <c r="E162" s="568"/>
      <c r="F162" s="16" t="s">
        <v>325</v>
      </c>
      <c r="G162" s="24">
        <v>1.5</v>
      </c>
      <c r="H162" s="55">
        <f t="shared" si="8"/>
        <v>2803.21</v>
      </c>
      <c r="I162" s="55">
        <f t="shared" si="9"/>
        <v>4204.82</v>
      </c>
      <c r="J162" s="19">
        <v>5045.78</v>
      </c>
      <c r="K162" s="20">
        <f t="shared" si="10"/>
        <v>76263.13</v>
      </c>
      <c r="L162" s="20">
        <f t="shared" si="11"/>
        <v>114394.69</v>
      </c>
      <c r="M162" s="19">
        <v>137273.63</v>
      </c>
      <c r="BE162" s="14"/>
      <c r="BF162" s="15"/>
      <c r="BG162" s="21" t="s">
        <v>483</v>
      </c>
      <c r="BH162" s="12"/>
      <c r="BI162" s="41"/>
      <c r="BJ162" s="12"/>
    </row>
    <row r="163" spans="1:62" s="3" customFormat="1" ht="42" x14ac:dyDescent="0.3">
      <c r="A163" s="25"/>
      <c r="B163" s="26" t="s">
        <v>484</v>
      </c>
      <c r="C163" s="600" t="s">
        <v>485</v>
      </c>
      <c r="D163" s="600"/>
      <c r="E163" s="600"/>
      <c r="F163" s="27" t="s">
        <v>72</v>
      </c>
      <c r="G163" s="22" t="s">
        <v>486</v>
      </c>
      <c r="H163" s="55"/>
      <c r="I163" s="55"/>
      <c r="J163" s="19"/>
      <c r="K163" s="20"/>
      <c r="L163" s="20"/>
      <c r="M163" s="19"/>
      <c r="BE163" s="14"/>
      <c r="BF163" s="15"/>
      <c r="BG163" s="21"/>
      <c r="BH163" s="12" t="s">
        <v>485</v>
      </c>
      <c r="BI163" s="41"/>
      <c r="BJ163" s="12"/>
    </row>
    <row r="164" spans="1:62" s="3" customFormat="1" ht="20.399999999999999" x14ac:dyDescent="0.3">
      <c r="A164" s="25"/>
      <c r="B164" s="26" t="s">
        <v>366</v>
      </c>
      <c r="C164" s="600" t="s">
        <v>367</v>
      </c>
      <c r="D164" s="600"/>
      <c r="E164" s="600"/>
      <c r="F164" s="27" t="s">
        <v>72</v>
      </c>
      <c r="G164" s="22" t="s">
        <v>487</v>
      </c>
      <c r="H164" s="55"/>
      <c r="I164" s="55"/>
      <c r="J164" s="19"/>
      <c r="K164" s="20"/>
      <c r="L164" s="20"/>
      <c r="M164" s="19"/>
      <c r="BE164" s="14"/>
      <c r="BF164" s="15"/>
      <c r="BG164" s="21"/>
      <c r="BH164" s="12" t="s">
        <v>367</v>
      </c>
      <c r="BI164" s="41"/>
      <c r="BJ164" s="12"/>
    </row>
    <row r="165" spans="1:62" s="3" customFormat="1" ht="42" x14ac:dyDescent="0.3">
      <c r="A165" s="25" t="s">
        <v>126</v>
      </c>
      <c r="B165" s="26" t="s">
        <v>488</v>
      </c>
      <c r="C165" s="600" t="s">
        <v>485</v>
      </c>
      <c r="D165" s="600"/>
      <c r="E165" s="600"/>
      <c r="F165" s="27" t="s">
        <v>72</v>
      </c>
      <c r="G165" s="22" t="s">
        <v>489</v>
      </c>
      <c r="H165" s="55"/>
      <c r="I165" s="55"/>
      <c r="J165" s="19"/>
      <c r="K165" s="20"/>
      <c r="L165" s="20"/>
      <c r="M165" s="19"/>
      <c r="BE165" s="14"/>
      <c r="BF165" s="15"/>
      <c r="BG165" s="21"/>
      <c r="BH165" s="12"/>
      <c r="BI165" s="41"/>
      <c r="BJ165" s="12" t="s">
        <v>485</v>
      </c>
    </row>
    <row r="166" spans="1:62" s="3" customFormat="1" ht="20.399999999999999" x14ac:dyDescent="0.3">
      <c r="A166" s="25" t="s">
        <v>126</v>
      </c>
      <c r="B166" s="26" t="s">
        <v>490</v>
      </c>
      <c r="C166" s="600" t="s">
        <v>491</v>
      </c>
      <c r="D166" s="600"/>
      <c r="E166" s="600"/>
      <c r="F166" s="27" t="s">
        <v>72</v>
      </c>
      <c r="G166" s="22" t="s">
        <v>492</v>
      </c>
      <c r="H166" s="55"/>
      <c r="I166" s="55"/>
      <c r="J166" s="19"/>
      <c r="K166" s="20"/>
      <c r="L166" s="20"/>
      <c r="M166" s="19"/>
      <c r="BE166" s="14"/>
      <c r="BF166" s="15"/>
      <c r="BG166" s="21"/>
      <c r="BH166" s="12"/>
      <c r="BI166" s="41"/>
      <c r="BJ166" s="12" t="s">
        <v>491</v>
      </c>
    </row>
    <row r="167" spans="1:62" s="3" customFormat="1" ht="15" customHeight="1" x14ac:dyDescent="0.3">
      <c r="A167" s="603" t="s">
        <v>494</v>
      </c>
      <c r="B167" s="604"/>
      <c r="C167" s="604"/>
      <c r="D167" s="604"/>
      <c r="E167" s="604"/>
      <c r="F167" s="604"/>
      <c r="G167" s="604"/>
      <c r="H167" s="354"/>
      <c r="I167" s="354"/>
      <c r="J167" s="267"/>
      <c r="K167" s="355"/>
      <c r="L167" s="355"/>
      <c r="M167" s="267"/>
      <c r="BE167" s="14"/>
      <c r="BF167" s="15" t="s">
        <v>494</v>
      </c>
      <c r="BG167" s="21"/>
      <c r="BH167" s="12"/>
      <c r="BI167" s="41"/>
      <c r="BJ167" s="12"/>
    </row>
    <row r="168" spans="1:62" s="3" customFormat="1" ht="15" customHeight="1" x14ac:dyDescent="0.3">
      <c r="A168" s="603" t="s">
        <v>495</v>
      </c>
      <c r="B168" s="604"/>
      <c r="C168" s="604"/>
      <c r="D168" s="604"/>
      <c r="E168" s="604"/>
      <c r="F168" s="604"/>
      <c r="G168" s="604"/>
      <c r="H168" s="354"/>
      <c r="I168" s="354"/>
      <c r="J168" s="267"/>
      <c r="K168" s="355"/>
      <c r="L168" s="355"/>
      <c r="M168" s="267"/>
      <c r="BE168" s="14"/>
      <c r="BF168" s="15" t="s">
        <v>495</v>
      </c>
      <c r="BG168" s="21"/>
      <c r="BH168" s="12"/>
      <c r="BI168" s="41"/>
      <c r="BJ168" s="12"/>
    </row>
    <row r="169" spans="1:62" s="3" customFormat="1" ht="21.6" x14ac:dyDescent="0.3">
      <c r="A169" s="16" t="s">
        <v>239</v>
      </c>
      <c r="B169" s="17" t="s">
        <v>496</v>
      </c>
      <c r="C169" s="568" t="s">
        <v>497</v>
      </c>
      <c r="D169" s="568"/>
      <c r="E169" s="568"/>
      <c r="F169" s="16" t="s">
        <v>67</v>
      </c>
      <c r="G169" s="30">
        <v>3.88</v>
      </c>
      <c r="H169" s="55">
        <f t="shared" si="8"/>
        <v>50890.76</v>
      </c>
      <c r="I169" s="55">
        <f t="shared" si="9"/>
        <v>197456.13</v>
      </c>
      <c r="J169" s="19">
        <v>236947.35</v>
      </c>
      <c r="K169" s="20">
        <f t="shared" si="10"/>
        <v>78513.84</v>
      </c>
      <c r="L169" s="20">
        <f t="shared" si="11"/>
        <v>304633.68</v>
      </c>
      <c r="M169" s="19">
        <v>365560.41</v>
      </c>
      <c r="BE169" s="14"/>
      <c r="BF169" s="15"/>
      <c r="BG169" s="21" t="s">
        <v>497</v>
      </c>
      <c r="BH169" s="12"/>
      <c r="BI169" s="41"/>
      <c r="BJ169" s="12"/>
    </row>
    <row r="170" spans="1:62" s="3" customFormat="1" ht="20.399999999999999" x14ac:dyDescent="0.3">
      <c r="A170" s="25"/>
      <c r="B170" s="26" t="s">
        <v>380</v>
      </c>
      <c r="C170" s="600" t="s">
        <v>381</v>
      </c>
      <c r="D170" s="600"/>
      <c r="E170" s="600"/>
      <c r="F170" s="27" t="s">
        <v>46</v>
      </c>
      <c r="G170" s="22" t="s">
        <v>498</v>
      </c>
      <c r="H170" s="55"/>
      <c r="I170" s="55"/>
      <c r="J170" s="19"/>
      <c r="K170" s="20"/>
      <c r="L170" s="20"/>
      <c r="M170" s="19"/>
      <c r="BE170" s="14"/>
      <c r="BF170" s="15"/>
      <c r="BG170" s="21"/>
      <c r="BH170" s="12" t="s">
        <v>381</v>
      </c>
      <c r="BI170" s="41"/>
      <c r="BJ170" s="12"/>
    </row>
    <row r="171" spans="1:62" s="3" customFormat="1" ht="20.399999999999999" x14ac:dyDescent="0.3">
      <c r="A171" s="25"/>
      <c r="B171" s="26" t="s">
        <v>383</v>
      </c>
      <c r="C171" s="600" t="s">
        <v>384</v>
      </c>
      <c r="D171" s="600"/>
      <c r="E171" s="600"/>
      <c r="F171" s="27" t="s">
        <v>72</v>
      </c>
      <c r="G171" s="22" t="s">
        <v>499</v>
      </c>
      <c r="H171" s="55"/>
      <c r="I171" s="55"/>
      <c r="J171" s="19"/>
      <c r="K171" s="20"/>
      <c r="L171" s="20"/>
      <c r="M171" s="19"/>
      <c r="BE171" s="14"/>
      <c r="BF171" s="15"/>
      <c r="BG171" s="21"/>
      <c r="BH171" s="12" t="s">
        <v>384</v>
      </c>
      <c r="BI171" s="41"/>
      <c r="BJ171" s="12"/>
    </row>
    <row r="172" spans="1:62" s="3" customFormat="1" ht="20.399999999999999" x14ac:dyDescent="0.3">
      <c r="A172" s="25"/>
      <c r="B172" s="26" t="s">
        <v>500</v>
      </c>
      <c r="C172" s="600" t="s">
        <v>501</v>
      </c>
      <c r="D172" s="600"/>
      <c r="E172" s="600"/>
      <c r="F172" s="27" t="s">
        <v>72</v>
      </c>
      <c r="G172" s="22" t="s">
        <v>502</v>
      </c>
      <c r="H172" s="55"/>
      <c r="I172" s="55"/>
      <c r="J172" s="19"/>
      <c r="K172" s="20"/>
      <c r="L172" s="20"/>
      <c r="M172" s="19"/>
      <c r="BE172" s="14"/>
      <c r="BF172" s="15"/>
      <c r="BG172" s="21"/>
      <c r="BH172" s="12" t="s">
        <v>501</v>
      </c>
      <c r="BI172" s="41"/>
      <c r="BJ172" s="12"/>
    </row>
    <row r="173" spans="1:62" s="3" customFormat="1" ht="20.399999999999999" x14ac:dyDescent="0.3">
      <c r="A173" s="36" t="s">
        <v>75</v>
      </c>
      <c r="B173" s="37" t="s">
        <v>387</v>
      </c>
      <c r="C173" s="599" t="s">
        <v>388</v>
      </c>
      <c r="D173" s="599"/>
      <c r="E173" s="599"/>
      <c r="F173" s="38" t="s">
        <v>72</v>
      </c>
      <c r="G173" s="39" t="s">
        <v>33</v>
      </c>
      <c r="H173" s="55"/>
      <c r="I173" s="55"/>
      <c r="J173" s="19"/>
      <c r="K173" s="20"/>
      <c r="L173" s="20"/>
      <c r="M173" s="19"/>
      <c r="BE173" s="14"/>
      <c r="BF173" s="15"/>
      <c r="BG173" s="21"/>
      <c r="BH173" s="12"/>
      <c r="BI173" s="41" t="s">
        <v>388</v>
      </c>
      <c r="BJ173" s="12"/>
    </row>
    <row r="174" spans="1:62" s="3" customFormat="1" ht="20.399999999999999" x14ac:dyDescent="0.3">
      <c r="A174" s="25"/>
      <c r="B174" s="26" t="s">
        <v>73</v>
      </c>
      <c r="C174" s="600" t="s">
        <v>74</v>
      </c>
      <c r="D174" s="600"/>
      <c r="E174" s="600"/>
      <c r="F174" s="27" t="s">
        <v>67</v>
      </c>
      <c r="G174" s="22" t="s">
        <v>503</v>
      </c>
      <c r="H174" s="55"/>
      <c r="I174" s="55"/>
      <c r="J174" s="19"/>
      <c r="K174" s="20"/>
      <c r="L174" s="20"/>
      <c r="M174" s="19"/>
      <c r="BE174" s="14"/>
      <c r="BF174" s="15"/>
      <c r="BG174" s="21"/>
      <c r="BH174" s="12" t="s">
        <v>74</v>
      </c>
      <c r="BI174" s="41"/>
      <c r="BJ174" s="12"/>
    </row>
    <row r="175" spans="1:62" s="3" customFormat="1" ht="20.399999999999999" x14ac:dyDescent="0.3">
      <c r="A175" s="25"/>
      <c r="B175" s="26" t="s">
        <v>391</v>
      </c>
      <c r="C175" s="600" t="s">
        <v>392</v>
      </c>
      <c r="D175" s="600"/>
      <c r="E175" s="600"/>
      <c r="F175" s="27" t="s">
        <v>67</v>
      </c>
      <c r="G175" s="22" t="s">
        <v>504</v>
      </c>
      <c r="H175" s="55"/>
      <c r="I175" s="55"/>
      <c r="J175" s="19"/>
      <c r="K175" s="20"/>
      <c r="L175" s="20"/>
      <c r="M175" s="19"/>
      <c r="BE175" s="14"/>
      <c r="BF175" s="15"/>
      <c r="BG175" s="21"/>
      <c r="BH175" s="12" t="s">
        <v>392</v>
      </c>
      <c r="BI175" s="41"/>
      <c r="BJ175" s="12"/>
    </row>
    <row r="176" spans="1:62" s="3" customFormat="1" ht="20.399999999999999" x14ac:dyDescent="0.3">
      <c r="A176" s="36" t="s">
        <v>139</v>
      </c>
      <c r="B176" s="37" t="s">
        <v>505</v>
      </c>
      <c r="C176" s="599" t="s">
        <v>506</v>
      </c>
      <c r="D176" s="599"/>
      <c r="E176" s="599"/>
      <c r="F176" s="38" t="s">
        <v>67</v>
      </c>
      <c r="G176" s="39" t="s">
        <v>507</v>
      </c>
      <c r="H176" s="55"/>
      <c r="I176" s="55"/>
      <c r="J176" s="19"/>
      <c r="K176" s="20"/>
      <c r="L176" s="20"/>
      <c r="M176" s="19"/>
      <c r="BE176" s="14"/>
      <c r="BF176" s="15"/>
      <c r="BG176" s="21"/>
      <c r="BH176" s="12"/>
      <c r="BI176" s="41" t="s">
        <v>506</v>
      </c>
      <c r="BJ176" s="12"/>
    </row>
    <row r="177" spans="1:62" s="3" customFormat="1" ht="42" x14ac:dyDescent="0.3">
      <c r="A177" s="25"/>
      <c r="B177" s="26" t="s">
        <v>508</v>
      </c>
      <c r="C177" s="600" t="s">
        <v>509</v>
      </c>
      <c r="D177" s="600"/>
      <c r="E177" s="600"/>
      <c r="F177" s="27" t="s">
        <v>67</v>
      </c>
      <c r="G177" s="22" t="s">
        <v>510</v>
      </c>
      <c r="H177" s="55"/>
      <c r="I177" s="55"/>
      <c r="J177" s="19"/>
      <c r="K177" s="20"/>
      <c r="L177" s="20"/>
      <c r="M177" s="19"/>
      <c r="BE177" s="14"/>
      <c r="BF177" s="15"/>
      <c r="BG177" s="21"/>
      <c r="BH177" s="12" t="s">
        <v>509</v>
      </c>
      <c r="BI177" s="41"/>
      <c r="BJ177" s="12"/>
    </row>
    <row r="178" spans="1:62" s="3" customFormat="1" ht="42" x14ac:dyDescent="0.3">
      <c r="A178" s="25"/>
      <c r="B178" s="26" t="s">
        <v>400</v>
      </c>
      <c r="C178" s="600" t="s">
        <v>401</v>
      </c>
      <c r="D178" s="600"/>
      <c r="E178" s="600"/>
      <c r="F178" s="27" t="s">
        <v>402</v>
      </c>
      <c r="G178" s="22" t="s">
        <v>511</v>
      </c>
      <c r="H178" s="55"/>
      <c r="I178" s="55"/>
      <c r="J178" s="19"/>
      <c r="K178" s="20"/>
      <c r="L178" s="20"/>
      <c r="M178" s="19"/>
      <c r="BE178" s="14"/>
      <c r="BF178" s="15"/>
      <c r="BG178" s="21"/>
      <c r="BH178" s="12" t="s">
        <v>401</v>
      </c>
      <c r="BI178" s="41"/>
      <c r="BJ178" s="12"/>
    </row>
    <row r="179" spans="1:62" s="3" customFormat="1" ht="21.6" x14ac:dyDescent="0.3">
      <c r="A179" s="25"/>
      <c r="B179" s="26" t="s">
        <v>281</v>
      </c>
      <c r="C179" s="600" t="s">
        <v>282</v>
      </c>
      <c r="D179" s="600"/>
      <c r="E179" s="600"/>
      <c r="F179" s="27" t="s">
        <v>67</v>
      </c>
      <c r="G179" s="22" t="s">
        <v>512</v>
      </c>
      <c r="H179" s="55"/>
      <c r="I179" s="55"/>
      <c r="J179" s="19"/>
      <c r="K179" s="20"/>
      <c r="L179" s="20"/>
      <c r="M179" s="19"/>
      <c r="BE179" s="14"/>
      <c r="BF179" s="15"/>
      <c r="BG179" s="21"/>
      <c r="BH179" s="12" t="s">
        <v>282</v>
      </c>
      <c r="BI179" s="41"/>
      <c r="BJ179" s="12"/>
    </row>
    <row r="180" spans="1:62" s="3" customFormat="1" ht="20.399999999999999" x14ac:dyDescent="0.3">
      <c r="A180" s="25"/>
      <c r="B180" s="26" t="s">
        <v>405</v>
      </c>
      <c r="C180" s="600" t="s">
        <v>406</v>
      </c>
      <c r="D180" s="600"/>
      <c r="E180" s="600"/>
      <c r="F180" s="27" t="s">
        <v>67</v>
      </c>
      <c r="G180" s="22" t="s">
        <v>513</v>
      </c>
      <c r="H180" s="55"/>
      <c r="I180" s="55"/>
      <c r="J180" s="19"/>
      <c r="K180" s="20"/>
      <c r="L180" s="20"/>
      <c r="M180" s="19"/>
      <c r="BE180" s="14"/>
      <c r="BF180" s="15"/>
      <c r="BG180" s="21"/>
      <c r="BH180" s="12" t="s">
        <v>406</v>
      </c>
      <c r="BI180" s="41"/>
      <c r="BJ180" s="12"/>
    </row>
    <row r="181" spans="1:62" s="3" customFormat="1" ht="21.6" x14ac:dyDescent="0.3">
      <c r="A181" s="25"/>
      <c r="B181" s="26" t="s">
        <v>408</v>
      </c>
      <c r="C181" s="600" t="s">
        <v>409</v>
      </c>
      <c r="D181" s="600"/>
      <c r="E181" s="600"/>
      <c r="F181" s="27" t="s">
        <v>46</v>
      </c>
      <c r="G181" s="22" t="s">
        <v>514</v>
      </c>
      <c r="H181" s="55"/>
      <c r="I181" s="55"/>
      <c r="J181" s="19"/>
      <c r="K181" s="20"/>
      <c r="L181" s="20"/>
      <c r="M181" s="19"/>
      <c r="BE181" s="14"/>
      <c r="BF181" s="15"/>
      <c r="BG181" s="21"/>
      <c r="BH181" s="12" t="s">
        <v>409</v>
      </c>
      <c r="BI181" s="41"/>
      <c r="BJ181" s="12"/>
    </row>
    <row r="182" spans="1:62" s="3" customFormat="1" ht="20.399999999999999" x14ac:dyDescent="0.3">
      <c r="A182" s="25"/>
      <c r="B182" s="26" t="s">
        <v>411</v>
      </c>
      <c r="C182" s="600" t="s">
        <v>412</v>
      </c>
      <c r="D182" s="600"/>
      <c r="E182" s="600"/>
      <c r="F182" s="27" t="s">
        <v>67</v>
      </c>
      <c r="G182" s="22" t="s">
        <v>515</v>
      </c>
      <c r="H182" s="55"/>
      <c r="I182" s="55"/>
      <c r="J182" s="19"/>
      <c r="K182" s="20"/>
      <c r="L182" s="20"/>
      <c r="M182" s="19"/>
      <c r="BE182" s="14"/>
      <c r="BF182" s="15"/>
      <c r="BG182" s="21"/>
      <c r="BH182" s="12" t="s">
        <v>412</v>
      </c>
      <c r="BI182" s="41"/>
      <c r="BJ182" s="12"/>
    </row>
    <row r="183" spans="1:62" s="3" customFormat="1" ht="20.399999999999999" x14ac:dyDescent="0.3">
      <c r="A183" s="25"/>
      <c r="B183" s="26" t="s">
        <v>366</v>
      </c>
      <c r="C183" s="600" t="s">
        <v>367</v>
      </c>
      <c r="D183" s="600"/>
      <c r="E183" s="600"/>
      <c r="F183" s="27" t="s">
        <v>72</v>
      </c>
      <c r="G183" s="22" t="s">
        <v>516</v>
      </c>
      <c r="H183" s="55"/>
      <c r="I183" s="55"/>
      <c r="J183" s="19"/>
      <c r="K183" s="20"/>
      <c r="L183" s="20"/>
      <c r="M183" s="19"/>
      <c r="BE183" s="14"/>
      <c r="BF183" s="15"/>
      <c r="BG183" s="21"/>
      <c r="BH183" s="12" t="s">
        <v>367</v>
      </c>
      <c r="BI183" s="41"/>
      <c r="BJ183" s="12"/>
    </row>
    <row r="184" spans="1:62" s="3" customFormat="1" ht="21.6" x14ac:dyDescent="0.3">
      <c r="A184" s="25" t="s">
        <v>126</v>
      </c>
      <c r="B184" s="26" t="s">
        <v>517</v>
      </c>
      <c r="C184" s="600" t="s">
        <v>116</v>
      </c>
      <c r="D184" s="600"/>
      <c r="E184" s="600"/>
      <c r="F184" s="27" t="s">
        <v>67</v>
      </c>
      <c r="G184" s="22" t="s">
        <v>507</v>
      </c>
      <c r="H184" s="55"/>
      <c r="I184" s="55"/>
      <c r="J184" s="19"/>
      <c r="K184" s="20"/>
      <c r="L184" s="20"/>
      <c r="M184" s="19"/>
      <c r="BE184" s="14"/>
      <c r="BF184" s="15"/>
      <c r="BG184" s="21"/>
      <c r="BH184" s="12"/>
      <c r="BI184" s="41"/>
      <c r="BJ184" s="12" t="s">
        <v>116</v>
      </c>
    </row>
    <row r="185" spans="1:62" s="3" customFormat="1" ht="15" customHeight="1" x14ac:dyDescent="0.3">
      <c r="A185" s="603" t="s">
        <v>432</v>
      </c>
      <c r="B185" s="604"/>
      <c r="C185" s="604"/>
      <c r="D185" s="604"/>
      <c r="E185" s="604"/>
      <c r="F185" s="604"/>
      <c r="G185" s="604"/>
      <c r="H185" s="354"/>
      <c r="I185" s="354"/>
      <c r="J185" s="267"/>
      <c r="K185" s="355"/>
      <c r="L185" s="355"/>
      <c r="M185" s="267"/>
      <c r="BE185" s="14"/>
      <c r="BF185" s="15" t="s">
        <v>432</v>
      </c>
      <c r="BG185" s="21"/>
      <c r="BH185" s="12"/>
      <c r="BI185" s="41"/>
      <c r="BJ185" s="12"/>
    </row>
    <row r="186" spans="1:62" s="3" customFormat="1" ht="14.4" x14ac:dyDescent="0.3">
      <c r="A186" s="16" t="s">
        <v>240</v>
      </c>
      <c r="B186" s="17" t="s">
        <v>433</v>
      </c>
      <c r="C186" s="568" t="s">
        <v>434</v>
      </c>
      <c r="D186" s="568"/>
      <c r="E186" s="568"/>
      <c r="F186" s="16" t="s">
        <v>138</v>
      </c>
      <c r="G186" s="24">
        <v>0.4</v>
      </c>
      <c r="H186" s="55">
        <f t="shared" si="8"/>
        <v>11893.75</v>
      </c>
      <c r="I186" s="55">
        <f t="shared" si="9"/>
        <v>4757.5</v>
      </c>
      <c r="J186" s="19">
        <v>5709</v>
      </c>
      <c r="K186" s="20">
        <f t="shared" si="10"/>
        <v>397218.3</v>
      </c>
      <c r="L186" s="20">
        <f t="shared" si="11"/>
        <v>158887.32</v>
      </c>
      <c r="M186" s="19">
        <v>190664.78</v>
      </c>
      <c r="BE186" s="14"/>
      <c r="BF186" s="15"/>
      <c r="BG186" s="21" t="s">
        <v>434</v>
      </c>
      <c r="BH186" s="12"/>
      <c r="BI186" s="41"/>
      <c r="BJ186" s="12"/>
    </row>
    <row r="187" spans="1:62" s="3" customFormat="1" ht="20.399999999999999" x14ac:dyDescent="0.3">
      <c r="A187" s="36" t="s">
        <v>139</v>
      </c>
      <c r="B187" s="37" t="s">
        <v>435</v>
      </c>
      <c r="C187" s="599" t="s">
        <v>436</v>
      </c>
      <c r="D187" s="599"/>
      <c r="E187" s="599"/>
      <c r="F187" s="38" t="s">
        <v>38</v>
      </c>
      <c r="G187" s="39" t="s">
        <v>518</v>
      </c>
      <c r="H187" s="55"/>
      <c r="I187" s="55"/>
      <c r="J187" s="19"/>
      <c r="K187" s="20"/>
      <c r="L187" s="20"/>
      <c r="M187" s="19"/>
      <c r="BE187" s="14"/>
      <c r="BF187" s="15"/>
      <c r="BG187" s="21"/>
      <c r="BH187" s="12"/>
      <c r="BI187" s="41" t="s">
        <v>436</v>
      </c>
      <c r="BJ187" s="12"/>
    </row>
    <row r="188" spans="1:62" s="3" customFormat="1" ht="20.399999999999999" x14ac:dyDescent="0.3">
      <c r="A188" s="25"/>
      <c r="B188" s="26" t="s">
        <v>438</v>
      </c>
      <c r="C188" s="600" t="s">
        <v>439</v>
      </c>
      <c r="D188" s="600"/>
      <c r="E188" s="600"/>
      <c r="F188" s="27" t="s">
        <v>138</v>
      </c>
      <c r="G188" s="22" t="s">
        <v>519</v>
      </c>
      <c r="H188" s="55"/>
      <c r="I188" s="55"/>
      <c r="J188" s="19"/>
      <c r="K188" s="20"/>
      <c r="L188" s="20"/>
      <c r="M188" s="19"/>
      <c r="BE188" s="14"/>
      <c r="BF188" s="15"/>
      <c r="BG188" s="21"/>
      <c r="BH188" s="12" t="s">
        <v>439</v>
      </c>
      <c r="BI188" s="41"/>
      <c r="BJ188" s="12"/>
    </row>
    <row r="189" spans="1:62" s="3" customFormat="1" ht="20.399999999999999" x14ac:dyDescent="0.3">
      <c r="A189" s="36" t="s">
        <v>75</v>
      </c>
      <c r="B189" s="37" t="s">
        <v>441</v>
      </c>
      <c r="C189" s="599" t="s">
        <v>442</v>
      </c>
      <c r="D189" s="599"/>
      <c r="E189" s="599"/>
      <c r="F189" s="38" t="s">
        <v>38</v>
      </c>
      <c r="G189" s="39" t="s">
        <v>33</v>
      </c>
      <c r="H189" s="55"/>
      <c r="I189" s="55"/>
      <c r="J189" s="19"/>
      <c r="K189" s="20"/>
      <c r="L189" s="20"/>
      <c r="M189" s="19"/>
      <c r="BE189" s="14"/>
      <c r="BF189" s="15"/>
      <c r="BG189" s="21"/>
      <c r="BH189" s="12"/>
      <c r="BI189" s="41" t="s">
        <v>442</v>
      </c>
      <c r="BJ189" s="12"/>
    </row>
    <row r="190" spans="1:62" s="3" customFormat="1" ht="31.8" x14ac:dyDescent="0.3">
      <c r="A190" s="25" t="s">
        <v>126</v>
      </c>
      <c r="B190" s="26" t="s">
        <v>443</v>
      </c>
      <c r="C190" s="600" t="s">
        <v>444</v>
      </c>
      <c r="D190" s="600"/>
      <c r="E190" s="600"/>
      <c r="F190" s="27" t="s">
        <v>38</v>
      </c>
      <c r="G190" s="22" t="s">
        <v>518</v>
      </c>
      <c r="H190" s="55"/>
      <c r="I190" s="55"/>
      <c r="J190" s="19"/>
      <c r="K190" s="20"/>
      <c r="L190" s="20"/>
      <c r="M190" s="19"/>
      <c r="BE190" s="14"/>
      <c r="BF190" s="15"/>
      <c r="BG190" s="21"/>
      <c r="BH190" s="12"/>
      <c r="BI190" s="41"/>
      <c r="BJ190" s="12" t="s">
        <v>444</v>
      </c>
    </row>
    <row r="191" spans="1:62" s="3" customFormat="1" ht="42" x14ac:dyDescent="0.3">
      <c r="A191" s="25" t="s">
        <v>126</v>
      </c>
      <c r="B191" s="26" t="s">
        <v>445</v>
      </c>
      <c r="C191" s="600" t="s">
        <v>446</v>
      </c>
      <c r="D191" s="600"/>
      <c r="E191" s="600"/>
      <c r="F191" s="27" t="s">
        <v>38</v>
      </c>
      <c r="G191" s="22" t="s">
        <v>518</v>
      </c>
      <c r="H191" s="55"/>
      <c r="I191" s="55"/>
      <c r="J191" s="19"/>
      <c r="K191" s="20"/>
      <c r="L191" s="20"/>
      <c r="M191" s="19"/>
      <c r="BE191" s="14"/>
      <c r="BF191" s="15"/>
      <c r="BG191" s="21"/>
      <c r="BH191" s="12"/>
      <c r="BI191" s="41"/>
      <c r="BJ191" s="12" t="s">
        <v>446</v>
      </c>
    </row>
    <row r="192" spans="1:62" s="3" customFormat="1" ht="24.75" customHeight="1" x14ac:dyDescent="0.3">
      <c r="A192" s="603" t="s">
        <v>520</v>
      </c>
      <c r="B192" s="604"/>
      <c r="C192" s="604"/>
      <c r="D192" s="604"/>
      <c r="E192" s="604"/>
      <c r="F192" s="604"/>
      <c r="G192" s="604"/>
      <c r="H192" s="354"/>
      <c r="I192" s="354"/>
      <c r="J192" s="267"/>
      <c r="K192" s="355"/>
      <c r="L192" s="355"/>
      <c r="M192" s="267"/>
      <c r="BE192" s="14"/>
      <c r="BF192" s="15" t="s">
        <v>520</v>
      </c>
      <c r="BG192" s="21"/>
      <c r="BH192" s="12"/>
      <c r="BI192" s="41"/>
      <c r="BJ192" s="12"/>
    </row>
    <row r="193" spans="1:62" s="3" customFormat="1" ht="21.6" x14ac:dyDescent="0.3">
      <c r="A193" s="16" t="s">
        <v>242</v>
      </c>
      <c r="B193" s="17" t="s">
        <v>448</v>
      </c>
      <c r="C193" s="568" t="s">
        <v>449</v>
      </c>
      <c r="D193" s="568"/>
      <c r="E193" s="568"/>
      <c r="F193" s="16" t="s">
        <v>325</v>
      </c>
      <c r="G193" s="24">
        <v>0.4</v>
      </c>
      <c r="H193" s="55">
        <f t="shared" si="8"/>
        <v>5116.38</v>
      </c>
      <c r="I193" s="55">
        <f t="shared" si="9"/>
        <v>2046.55</v>
      </c>
      <c r="J193" s="19">
        <v>2455.86</v>
      </c>
      <c r="K193" s="20">
        <f t="shared" si="10"/>
        <v>122927.95</v>
      </c>
      <c r="L193" s="20">
        <f t="shared" si="11"/>
        <v>49171.18</v>
      </c>
      <c r="M193" s="19">
        <v>59005.42</v>
      </c>
      <c r="BE193" s="14"/>
      <c r="BF193" s="15"/>
      <c r="BG193" s="21" t="s">
        <v>449</v>
      </c>
      <c r="BH193" s="12"/>
      <c r="BI193" s="41"/>
      <c r="BJ193" s="12"/>
    </row>
    <row r="194" spans="1:62" s="3" customFormat="1" ht="31.8" x14ac:dyDescent="0.3">
      <c r="A194" s="25"/>
      <c r="B194" s="26" t="s">
        <v>450</v>
      </c>
      <c r="C194" s="600" t="s">
        <v>451</v>
      </c>
      <c r="D194" s="600"/>
      <c r="E194" s="600"/>
      <c r="F194" s="27" t="s">
        <v>67</v>
      </c>
      <c r="G194" s="22" t="s">
        <v>521</v>
      </c>
      <c r="H194" s="55"/>
      <c r="I194" s="55"/>
      <c r="J194" s="19"/>
      <c r="K194" s="20"/>
      <c r="L194" s="20"/>
      <c r="M194" s="19"/>
      <c r="BE194" s="14"/>
      <c r="BF194" s="15"/>
      <c r="BG194" s="21"/>
      <c r="BH194" s="12" t="s">
        <v>451</v>
      </c>
      <c r="BI194" s="41"/>
      <c r="BJ194" s="12"/>
    </row>
    <row r="195" spans="1:62" s="3" customFormat="1" ht="20.399999999999999" x14ac:dyDescent="0.3">
      <c r="A195" s="25"/>
      <c r="B195" s="26" t="s">
        <v>366</v>
      </c>
      <c r="C195" s="600" t="s">
        <v>367</v>
      </c>
      <c r="D195" s="600"/>
      <c r="E195" s="600"/>
      <c r="F195" s="27" t="s">
        <v>72</v>
      </c>
      <c r="G195" s="22" t="s">
        <v>522</v>
      </c>
      <c r="H195" s="55"/>
      <c r="I195" s="55"/>
      <c r="J195" s="19"/>
      <c r="K195" s="20"/>
      <c r="L195" s="20"/>
      <c r="M195" s="19"/>
      <c r="BE195" s="14"/>
      <c r="BF195" s="15"/>
      <c r="BG195" s="21"/>
      <c r="BH195" s="12" t="s">
        <v>367</v>
      </c>
      <c r="BI195" s="41"/>
      <c r="BJ195" s="12"/>
    </row>
    <row r="196" spans="1:62" s="3" customFormat="1" ht="31.8" x14ac:dyDescent="0.3">
      <c r="A196" s="25" t="s">
        <v>126</v>
      </c>
      <c r="B196" s="26" t="s">
        <v>454</v>
      </c>
      <c r="C196" s="600" t="s">
        <v>451</v>
      </c>
      <c r="D196" s="600"/>
      <c r="E196" s="600"/>
      <c r="F196" s="27" t="s">
        <v>67</v>
      </c>
      <c r="G196" s="22" t="s">
        <v>523</v>
      </c>
      <c r="H196" s="55"/>
      <c r="I196" s="55"/>
      <c r="J196" s="19"/>
      <c r="K196" s="20"/>
      <c r="L196" s="20"/>
      <c r="M196" s="19"/>
      <c r="BE196" s="14"/>
      <c r="BF196" s="15"/>
      <c r="BG196" s="21"/>
      <c r="BH196" s="12"/>
      <c r="BI196" s="41"/>
      <c r="BJ196" s="12" t="s">
        <v>451</v>
      </c>
    </row>
    <row r="197" spans="1:62" s="3" customFormat="1" ht="21.6" x14ac:dyDescent="0.3">
      <c r="A197" s="25" t="s">
        <v>126</v>
      </c>
      <c r="B197" s="26" t="s">
        <v>456</v>
      </c>
      <c r="C197" s="600" t="s">
        <v>457</v>
      </c>
      <c r="D197" s="600"/>
      <c r="E197" s="600"/>
      <c r="F197" s="27" t="s">
        <v>72</v>
      </c>
      <c r="G197" s="22" t="s">
        <v>524</v>
      </c>
      <c r="H197" s="55"/>
      <c r="I197" s="55"/>
      <c r="J197" s="19"/>
      <c r="K197" s="20"/>
      <c r="L197" s="20"/>
      <c r="M197" s="19"/>
      <c r="BE197" s="14"/>
      <c r="BF197" s="15"/>
      <c r="BG197" s="21"/>
      <c r="BH197" s="12"/>
      <c r="BI197" s="41"/>
      <c r="BJ197" s="12" t="s">
        <v>457</v>
      </c>
    </row>
    <row r="198" spans="1:62" s="3" customFormat="1" ht="15" customHeight="1" x14ac:dyDescent="0.3">
      <c r="A198" s="603" t="s">
        <v>459</v>
      </c>
      <c r="B198" s="604"/>
      <c r="C198" s="604"/>
      <c r="D198" s="604"/>
      <c r="E198" s="604"/>
      <c r="F198" s="604"/>
      <c r="G198" s="604"/>
      <c r="H198" s="354"/>
      <c r="I198" s="354"/>
      <c r="J198" s="267"/>
      <c r="K198" s="355"/>
      <c r="L198" s="355"/>
      <c r="M198" s="267"/>
      <c r="BE198" s="14"/>
      <c r="BF198" s="15" t="s">
        <v>459</v>
      </c>
      <c r="BG198" s="21"/>
      <c r="BH198" s="12"/>
      <c r="BI198" s="41"/>
      <c r="BJ198" s="12"/>
    </row>
    <row r="199" spans="1:62" s="3" customFormat="1" ht="21.6" x14ac:dyDescent="0.3">
      <c r="A199" s="16" t="s">
        <v>243</v>
      </c>
      <c r="B199" s="17" t="s">
        <v>460</v>
      </c>
      <c r="C199" s="568" t="s">
        <v>461</v>
      </c>
      <c r="D199" s="568"/>
      <c r="E199" s="568"/>
      <c r="F199" s="16" t="s">
        <v>154</v>
      </c>
      <c r="G199" s="23">
        <v>4</v>
      </c>
      <c r="H199" s="55">
        <f t="shared" si="8"/>
        <v>1739.61</v>
      </c>
      <c r="I199" s="55">
        <f t="shared" si="9"/>
        <v>6958.42</v>
      </c>
      <c r="J199" s="19">
        <v>8350.1</v>
      </c>
      <c r="K199" s="20">
        <f t="shared" si="10"/>
        <v>100.15</v>
      </c>
      <c r="L199" s="20">
        <f t="shared" si="11"/>
        <v>400.59</v>
      </c>
      <c r="M199" s="19">
        <v>480.71</v>
      </c>
      <c r="BE199" s="14"/>
      <c r="BF199" s="15"/>
      <c r="BG199" s="21" t="s">
        <v>461</v>
      </c>
      <c r="BH199" s="12"/>
      <c r="BI199" s="41"/>
      <c r="BJ199" s="12"/>
    </row>
    <row r="200" spans="1:62" s="3" customFormat="1" ht="20.399999999999999" x14ac:dyDescent="0.3">
      <c r="A200" s="36" t="s">
        <v>139</v>
      </c>
      <c r="B200" s="37" t="s">
        <v>462</v>
      </c>
      <c r="C200" s="599" t="s">
        <v>463</v>
      </c>
      <c r="D200" s="599"/>
      <c r="E200" s="599"/>
      <c r="F200" s="38" t="s">
        <v>72</v>
      </c>
      <c r="G200" s="39" t="s">
        <v>525</v>
      </c>
      <c r="H200" s="55"/>
      <c r="I200" s="55"/>
      <c r="J200" s="19"/>
      <c r="K200" s="20"/>
      <c r="L200" s="20"/>
      <c r="M200" s="19"/>
      <c r="BE200" s="14"/>
      <c r="BF200" s="15"/>
      <c r="BG200" s="21"/>
      <c r="BH200" s="12"/>
      <c r="BI200" s="41" t="s">
        <v>463</v>
      </c>
      <c r="BJ200" s="12"/>
    </row>
    <row r="201" spans="1:62" s="3" customFormat="1" ht="20.399999999999999" x14ac:dyDescent="0.3">
      <c r="A201" s="25" t="s">
        <v>126</v>
      </c>
      <c r="B201" s="26" t="s">
        <v>465</v>
      </c>
      <c r="C201" s="600" t="s">
        <v>463</v>
      </c>
      <c r="D201" s="600"/>
      <c r="E201" s="600"/>
      <c r="F201" s="27" t="s">
        <v>67</v>
      </c>
      <c r="G201" s="22" t="s">
        <v>526</v>
      </c>
      <c r="H201" s="55"/>
      <c r="I201" s="55"/>
      <c r="J201" s="19"/>
      <c r="K201" s="20"/>
      <c r="L201" s="20"/>
      <c r="M201" s="19"/>
      <c r="BE201" s="14"/>
      <c r="BF201" s="15"/>
      <c r="BG201" s="21"/>
      <c r="BH201" s="12"/>
      <c r="BI201" s="41"/>
      <c r="BJ201" s="12" t="s">
        <v>463</v>
      </c>
    </row>
    <row r="202" spans="1:62" s="3" customFormat="1" ht="15" customHeight="1" x14ac:dyDescent="0.3">
      <c r="A202" s="603" t="s">
        <v>471</v>
      </c>
      <c r="B202" s="604"/>
      <c r="C202" s="604"/>
      <c r="D202" s="604"/>
      <c r="E202" s="604"/>
      <c r="F202" s="604"/>
      <c r="G202" s="604"/>
      <c r="H202" s="354"/>
      <c r="I202" s="354"/>
      <c r="J202" s="267"/>
      <c r="K202" s="355"/>
      <c r="L202" s="355"/>
      <c r="M202" s="267"/>
      <c r="BE202" s="14"/>
      <c r="BF202" s="15" t="s">
        <v>471</v>
      </c>
      <c r="BG202" s="21"/>
      <c r="BH202" s="12"/>
      <c r="BI202" s="41"/>
      <c r="BJ202" s="12"/>
    </row>
    <row r="203" spans="1:62" s="3" customFormat="1" ht="14.4" x14ac:dyDescent="0.3">
      <c r="A203" s="16" t="s">
        <v>527</v>
      </c>
      <c r="B203" s="17" t="s">
        <v>472</v>
      </c>
      <c r="C203" s="568" t="s">
        <v>473</v>
      </c>
      <c r="D203" s="568"/>
      <c r="E203" s="568"/>
      <c r="F203" s="16" t="s">
        <v>154</v>
      </c>
      <c r="G203" s="23">
        <v>4</v>
      </c>
      <c r="H203" s="55">
        <f t="shared" si="8"/>
        <v>77.92</v>
      </c>
      <c r="I203" s="55">
        <f t="shared" si="9"/>
        <v>311.68</v>
      </c>
      <c r="J203" s="19">
        <v>374.01</v>
      </c>
      <c r="K203" s="20">
        <f t="shared" si="10"/>
        <v>0</v>
      </c>
      <c r="L203" s="20">
        <f t="shared" si="11"/>
        <v>0</v>
      </c>
      <c r="M203" s="19">
        <v>0</v>
      </c>
      <c r="BE203" s="14"/>
      <c r="BF203" s="15"/>
      <c r="BG203" s="21" t="s">
        <v>473</v>
      </c>
      <c r="BH203" s="12"/>
      <c r="BI203" s="41"/>
      <c r="BJ203" s="12"/>
    </row>
    <row r="204" spans="1:62" s="3" customFormat="1" ht="24.75" customHeight="1" x14ac:dyDescent="0.3">
      <c r="A204" s="603" t="s">
        <v>528</v>
      </c>
      <c r="B204" s="604"/>
      <c r="C204" s="604"/>
      <c r="D204" s="604"/>
      <c r="E204" s="604"/>
      <c r="F204" s="604"/>
      <c r="G204" s="604"/>
      <c r="H204" s="354"/>
      <c r="I204" s="354"/>
      <c r="J204" s="267"/>
      <c r="K204" s="355"/>
      <c r="L204" s="355"/>
      <c r="M204" s="267"/>
      <c r="BE204" s="14"/>
      <c r="BF204" s="15" t="s">
        <v>528</v>
      </c>
      <c r="BG204" s="21"/>
      <c r="BH204" s="12"/>
      <c r="BI204" s="41"/>
      <c r="BJ204" s="12"/>
    </row>
    <row r="205" spans="1:62" s="3" customFormat="1" ht="21.6" x14ac:dyDescent="0.3">
      <c r="A205" s="16" t="s">
        <v>529</v>
      </c>
      <c r="B205" s="17" t="s">
        <v>448</v>
      </c>
      <c r="C205" s="568" t="s">
        <v>449</v>
      </c>
      <c r="D205" s="568"/>
      <c r="E205" s="568"/>
      <c r="F205" s="16" t="s">
        <v>325</v>
      </c>
      <c r="G205" s="30">
        <v>0.04</v>
      </c>
      <c r="H205" s="55">
        <f t="shared" ref="H205:H262" si="12">I205/G205</f>
        <v>5116.25</v>
      </c>
      <c r="I205" s="55">
        <f t="shared" ref="I205:I262" si="13">J205/1.2</f>
        <v>204.65</v>
      </c>
      <c r="J205" s="19">
        <v>245.58</v>
      </c>
      <c r="K205" s="20">
        <f t="shared" ref="K205:K262" si="14">L205/G205</f>
        <v>122928</v>
      </c>
      <c r="L205" s="20">
        <f t="shared" ref="L205:L262" si="15">M205/1.2</f>
        <v>4917.12</v>
      </c>
      <c r="M205" s="19">
        <v>5900.54</v>
      </c>
      <c r="BE205" s="14"/>
      <c r="BF205" s="15"/>
      <c r="BG205" s="21" t="s">
        <v>449</v>
      </c>
      <c r="BH205" s="12"/>
      <c r="BI205" s="41"/>
      <c r="BJ205" s="12"/>
    </row>
    <row r="206" spans="1:62" s="3" customFormat="1" ht="31.8" x14ac:dyDescent="0.3">
      <c r="A206" s="25"/>
      <c r="B206" s="26" t="s">
        <v>450</v>
      </c>
      <c r="C206" s="600" t="s">
        <v>451</v>
      </c>
      <c r="D206" s="600"/>
      <c r="E206" s="600"/>
      <c r="F206" s="27" t="s">
        <v>67</v>
      </c>
      <c r="G206" s="22" t="s">
        <v>530</v>
      </c>
      <c r="H206" s="55"/>
      <c r="I206" s="55"/>
      <c r="J206" s="19"/>
      <c r="K206" s="20"/>
      <c r="L206" s="20"/>
      <c r="M206" s="19"/>
      <c r="BE206" s="14"/>
      <c r="BF206" s="15"/>
      <c r="BG206" s="21"/>
      <c r="BH206" s="12" t="s">
        <v>451</v>
      </c>
      <c r="BI206" s="41"/>
      <c r="BJ206" s="12"/>
    </row>
    <row r="207" spans="1:62" s="3" customFormat="1" ht="20.399999999999999" x14ac:dyDescent="0.3">
      <c r="A207" s="25"/>
      <c r="B207" s="26" t="s">
        <v>366</v>
      </c>
      <c r="C207" s="600" t="s">
        <v>367</v>
      </c>
      <c r="D207" s="600"/>
      <c r="E207" s="600"/>
      <c r="F207" s="27" t="s">
        <v>72</v>
      </c>
      <c r="G207" s="22" t="s">
        <v>531</v>
      </c>
      <c r="H207" s="55"/>
      <c r="I207" s="55"/>
      <c r="J207" s="19"/>
      <c r="K207" s="20"/>
      <c r="L207" s="20"/>
      <c r="M207" s="19"/>
      <c r="BE207" s="14"/>
      <c r="BF207" s="15"/>
      <c r="BG207" s="21"/>
      <c r="BH207" s="12" t="s">
        <v>367</v>
      </c>
      <c r="BI207" s="41"/>
      <c r="BJ207" s="12"/>
    </row>
    <row r="208" spans="1:62" s="3" customFormat="1" ht="31.8" x14ac:dyDescent="0.3">
      <c r="A208" s="25" t="s">
        <v>126</v>
      </c>
      <c r="B208" s="26" t="s">
        <v>454</v>
      </c>
      <c r="C208" s="600" t="s">
        <v>451</v>
      </c>
      <c r="D208" s="600"/>
      <c r="E208" s="600"/>
      <c r="F208" s="27" t="s">
        <v>67</v>
      </c>
      <c r="G208" s="22" t="s">
        <v>532</v>
      </c>
      <c r="H208" s="55"/>
      <c r="I208" s="55"/>
      <c r="J208" s="19"/>
      <c r="K208" s="20"/>
      <c r="L208" s="20"/>
      <c r="M208" s="19"/>
      <c r="BE208" s="14"/>
      <c r="BF208" s="15"/>
      <c r="BG208" s="21"/>
      <c r="BH208" s="12"/>
      <c r="BI208" s="41"/>
      <c r="BJ208" s="12" t="s">
        <v>451</v>
      </c>
    </row>
    <row r="209" spans="1:62" s="3" customFormat="1" ht="21.6" x14ac:dyDescent="0.3">
      <c r="A209" s="25" t="s">
        <v>126</v>
      </c>
      <c r="B209" s="26" t="s">
        <v>456</v>
      </c>
      <c r="C209" s="600" t="s">
        <v>457</v>
      </c>
      <c r="D209" s="600"/>
      <c r="E209" s="600"/>
      <c r="F209" s="27" t="s">
        <v>72</v>
      </c>
      <c r="G209" s="22" t="s">
        <v>533</v>
      </c>
      <c r="H209" s="55"/>
      <c r="I209" s="55"/>
      <c r="J209" s="19"/>
      <c r="K209" s="20"/>
      <c r="L209" s="20"/>
      <c r="M209" s="19"/>
      <c r="BE209" s="14"/>
      <c r="BF209" s="15"/>
      <c r="BG209" s="21"/>
      <c r="BH209" s="12"/>
      <c r="BI209" s="41"/>
      <c r="BJ209" s="12" t="s">
        <v>457</v>
      </c>
    </row>
    <row r="210" spans="1:62" s="3" customFormat="1" ht="15" customHeight="1" x14ac:dyDescent="0.3">
      <c r="A210" s="603" t="s">
        <v>534</v>
      </c>
      <c r="B210" s="604"/>
      <c r="C210" s="604"/>
      <c r="D210" s="604"/>
      <c r="E210" s="604"/>
      <c r="F210" s="604"/>
      <c r="G210" s="604"/>
      <c r="H210" s="354"/>
      <c r="I210" s="354"/>
      <c r="J210" s="267"/>
      <c r="K210" s="355"/>
      <c r="L210" s="355"/>
      <c r="M210" s="267"/>
      <c r="BE210" s="14"/>
      <c r="BF210" s="15" t="s">
        <v>534</v>
      </c>
      <c r="BG210" s="21"/>
      <c r="BH210" s="12"/>
      <c r="BI210" s="41"/>
      <c r="BJ210" s="12"/>
    </row>
    <row r="211" spans="1:62" s="3" customFormat="1" ht="31.8" x14ac:dyDescent="0.3">
      <c r="A211" s="16" t="s">
        <v>535</v>
      </c>
      <c r="B211" s="17" t="s">
        <v>467</v>
      </c>
      <c r="C211" s="568" t="s">
        <v>468</v>
      </c>
      <c r="D211" s="568"/>
      <c r="E211" s="568"/>
      <c r="F211" s="16" t="s">
        <v>325</v>
      </c>
      <c r="G211" s="24">
        <v>0.4</v>
      </c>
      <c r="H211" s="55">
        <f t="shared" si="12"/>
        <v>9675.08</v>
      </c>
      <c r="I211" s="55">
        <f t="shared" si="13"/>
        <v>3870.03</v>
      </c>
      <c r="J211" s="19">
        <v>4644.03</v>
      </c>
      <c r="K211" s="20">
        <f t="shared" si="14"/>
        <v>2281.15</v>
      </c>
      <c r="L211" s="20">
        <f t="shared" si="15"/>
        <v>912.46</v>
      </c>
      <c r="M211" s="19">
        <v>1094.95</v>
      </c>
      <c r="BE211" s="14"/>
      <c r="BF211" s="15"/>
      <c r="BG211" s="21" t="s">
        <v>468</v>
      </c>
      <c r="BH211" s="12"/>
      <c r="BI211" s="41"/>
      <c r="BJ211" s="12"/>
    </row>
    <row r="212" spans="1:62" s="3" customFormat="1" ht="20.399999999999999" x14ac:dyDescent="0.3">
      <c r="A212" s="25"/>
      <c r="B212" s="26" t="s">
        <v>335</v>
      </c>
      <c r="C212" s="600" t="s">
        <v>336</v>
      </c>
      <c r="D212" s="600"/>
      <c r="E212" s="600"/>
      <c r="F212" s="27" t="s">
        <v>72</v>
      </c>
      <c r="G212" s="22" t="s">
        <v>536</v>
      </c>
      <c r="H212" s="55"/>
      <c r="I212" s="55"/>
      <c r="J212" s="19"/>
      <c r="K212" s="20"/>
      <c r="L212" s="20"/>
      <c r="M212" s="19"/>
      <c r="BE212" s="14"/>
      <c r="BF212" s="15"/>
      <c r="BG212" s="21"/>
      <c r="BH212" s="12" t="s">
        <v>336</v>
      </c>
      <c r="BI212" s="41"/>
      <c r="BJ212" s="12"/>
    </row>
    <row r="213" spans="1:62" s="3" customFormat="1" ht="20.399999999999999" x14ac:dyDescent="0.3">
      <c r="A213" s="25"/>
      <c r="B213" s="26" t="s">
        <v>349</v>
      </c>
      <c r="C213" s="600" t="s">
        <v>350</v>
      </c>
      <c r="D213" s="600"/>
      <c r="E213" s="600"/>
      <c r="F213" s="27" t="s">
        <v>72</v>
      </c>
      <c r="G213" s="22" t="s">
        <v>524</v>
      </c>
      <c r="H213" s="55"/>
      <c r="I213" s="55"/>
      <c r="J213" s="19"/>
      <c r="K213" s="20"/>
      <c r="L213" s="20"/>
      <c r="M213" s="19"/>
      <c r="BE213" s="14"/>
      <c r="BF213" s="15"/>
      <c r="BG213" s="21"/>
      <c r="BH213" s="12" t="s">
        <v>350</v>
      </c>
      <c r="BI213" s="41"/>
      <c r="BJ213" s="12"/>
    </row>
    <row r="214" spans="1:62" s="3" customFormat="1" ht="15" customHeight="1" x14ac:dyDescent="0.3">
      <c r="A214" s="603" t="s">
        <v>537</v>
      </c>
      <c r="B214" s="604"/>
      <c r="C214" s="604"/>
      <c r="D214" s="604"/>
      <c r="E214" s="604"/>
      <c r="F214" s="604"/>
      <c r="G214" s="604"/>
      <c r="H214" s="354"/>
      <c r="I214" s="354"/>
      <c r="J214" s="267"/>
      <c r="K214" s="355"/>
      <c r="L214" s="355"/>
      <c r="M214" s="267"/>
      <c r="BE214" s="14"/>
      <c r="BF214" s="15" t="s">
        <v>537</v>
      </c>
      <c r="BG214" s="21"/>
      <c r="BH214" s="12"/>
      <c r="BI214" s="41"/>
      <c r="BJ214" s="12"/>
    </row>
    <row r="215" spans="1:62" s="3" customFormat="1" ht="15" customHeight="1" x14ac:dyDescent="0.3">
      <c r="A215" s="603" t="s">
        <v>481</v>
      </c>
      <c r="B215" s="604"/>
      <c r="C215" s="604"/>
      <c r="D215" s="604"/>
      <c r="E215" s="604"/>
      <c r="F215" s="604"/>
      <c r="G215" s="604"/>
      <c r="H215" s="354"/>
      <c r="I215" s="354"/>
      <c r="J215" s="267"/>
      <c r="K215" s="355"/>
      <c r="L215" s="355"/>
      <c r="M215" s="267"/>
      <c r="BE215" s="14"/>
      <c r="BF215" s="15" t="s">
        <v>481</v>
      </c>
      <c r="BG215" s="21"/>
      <c r="BH215" s="12"/>
      <c r="BI215" s="41"/>
      <c r="BJ215" s="12"/>
    </row>
    <row r="216" spans="1:62" s="3" customFormat="1" ht="42" x14ac:dyDescent="0.3">
      <c r="A216" s="16" t="s">
        <v>538</v>
      </c>
      <c r="B216" s="17" t="s">
        <v>482</v>
      </c>
      <c r="C216" s="568" t="s">
        <v>483</v>
      </c>
      <c r="D216" s="568"/>
      <c r="E216" s="568"/>
      <c r="F216" s="16" t="s">
        <v>325</v>
      </c>
      <c r="G216" s="24">
        <v>0.4</v>
      </c>
      <c r="H216" s="55">
        <f t="shared" si="12"/>
        <v>2803.2</v>
      </c>
      <c r="I216" s="55">
        <f t="shared" si="13"/>
        <v>1121.28</v>
      </c>
      <c r="J216" s="19">
        <v>1345.54</v>
      </c>
      <c r="K216" s="20">
        <f t="shared" si="14"/>
        <v>76263.13</v>
      </c>
      <c r="L216" s="20">
        <f t="shared" si="15"/>
        <v>30505.25</v>
      </c>
      <c r="M216" s="19">
        <v>36606.300000000003</v>
      </c>
      <c r="BE216" s="14"/>
      <c r="BF216" s="15"/>
      <c r="BG216" s="21" t="s">
        <v>483</v>
      </c>
      <c r="BH216" s="12"/>
      <c r="BI216" s="41"/>
      <c r="BJ216" s="12"/>
    </row>
    <row r="217" spans="1:62" s="3" customFormat="1" ht="42" x14ac:dyDescent="0.3">
      <c r="A217" s="25"/>
      <c r="B217" s="26" t="s">
        <v>484</v>
      </c>
      <c r="C217" s="600" t="s">
        <v>485</v>
      </c>
      <c r="D217" s="600"/>
      <c r="E217" s="600"/>
      <c r="F217" s="27" t="s">
        <v>72</v>
      </c>
      <c r="G217" s="22" t="s">
        <v>539</v>
      </c>
      <c r="H217" s="55"/>
      <c r="I217" s="55"/>
      <c r="J217" s="19"/>
      <c r="K217" s="20"/>
      <c r="L217" s="20"/>
      <c r="M217" s="19"/>
      <c r="BE217" s="14"/>
      <c r="BF217" s="15"/>
      <c r="BG217" s="21"/>
      <c r="BH217" s="12" t="s">
        <v>485</v>
      </c>
      <c r="BI217" s="41"/>
      <c r="BJ217" s="12"/>
    </row>
    <row r="218" spans="1:62" s="3" customFormat="1" ht="20.399999999999999" x14ac:dyDescent="0.3">
      <c r="A218" s="25"/>
      <c r="B218" s="26" t="s">
        <v>366</v>
      </c>
      <c r="C218" s="600" t="s">
        <v>367</v>
      </c>
      <c r="D218" s="600"/>
      <c r="E218" s="600"/>
      <c r="F218" s="27" t="s">
        <v>72</v>
      </c>
      <c r="G218" s="22" t="s">
        <v>540</v>
      </c>
      <c r="H218" s="55"/>
      <c r="I218" s="55"/>
      <c r="J218" s="19"/>
      <c r="K218" s="20"/>
      <c r="L218" s="20"/>
      <c r="M218" s="19"/>
      <c r="BE218" s="14"/>
      <c r="BF218" s="15"/>
      <c r="BG218" s="21"/>
      <c r="BH218" s="12" t="s">
        <v>367</v>
      </c>
      <c r="BI218" s="41"/>
      <c r="BJ218" s="12"/>
    </row>
    <row r="219" spans="1:62" s="3" customFormat="1" ht="42" x14ac:dyDescent="0.3">
      <c r="A219" s="25" t="s">
        <v>126</v>
      </c>
      <c r="B219" s="26" t="s">
        <v>488</v>
      </c>
      <c r="C219" s="600" t="s">
        <v>485</v>
      </c>
      <c r="D219" s="600"/>
      <c r="E219" s="600"/>
      <c r="F219" s="27" t="s">
        <v>72</v>
      </c>
      <c r="G219" s="22" t="s">
        <v>541</v>
      </c>
      <c r="H219" s="55"/>
      <c r="I219" s="55"/>
      <c r="J219" s="19"/>
      <c r="K219" s="20"/>
      <c r="L219" s="20"/>
      <c r="M219" s="19"/>
      <c r="BE219" s="14"/>
      <c r="BF219" s="15"/>
      <c r="BG219" s="21"/>
      <c r="BH219" s="12"/>
      <c r="BI219" s="41"/>
      <c r="BJ219" s="12" t="s">
        <v>485</v>
      </c>
    </row>
    <row r="220" spans="1:62" s="3" customFormat="1" ht="20.399999999999999" x14ac:dyDescent="0.3">
      <c r="A220" s="25" t="s">
        <v>126</v>
      </c>
      <c r="B220" s="26" t="s">
        <v>490</v>
      </c>
      <c r="C220" s="600" t="s">
        <v>491</v>
      </c>
      <c r="D220" s="600"/>
      <c r="E220" s="600"/>
      <c r="F220" s="27" t="s">
        <v>72</v>
      </c>
      <c r="G220" s="22" t="s">
        <v>542</v>
      </c>
      <c r="H220" s="55"/>
      <c r="I220" s="55"/>
      <c r="J220" s="19"/>
      <c r="K220" s="20"/>
      <c r="L220" s="20"/>
      <c r="M220" s="19"/>
      <c r="BE220" s="14"/>
      <c r="BF220" s="15"/>
      <c r="BG220" s="21"/>
      <c r="BH220" s="12"/>
      <c r="BI220" s="41"/>
      <c r="BJ220" s="12" t="s">
        <v>491</v>
      </c>
    </row>
    <row r="221" spans="1:62" s="3" customFormat="1" ht="15" customHeight="1" x14ac:dyDescent="0.3">
      <c r="A221" s="603" t="s">
        <v>493</v>
      </c>
      <c r="B221" s="604"/>
      <c r="C221" s="604"/>
      <c r="D221" s="604"/>
      <c r="E221" s="604"/>
      <c r="F221" s="604"/>
      <c r="G221" s="604"/>
      <c r="H221" s="354"/>
      <c r="I221" s="354"/>
      <c r="J221" s="267"/>
      <c r="K221" s="355"/>
      <c r="L221" s="355"/>
      <c r="M221" s="267"/>
      <c r="BE221" s="14"/>
      <c r="BF221" s="15" t="s">
        <v>493</v>
      </c>
      <c r="BG221" s="21"/>
      <c r="BH221" s="12"/>
      <c r="BI221" s="41"/>
      <c r="BJ221" s="12"/>
    </row>
    <row r="222" spans="1:62" s="3" customFormat="1" ht="42" x14ac:dyDescent="0.3">
      <c r="A222" s="16" t="s">
        <v>543</v>
      </c>
      <c r="B222" s="17" t="s">
        <v>482</v>
      </c>
      <c r="C222" s="568" t="s">
        <v>483</v>
      </c>
      <c r="D222" s="568"/>
      <c r="E222" s="568"/>
      <c r="F222" s="16" t="s">
        <v>325</v>
      </c>
      <c r="G222" s="24">
        <v>0.4</v>
      </c>
      <c r="H222" s="55">
        <f t="shared" si="12"/>
        <v>2803.2</v>
      </c>
      <c r="I222" s="55">
        <f t="shared" si="13"/>
        <v>1121.28</v>
      </c>
      <c r="J222" s="19">
        <v>1345.54</v>
      </c>
      <c r="K222" s="20">
        <f t="shared" si="14"/>
        <v>76263.13</v>
      </c>
      <c r="L222" s="20">
        <f t="shared" si="15"/>
        <v>30505.25</v>
      </c>
      <c r="M222" s="19">
        <v>36606.300000000003</v>
      </c>
      <c r="BE222" s="14"/>
      <c r="BF222" s="15"/>
      <c r="BG222" s="21" t="s">
        <v>483</v>
      </c>
      <c r="BH222" s="12"/>
      <c r="BI222" s="41"/>
      <c r="BJ222" s="12"/>
    </row>
    <row r="223" spans="1:62" s="3" customFormat="1" ht="42" x14ac:dyDescent="0.3">
      <c r="A223" s="25"/>
      <c r="B223" s="26" t="s">
        <v>484</v>
      </c>
      <c r="C223" s="600" t="s">
        <v>485</v>
      </c>
      <c r="D223" s="600"/>
      <c r="E223" s="600"/>
      <c r="F223" s="27" t="s">
        <v>72</v>
      </c>
      <c r="G223" s="22" t="s">
        <v>539</v>
      </c>
      <c r="H223" s="55"/>
      <c r="I223" s="55"/>
      <c r="J223" s="19"/>
      <c r="K223" s="20"/>
      <c r="L223" s="20"/>
      <c r="M223" s="19"/>
      <c r="BE223" s="14"/>
      <c r="BF223" s="15"/>
      <c r="BG223" s="21"/>
      <c r="BH223" s="12" t="s">
        <v>485</v>
      </c>
      <c r="BI223" s="41"/>
      <c r="BJ223" s="12"/>
    </row>
    <row r="224" spans="1:62" s="3" customFormat="1" ht="20.399999999999999" x14ac:dyDescent="0.3">
      <c r="A224" s="25"/>
      <c r="B224" s="26" t="s">
        <v>366</v>
      </c>
      <c r="C224" s="600" t="s">
        <v>367</v>
      </c>
      <c r="D224" s="600"/>
      <c r="E224" s="600"/>
      <c r="F224" s="27" t="s">
        <v>72</v>
      </c>
      <c r="G224" s="22" t="s">
        <v>540</v>
      </c>
      <c r="H224" s="55"/>
      <c r="I224" s="55"/>
      <c r="J224" s="19"/>
      <c r="K224" s="20"/>
      <c r="L224" s="20"/>
      <c r="M224" s="19"/>
      <c r="BE224" s="14"/>
      <c r="BF224" s="15"/>
      <c r="BG224" s="21"/>
      <c r="BH224" s="12" t="s">
        <v>367</v>
      </c>
      <c r="BI224" s="41"/>
      <c r="BJ224" s="12"/>
    </row>
    <row r="225" spans="1:62" s="3" customFormat="1" ht="42" x14ac:dyDescent="0.3">
      <c r="A225" s="25" t="s">
        <v>126</v>
      </c>
      <c r="B225" s="26" t="s">
        <v>488</v>
      </c>
      <c r="C225" s="600" t="s">
        <v>485</v>
      </c>
      <c r="D225" s="600"/>
      <c r="E225" s="600"/>
      <c r="F225" s="27" t="s">
        <v>72</v>
      </c>
      <c r="G225" s="22" t="s">
        <v>541</v>
      </c>
      <c r="H225" s="55"/>
      <c r="I225" s="55"/>
      <c r="J225" s="19"/>
      <c r="K225" s="20"/>
      <c r="L225" s="20"/>
      <c r="M225" s="19"/>
      <c r="BE225" s="14"/>
      <c r="BF225" s="15"/>
      <c r="BG225" s="21"/>
      <c r="BH225" s="12"/>
      <c r="BI225" s="41"/>
      <c r="BJ225" s="12" t="s">
        <v>485</v>
      </c>
    </row>
    <row r="226" spans="1:62" s="3" customFormat="1" ht="20.399999999999999" x14ac:dyDescent="0.3">
      <c r="A226" s="25" t="s">
        <v>126</v>
      </c>
      <c r="B226" s="26" t="s">
        <v>490</v>
      </c>
      <c r="C226" s="600" t="s">
        <v>491</v>
      </c>
      <c r="D226" s="600"/>
      <c r="E226" s="600"/>
      <c r="F226" s="27" t="s">
        <v>72</v>
      </c>
      <c r="G226" s="22" t="s">
        <v>542</v>
      </c>
      <c r="H226" s="55"/>
      <c r="I226" s="55"/>
      <c r="J226" s="19"/>
      <c r="K226" s="20"/>
      <c r="L226" s="20"/>
      <c r="M226" s="19"/>
      <c r="BE226" s="14"/>
      <c r="BF226" s="15"/>
      <c r="BG226" s="21"/>
      <c r="BH226" s="12"/>
      <c r="BI226" s="41"/>
      <c r="BJ226" s="12" t="s">
        <v>491</v>
      </c>
    </row>
    <row r="227" spans="1:62" s="3" customFormat="1" ht="15" customHeight="1" x14ac:dyDescent="0.3">
      <c r="A227" s="603" t="s">
        <v>494</v>
      </c>
      <c r="B227" s="604"/>
      <c r="C227" s="604"/>
      <c r="D227" s="604"/>
      <c r="E227" s="604"/>
      <c r="F227" s="604"/>
      <c r="G227" s="604"/>
      <c r="H227" s="354"/>
      <c r="I227" s="354"/>
      <c r="J227" s="267"/>
      <c r="K227" s="355"/>
      <c r="L227" s="355"/>
      <c r="M227" s="267"/>
      <c r="BE227" s="14"/>
      <c r="BF227" s="15" t="s">
        <v>494</v>
      </c>
      <c r="BG227" s="21"/>
      <c r="BH227" s="12"/>
      <c r="BI227" s="41"/>
      <c r="BJ227" s="12"/>
    </row>
    <row r="228" spans="1:62" s="3" customFormat="1" ht="15" customHeight="1" x14ac:dyDescent="0.3">
      <c r="A228" s="603" t="s">
        <v>544</v>
      </c>
      <c r="B228" s="604"/>
      <c r="C228" s="604"/>
      <c r="D228" s="604"/>
      <c r="E228" s="604"/>
      <c r="F228" s="604"/>
      <c r="G228" s="604"/>
      <c r="H228" s="354"/>
      <c r="I228" s="354"/>
      <c r="J228" s="267"/>
      <c r="K228" s="355"/>
      <c r="L228" s="355"/>
      <c r="M228" s="267"/>
      <c r="BE228" s="14"/>
      <c r="BF228" s="15" t="s">
        <v>544</v>
      </c>
      <c r="BG228" s="21"/>
      <c r="BH228" s="12"/>
      <c r="BI228" s="41"/>
      <c r="BJ228" s="12"/>
    </row>
    <row r="229" spans="1:62" s="3" customFormat="1" ht="31.8" x14ac:dyDescent="0.3">
      <c r="A229" s="16" t="s">
        <v>545</v>
      </c>
      <c r="B229" s="17" t="s">
        <v>546</v>
      </c>
      <c r="C229" s="568" t="s">
        <v>547</v>
      </c>
      <c r="D229" s="568"/>
      <c r="E229" s="568"/>
      <c r="F229" s="16" t="s">
        <v>67</v>
      </c>
      <c r="G229" s="18">
        <v>0.20399999999999999</v>
      </c>
      <c r="H229" s="55">
        <f t="shared" si="12"/>
        <v>55321.42</v>
      </c>
      <c r="I229" s="55">
        <f t="shared" si="13"/>
        <v>11285.57</v>
      </c>
      <c r="J229" s="19">
        <v>13542.68</v>
      </c>
      <c r="K229" s="20">
        <f t="shared" si="14"/>
        <v>45545.64</v>
      </c>
      <c r="L229" s="20">
        <f t="shared" si="15"/>
        <v>9291.31</v>
      </c>
      <c r="M229" s="19">
        <v>11149.57</v>
      </c>
      <c r="BE229" s="14"/>
      <c r="BF229" s="15"/>
      <c r="BG229" s="21" t="s">
        <v>547</v>
      </c>
      <c r="BH229" s="12"/>
      <c r="BI229" s="41"/>
      <c r="BJ229" s="12"/>
    </row>
    <row r="230" spans="1:62" s="3" customFormat="1" ht="20.399999999999999" x14ac:dyDescent="0.3">
      <c r="A230" s="25"/>
      <c r="B230" s="26" t="s">
        <v>380</v>
      </c>
      <c r="C230" s="600" t="s">
        <v>381</v>
      </c>
      <c r="D230" s="600"/>
      <c r="E230" s="600"/>
      <c r="F230" s="27" t="s">
        <v>46</v>
      </c>
      <c r="G230" s="22" t="s">
        <v>548</v>
      </c>
      <c r="H230" s="55"/>
      <c r="I230" s="55"/>
      <c r="J230" s="19"/>
      <c r="K230" s="20"/>
      <c r="L230" s="20"/>
      <c r="M230" s="19"/>
      <c r="BE230" s="14"/>
      <c r="BF230" s="15"/>
      <c r="BG230" s="21"/>
      <c r="BH230" s="12" t="s">
        <v>381</v>
      </c>
      <c r="BI230" s="41"/>
      <c r="BJ230" s="12"/>
    </row>
    <row r="231" spans="1:62" s="3" customFormat="1" ht="20.399999999999999" x14ac:dyDescent="0.3">
      <c r="A231" s="25"/>
      <c r="B231" s="26" t="s">
        <v>383</v>
      </c>
      <c r="C231" s="600" t="s">
        <v>384</v>
      </c>
      <c r="D231" s="600"/>
      <c r="E231" s="600"/>
      <c r="F231" s="27" t="s">
        <v>72</v>
      </c>
      <c r="G231" s="22" t="s">
        <v>549</v>
      </c>
      <c r="H231" s="55"/>
      <c r="I231" s="55"/>
      <c r="J231" s="19"/>
      <c r="K231" s="20"/>
      <c r="L231" s="20"/>
      <c r="M231" s="19"/>
      <c r="BE231" s="14"/>
      <c r="BF231" s="15"/>
      <c r="BG231" s="21"/>
      <c r="BH231" s="12" t="s">
        <v>384</v>
      </c>
      <c r="BI231" s="41"/>
      <c r="BJ231" s="12"/>
    </row>
    <row r="232" spans="1:62" s="3" customFormat="1" ht="20.399999999999999" x14ac:dyDescent="0.3">
      <c r="A232" s="25"/>
      <c r="B232" s="26" t="s">
        <v>500</v>
      </c>
      <c r="C232" s="600" t="s">
        <v>501</v>
      </c>
      <c r="D232" s="600"/>
      <c r="E232" s="600"/>
      <c r="F232" s="27" t="s">
        <v>72</v>
      </c>
      <c r="G232" s="22" t="s">
        <v>550</v>
      </c>
      <c r="H232" s="55"/>
      <c r="I232" s="55"/>
      <c r="J232" s="19"/>
      <c r="K232" s="20"/>
      <c r="L232" s="20"/>
      <c r="M232" s="19"/>
      <c r="BE232" s="14"/>
      <c r="BF232" s="15"/>
      <c r="BG232" s="21"/>
      <c r="BH232" s="12" t="s">
        <v>501</v>
      </c>
      <c r="BI232" s="41"/>
      <c r="BJ232" s="12"/>
    </row>
    <row r="233" spans="1:62" s="3" customFormat="1" ht="20.399999999999999" x14ac:dyDescent="0.3">
      <c r="A233" s="36" t="s">
        <v>75</v>
      </c>
      <c r="B233" s="37" t="s">
        <v>387</v>
      </c>
      <c r="C233" s="599" t="s">
        <v>388</v>
      </c>
      <c r="D233" s="599"/>
      <c r="E233" s="599"/>
      <c r="F233" s="38" t="s">
        <v>72</v>
      </c>
      <c r="G233" s="39" t="s">
        <v>33</v>
      </c>
      <c r="H233" s="55"/>
      <c r="I233" s="55"/>
      <c r="J233" s="19"/>
      <c r="K233" s="20"/>
      <c r="L233" s="20"/>
      <c r="M233" s="19"/>
      <c r="BE233" s="14"/>
      <c r="BF233" s="15"/>
      <c r="BG233" s="21"/>
      <c r="BH233" s="12"/>
      <c r="BI233" s="41" t="s">
        <v>388</v>
      </c>
      <c r="BJ233" s="12"/>
    </row>
    <row r="234" spans="1:62" s="3" customFormat="1" ht="20.399999999999999" x14ac:dyDescent="0.3">
      <c r="A234" s="25"/>
      <c r="B234" s="26" t="s">
        <v>73</v>
      </c>
      <c r="C234" s="600" t="s">
        <v>74</v>
      </c>
      <c r="D234" s="600"/>
      <c r="E234" s="600"/>
      <c r="F234" s="27" t="s">
        <v>67</v>
      </c>
      <c r="G234" s="22" t="s">
        <v>551</v>
      </c>
      <c r="H234" s="55"/>
      <c r="I234" s="55"/>
      <c r="J234" s="19"/>
      <c r="K234" s="20"/>
      <c r="L234" s="20"/>
      <c r="M234" s="19"/>
      <c r="BE234" s="14"/>
      <c r="BF234" s="15"/>
      <c r="BG234" s="21"/>
      <c r="BH234" s="12" t="s">
        <v>74</v>
      </c>
      <c r="BI234" s="41"/>
      <c r="BJ234" s="12"/>
    </row>
    <row r="235" spans="1:62" s="3" customFormat="1" ht="20.399999999999999" x14ac:dyDescent="0.3">
      <c r="A235" s="25"/>
      <c r="B235" s="26" t="s">
        <v>391</v>
      </c>
      <c r="C235" s="600" t="s">
        <v>392</v>
      </c>
      <c r="D235" s="600"/>
      <c r="E235" s="600"/>
      <c r="F235" s="27" t="s">
        <v>67</v>
      </c>
      <c r="G235" s="22" t="s">
        <v>552</v>
      </c>
      <c r="H235" s="55"/>
      <c r="I235" s="55"/>
      <c r="J235" s="19"/>
      <c r="K235" s="20"/>
      <c r="L235" s="20"/>
      <c r="M235" s="19"/>
      <c r="BE235" s="14"/>
      <c r="BF235" s="15"/>
      <c r="BG235" s="21"/>
      <c r="BH235" s="12" t="s">
        <v>392</v>
      </c>
      <c r="BI235" s="41"/>
      <c r="BJ235" s="12"/>
    </row>
    <row r="236" spans="1:62" s="3" customFormat="1" ht="20.399999999999999" x14ac:dyDescent="0.3">
      <c r="A236" s="36" t="s">
        <v>139</v>
      </c>
      <c r="B236" s="37" t="s">
        <v>505</v>
      </c>
      <c r="C236" s="599" t="s">
        <v>553</v>
      </c>
      <c r="D236" s="599"/>
      <c r="E236" s="599"/>
      <c r="F236" s="38" t="s">
        <v>67</v>
      </c>
      <c r="G236" s="39" t="s">
        <v>554</v>
      </c>
      <c r="H236" s="55"/>
      <c r="I236" s="55"/>
      <c r="J236" s="19"/>
      <c r="K236" s="20"/>
      <c r="L236" s="20"/>
      <c r="M236" s="19"/>
      <c r="BE236" s="14"/>
      <c r="BF236" s="15"/>
      <c r="BG236" s="21"/>
      <c r="BH236" s="12"/>
      <c r="BI236" s="41" t="s">
        <v>553</v>
      </c>
      <c r="BJ236" s="12"/>
    </row>
    <row r="237" spans="1:62" s="3" customFormat="1" ht="42" x14ac:dyDescent="0.3">
      <c r="A237" s="25"/>
      <c r="B237" s="26" t="s">
        <v>508</v>
      </c>
      <c r="C237" s="600" t="s">
        <v>509</v>
      </c>
      <c r="D237" s="600"/>
      <c r="E237" s="600"/>
      <c r="F237" s="27" t="s">
        <v>67</v>
      </c>
      <c r="G237" s="22" t="s">
        <v>555</v>
      </c>
      <c r="H237" s="55"/>
      <c r="I237" s="55"/>
      <c r="J237" s="19"/>
      <c r="K237" s="20"/>
      <c r="L237" s="20"/>
      <c r="M237" s="19"/>
      <c r="BE237" s="14"/>
      <c r="BF237" s="15"/>
      <c r="BG237" s="21"/>
      <c r="BH237" s="12" t="s">
        <v>509</v>
      </c>
      <c r="BI237" s="41"/>
      <c r="BJ237" s="12"/>
    </row>
    <row r="238" spans="1:62" s="3" customFormat="1" ht="42" x14ac:dyDescent="0.3">
      <c r="A238" s="25"/>
      <c r="B238" s="26" t="s">
        <v>400</v>
      </c>
      <c r="C238" s="600" t="s">
        <v>401</v>
      </c>
      <c r="D238" s="600"/>
      <c r="E238" s="600"/>
      <c r="F238" s="27" t="s">
        <v>402</v>
      </c>
      <c r="G238" s="22" t="s">
        <v>556</v>
      </c>
      <c r="H238" s="55"/>
      <c r="I238" s="55"/>
      <c r="J238" s="19"/>
      <c r="K238" s="20"/>
      <c r="L238" s="20"/>
      <c r="M238" s="19"/>
      <c r="BE238" s="14"/>
      <c r="BF238" s="15"/>
      <c r="BG238" s="21"/>
      <c r="BH238" s="12" t="s">
        <v>401</v>
      </c>
      <c r="BI238" s="41"/>
      <c r="BJ238" s="12"/>
    </row>
    <row r="239" spans="1:62" s="3" customFormat="1" ht="21.6" x14ac:dyDescent="0.3">
      <c r="A239" s="25"/>
      <c r="B239" s="26" t="s">
        <v>281</v>
      </c>
      <c r="C239" s="600" t="s">
        <v>282</v>
      </c>
      <c r="D239" s="600"/>
      <c r="E239" s="600"/>
      <c r="F239" s="27" t="s">
        <v>67</v>
      </c>
      <c r="G239" s="22" t="s">
        <v>557</v>
      </c>
      <c r="H239" s="55"/>
      <c r="I239" s="55"/>
      <c r="J239" s="19"/>
      <c r="K239" s="20"/>
      <c r="L239" s="20"/>
      <c r="M239" s="19"/>
      <c r="BE239" s="14"/>
      <c r="BF239" s="15"/>
      <c r="BG239" s="21"/>
      <c r="BH239" s="12" t="s">
        <v>282</v>
      </c>
      <c r="BI239" s="41"/>
      <c r="BJ239" s="12"/>
    </row>
    <row r="240" spans="1:62" s="3" customFormat="1" ht="20.399999999999999" x14ac:dyDescent="0.3">
      <c r="A240" s="25"/>
      <c r="B240" s="26" t="s">
        <v>405</v>
      </c>
      <c r="C240" s="600" t="s">
        <v>406</v>
      </c>
      <c r="D240" s="600"/>
      <c r="E240" s="600"/>
      <c r="F240" s="27" t="s">
        <v>67</v>
      </c>
      <c r="G240" s="22" t="s">
        <v>558</v>
      </c>
      <c r="H240" s="55"/>
      <c r="I240" s="55"/>
      <c r="J240" s="19"/>
      <c r="K240" s="20"/>
      <c r="L240" s="20"/>
      <c r="M240" s="19"/>
      <c r="BE240" s="14"/>
      <c r="BF240" s="15"/>
      <c r="BG240" s="21"/>
      <c r="BH240" s="12" t="s">
        <v>406</v>
      </c>
      <c r="BI240" s="41"/>
      <c r="BJ240" s="12"/>
    </row>
    <row r="241" spans="1:62" s="3" customFormat="1" ht="21.6" x14ac:dyDescent="0.3">
      <c r="A241" s="25"/>
      <c r="B241" s="26" t="s">
        <v>408</v>
      </c>
      <c r="C241" s="600" t="s">
        <v>409</v>
      </c>
      <c r="D241" s="600"/>
      <c r="E241" s="600"/>
      <c r="F241" s="27" t="s">
        <v>46</v>
      </c>
      <c r="G241" s="22" t="s">
        <v>559</v>
      </c>
      <c r="H241" s="55"/>
      <c r="I241" s="55"/>
      <c r="J241" s="19"/>
      <c r="K241" s="20"/>
      <c r="L241" s="20"/>
      <c r="M241" s="19"/>
      <c r="BE241" s="14"/>
      <c r="BF241" s="15"/>
      <c r="BG241" s="21"/>
      <c r="BH241" s="12" t="s">
        <v>409</v>
      </c>
      <c r="BI241" s="41"/>
      <c r="BJ241" s="12"/>
    </row>
    <row r="242" spans="1:62" s="3" customFormat="1" ht="20.399999999999999" x14ac:dyDescent="0.3">
      <c r="A242" s="25"/>
      <c r="B242" s="26" t="s">
        <v>411</v>
      </c>
      <c r="C242" s="600" t="s">
        <v>412</v>
      </c>
      <c r="D242" s="600"/>
      <c r="E242" s="600"/>
      <c r="F242" s="27" t="s">
        <v>67</v>
      </c>
      <c r="G242" s="22" t="s">
        <v>560</v>
      </c>
      <c r="H242" s="55"/>
      <c r="I242" s="55"/>
      <c r="J242" s="19"/>
      <c r="K242" s="20"/>
      <c r="L242" s="20"/>
      <c r="M242" s="19"/>
      <c r="BE242" s="14"/>
      <c r="BF242" s="15"/>
      <c r="BG242" s="21"/>
      <c r="BH242" s="12" t="s">
        <v>412</v>
      </c>
      <c r="BI242" s="41"/>
      <c r="BJ242" s="12"/>
    </row>
    <row r="243" spans="1:62" s="3" customFormat="1" ht="20.399999999999999" x14ac:dyDescent="0.3">
      <c r="A243" s="25"/>
      <c r="B243" s="26" t="s">
        <v>366</v>
      </c>
      <c r="C243" s="600" t="s">
        <v>367</v>
      </c>
      <c r="D243" s="600"/>
      <c r="E243" s="600"/>
      <c r="F243" s="27" t="s">
        <v>72</v>
      </c>
      <c r="G243" s="22" t="s">
        <v>561</v>
      </c>
      <c r="H243" s="55"/>
      <c r="I243" s="55"/>
      <c r="J243" s="19"/>
      <c r="K243" s="20"/>
      <c r="L243" s="20"/>
      <c r="M243" s="19"/>
      <c r="BE243" s="14"/>
      <c r="BF243" s="15"/>
      <c r="BG243" s="21"/>
      <c r="BH243" s="12" t="s">
        <v>367</v>
      </c>
      <c r="BI243" s="41"/>
      <c r="BJ243" s="12"/>
    </row>
    <row r="244" spans="1:62" s="3" customFormat="1" ht="42" x14ac:dyDescent="0.3">
      <c r="A244" s="25" t="s">
        <v>126</v>
      </c>
      <c r="B244" s="26" t="s">
        <v>562</v>
      </c>
      <c r="C244" s="600" t="s">
        <v>563</v>
      </c>
      <c r="D244" s="600"/>
      <c r="E244" s="600"/>
      <c r="F244" s="27" t="s">
        <v>154</v>
      </c>
      <c r="G244" s="22" t="s">
        <v>564</v>
      </c>
      <c r="H244" s="55"/>
      <c r="I244" s="55"/>
      <c r="J244" s="19"/>
      <c r="K244" s="20"/>
      <c r="L244" s="20"/>
      <c r="M244" s="19"/>
      <c r="BE244" s="14"/>
      <c r="BF244" s="15"/>
      <c r="BG244" s="21"/>
      <c r="BH244" s="12"/>
      <c r="BI244" s="41"/>
      <c r="BJ244" s="12" t="s">
        <v>563</v>
      </c>
    </row>
    <row r="245" spans="1:62" s="3" customFormat="1" ht="15" customHeight="1" x14ac:dyDescent="0.3">
      <c r="A245" s="603" t="s">
        <v>565</v>
      </c>
      <c r="B245" s="604"/>
      <c r="C245" s="604"/>
      <c r="D245" s="604"/>
      <c r="E245" s="604"/>
      <c r="F245" s="604"/>
      <c r="G245" s="604"/>
      <c r="H245" s="354"/>
      <c r="I245" s="354"/>
      <c r="J245" s="267"/>
      <c r="K245" s="355"/>
      <c r="L245" s="355"/>
      <c r="M245" s="267"/>
      <c r="BE245" s="14"/>
      <c r="BF245" s="15" t="s">
        <v>565</v>
      </c>
      <c r="BG245" s="21"/>
      <c r="BH245" s="12"/>
      <c r="BI245" s="41"/>
      <c r="BJ245" s="12"/>
    </row>
    <row r="246" spans="1:62" s="3" customFormat="1" ht="21.6" x14ac:dyDescent="0.3">
      <c r="A246" s="16" t="s">
        <v>566</v>
      </c>
      <c r="B246" s="17" t="s">
        <v>496</v>
      </c>
      <c r="C246" s="568" t="s">
        <v>497</v>
      </c>
      <c r="D246" s="568"/>
      <c r="E246" s="568"/>
      <c r="F246" s="16" t="s">
        <v>67</v>
      </c>
      <c r="G246" s="18">
        <v>0.38500000000000001</v>
      </c>
      <c r="H246" s="55">
        <f t="shared" si="12"/>
        <v>50890.73</v>
      </c>
      <c r="I246" s="55">
        <f t="shared" si="13"/>
        <v>19592.93</v>
      </c>
      <c r="J246" s="19">
        <v>23511.51</v>
      </c>
      <c r="K246" s="20">
        <f t="shared" si="14"/>
        <v>907.09</v>
      </c>
      <c r="L246" s="20">
        <f t="shared" si="15"/>
        <v>349.23</v>
      </c>
      <c r="M246" s="19">
        <v>419.07</v>
      </c>
      <c r="BE246" s="14"/>
      <c r="BF246" s="15"/>
      <c r="BG246" s="21" t="s">
        <v>497</v>
      </c>
      <c r="BH246" s="12"/>
      <c r="BI246" s="41"/>
      <c r="BJ246" s="12"/>
    </row>
    <row r="247" spans="1:62" s="3" customFormat="1" ht="20.399999999999999" x14ac:dyDescent="0.3">
      <c r="A247" s="25"/>
      <c r="B247" s="26" t="s">
        <v>380</v>
      </c>
      <c r="C247" s="600" t="s">
        <v>381</v>
      </c>
      <c r="D247" s="600"/>
      <c r="E247" s="600"/>
      <c r="F247" s="27" t="s">
        <v>46</v>
      </c>
      <c r="G247" s="22" t="s">
        <v>567</v>
      </c>
      <c r="H247" s="55"/>
      <c r="I247" s="55"/>
      <c r="J247" s="19"/>
      <c r="K247" s="20"/>
      <c r="L247" s="20"/>
      <c r="M247" s="19"/>
      <c r="BE247" s="14"/>
      <c r="BF247" s="15"/>
      <c r="BG247" s="21"/>
      <c r="BH247" s="12" t="s">
        <v>381</v>
      </c>
      <c r="BI247" s="41"/>
      <c r="BJ247" s="12"/>
    </row>
    <row r="248" spans="1:62" s="3" customFormat="1" ht="20.399999999999999" x14ac:dyDescent="0.3">
      <c r="A248" s="25"/>
      <c r="B248" s="26" t="s">
        <v>383</v>
      </c>
      <c r="C248" s="600" t="s">
        <v>384</v>
      </c>
      <c r="D248" s="600"/>
      <c r="E248" s="600"/>
      <c r="F248" s="27" t="s">
        <v>72</v>
      </c>
      <c r="G248" s="22" t="s">
        <v>568</v>
      </c>
      <c r="H248" s="55"/>
      <c r="I248" s="55"/>
      <c r="J248" s="19"/>
      <c r="K248" s="20"/>
      <c r="L248" s="20"/>
      <c r="M248" s="19"/>
      <c r="BE248" s="14"/>
      <c r="BF248" s="15"/>
      <c r="BG248" s="21"/>
      <c r="BH248" s="12" t="s">
        <v>384</v>
      </c>
      <c r="BI248" s="41"/>
      <c r="BJ248" s="12"/>
    </row>
    <row r="249" spans="1:62" s="3" customFormat="1" ht="20.399999999999999" x14ac:dyDescent="0.3">
      <c r="A249" s="25"/>
      <c r="B249" s="26" t="s">
        <v>500</v>
      </c>
      <c r="C249" s="600" t="s">
        <v>501</v>
      </c>
      <c r="D249" s="600"/>
      <c r="E249" s="600"/>
      <c r="F249" s="27" t="s">
        <v>72</v>
      </c>
      <c r="G249" s="22" t="s">
        <v>569</v>
      </c>
      <c r="H249" s="55"/>
      <c r="I249" s="55"/>
      <c r="J249" s="19"/>
      <c r="K249" s="20"/>
      <c r="L249" s="20"/>
      <c r="M249" s="19"/>
      <c r="BE249" s="14"/>
      <c r="BF249" s="15"/>
      <c r="BG249" s="21"/>
      <c r="BH249" s="12" t="s">
        <v>501</v>
      </c>
      <c r="BI249" s="41"/>
      <c r="BJ249" s="12"/>
    </row>
    <row r="250" spans="1:62" s="3" customFormat="1" ht="20.399999999999999" x14ac:dyDescent="0.3">
      <c r="A250" s="36" t="s">
        <v>75</v>
      </c>
      <c r="B250" s="37" t="s">
        <v>387</v>
      </c>
      <c r="C250" s="599" t="s">
        <v>388</v>
      </c>
      <c r="D250" s="599"/>
      <c r="E250" s="599"/>
      <c r="F250" s="38" t="s">
        <v>72</v>
      </c>
      <c r="G250" s="39" t="s">
        <v>33</v>
      </c>
      <c r="H250" s="55"/>
      <c r="I250" s="55"/>
      <c r="J250" s="19"/>
      <c r="K250" s="20"/>
      <c r="L250" s="20"/>
      <c r="M250" s="19"/>
      <c r="BE250" s="14"/>
      <c r="BF250" s="15"/>
      <c r="BG250" s="21"/>
      <c r="BH250" s="12"/>
      <c r="BI250" s="41" t="s">
        <v>388</v>
      </c>
      <c r="BJ250" s="12"/>
    </row>
    <row r="251" spans="1:62" s="3" customFormat="1" ht="20.399999999999999" x14ac:dyDescent="0.3">
      <c r="A251" s="25"/>
      <c r="B251" s="26" t="s">
        <v>73</v>
      </c>
      <c r="C251" s="600" t="s">
        <v>74</v>
      </c>
      <c r="D251" s="600"/>
      <c r="E251" s="600"/>
      <c r="F251" s="27" t="s">
        <v>67</v>
      </c>
      <c r="G251" s="22" t="s">
        <v>570</v>
      </c>
      <c r="H251" s="55"/>
      <c r="I251" s="55"/>
      <c r="J251" s="19"/>
      <c r="K251" s="20"/>
      <c r="L251" s="20"/>
      <c r="M251" s="19"/>
      <c r="BE251" s="14"/>
      <c r="BF251" s="15"/>
      <c r="BG251" s="21"/>
      <c r="BH251" s="12" t="s">
        <v>74</v>
      </c>
      <c r="BI251" s="41"/>
      <c r="BJ251" s="12"/>
    </row>
    <row r="252" spans="1:62" s="3" customFormat="1" ht="20.399999999999999" x14ac:dyDescent="0.3">
      <c r="A252" s="25"/>
      <c r="B252" s="26" t="s">
        <v>391</v>
      </c>
      <c r="C252" s="600" t="s">
        <v>392</v>
      </c>
      <c r="D252" s="600"/>
      <c r="E252" s="600"/>
      <c r="F252" s="27" t="s">
        <v>67</v>
      </c>
      <c r="G252" s="22" t="s">
        <v>571</v>
      </c>
      <c r="H252" s="55"/>
      <c r="I252" s="55"/>
      <c r="J252" s="19"/>
      <c r="K252" s="20"/>
      <c r="L252" s="20"/>
      <c r="M252" s="19"/>
      <c r="BE252" s="14"/>
      <c r="BF252" s="15"/>
      <c r="BG252" s="21"/>
      <c r="BH252" s="12" t="s">
        <v>392</v>
      </c>
      <c r="BI252" s="41"/>
      <c r="BJ252" s="12"/>
    </row>
    <row r="253" spans="1:62" s="3" customFormat="1" ht="20.399999999999999" x14ac:dyDescent="0.3">
      <c r="A253" s="36" t="s">
        <v>139</v>
      </c>
      <c r="B253" s="37" t="s">
        <v>505</v>
      </c>
      <c r="C253" s="599" t="s">
        <v>506</v>
      </c>
      <c r="D253" s="599"/>
      <c r="E253" s="599"/>
      <c r="F253" s="38" t="s">
        <v>67</v>
      </c>
      <c r="G253" s="39" t="s">
        <v>572</v>
      </c>
      <c r="H253" s="55"/>
      <c r="I253" s="55"/>
      <c r="J253" s="19"/>
      <c r="K253" s="20"/>
      <c r="L253" s="20"/>
      <c r="M253" s="19"/>
      <c r="BE253" s="14"/>
      <c r="BF253" s="15"/>
      <c r="BG253" s="21"/>
      <c r="BH253" s="12"/>
      <c r="BI253" s="41" t="s">
        <v>506</v>
      </c>
      <c r="BJ253" s="12"/>
    </row>
    <row r="254" spans="1:62" s="3" customFormat="1" ht="42" x14ac:dyDescent="0.3">
      <c r="A254" s="25"/>
      <c r="B254" s="26" t="s">
        <v>508</v>
      </c>
      <c r="C254" s="600" t="s">
        <v>509</v>
      </c>
      <c r="D254" s="600"/>
      <c r="E254" s="600"/>
      <c r="F254" s="27" t="s">
        <v>67</v>
      </c>
      <c r="G254" s="22" t="s">
        <v>573</v>
      </c>
      <c r="H254" s="55"/>
      <c r="I254" s="55"/>
      <c r="J254" s="19"/>
      <c r="K254" s="20"/>
      <c r="L254" s="20"/>
      <c r="M254" s="19"/>
      <c r="BE254" s="14"/>
      <c r="BF254" s="15"/>
      <c r="BG254" s="21"/>
      <c r="BH254" s="12" t="s">
        <v>509</v>
      </c>
      <c r="BI254" s="41"/>
      <c r="BJ254" s="12"/>
    </row>
    <row r="255" spans="1:62" s="3" customFormat="1" ht="42" x14ac:dyDescent="0.3">
      <c r="A255" s="25"/>
      <c r="B255" s="26" t="s">
        <v>400</v>
      </c>
      <c r="C255" s="600" t="s">
        <v>401</v>
      </c>
      <c r="D255" s="600"/>
      <c r="E255" s="600"/>
      <c r="F255" s="27" t="s">
        <v>402</v>
      </c>
      <c r="G255" s="22" t="s">
        <v>574</v>
      </c>
      <c r="H255" s="55"/>
      <c r="I255" s="55"/>
      <c r="J255" s="19"/>
      <c r="K255" s="20"/>
      <c r="L255" s="20"/>
      <c r="M255" s="19"/>
      <c r="BE255" s="14"/>
      <c r="BF255" s="15"/>
      <c r="BG255" s="21"/>
      <c r="BH255" s="12" t="s">
        <v>401</v>
      </c>
      <c r="BI255" s="41"/>
      <c r="BJ255" s="12"/>
    </row>
    <row r="256" spans="1:62" s="3" customFormat="1" ht="21.6" x14ac:dyDescent="0.3">
      <c r="A256" s="25"/>
      <c r="B256" s="26" t="s">
        <v>281</v>
      </c>
      <c r="C256" s="600" t="s">
        <v>282</v>
      </c>
      <c r="D256" s="600"/>
      <c r="E256" s="600"/>
      <c r="F256" s="27" t="s">
        <v>67</v>
      </c>
      <c r="G256" s="22" t="s">
        <v>575</v>
      </c>
      <c r="H256" s="55"/>
      <c r="I256" s="55"/>
      <c r="J256" s="19"/>
      <c r="K256" s="20"/>
      <c r="L256" s="20"/>
      <c r="M256" s="19"/>
      <c r="BE256" s="14"/>
      <c r="BF256" s="15"/>
      <c r="BG256" s="21"/>
      <c r="BH256" s="12" t="s">
        <v>282</v>
      </c>
      <c r="BI256" s="41"/>
      <c r="BJ256" s="12"/>
    </row>
    <row r="257" spans="1:62" s="3" customFormat="1" ht="20.399999999999999" x14ac:dyDescent="0.3">
      <c r="A257" s="25"/>
      <c r="B257" s="26" t="s">
        <v>405</v>
      </c>
      <c r="C257" s="600" t="s">
        <v>406</v>
      </c>
      <c r="D257" s="600"/>
      <c r="E257" s="600"/>
      <c r="F257" s="27" t="s">
        <v>67</v>
      </c>
      <c r="G257" s="22" t="s">
        <v>576</v>
      </c>
      <c r="H257" s="55"/>
      <c r="I257" s="55"/>
      <c r="J257" s="19"/>
      <c r="K257" s="20"/>
      <c r="L257" s="20"/>
      <c r="M257" s="19"/>
      <c r="BE257" s="14"/>
      <c r="BF257" s="15"/>
      <c r="BG257" s="21"/>
      <c r="BH257" s="12" t="s">
        <v>406</v>
      </c>
      <c r="BI257" s="41"/>
      <c r="BJ257" s="12"/>
    </row>
    <row r="258" spans="1:62" s="3" customFormat="1" ht="21.6" x14ac:dyDescent="0.3">
      <c r="A258" s="25"/>
      <c r="B258" s="26" t="s">
        <v>408</v>
      </c>
      <c r="C258" s="600" t="s">
        <v>409</v>
      </c>
      <c r="D258" s="600"/>
      <c r="E258" s="600"/>
      <c r="F258" s="27" t="s">
        <v>46</v>
      </c>
      <c r="G258" s="22" t="s">
        <v>577</v>
      </c>
      <c r="H258" s="55"/>
      <c r="I258" s="55"/>
      <c r="J258" s="19"/>
      <c r="K258" s="20"/>
      <c r="L258" s="20"/>
      <c r="M258" s="19"/>
      <c r="BE258" s="14"/>
      <c r="BF258" s="15"/>
      <c r="BG258" s="21"/>
      <c r="BH258" s="12" t="s">
        <v>409</v>
      </c>
      <c r="BI258" s="41"/>
      <c r="BJ258" s="12"/>
    </row>
    <row r="259" spans="1:62" s="3" customFormat="1" ht="20.399999999999999" x14ac:dyDescent="0.3">
      <c r="A259" s="25"/>
      <c r="B259" s="26" t="s">
        <v>411</v>
      </c>
      <c r="C259" s="600" t="s">
        <v>412</v>
      </c>
      <c r="D259" s="600"/>
      <c r="E259" s="600"/>
      <c r="F259" s="27" t="s">
        <v>67</v>
      </c>
      <c r="G259" s="22" t="s">
        <v>578</v>
      </c>
      <c r="H259" s="55"/>
      <c r="I259" s="55"/>
      <c r="J259" s="19"/>
      <c r="K259" s="20"/>
      <c r="L259" s="20"/>
      <c r="M259" s="19"/>
      <c r="BE259" s="14"/>
      <c r="BF259" s="15"/>
      <c r="BG259" s="21"/>
      <c r="BH259" s="12" t="s">
        <v>412</v>
      </c>
      <c r="BI259" s="41"/>
      <c r="BJ259" s="12"/>
    </row>
    <row r="260" spans="1:62" s="3" customFormat="1" ht="20.399999999999999" x14ac:dyDescent="0.3">
      <c r="A260" s="25"/>
      <c r="B260" s="26" t="s">
        <v>366</v>
      </c>
      <c r="C260" s="600" t="s">
        <v>367</v>
      </c>
      <c r="D260" s="600"/>
      <c r="E260" s="600"/>
      <c r="F260" s="27" t="s">
        <v>72</v>
      </c>
      <c r="G260" s="22" t="s">
        <v>579</v>
      </c>
      <c r="H260" s="55"/>
      <c r="I260" s="55"/>
      <c r="J260" s="19"/>
      <c r="K260" s="20"/>
      <c r="L260" s="20"/>
      <c r="M260" s="19"/>
      <c r="BE260" s="14"/>
      <c r="BF260" s="15"/>
      <c r="BG260" s="21"/>
      <c r="BH260" s="12" t="s">
        <v>367</v>
      </c>
      <c r="BI260" s="41"/>
      <c r="BJ260" s="12"/>
    </row>
    <row r="261" spans="1:62" s="3" customFormat="1" ht="21.6" x14ac:dyDescent="0.3">
      <c r="A261" s="16" t="s">
        <v>580</v>
      </c>
      <c r="B261" s="17" t="s">
        <v>517</v>
      </c>
      <c r="C261" s="568" t="s">
        <v>116</v>
      </c>
      <c r="D261" s="568"/>
      <c r="E261" s="568"/>
      <c r="F261" s="16" t="s">
        <v>67</v>
      </c>
      <c r="G261" s="18">
        <v>0.38500000000000001</v>
      </c>
      <c r="H261" s="55">
        <f t="shared" si="12"/>
        <v>0</v>
      </c>
      <c r="I261" s="55">
        <f t="shared" si="13"/>
        <v>0</v>
      </c>
      <c r="J261" s="19">
        <v>0</v>
      </c>
      <c r="K261" s="20">
        <f t="shared" si="14"/>
        <v>77606.78</v>
      </c>
      <c r="L261" s="20">
        <f t="shared" si="15"/>
        <v>29878.61</v>
      </c>
      <c r="M261" s="19">
        <v>35854.33</v>
      </c>
      <c r="BE261" s="14"/>
      <c r="BF261" s="15"/>
      <c r="BG261" s="21" t="s">
        <v>116</v>
      </c>
      <c r="BH261" s="12"/>
      <c r="BI261" s="41"/>
      <c r="BJ261" s="12"/>
    </row>
    <row r="262" spans="1:62" s="3" customFormat="1" ht="14.4" x14ac:dyDescent="0.3">
      <c r="A262" s="16" t="s">
        <v>581</v>
      </c>
      <c r="B262" s="17" t="s">
        <v>582</v>
      </c>
      <c r="C262" s="568" t="s">
        <v>583</v>
      </c>
      <c r="D262" s="568"/>
      <c r="E262" s="568"/>
      <c r="F262" s="16" t="s">
        <v>67</v>
      </c>
      <c r="G262" s="18">
        <v>2.3E-2</v>
      </c>
      <c r="H262" s="55">
        <f t="shared" si="12"/>
        <v>0</v>
      </c>
      <c r="I262" s="55">
        <f t="shared" si="13"/>
        <v>0</v>
      </c>
      <c r="J262" s="19">
        <v>0</v>
      </c>
      <c r="K262" s="20">
        <f t="shared" si="14"/>
        <v>282863.48</v>
      </c>
      <c r="L262" s="20">
        <f t="shared" si="15"/>
        <v>6505.86</v>
      </c>
      <c r="M262" s="19">
        <v>7807.03</v>
      </c>
      <c r="O262" s="54"/>
      <c r="BE262" s="14"/>
      <c r="BF262" s="15"/>
      <c r="BG262" s="21" t="s">
        <v>583</v>
      </c>
      <c r="BH262" s="12"/>
      <c r="BI262" s="41"/>
      <c r="BJ262" s="12"/>
    </row>
    <row r="263" spans="1:62" s="287" customFormat="1" ht="20.25" customHeight="1" x14ac:dyDescent="0.3">
      <c r="A263" s="578" t="s">
        <v>57</v>
      </c>
      <c r="B263" s="579"/>
      <c r="C263" s="579"/>
      <c r="D263" s="579"/>
      <c r="E263" s="579"/>
      <c r="F263" s="579"/>
      <c r="G263" s="579"/>
      <c r="H263" s="312"/>
      <c r="I263" s="296">
        <f>SUM(I11:I262)</f>
        <v>1158399.3700000001</v>
      </c>
      <c r="J263" s="297">
        <f>SUM(J11:J262)</f>
        <v>1390079.2</v>
      </c>
      <c r="K263" s="296"/>
      <c r="L263" s="298">
        <f>SUM(L11:L262)</f>
        <v>2483756.13</v>
      </c>
      <c r="M263" s="299">
        <f>SUM(M11:M262)</f>
        <v>2980507.31</v>
      </c>
    </row>
    <row r="264" spans="1:62" s="289" customFormat="1" ht="20.25" customHeight="1" thickBot="1" x14ac:dyDescent="0.35">
      <c r="A264" s="571" t="s">
        <v>5737</v>
      </c>
      <c r="B264" s="572"/>
      <c r="C264" s="572"/>
      <c r="D264" s="572"/>
      <c r="E264" s="572"/>
      <c r="F264" s="572"/>
      <c r="G264" s="572"/>
      <c r="H264" s="288"/>
      <c r="I264" s="581">
        <f>I263+L263</f>
        <v>3642155.5</v>
      </c>
      <c r="J264" s="582"/>
      <c r="K264" s="582"/>
      <c r="L264" s="582"/>
      <c r="M264" s="583"/>
    </row>
    <row r="265" spans="1:62" s="289" customFormat="1" ht="20.25" customHeight="1" thickBot="1" x14ac:dyDescent="0.35">
      <c r="A265" s="571" t="s">
        <v>5738</v>
      </c>
      <c r="B265" s="572"/>
      <c r="C265" s="572"/>
      <c r="D265" s="572"/>
      <c r="E265" s="572"/>
      <c r="F265" s="572"/>
      <c r="G265" s="572"/>
      <c r="H265" s="288"/>
      <c r="I265" s="573">
        <f>J263+M263</f>
        <v>4370586.51</v>
      </c>
      <c r="J265" s="574"/>
      <c r="K265" s="574"/>
      <c r="L265" s="574"/>
      <c r="M265" s="575"/>
    </row>
  </sheetData>
  <autoFilter ref="A9:BS265" xr:uid="{00000000-0001-0000-0300-000000000000}">
    <filterColumn colId="2" showButton="0"/>
    <filterColumn colId="3" showButton="0"/>
  </autoFilter>
  <mergeCells count="265">
    <mergeCell ref="A2:M2"/>
    <mergeCell ref="A3:M3"/>
    <mergeCell ref="A4:M4"/>
    <mergeCell ref="C14:E14"/>
    <mergeCell ref="C16:E16"/>
    <mergeCell ref="C18:E18"/>
    <mergeCell ref="A17:G17"/>
    <mergeCell ref="A15:G15"/>
    <mergeCell ref="C12:E12"/>
    <mergeCell ref="A13:G13"/>
    <mergeCell ref="A11:G11"/>
    <mergeCell ref="A5:M5"/>
    <mergeCell ref="C6:G6"/>
    <mergeCell ref="C8:E8"/>
    <mergeCell ref="C9:E9"/>
    <mergeCell ref="C29:E29"/>
    <mergeCell ref="C30:E30"/>
    <mergeCell ref="C31:E31"/>
    <mergeCell ref="C32:E32"/>
    <mergeCell ref="C24:E24"/>
    <mergeCell ref="C25:E25"/>
    <mergeCell ref="C26:E26"/>
    <mergeCell ref="C28:E28"/>
    <mergeCell ref="C19:E19"/>
    <mergeCell ref="C20:E20"/>
    <mergeCell ref="C23:E23"/>
    <mergeCell ref="A22:G22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49:E49"/>
    <mergeCell ref="C50:E50"/>
    <mergeCell ref="C52:E52"/>
    <mergeCell ref="C53:E53"/>
    <mergeCell ref="C44:E44"/>
    <mergeCell ref="C45:E45"/>
    <mergeCell ref="C46:E46"/>
    <mergeCell ref="C47:E47"/>
    <mergeCell ref="C48:E48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69:E69"/>
    <mergeCell ref="C70:E70"/>
    <mergeCell ref="C71:E71"/>
    <mergeCell ref="C72:E72"/>
    <mergeCell ref="C73:E73"/>
    <mergeCell ref="C64:E64"/>
    <mergeCell ref="C65:E65"/>
    <mergeCell ref="C67:E67"/>
    <mergeCell ref="C68:E68"/>
    <mergeCell ref="C84:E84"/>
    <mergeCell ref="C85:E85"/>
    <mergeCell ref="C86:E86"/>
    <mergeCell ref="C87:E87"/>
    <mergeCell ref="C79:E79"/>
    <mergeCell ref="C80:E80"/>
    <mergeCell ref="C82:E82"/>
    <mergeCell ref="C83:E83"/>
    <mergeCell ref="C76:E76"/>
    <mergeCell ref="C77:E77"/>
    <mergeCell ref="C78:E78"/>
    <mergeCell ref="C99:E99"/>
    <mergeCell ref="C100:E100"/>
    <mergeCell ref="C101:E101"/>
    <mergeCell ref="C102:E102"/>
    <mergeCell ref="C103:E103"/>
    <mergeCell ref="C94:E94"/>
    <mergeCell ref="C98:E98"/>
    <mergeCell ref="A97:G97"/>
    <mergeCell ref="C89:E89"/>
    <mergeCell ref="C90:E90"/>
    <mergeCell ref="C91:E91"/>
    <mergeCell ref="C92:E92"/>
    <mergeCell ref="C93:E93"/>
    <mergeCell ref="A114:G114"/>
    <mergeCell ref="C109:E109"/>
    <mergeCell ref="C110:E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119:E119"/>
    <mergeCell ref="C120:E120"/>
    <mergeCell ref="C121:E121"/>
    <mergeCell ref="C123:E123"/>
    <mergeCell ref="A122:G122"/>
    <mergeCell ref="C115:E115"/>
    <mergeCell ref="C116:E116"/>
    <mergeCell ref="C117:E117"/>
    <mergeCell ref="C118:E118"/>
    <mergeCell ref="C130:E130"/>
    <mergeCell ref="C131:E131"/>
    <mergeCell ref="C132:E132"/>
    <mergeCell ref="C133:E133"/>
    <mergeCell ref="A129:G129"/>
    <mergeCell ref="C124:E124"/>
    <mergeCell ref="C125:E125"/>
    <mergeCell ref="C126:E126"/>
    <mergeCell ref="C127:E127"/>
    <mergeCell ref="C128:E128"/>
    <mergeCell ref="A144:G144"/>
    <mergeCell ref="C139:E139"/>
    <mergeCell ref="C140:E140"/>
    <mergeCell ref="C141:E141"/>
    <mergeCell ref="C143:E143"/>
    <mergeCell ref="A142:G142"/>
    <mergeCell ref="C134:E134"/>
    <mergeCell ref="C136:E136"/>
    <mergeCell ref="C137:E137"/>
    <mergeCell ref="C138:E138"/>
    <mergeCell ref="A135:G135"/>
    <mergeCell ref="A154:G154"/>
    <mergeCell ref="C149:E149"/>
    <mergeCell ref="C151:E151"/>
    <mergeCell ref="C152:E152"/>
    <mergeCell ref="C153:E153"/>
    <mergeCell ref="A150:G150"/>
    <mergeCell ref="C145:E145"/>
    <mergeCell ref="C146:E146"/>
    <mergeCell ref="C147:E147"/>
    <mergeCell ref="C148:E148"/>
    <mergeCell ref="C159:E159"/>
    <mergeCell ref="C160:E160"/>
    <mergeCell ref="C162:E162"/>
    <mergeCell ref="C163:E163"/>
    <mergeCell ref="A161:G161"/>
    <mergeCell ref="C156:E156"/>
    <mergeCell ref="C157:E157"/>
    <mergeCell ref="C158:E158"/>
    <mergeCell ref="A155:G155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A168:G168"/>
    <mergeCell ref="A167:G167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89:E189"/>
    <mergeCell ref="C190:E190"/>
    <mergeCell ref="C191:E191"/>
    <mergeCell ref="C193:E193"/>
    <mergeCell ref="A192:G192"/>
    <mergeCell ref="C184:E184"/>
    <mergeCell ref="C186:E186"/>
    <mergeCell ref="C187:E187"/>
    <mergeCell ref="C188:E188"/>
    <mergeCell ref="A185:G185"/>
    <mergeCell ref="A204:G204"/>
    <mergeCell ref="C199:E199"/>
    <mergeCell ref="C200:E200"/>
    <mergeCell ref="C201:E201"/>
    <mergeCell ref="C203:E203"/>
    <mergeCell ref="A202:G202"/>
    <mergeCell ref="C194:E194"/>
    <mergeCell ref="C195:E195"/>
    <mergeCell ref="C196:E196"/>
    <mergeCell ref="C197:E197"/>
    <mergeCell ref="A198:G198"/>
    <mergeCell ref="A214:G214"/>
    <mergeCell ref="C209:E209"/>
    <mergeCell ref="C211:E211"/>
    <mergeCell ref="C212:E212"/>
    <mergeCell ref="C213:E213"/>
    <mergeCell ref="A210:G210"/>
    <mergeCell ref="C205:E205"/>
    <mergeCell ref="C206:E206"/>
    <mergeCell ref="C207:E207"/>
    <mergeCell ref="C208:E208"/>
    <mergeCell ref="C219:E219"/>
    <mergeCell ref="C220:E220"/>
    <mergeCell ref="C222:E222"/>
    <mergeCell ref="C223:E223"/>
    <mergeCell ref="A221:G221"/>
    <mergeCell ref="C216:E216"/>
    <mergeCell ref="C217:E217"/>
    <mergeCell ref="C218:E218"/>
    <mergeCell ref="A215:G215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A228:G228"/>
    <mergeCell ref="A227:G227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6:E246"/>
    <mergeCell ref="C247:E247"/>
    <mergeCell ref="C248:E248"/>
    <mergeCell ref="A245:G245"/>
    <mergeCell ref="I264:M264"/>
    <mergeCell ref="A265:G265"/>
    <mergeCell ref="I265:M265"/>
    <mergeCell ref="A263:G263"/>
    <mergeCell ref="A96:G96"/>
    <mergeCell ref="A21:G21"/>
    <mergeCell ref="A10:G10"/>
    <mergeCell ref="A95:G95"/>
    <mergeCell ref="A88:G88"/>
    <mergeCell ref="A81:G81"/>
    <mergeCell ref="A75:G75"/>
    <mergeCell ref="A74:G74"/>
    <mergeCell ref="A66:G66"/>
    <mergeCell ref="A51:G51"/>
    <mergeCell ref="A33:G33"/>
    <mergeCell ref="A27:G27"/>
    <mergeCell ref="A264:G264"/>
    <mergeCell ref="C259:E259"/>
    <mergeCell ref="C260:E260"/>
    <mergeCell ref="C261:E261"/>
    <mergeCell ref="C262:E262"/>
    <mergeCell ref="C254:E254"/>
    <mergeCell ref="C255:E255"/>
    <mergeCell ref="C256:E256"/>
  </mergeCells>
  <printOptions horizontalCentered="1"/>
  <pageMargins left="0.39370077848434498" right="0.39370077848434498" top="0.35433071851730302" bottom="0.31496062874794001" header="0.118110239505768" footer="0.118110239505768"/>
  <pageSetup paperSize="9" scale="91" fitToHeight="0" orientation="landscape" r:id="rId1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36">
    <tabColor theme="8"/>
    <pageSetUpPr fitToPage="1"/>
  </sheetPr>
  <dimension ref="A1:BM102"/>
  <sheetViews>
    <sheetView topLeftCell="A97" workbookViewId="0">
      <selection activeCell="J11" sqref="J11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8" width="17.5546875" style="1" customWidth="1"/>
    <col min="9" max="13" width="21.554687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78" t="s">
        <v>5557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60" s="3" customFormat="1" ht="28.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60" s="3" customFormat="1" ht="14.4" x14ac:dyDescent="0.3">
      <c r="A4" s="588" t="s">
        <v>966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AF4" s="6" t="s">
        <v>966</v>
      </c>
      <c r="AG4" s="6" t="s">
        <v>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  <c r="AS4" s="6" t="s">
        <v>1</v>
      </c>
      <c r="AT4" s="6" t="s">
        <v>1</v>
      </c>
    </row>
    <row r="5" spans="1:60" s="3" customFormat="1" ht="15.75" customHeight="1" x14ac:dyDescent="0.3">
      <c r="A5" s="576" t="s">
        <v>4</v>
      </c>
      <c r="B5" s="576"/>
      <c r="C5" s="576"/>
      <c r="D5" s="576"/>
      <c r="E5" s="576"/>
      <c r="F5" s="576"/>
      <c r="G5" s="576"/>
      <c r="H5" s="576"/>
      <c r="I5" s="576"/>
      <c r="J5" s="576"/>
      <c r="K5" s="576"/>
      <c r="L5" s="576"/>
      <c r="M5" s="576"/>
    </row>
    <row r="6" spans="1:60" s="3" customFormat="1" ht="14.4" x14ac:dyDescent="0.3">
      <c r="A6" s="4"/>
      <c r="B6" s="8" t="s">
        <v>5</v>
      </c>
      <c r="C6" s="577" t="s">
        <v>967</v>
      </c>
      <c r="D6" s="577"/>
      <c r="E6" s="577"/>
      <c r="F6" s="577"/>
      <c r="G6" s="577"/>
      <c r="H6" s="11"/>
      <c r="I6" s="46"/>
      <c r="J6" s="9"/>
      <c r="K6" s="9"/>
      <c r="L6" s="9"/>
      <c r="M6" s="9"/>
    </row>
    <row r="7" spans="1:60" s="3" customFormat="1" ht="15" thickBot="1" x14ac:dyDescent="0.35">
      <c r="A7" s="13"/>
    </row>
    <row r="8" spans="1:60" s="286" customFormat="1" ht="52.5" customHeight="1" x14ac:dyDescent="0.3">
      <c r="A8" s="338" t="s">
        <v>7</v>
      </c>
      <c r="B8" s="281" t="s">
        <v>8</v>
      </c>
      <c r="C8" s="584" t="s">
        <v>9</v>
      </c>
      <c r="D8" s="585"/>
      <c r="E8" s="586"/>
      <c r="F8" s="280" t="s">
        <v>10</v>
      </c>
      <c r="G8" s="281" t="s">
        <v>11</v>
      </c>
      <c r="H8" s="282" t="s">
        <v>5733</v>
      </c>
      <c r="I8" s="282" t="s">
        <v>5739</v>
      </c>
      <c r="J8" s="283" t="s">
        <v>5735</v>
      </c>
      <c r="K8" s="282" t="s">
        <v>5734</v>
      </c>
      <c r="L8" s="284" t="s">
        <v>5740</v>
      </c>
      <c r="M8" s="285" t="s">
        <v>5736</v>
      </c>
    </row>
    <row r="9" spans="1:60" s="3" customFormat="1" ht="15" thickBot="1" x14ac:dyDescent="0.35">
      <c r="A9" s="73">
        <v>1</v>
      </c>
      <c r="B9" s="274">
        <v>2</v>
      </c>
      <c r="C9" s="592">
        <v>3</v>
      </c>
      <c r="D9" s="592"/>
      <c r="E9" s="592"/>
      <c r="F9" s="75">
        <v>4</v>
      </c>
      <c r="G9" s="274">
        <v>5</v>
      </c>
      <c r="H9" s="274">
        <v>6</v>
      </c>
      <c r="I9" s="305" t="s">
        <v>47</v>
      </c>
      <c r="J9" s="76" t="s">
        <v>52</v>
      </c>
      <c r="K9" s="76" t="s">
        <v>55</v>
      </c>
      <c r="L9" s="276" t="s">
        <v>56</v>
      </c>
      <c r="M9" s="77" t="s">
        <v>162</v>
      </c>
    </row>
    <row r="10" spans="1:60" s="3" customFormat="1" ht="15" customHeight="1" x14ac:dyDescent="0.3">
      <c r="A10" s="601" t="s">
        <v>968</v>
      </c>
      <c r="B10" s="602"/>
      <c r="C10" s="602"/>
      <c r="D10" s="602"/>
      <c r="E10" s="602"/>
      <c r="F10" s="602"/>
      <c r="G10" s="602"/>
      <c r="H10" s="79"/>
      <c r="I10" s="79"/>
      <c r="J10" s="79"/>
      <c r="K10" s="79"/>
      <c r="L10" s="79"/>
      <c r="M10" s="80"/>
      <c r="BE10" s="14" t="s">
        <v>968</v>
      </c>
    </row>
    <row r="11" spans="1:60" s="3" customFormat="1" ht="31.5" customHeight="1" x14ac:dyDescent="0.3">
      <c r="A11" s="603" t="s">
        <v>969</v>
      </c>
      <c r="B11" s="604"/>
      <c r="C11" s="604"/>
      <c r="D11" s="604"/>
      <c r="E11" s="604"/>
      <c r="F11" s="604"/>
      <c r="G11" s="604"/>
      <c r="H11" s="59"/>
      <c r="I11" s="59"/>
      <c r="J11" s="59"/>
      <c r="K11" s="59"/>
      <c r="L11" s="59"/>
      <c r="M11" s="60"/>
      <c r="BE11" s="14"/>
      <c r="BF11" s="15" t="s">
        <v>969</v>
      </c>
    </row>
    <row r="12" spans="1:60" s="3" customFormat="1" ht="21.6" x14ac:dyDescent="0.3">
      <c r="A12" s="16" t="s">
        <v>15</v>
      </c>
      <c r="B12" s="17" t="s">
        <v>378</v>
      </c>
      <c r="C12" s="661" t="s">
        <v>379</v>
      </c>
      <c r="D12" s="568"/>
      <c r="E12" s="568"/>
      <c r="F12" s="16" t="s">
        <v>67</v>
      </c>
      <c r="G12" s="30">
        <v>23.05</v>
      </c>
      <c r="H12" s="30">
        <f>I12/G12</f>
        <v>62900.02</v>
      </c>
      <c r="I12" s="30">
        <f>J12/1.2</f>
        <v>1449845.52</v>
      </c>
      <c r="J12" s="19">
        <v>1739814.62</v>
      </c>
      <c r="K12" s="19">
        <f>L12/G12</f>
        <v>85002.45</v>
      </c>
      <c r="L12" s="19">
        <f>M12/1.2</f>
        <v>1959306.48</v>
      </c>
      <c r="M12" s="19">
        <v>2351167.77</v>
      </c>
      <c r="BE12" s="14"/>
      <c r="BF12" s="15"/>
      <c r="BG12" s="21" t="s">
        <v>379</v>
      </c>
    </row>
    <row r="13" spans="1:60" s="3" customFormat="1" ht="20.399999999999999" x14ac:dyDescent="0.3">
      <c r="A13" s="25"/>
      <c r="B13" s="26" t="s">
        <v>380</v>
      </c>
      <c r="C13" s="600" t="s">
        <v>381</v>
      </c>
      <c r="D13" s="600"/>
      <c r="E13" s="600"/>
      <c r="F13" s="27" t="s">
        <v>46</v>
      </c>
      <c r="G13" s="22" t="s">
        <v>970</v>
      </c>
      <c r="H13" s="30"/>
      <c r="I13" s="30"/>
      <c r="J13" s="19"/>
      <c r="K13" s="19"/>
      <c r="L13" s="19"/>
      <c r="M13" s="19"/>
      <c r="BE13" s="14"/>
      <c r="BF13" s="15"/>
      <c r="BG13" s="21"/>
      <c r="BH13" s="12" t="s">
        <v>381</v>
      </c>
    </row>
    <row r="14" spans="1:60" s="3" customFormat="1" ht="20.399999999999999" x14ac:dyDescent="0.3">
      <c r="A14" s="25"/>
      <c r="B14" s="26" t="s">
        <v>383</v>
      </c>
      <c r="C14" s="600" t="s">
        <v>384</v>
      </c>
      <c r="D14" s="600"/>
      <c r="E14" s="600"/>
      <c r="F14" s="27" t="s">
        <v>72</v>
      </c>
      <c r="G14" s="22" t="s">
        <v>971</v>
      </c>
      <c r="H14" s="30"/>
      <c r="I14" s="30"/>
      <c r="J14" s="19"/>
      <c r="K14" s="19"/>
      <c r="L14" s="19"/>
      <c r="M14" s="19"/>
      <c r="BE14" s="14"/>
      <c r="BF14" s="15"/>
      <c r="BG14" s="21"/>
      <c r="BH14" s="12" t="s">
        <v>384</v>
      </c>
    </row>
    <row r="15" spans="1:60" s="3" customFormat="1" ht="20.399999999999999" x14ac:dyDescent="0.3">
      <c r="A15" s="25"/>
      <c r="B15" s="26" t="s">
        <v>273</v>
      </c>
      <c r="C15" s="600" t="s">
        <v>274</v>
      </c>
      <c r="D15" s="600"/>
      <c r="E15" s="600"/>
      <c r="F15" s="27" t="s">
        <v>67</v>
      </c>
      <c r="G15" s="22" t="s">
        <v>972</v>
      </c>
      <c r="H15" s="30"/>
      <c r="I15" s="30"/>
      <c r="J15" s="19"/>
      <c r="K15" s="19"/>
      <c r="L15" s="19"/>
      <c r="M15" s="19"/>
      <c r="BE15" s="14"/>
      <c r="BF15" s="15"/>
      <c r="BG15" s="21"/>
      <c r="BH15" s="12" t="s">
        <v>274</v>
      </c>
    </row>
    <row r="16" spans="1:60" s="3" customFormat="1" ht="20.399999999999999" x14ac:dyDescent="0.3">
      <c r="A16" s="25"/>
      <c r="B16" s="26" t="s">
        <v>387</v>
      </c>
      <c r="C16" s="600" t="s">
        <v>388</v>
      </c>
      <c r="D16" s="600"/>
      <c r="E16" s="600"/>
      <c r="F16" s="27" t="s">
        <v>72</v>
      </c>
      <c r="G16" s="22" t="s">
        <v>973</v>
      </c>
      <c r="H16" s="30"/>
      <c r="I16" s="30"/>
      <c r="J16" s="19"/>
      <c r="K16" s="19"/>
      <c r="L16" s="19"/>
      <c r="M16" s="19"/>
      <c r="BE16" s="14"/>
      <c r="BF16" s="15"/>
      <c r="BG16" s="21"/>
      <c r="BH16" s="12" t="s">
        <v>388</v>
      </c>
    </row>
    <row r="17" spans="1:62" s="3" customFormat="1" ht="20.399999999999999" x14ac:dyDescent="0.3">
      <c r="A17" s="25"/>
      <c r="B17" s="26" t="s">
        <v>73</v>
      </c>
      <c r="C17" s="600" t="s">
        <v>74</v>
      </c>
      <c r="D17" s="600"/>
      <c r="E17" s="600"/>
      <c r="F17" s="27" t="s">
        <v>67</v>
      </c>
      <c r="G17" s="22" t="s">
        <v>974</v>
      </c>
      <c r="H17" s="30"/>
      <c r="I17" s="30"/>
      <c r="J17" s="19"/>
      <c r="K17" s="19"/>
      <c r="L17" s="19"/>
      <c r="M17" s="19"/>
      <c r="BE17" s="14"/>
      <c r="BF17" s="15"/>
      <c r="BG17" s="21"/>
      <c r="BH17" s="12" t="s">
        <v>74</v>
      </c>
    </row>
    <row r="18" spans="1:62" s="3" customFormat="1" ht="20.399999999999999" x14ac:dyDescent="0.3">
      <c r="A18" s="25"/>
      <c r="B18" s="26" t="s">
        <v>391</v>
      </c>
      <c r="C18" s="600" t="s">
        <v>392</v>
      </c>
      <c r="D18" s="600"/>
      <c r="E18" s="600"/>
      <c r="F18" s="27" t="s">
        <v>67</v>
      </c>
      <c r="G18" s="22" t="s">
        <v>975</v>
      </c>
      <c r="H18" s="30"/>
      <c r="I18" s="30"/>
      <c r="J18" s="19"/>
      <c r="K18" s="19"/>
      <c r="L18" s="19"/>
      <c r="M18" s="19"/>
      <c r="BE18" s="14"/>
      <c r="BF18" s="15"/>
      <c r="BG18" s="21"/>
      <c r="BH18" s="12" t="s">
        <v>392</v>
      </c>
    </row>
    <row r="19" spans="1:62" s="3" customFormat="1" ht="20.399999999999999" x14ac:dyDescent="0.3">
      <c r="A19" s="36" t="s">
        <v>139</v>
      </c>
      <c r="B19" s="37" t="s">
        <v>394</v>
      </c>
      <c r="C19" s="599" t="s">
        <v>395</v>
      </c>
      <c r="D19" s="599"/>
      <c r="E19" s="599"/>
      <c r="F19" s="38" t="s">
        <v>67</v>
      </c>
      <c r="G19" s="39" t="s">
        <v>976</v>
      </c>
      <c r="H19" s="30"/>
      <c r="I19" s="30"/>
      <c r="J19" s="19"/>
      <c r="K19" s="19"/>
      <c r="L19" s="19"/>
      <c r="M19" s="19"/>
      <c r="BE19" s="14"/>
      <c r="BF19" s="15"/>
      <c r="BG19" s="21"/>
      <c r="BH19" s="12"/>
      <c r="BI19" s="41" t="s">
        <v>395</v>
      </c>
    </row>
    <row r="20" spans="1:62" s="3" customFormat="1" ht="31.8" x14ac:dyDescent="0.3">
      <c r="A20" s="25"/>
      <c r="B20" s="26" t="s">
        <v>397</v>
      </c>
      <c r="C20" s="600" t="s">
        <v>398</v>
      </c>
      <c r="D20" s="600"/>
      <c r="E20" s="600"/>
      <c r="F20" s="27" t="s">
        <v>67</v>
      </c>
      <c r="G20" s="22" t="s">
        <v>977</v>
      </c>
      <c r="H20" s="30"/>
      <c r="I20" s="30"/>
      <c r="J20" s="19"/>
      <c r="K20" s="19"/>
      <c r="L20" s="19"/>
      <c r="M20" s="19"/>
      <c r="BE20" s="14"/>
      <c r="BF20" s="15"/>
      <c r="BG20" s="21"/>
      <c r="BH20" s="12" t="s">
        <v>398</v>
      </c>
      <c r="BI20" s="41"/>
    </row>
    <row r="21" spans="1:62" s="3" customFormat="1" ht="42" x14ac:dyDescent="0.3">
      <c r="A21" s="25"/>
      <c r="B21" s="26" t="s">
        <v>400</v>
      </c>
      <c r="C21" s="600" t="s">
        <v>401</v>
      </c>
      <c r="D21" s="600"/>
      <c r="E21" s="600"/>
      <c r="F21" s="27" t="s">
        <v>402</v>
      </c>
      <c r="G21" s="22" t="s">
        <v>978</v>
      </c>
      <c r="H21" s="30"/>
      <c r="I21" s="30"/>
      <c r="J21" s="19"/>
      <c r="K21" s="19"/>
      <c r="L21" s="19"/>
      <c r="M21" s="19"/>
      <c r="BE21" s="14"/>
      <c r="BF21" s="15"/>
      <c r="BG21" s="21"/>
      <c r="BH21" s="12" t="s">
        <v>401</v>
      </c>
      <c r="BI21" s="41"/>
    </row>
    <row r="22" spans="1:62" s="3" customFormat="1" ht="21.6" x14ac:dyDescent="0.3">
      <c r="A22" s="25"/>
      <c r="B22" s="26" t="s">
        <v>281</v>
      </c>
      <c r="C22" s="600" t="s">
        <v>282</v>
      </c>
      <c r="D22" s="600"/>
      <c r="E22" s="600"/>
      <c r="F22" s="27" t="s">
        <v>67</v>
      </c>
      <c r="G22" s="22" t="s">
        <v>979</v>
      </c>
      <c r="H22" s="30"/>
      <c r="I22" s="30"/>
      <c r="J22" s="19"/>
      <c r="K22" s="19"/>
      <c r="L22" s="19"/>
      <c r="M22" s="19"/>
      <c r="BE22" s="14"/>
      <c r="BF22" s="15"/>
      <c r="BG22" s="21"/>
      <c r="BH22" s="12" t="s">
        <v>282</v>
      </c>
      <c r="BI22" s="41"/>
    </row>
    <row r="23" spans="1:62" s="3" customFormat="1" ht="20.399999999999999" x14ac:dyDescent="0.3">
      <c r="A23" s="25"/>
      <c r="B23" s="26" t="s">
        <v>405</v>
      </c>
      <c r="C23" s="600" t="s">
        <v>406</v>
      </c>
      <c r="D23" s="600"/>
      <c r="E23" s="600"/>
      <c r="F23" s="27" t="s">
        <v>67</v>
      </c>
      <c r="G23" s="22" t="s">
        <v>980</v>
      </c>
      <c r="H23" s="30"/>
      <c r="I23" s="30"/>
      <c r="J23" s="19"/>
      <c r="K23" s="19"/>
      <c r="L23" s="19"/>
      <c r="M23" s="19"/>
      <c r="BE23" s="14"/>
      <c r="BF23" s="15"/>
      <c r="BG23" s="21"/>
      <c r="BH23" s="12" t="s">
        <v>406</v>
      </c>
      <c r="BI23" s="41"/>
    </row>
    <row r="24" spans="1:62" s="3" customFormat="1" ht="21.6" x14ac:dyDescent="0.3">
      <c r="A24" s="25"/>
      <c r="B24" s="26" t="s">
        <v>408</v>
      </c>
      <c r="C24" s="600" t="s">
        <v>409</v>
      </c>
      <c r="D24" s="600"/>
      <c r="E24" s="600"/>
      <c r="F24" s="27" t="s">
        <v>46</v>
      </c>
      <c r="G24" s="22" t="s">
        <v>981</v>
      </c>
      <c r="H24" s="30"/>
      <c r="I24" s="30"/>
      <c r="J24" s="19"/>
      <c r="K24" s="19"/>
      <c r="L24" s="19"/>
      <c r="M24" s="19"/>
      <c r="BE24" s="14"/>
      <c r="BF24" s="15"/>
      <c r="BG24" s="21"/>
      <c r="BH24" s="12" t="s">
        <v>409</v>
      </c>
      <c r="BI24" s="41"/>
    </row>
    <row r="25" spans="1:62" s="3" customFormat="1" ht="20.399999999999999" x14ac:dyDescent="0.3">
      <c r="A25" s="25"/>
      <c r="B25" s="26" t="s">
        <v>411</v>
      </c>
      <c r="C25" s="600" t="s">
        <v>412</v>
      </c>
      <c r="D25" s="600"/>
      <c r="E25" s="600"/>
      <c r="F25" s="27" t="s">
        <v>67</v>
      </c>
      <c r="G25" s="22" t="s">
        <v>982</v>
      </c>
      <c r="H25" s="30"/>
      <c r="I25" s="30"/>
      <c r="J25" s="19"/>
      <c r="K25" s="19"/>
      <c r="L25" s="19"/>
      <c r="M25" s="19"/>
      <c r="BE25" s="14"/>
      <c r="BF25" s="15"/>
      <c r="BG25" s="21"/>
      <c r="BH25" s="12" t="s">
        <v>412</v>
      </c>
      <c r="BI25" s="41"/>
    </row>
    <row r="26" spans="1:62" s="3" customFormat="1" ht="20.399999999999999" x14ac:dyDescent="0.3">
      <c r="A26" s="25"/>
      <c r="B26" s="26" t="s">
        <v>366</v>
      </c>
      <c r="C26" s="600" t="s">
        <v>367</v>
      </c>
      <c r="D26" s="600"/>
      <c r="E26" s="600"/>
      <c r="F26" s="27" t="s">
        <v>72</v>
      </c>
      <c r="G26" s="22" t="s">
        <v>983</v>
      </c>
      <c r="H26" s="30"/>
      <c r="I26" s="30"/>
      <c r="J26" s="19"/>
      <c r="K26" s="19"/>
      <c r="L26" s="19"/>
      <c r="M26" s="19"/>
      <c r="BE26" s="14"/>
      <c r="BF26" s="15"/>
      <c r="BG26" s="21"/>
      <c r="BH26" s="12" t="s">
        <v>367</v>
      </c>
      <c r="BI26" s="41"/>
    </row>
    <row r="27" spans="1:62" s="3" customFormat="1" ht="21.6" x14ac:dyDescent="0.3">
      <c r="A27" s="25" t="s">
        <v>126</v>
      </c>
      <c r="B27" s="26" t="s">
        <v>415</v>
      </c>
      <c r="C27" s="600" t="s">
        <v>416</v>
      </c>
      <c r="D27" s="600"/>
      <c r="E27" s="600"/>
      <c r="F27" s="27" t="s">
        <v>67</v>
      </c>
      <c r="G27" s="22" t="s">
        <v>976</v>
      </c>
      <c r="H27" s="30"/>
      <c r="I27" s="30"/>
      <c r="J27" s="19"/>
      <c r="K27" s="19"/>
      <c r="L27" s="19"/>
      <c r="M27" s="19"/>
      <c r="BE27" s="14"/>
      <c r="BF27" s="15"/>
      <c r="BG27" s="21"/>
      <c r="BH27" s="12"/>
      <c r="BI27" s="41"/>
      <c r="BJ27" s="12" t="s">
        <v>416</v>
      </c>
    </row>
    <row r="28" spans="1:62" s="3" customFormat="1" ht="15" customHeight="1" x14ac:dyDescent="0.3">
      <c r="A28" s="603" t="s">
        <v>984</v>
      </c>
      <c r="B28" s="604"/>
      <c r="C28" s="604"/>
      <c r="D28" s="604"/>
      <c r="E28" s="604"/>
      <c r="F28" s="604"/>
      <c r="G28" s="604"/>
      <c r="H28" s="440"/>
      <c r="I28" s="440"/>
      <c r="J28" s="437"/>
      <c r="K28" s="437"/>
      <c r="L28" s="437"/>
      <c r="M28" s="437"/>
      <c r="BE28" s="14"/>
      <c r="BF28" s="15" t="s">
        <v>984</v>
      </c>
      <c r="BG28" s="21"/>
      <c r="BH28" s="12"/>
      <c r="BI28" s="41"/>
      <c r="BJ28" s="12"/>
    </row>
    <row r="29" spans="1:62" s="3" customFormat="1" ht="21.6" x14ac:dyDescent="0.3">
      <c r="A29" s="16" t="s">
        <v>20</v>
      </c>
      <c r="B29" s="17" t="s">
        <v>378</v>
      </c>
      <c r="C29" s="568" t="s">
        <v>379</v>
      </c>
      <c r="D29" s="568"/>
      <c r="E29" s="568"/>
      <c r="F29" s="16" t="s">
        <v>67</v>
      </c>
      <c r="G29" s="30">
        <v>0.26</v>
      </c>
      <c r="H29" s="30">
        <f t="shared" ref="H29:H75" si="0">I29/G29</f>
        <v>57181.81</v>
      </c>
      <c r="I29" s="30">
        <f t="shared" ref="I29:I75" si="1">J29/1.2</f>
        <v>14867.27</v>
      </c>
      <c r="J29" s="19">
        <v>17840.72</v>
      </c>
      <c r="K29" s="19">
        <f t="shared" ref="K29:K75" si="2">L29/G29</f>
        <v>77274.960000000006</v>
      </c>
      <c r="L29" s="19">
        <f t="shared" ref="L29:L75" si="3">M29/1.2</f>
        <v>20091.490000000002</v>
      </c>
      <c r="M29" s="19">
        <v>24109.79</v>
      </c>
      <c r="BE29" s="14"/>
      <c r="BF29" s="15"/>
      <c r="BG29" s="21" t="s">
        <v>379</v>
      </c>
      <c r="BH29" s="12"/>
      <c r="BI29" s="41"/>
      <c r="BJ29" s="12"/>
    </row>
    <row r="30" spans="1:62" s="3" customFormat="1" ht="20.399999999999999" x14ac:dyDescent="0.3">
      <c r="A30" s="25"/>
      <c r="B30" s="26" t="s">
        <v>380</v>
      </c>
      <c r="C30" s="600" t="s">
        <v>381</v>
      </c>
      <c r="D30" s="600"/>
      <c r="E30" s="600"/>
      <c r="F30" s="27" t="s">
        <v>46</v>
      </c>
      <c r="G30" s="22" t="s">
        <v>985</v>
      </c>
      <c r="H30" s="30"/>
      <c r="I30" s="30"/>
      <c r="J30" s="19"/>
      <c r="K30" s="19"/>
      <c r="L30" s="19"/>
      <c r="M30" s="19"/>
      <c r="BE30" s="14"/>
      <c r="BF30" s="15"/>
      <c r="BG30" s="21"/>
      <c r="BH30" s="12" t="s">
        <v>381</v>
      </c>
      <c r="BI30" s="41"/>
      <c r="BJ30" s="12"/>
    </row>
    <row r="31" spans="1:62" s="3" customFormat="1" ht="20.399999999999999" x14ac:dyDescent="0.3">
      <c r="A31" s="25"/>
      <c r="B31" s="26" t="s">
        <v>383</v>
      </c>
      <c r="C31" s="600" t="s">
        <v>384</v>
      </c>
      <c r="D31" s="600"/>
      <c r="E31" s="600"/>
      <c r="F31" s="27" t="s">
        <v>72</v>
      </c>
      <c r="G31" s="22" t="s">
        <v>986</v>
      </c>
      <c r="H31" s="30"/>
      <c r="I31" s="30"/>
      <c r="J31" s="19"/>
      <c r="K31" s="19"/>
      <c r="L31" s="19"/>
      <c r="M31" s="19"/>
      <c r="BE31" s="14"/>
      <c r="BF31" s="15"/>
      <c r="BG31" s="21"/>
      <c r="BH31" s="12" t="s">
        <v>384</v>
      </c>
      <c r="BI31" s="41"/>
      <c r="BJ31" s="12"/>
    </row>
    <row r="32" spans="1:62" s="3" customFormat="1" ht="20.399999999999999" x14ac:dyDescent="0.3">
      <c r="A32" s="25"/>
      <c r="B32" s="26" t="s">
        <v>273</v>
      </c>
      <c r="C32" s="600" t="s">
        <v>274</v>
      </c>
      <c r="D32" s="600"/>
      <c r="E32" s="600"/>
      <c r="F32" s="27" t="s">
        <v>67</v>
      </c>
      <c r="G32" s="22" t="s">
        <v>987</v>
      </c>
      <c r="H32" s="30"/>
      <c r="I32" s="30"/>
      <c r="J32" s="19"/>
      <c r="K32" s="19"/>
      <c r="L32" s="19"/>
      <c r="M32" s="19"/>
      <c r="BE32" s="14"/>
      <c r="BF32" s="15"/>
      <c r="BG32" s="21"/>
      <c r="BH32" s="12" t="s">
        <v>274</v>
      </c>
      <c r="BI32" s="41"/>
      <c r="BJ32" s="12"/>
    </row>
    <row r="33" spans="1:62" s="3" customFormat="1" ht="20.399999999999999" x14ac:dyDescent="0.3">
      <c r="A33" s="25"/>
      <c r="B33" s="26" t="s">
        <v>387</v>
      </c>
      <c r="C33" s="600" t="s">
        <v>388</v>
      </c>
      <c r="D33" s="600"/>
      <c r="E33" s="600"/>
      <c r="F33" s="27" t="s">
        <v>72</v>
      </c>
      <c r="G33" s="22" t="s">
        <v>988</v>
      </c>
      <c r="H33" s="30"/>
      <c r="I33" s="30"/>
      <c r="J33" s="19"/>
      <c r="K33" s="19"/>
      <c r="L33" s="19"/>
      <c r="M33" s="19"/>
      <c r="BE33" s="14"/>
      <c r="BF33" s="15"/>
      <c r="BG33" s="21"/>
      <c r="BH33" s="12" t="s">
        <v>388</v>
      </c>
      <c r="BI33" s="41"/>
      <c r="BJ33" s="12"/>
    </row>
    <row r="34" spans="1:62" s="3" customFormat="1" ht="20.399999999999999" x14ac:dyDescent="0.3">
      <c r="A34" s="25"/>
      <c r="B34" s="26" t="s">
        <v>73</v>
      </c>
      <c r="C34" s="600" t="s">
        <v>74</v>
      </c>
      <c r="D34" s="600"/>
      <c r="E34" s="600"/>
      <c r="F34" s="27" t="s">
        <v>67</v>
      </c>
      <c r="G34" s="22" t="s">
        <v>989</v>
      </c>
      <c r="H34" s="30"/>
      <c r="I34" s="30"/>
      <c r="J34" s="19"/>
      <c r="K34" s="19"/>
      <c r="L34" s="19"/>
      <c r="M34" s="19"/>
      <c r="BE34" s="14"/>
      <c r="BF34" s="15"/>
      <c r="BG34" s="21"/>
      <c r="BH34" s="12" t="s">
        <v>74</v>
      </c>
      <c r="BI34" s="41"/>
      <c r="BJ34" s="12"/>
    </row>
    <row r="35" spans="1:62" s="3" customFormat="1" ht="20.399999999999999" x14ac:dyDescent="0.3">
      <c r="A35" s="25"/>
      <c r="B35" s="26" t="s">
        <v>391</v>
      </c>
      <c r="C35" s="600" t="s">
        <v>392</v>
      </c>
      <c r="D35" s="600"/>
      <c r="E35" s="600"/>
      <c r="F35" s="27" t="s">
        <v>67</v>
      </c>
      <c r="G35" s="22" t="s">
        <v>990</v>
      </c>
      <c r="H35" s="30"/>
      <c r="I35" s="30"/>
      <c r="J35" s="19"/>
      <c r="K35" s="19"/>
      <c r="L35" s="19"/>
      <c r="M35" s="19"/>
      <c r="BE35" s="14"/>
      <c r="BF35" s="15"/>
      <c r="BG35" s="21"/>
      <c r="BH35" s="12" t="s">
        <v>392</v>
      </c>
      <c r="BI35" s="41"/>
      <c r="BJ35" s="12"/>
    </row>
    <row r="36" spans="1:62" s="3" customFormat="1" ht="20.399999999999999" x14ac:dyDescent="0.3">
      <c r="A36" s="36" t="s">
        <v>139</v>
      </c>
      <c r="B36" s="37" t="s">
        <v>394</v>
      </c>
      <c r="C36" s="599" t="s">
        <v>395</v>
      </c>
      <c r="D36" s="599"/>
      <c r="E36" s="599"/>
      <c r="F36" s="38" t="s">
        <v>67</v>
      </c>
      <c r="G36" s="39" t="s">
        <v>991</v>
      </c>
      <c r="H36" s="30"/>
      <c r="I36" s="30"/>
      <c r="J36" s="19"/>
      <c r="K36" s="19"/>
      <c r="L36" s="19"/>
      <c r="M36" s="19"/>
      <c r="BE36" s="14"/>
      <c r="BF36" s="15"/>
      <c r="BG36" s="21"/>
      <c r="BH36" s="12"/>
      <c r="BI36" s="41" t="s">
        <v>395</v>
      </c>
      <c r="BJ36" s="12"/>
    </row>
    <row r="37" spans="1:62" s="3" customFormat="1" ht="31.8" x14ac:dyDescent="0.3">
      <c r="A37" s="25"/>
      <c r="B37" s="26" t="s">
        <v>397</v>
      </c>
      <c r="C37" s="600" t="s">
        <v>398</v>
      </c>
      <c r="D37" s="600"/>
      <c r="E37" s="600"/>
      <c r="F37" s="27" t="s">
        <v>67</v>
      </c>
      <c r="G37" s="22" t="s">
        <v>992</v>
      </c>
      <c r="H37" s="30"/>
      <c r="I37" s="30"/>
      <c r="J37" s="19"/>
      <c r="K37" s="19"/>
      <c r="L37" s="19"/>
      <c r="M37" s="19"/>
      <c r="BE37" s="14"/>
      <c r="BF37" s="15"/>
      <c r="BG37" s="21"/>
      <c r="BH37" s="12" t="s">
        <v>398</v>
      </c>
      <c r="BI37" s="41"/>
      <c r="BJ37" s="12"/>
    </row>
    <row r="38" spans="1:62" s="3" customFormat="1" ht="42" x14ac:dyDescent="0.3">
      <c r="A38" s="25"/>
      <c r="B38" s="26" t="s">
        <v>400</v>
      </c>
      <c r="C38" s="600" t="s">
        <v>401</v>
      </c>
      <c r="D38" s="600"/>
      <c r="E38" s="600"/>
      <c r="F38" s="27" t="s">
        <v>402</v>
      </c>
      <c r="G38" s="22" t="s">
        <v>993</v>
      </c>
      <c r="H38" s="30"/>
      <c r="I38" s="30"/>
      <c r="J38" s="19"/>
      <c r="K38" s="19"/>
      <c r="L38" s="19"/>
      <c r="M38" s="19"/>
      <c r="BE38" s="14"/>
      <c r="BF38" s="15"/>
      <c r="BG38" s="21"/>
      <c r="BH38" s="12" t="s">
        <v>401</v>
      </c>
      <c r="BI38" s="41"/>
      <c r="BJ38" s="12"/>
    </row>
    <row r="39" spans="1:62" s="3" customFormat="1" ht="21.6" x14ac:dyDescent="0.3">
      <c r="A39" s="25"/>
      <c r="B39" s="26" t="s">
        <v>281</v>
      </c>
      <c r="C39" s="600" t="s">
        <v>282</v>
      </c>
      <c r="D39" s="600"/>
      <c r="E39" s="600"/>
      <c r="F39" s="27" t="s">
        <v>67</v>
      </c>
      <c r="G39" s="22" t="s">
        <v>994</v>
      </c>
      <c r="H39" s="30"/>
      <c r="I39" s="30"/>
      <c r="J39" s="19"/>
      <c r="K39" s="19"/>
      <c r="L39" s="19"/>
      <c r="M39" s="19"/>
      <c r="BE39" s="14"/>
      <c r="BF39" s="15"/>
      <c r="BG39" s="21"/>
      <c r="BH39" s="12" t="s">
        <v>282</v>
      </c>
      <c r="BI39" s="41"/>
      <c r="BJ39" s="12"/>
    </row>
    <row r="40" spans="1:62" s="3" customFormat="1" ht="20.399999999999999" x14ac:dyDescent="0.3">
      <c r="A40" s="25"/>
      <c r="B40" s="26" t="s">
        <v>405</v>
      </c>
      <c r="C40" s="600" t="s">
        <v>406</v>
      </c>
      <c r="D40" s="600"/>
      <c r="E40" s="600"/>
      <c r="F40" s="27" t="s">
        <v>67</v>
      </c>
      <c r="G40" s="22" t="s">
        <v>995</v>
      </c>
      <c r="H40" s="30"/>
      <c r="I40" s="30"/>
      <c r="J40" s="19"/>
      <c r="K40" s="19"/>
      <c r="L40" s="19"/>
      <c r="M40" s="19"/>
      <c r="BE40" s="14"/>
      <c r="BF40" s="15"/>
      <c r="BG40" s="21"/>
      <c r="BH40" s="12" t="s">
        <v>406</v>
      </c>
      <c r="BI40" s="41"/>
      <c r="BJ40" s="12"/>
    </row>
    <row r="41" spans="1:62" s="3" customFormat="1" ht="21.6" x14ac:dyDescent="0.3">
      <c r="A41" s="25"/>
      <c r="B41" s="26" t="s">
        <v>408</v>
      </c>
      <c r="C41" s="600" t="s">
        <v>409</v>
      </c>
      <c r="D41" s="600"/>
      <c r="E41" s="600"/>
      <c r="F41" s="27" t="s">
        <v>46</v>
      </c>
      <c r="G41" s="22" t="s">
        <v>996</v>
      </c>
      <c r="H41" s="30"/>
      <c r="I41" s="30"/>
      <c r="J41" s="19"/>
      <c r="K41" s="19"/>
      <c r="L41" s="19"/>
      <c r="M41" s="19"/>
      <c r="BE41" s="14"/>
      <c r="BF41" s="15"/>
      <c r="BG41" s="21"/>
      <c r="BH41" s="12" t="s">
        <v>409</v>
      </c>
      <c r="BI41" s="41"/>
      <c r="BJ41" s="12"/>
    </row>
    <row r="42" spans="1:62" s="3" customFormat="1" ht="20.399999999999999" x14ac:dyDescent="0.3">
      <c r="A42" s="25"/>
      <c r="B42" s="26" t="s">
        <v>411</v>
      </c>
      <c r="C42" s="600" t="s">
        <v>412</v>
      </c>
      <c r="D42" s="600"/>
      <c r="E42" s="600"/>
      <c r="F42" s="27" t="s">
        <v>67</v>
      </c>
      <c r="G42" s="22" t="s">
        <v>997</v>
      </c>
      <c r="H42" s="30"/>
      <c r="I42" s="30"/>
      <c r="J42" s="19"/>
      <c r="K42" s="19"/>
      <c r="L42" s="19"/>
      <c r="M42" s="19"/>
      <c r="BE42" s="14"/>
      <c r="BF42" s="15"/>
      <c r="BG42" s="21"/>
      <c r="BH42" s="12" t="s">
        <v>412</v>
      </c>
      <c r="BI42" s="41"/>
      <c r="BJ42" s="12"/>
    </row>
    <row r="43" spans="1:62" s="3" customFormat="1" ht="20.399999999999999" x14ac:dyDescent="0.3">
      <c r="A43" s="25"/>
      <c r="B43" s="26" t="s">
        <v>366</v>
      </c>
      <c r="C43" s="600" t="s">
        <v>367</v>
      </c>
      <c r="D43" s="600"/>
      <c r="E43" s="600"/>
      <c r="F43" s="27" t="s">
        <v>72</v>
      </c>
      <c r="G43" s="22" t="s">
        <v>998</v>
      </c>
      <c r="H43" s="30"/>
      <c r="I43" s="30"/>
      <c r="J43" s="19"/>
      <c r="K43" s="19"/>
      <c r="L43" s="19"/>
      <c r="M43" s="19"/>
      <c r="BE43" s="14"/>
      <c r="BF43" s="15"/>
      <c r="BG43" s="21"/>
      <c r="BH43" s="12" t="s">
        <v>367</v>
      </c>
      <c r="BI43" s="41"/>
      <c r="BJ43" s="12"/>
    </row>
    <row r="44" spans="1:62" s="3" customFormat="1" ht="21.6" x14ac:dyDescent="0.3">
      <c r="A44" s="25" t="s">
        <v>126</v>
      </c>
      <c r="B44" s="26" t="s">
        <v>415</v>
      </c>
      <c r="C44" s="600" t="s">
        <v>416</v>
      </c>
      <c r="D44" s="600"/>
      <c r="E44" s="600"/>
      <c r="F44" s="27" t="s">
        <v>67</v>
      </c>
      <c r="G44" s="22" t="s">
        <v>991</v>
      </c>
      <c r="H44" s="30"/>
      <c r="I44" s="30"/>
      <c r="J44" s="19"/>
      <c r="K44" s="19"/>
      <c r="L44" s="19"/>
      <c r="M44" s="19"/>
      <c r="BE44" s="14"/>
      <c r="BF44" s="15"/>
      <c r="BG44" s="21"/>
      <c r="BH44" s="12"/>
      <c r="BI44" s="41"/>
      <c r="BJ44" s="12" t="s">
        <v>416</v>
      </c>
    </row>
    <row r="45" spans="1:62" s="3" customFormat="1" ht="15" customHeight="1" x14ac:dyDescent="0.3">
      <c r="A45" s="603" t="s">
        <v>999</v>
      </c>
      <c r="B45" s="604"/>
      <c r="C45" s="604"/>
      <c r="D45" s="604"/>
      <c r="E45" s="604"/>
      <c r="F45" s="604"/>
      <c r="G45" s="604"/>
      <c r="H45" s="440"/>
      <c r="I45" s="440"/>
      <c r="J45" s="437"/>
      <c r="K45" s="437"/>
      <c r="L45" s="437"/>
      <c r="M45" s="437"/>
      <c r="BE45" s="14"/>
      <c r="BF45" s="15" t="s">
        <v>999</v>
      </c>
      <c r="BG45" s="21"/>
      <c r="BH45" s="12"/>
      <c r="BI45" s="41"/>
      <c r="BJ45" s="12"/>
    </row>
    <row r="46" spans="1:62" s="3" customFormat="1" ht="24.75" customHeight="1" x14ac:dyDescent="0.3">
      <c r="A46" s="603" t="s">
        <v>1000</v>
      </c>
      <c r="B46" s="604"/>
      <c r="C46" s="604"/>
      <c r="D46" s="604"/>
      <c r="E46" s="604"/>
      <c r="F46" s="604"/>
      <c r="G46" s="604"/>
      <c r="H46" s="440"/>
      <c r="I46" s="440"/>
      <c r="J46" s="437"/>
      <c r="K46" s="437"/>
      <c r="L46" s="437"/>
      <c r="M46" s="437"/>
      <c r="BE46" s="14"/>
      <c r="BF46" s="15" t="s">
        <v>1000</v>
      </c>
      <c r="BG46" s="21"/>
      <c r="BH46" s="12"/>
      <c r="BI46" s="41"/>
      <c r="BJ46" s="12"/>
    </row>
    <row r="47" spans="1:62" s="3" customFormat="1" ht="31.8" x14ac:dyDescent="0.3">
      <c r="A47" s="16" t="s">
        <v>22</v>
      </c>
      <c r="B47" s="17" t="s">
        <v>546</v>
      </c>
      <c r="C47" s="568" t="s">
        <v>547</v>
      </c>
      <c r="D47" s="568"/>
      <c r="E47" s="568"/>
      <c r="F47" s="16" t="s">
        <v>67</v>
      </c>
      <c r="G47" s="30">
        <v>1.42</v>
      </c>
      <c r="H47" s="30">
        <f t="shared" si="0"/>
        <v>55321.46</v>
      </c>
      <c r="I47" s="30">
        <f t="shared" si="1"/>
        <v>78556.479999999996</v>
      </c>
      <c r="J47" s="19">
        <v>94267.78</v>
      </c>
      <c r="K47" s="19">
        <f t="shared" si="2"/>
        <v>907.06</v>
      </c>
      <c r="L47" s="19">
        <f t="shared" si="3"/>
        <v>1288.03</v>
      </c>
      <c r="M47" s="19">
        <v>1545.64</v>
      </c>
      <c r="BE47" s="14"/>
      <c r="BF47" s="15"/>
      <c r="BG47" s="21" t="s">
        <v>547</v>
      </c>
      <c r="BH47" s="12"/>
      <c r="BI47" s="41"/>
      <c r="BJ47" s="12"/>
    </row>
    <row r="48" spans="1:62" s="3" customFormat="1" ht="20.399999999999999" x14ac:dyDescent="0.3">
      <c r="A48" s="25"/>
      <c r="B48" s="26" t="s">
        <v>380</v>
      </c>
      <c r="C48" s="600" t="s">
        <v>381</v>
      </c>
      <c r="D48" s="600"/>
      <c r="E48" s="600"/>
      <c r="F48" s="27" t="s">
        <v>46</v>
      </c>
      <c r="G48" s="22" t="s">
        <v>1001</v>
      </c>
      <c r="H48" s="30"/>
      <c r="I48" s="30"/>
      <c r="J48" s="19"/>
      <c r="K48" s="19"/>
      <c r="L48" s="19"/>
      <c r="M48" s="19"/>
      <c r="BE48" s="14"/>
      <c r="BF48" s="15"/>
      <c r="BG48" s="21"/>
      <c r="BH48" s="12" t="s">
        <v>381</v>
      </c>
      <c r="BI48" s="41"/>
      <c r="BJ48" s="12"/>
    </row>
    <row r="49" spans="1:62" s="3" customFormat="1" ht="20.399999999999999" x14ac:dyDescent="0.3">
      <c r="A49" s="25"/>
      <c r="B49" s="26" t="s">
        <v>383</v>
      </c>
      <c r="C49" s="600" t="s">
        <v>384</v>
      </c>
      <c r="D49" s="600"/>
      <c r="E49" s="600"/>
      <c r="F49" s="27" t="s">
        <v>72</v>
      </c>
      <c r="G49" s="22" t="s">
        <v>1002</v>
      </c>
      <c r="H49" s="30"/>
      <c r="I49" s="30"/>
      <c r="J49" s="19"/>
      <c r="K49" s="19"/>
      <c r="L49" s="19"/>
      <c r="M49" s="19"/>
      <c r="BE49" s="14"/>
      <c r="BF49" s="15"/>
      <c r="BG49" s="21"/>
      <c r="BH49" s="12" t="s">
        <v>384</v>
      </c>
      <c r="BI49" s="41"/>
      <c r="BJ49" s="12"/>
    </row>
    <row r="50" spans="1:62" s="3" customFormat="1" ht="20.399999999999999" x14ac:dyDescent="0.3">
      <c r="A50" s="25"/>
      <c r="B50" s="26" t="s">
        <v>500</v>
      </c>
      <c r="C50" s="600" t="s">
        <v>501</v>
      </c>
      <c r="D50" s="600"/>
      <c r="E50" s="600"/>
      <c r="F50" s="27" t="s">
        <v>72</v>
      </c>
      <c r="G50" s="22" t="s">
        <v>1003</v>
      </c>
      <c r="H50" s="30"/>
      <c r="I50" s="30"/>
      <c r="J50" s="19"/>
      <c r="K50" s="19"/>
      <c r="L50" s="19"/>
      <c r="M50" s="19"/>
      <c r="BE50" s="14"/>
      <c r="BF50" s="15"/>
      <c r="BG50" s="21"/>
      <c r="BH50" s="12" t="s">
        <v>501</v>
      </c>
      <c r="BI50" s="41"/>
      <c r="BJ50" s="12"/>
    </row>
    <row r="51" spans="1:62" s="3" customFormat="1" ht="20.399999999999999" x14ac:dyDescent="0.3">
      <c r="A51" s="36" t="s">
        <v>75</v>
      </c>
      <c r="B51" s="37" t="s">
        <v>387</v>
      </c>
      <c r="C51" s="599" t="s">
        <v>388</v>
      </c>
      <c r="D51" s="599"/>
      <c r="E51" s="599"/>
      <c r="F51" s="38" t="s">
        <v>72</v>
      </c>
      <c r="G51" s="39" t="s">
        <v>33</v>
      </c>
      <c r="H51" s="30"/>
      <c r="I51" s="30"/>
      <c r="J51" s="19"/>
      <c r="K51" s="19"/>
      <c r="L51" s="19"/>
      <c r="M51" s="19"/>
      <c r="BE51" s="14"/>
      <c r="BF51" s="15"/>
      <c r="BG51" s="21"/>
      <c r="BH51" s="12"/>
      <c r="BI51" s="41" t="s">
        <v>388</v>
      </c>
      <c r="BJ51" s="12"/>
    </row>
    <row r="52" spans="1:62" s="3" customFormat="1" ht="20.399999999999999" x14ac:dyDescent="0.3">
      <c r="A52" s="25"/>
      <c r="B52" s="26" t="s">
        <v>73</v>
      </c>
      <c r="C52" s="600" t="s">
        <v>74</v>
      </c>
      <c r="D52" s="600"/>
      <c r="E52" s="600"/>
      <c r="F52" s="27" t="s">
        <v>67</v>
      </c>
      <c r="G52" s="22" t="s">
        <v>1004</v>
      </c>
      <c r="H52" s="30"/>
      <c r="I52" s="30"/>
      <c r="J52" s="19"/>
      <c r="K52" s="19"/>
      <c r="L52" s="19"/>
      <c r="M52" s="19"/>
      <c r="BE52" s="14"/>
      <c r="BF52" s="15"/>
      <c r="BG52" s="21"/>
      <c r="BH52" s="12" t="s">
        <v>74</v>
      </c>
      <c r="BI52" s="41"/>
      <c r="BJ52" s="12"/>
    </row>
    <row r="53" spans="1:62" s="3" customFormat="1" ht="20.399999999999999" x14ac:dyDescent="0.3">
      <c r="A53" s="25"/>
      <c r="B53" s="26" t="s">
        <v>391</v>
      </c>
      <c r="C53" s="600" t="s">
        <v>392</v>
      </c>
      <c r="D53" s="600"/>
      <c r="E53" s="600"/>
      <c r="F53" s="27" t="s">
        <v>67</v>
      </c>
      <c r="G53" s="22" t="s">
        <v>1005</v>
      </c>
      <c r="H53" s="30"/>
      <c r="I53" s="30"/>
      <c r="J53" s="19"/>
      <c r="K53" s="19"/>
      <c r="L53" s="19"/>
      <c r="M53" s="19"/>
      <c r="BE53" s="14"/>
      <c r="BF53" s="15"/>
      <c r="BG53" s="21"/>
      <c r="BH53" s="12" t="s">
        <v>392</v>
      </c>
      <c r="BI53" s="41"/>
      <c r="BJ53" s="12"/>
    </row>
    <row r="54" spans="1:62" s="3" customFormat="1" ht="20.399999999999999" x14ac:dyDescent="0.3">
      <c r="A54" s="36" t="s">
        <v>139</v>
      </c>
      <c r="B54" s="37" t="s">
        <v>505</v>
      </c>
      <c r="C54" s="599" t="s">
        <v>553</v>
      </c>
      <c r="D54" s="599"/>
      <c r="E54" s="599"/>
      <c r="F54" s="38" t="s">
        <v>67</v>
      </c>
      <c r="G54" s="39" t="s">
        <v>1006</v>
      </c>
      <c r="H54" s="30"/>
      <c r="I54" s="30"/>
      <c r="J54" s="19"/>
      <c r="K54" s="19"/>
      <c r="L54" s="19"/>
      <c r="M54" s="19"/>
      <c r="BE54" s="14"/>
      <c r="BF54" s="15"/>
      <c r="BG54" s="21"/>
      <c r="BH54" s="12"/>
      <c r="BI54" s="41" t="s">
        <v>553</v>
      </c>
      <c r="BJ54" s="12"/>
    </row>
    <row r="55" spans="1:62" s="3" customFormat="1" ht="42" x14ac:dyDescent="0.3">
      <c r="A55" s="25"/>
      <c r="B55" s="26" t="s">
        <v>508</v>
      </c>
      <c r="C55" s="600" t="s">
        <v>509</v>
      </c>
      <c r="D55" s="600"/>
      <c r="E55" s="600"/>
      <c r="F55" s="27" t="s">
        <v>67</v>
      </c>
      <c r="G55" s="22" t="s">
        <v>1007</v>
      </c>
      <c r="H55" s="30"/>
      <c r="I55" s="30"/>
      <c r="J55" s="19"/>
      <c r="K55" s="19"/>
      <c r="L55" s="19"/>
      <c r="M55" s="19"/>
      <c r="BE55" s="14"/>
      <c r="BF55" s="15"/>
      <c r="BG55" s="21"/>
      <c r="BH55" s="12" t="s">
        <v>509</v>
      </c>
      <c r="BI55" s="41"/>
      <c r="BJ55" s="12"/>
    </row>
    <row r="56" spans="1:62" s="3" customFormat="1" ht="42" x14ac:dyDescent="0.3">
      <c r="A56" s="25"/>
      <c r="B56" s="26" t="s">
        <v>400</v>
      </c>
      <c r="C56" s="600" t="s">
        <v>401</v>
      </c>
      <c r="D56" s="600"/>
      <c r="E56" s="600"/>
      <c r="F56" s="27" t="s">
        <v>402</v>
      </c>
      <c r="G56" s="22" t="s">
        <v>1008</v>
      </c>
      <c r="H56" s="30"/>
      <c r="I56" s="30"/>
      <c r="J56" s="19"/>
      <c r="K56" s="19"/>
      <c r="L56" s="19"/>
      <c r="M56" s="19"/>
      <c r="BE56" s="14"/>
      <c r="BF56" s="15"/>
      <c r="BG56" s="21"/>
      <c r="BH56" s="12" t="s">
        <v>401</v>
      </c>
      <c r="BI56" s="41"/>
      <c r="BJ56" s="12"/>
    </row>
    <row r="57" spans="1:62" s="3" customFormat="1" ht="21.6" x14ac:dyDescent="0.3">
      <c r="A57" s="25"/>
      <c r="B57" s="26" t="s">
        <v>281</v>
      </c>
      <c r="C57" s="600" t="s">
        <v>282</v>
      </c>
      <c r="D57" s="600"/>
      <c r="E57" s="600"/>
      <c r="F57" s="27" t="s">
        <v>67</v>
      </c>
      <c r="G57" s="22" t="s">
        <v>1009</v>
      </c>
      <c r="H57" s="30"/>
      <c r="I57" s="30"/>
      <c r="J57" s="19"/>
      <c r="K57" s="19"/>
      <c r="L57" s="19"/>
      <c r="M57" s="19"/>
      <c r="BE57" s="14"/>
      <c r="BF57" s="15"/>
      <c r="BG57" s="21"/>
      <c r="BH57" s="12" t="s">
        <v>282</v>
      </c>
      <c r="BI57" s="41"/>
      <c r="BJ57" s="12"/>
    </row>
    <row r="58" spans="1:62" s="3" customFormat="1" ht="20.399999999999999" x14ac:dyDescent="0.3">
      <c r="A58" s="25"/>
      <c r="B58" s="26" t="s">
        <v>405</v>
      </c>
      <c r="C58" s="600" t="s">
        <v>406</v>
      </c>
      <c r="D58" s="600"/>
      <c r="E58" s="600"/>
      <c r="F58" s="27" t="s">
        <v>67</v>
      </c>
      <c r="G58" s="22" t="s">
        <v>1010</v>
      </c>
      <c r="H58" s="30"/>
      <c r="I58" s="30"/>
      <c r="J58" s="19"/>
      <c r="K58" s="19"/>
      <c r="L58" s="19"/>
      <c r="M58" s="19"/>
      <c r="BE58" s="14"/>
      <c r="BF58" s="15"/>
      <c r="BG58" s="21"/>
      <c r="BH58" s="12" t="s">
        <v>406</v>
      </c>
      <c r="BI58" s="41"/>
      <c r="BJ58" s="12"/>
    </row>
    <row r="59" spans="1:62" s="3" customFormat="1" ht="21.6" x14ac:dyDescent="0.3">
      <c r="A59" s="25"/>
      <c r="B59" s="26" t="s">
        <v>408</v>
      </c>
      <c r="C59" s="600" t="s">
        <v>409</v>
      </c>
      <c r="D59" s="600"/>
      <c r="E59" s="600"/>
      <c r="F59" s="27" t="s">
        <v>46</v>
      </c>
      <c r="G59" s="22" t="s">
        <v>1011</v>
      </c>
      <c r="H59" s="30"/>
      <c r="I59" s="30"/>
      <c r="J59" s="19"/>
      <c r="K59" s="19"/>
      <c r="L59" s="19"/>
      <c r="M59" s="19"/>
      <c r="BE59" s="14"/>
      <c r="BF59" s="15"/>
      <c r="BG59" s="21"/>
      <c r="BH59" s="12" t="s">
        <v>409</v>
      </c>
      <c r="BI59" s="41"/>
      <c r="BJ59" s="12"/>
    </row>
    <row r="60" spans="1:62" s="3" customFormat="1" ht="20.399999999999999" x14ac:dyDescent="0.3">
      <c r="A60" s="25"/>
      <c r="B60" s="26" t="s">
        <v>411</v>
      </c>
      <c r="C60" s="600" t="s">
        <v>412</v>
      </c>
      <c r="D60" s="600"/>
      <c r="E60" s="600"/>
      <c r="F60" s="27" t="s">
        <v>67</v>
      </c>
      <c r="G60" s="22" t="s">
        <v>1012</v>
      </c>
      <c r="H60" s="30"/>
      <c r="I60" s="30"/>
      <c r="J60" s="19"/>
      <c r="K60" s="19"/>
      <c r="L60" s="19"/>
      <c r="M60" s="19"/>
      <c r="BE60" s="14"/>
      <c r="BF60" s="15"/>
      <c r="BG60" s="21"/>
      <c r="BH60" s="12" t="s">
        <v>412</v>
      </c>
      <c r="BI60" s="41"/>
      <c r="BJ60" s="12"/>
    </row>
    <row r="61" spans="1:62" s="3" customFormat="1" ht="20.399999999999999" x14ac:dyDescent="0.3">
      <c r="A61" s="25"/>
      <c r="B61" s="26" t="s">
        <v>366</v>
      </c>
      <c r="C61" s="600" t="s">
        <v>367</v>
      </c>
      <c r="D61" s="600"/>
      <c r="E61" s="600"/>
      <c r="F61" s="27" t="s">
        <v>72</v>
      </c>
      <c r="G61" s="22" t="s">
        <v>1013</v>
      </c>
      <c r="H61" s="30"/>
      <c r="I61" s="30"/>
      <c r="J61" s="19"/>
      <c r="K61" s="19"/>
      <c r="L61" s="19"/>
      <c r="M61" s="19"/>
      <c r="BE61" s="14"/>
      <c r="BF61" s="15"/>
      <c r="BG61" s="21"/>
      <c r="BH61" s="12" t="s">
        <v>367</v>
      </c>
      <c r="BI61" s="41"/>
      <c r="BJ61" s="12"/>
    </row>
    <row r="62" spans="1:62" s="3" customFormat="1" ht="42" x14ac:dyDescent="0.3">
      <c r="A62" s="16" t="s">
        <v>27</v>
      </c>
      <c r="B62" s="17" t="s">
        <v>562</v>
      </c>
      <c r="C62" s="568" t="s">
        <v>563</v>
      </c>
      <c r="D62" s="568"/>
      <c r="E62" s="568"/>
      <c r="F62" s="16" t="s">
        <v>154</v>
      </c>
      <c r="G62" s="23">
        <v>40</v>
      </c>
      <c r="H62" s="30">
        <f t="shared" si="0"/>
        <v>0</v>
      </c>
      <c r="I62" s="30">
        <f t="shared" si="1"/>
        <v>0</v>
      </c>
      <c r="J62" s="19">
        <v>0</v>
      </c>
      <c r="K62" s="19">
        <f t="shared" si="2"/>
        <v>2100.64</v>
      </c>
      <c r="L62" s="19">
        <f t="shared" si="3"/>
        <v>84025.65</v>
      </c>
      <c r="M62" s="19">
        <v>100830.78</v>
      </c>
      <c r="BE62" s="14"/>
      <c r="BF62" s="15"/>
      <c r="BG62" s="21" t="s">
        <v>563</v>
      </c>
      <c r="BH62" s="12"/>
      <c r="BI62" s="41"/>
      <c r="BJ62" s="12"/>
    </row>
    <row r="63" spans="1:62" s="3" customFormat="1" ht="14.4" x14ac:dyDescent="0.3">
      <c r="A63" s="16" t="s">
        <v>35</v>
      </c>
      <c r="B63" s="17" t="s">
        <v>582</v>
      </c>
      <c r="C63" s="568" t="s">
        <v>583</v>
      </c>
      <c r="D63" s="568"/>
      <c r="E63" s="568"/>
      <c r="F63" s="16" t="s">
        <v>67</v>
      </c>
      <c r="G63" s="24">
        <v>1.1000000000000001</v>
      </c>
      <c r="H63" s="30">
        <f t="shared" si="0"/>
        <v>0</v>
      </c>
      <c r="I63" s="30">
        <f t="shared" si="1"/>
        <v>0</v>
      </c>
      <c r="J63" s="19">
        <v>0</v>
      </c>
      <c r="K63" s="19">
        <f t="shared" si="2"/>
        <v>282863.39</v>
      </c>
      <c r="L63" s="19">
        <f t="shared" si="3"/>
        <v>311149.73</v>
      </c>
      <c r="M63" s="19">
        <v>373379.67</v>
      </c>
      <c r="BE63" s="14"/>
      <c r="BF63" s="15"/>
      <c r="BG63" s="21" t="s">
        <v>583</v>
      </c>
      <c r="BH63" s="12"/>
      <c r="BI63" s="41"/>
      <c r="BJ63" s="12"/>
    </row>
    <row r="64" spans="1:62" s="3" customFormat="1" ht="24.75" customHeight="1" x14ac:dyDescent="0.3">
      <c r="A64" s="603" t="s">
        <v>1014</v>
      </c>
      <c r="B64" s="604"/>
      <c r="C64" s="604"/>
      <c r="D64" s="604"/>
      <c r="E64" s="604"/>
      <c r="F64" s="604"/>
      <c r="G64" s="604"/>
      <c r="H64" s="440"/>
      <c r="I64" s="440"/>
      <c r="J64" s="437"/>
      <c r="K64" s="437"/>
      <c r="L64" s="437"/>
      <c r="M64" s="437"/>
      <c r="BE64" s="14"/>
      <c r="BF64" s="15" t="s">
        <v>1014</v>
      </c>
      <c r="BG64" s="21"/>
      <c r="BH64" s="12"/>
      <c r="BI64" s="41"/>
      <c r="BJ64" s="12"/>
    </row>
    <row r="65" spans="1:62" s="3" customFormat="1" ht="21.6" x14ac:dyDescent="0.3">
      <c r="A65" s="16" t="s">
        <v>40</v>
      </c>
      <c r="B65" s="17" t="s">
        <v>448</v>
      </c>
      <c r="C65" s="568" t="s">
        <v>449</v>
      </c>
      <c r="D65" s="568"/>
      <c r="E65" s="568"/>
      <c r="F65" s="16" t="s">
        <v>325</v>
      </c>
      <c r="G65" s="30">
        <v>3.75</v>
      </c>
      <c r="H65" s="30">
        <f t="shared" si="0"/>
        <v>5116.3999999999996</v>
      </c>
      <c r="I65" s="30">
        <f t="shared" si="1"/>
        <v>19186.5</v>
      </c>
      <c r="J65" s="19">
        <v>23023.8</v>
      </c>
      <c r="K65" s="19">
        <f t="shared" si="2"/>
        <v>122927.95</v>
      </c>
      <c r="L65" s="19">
        <f t="shared" si="3"/>
        <v>460979.8</v>
      </c>
      <c r="M65" s="19">
        <v>553175.76</v>
      </c>
      <c r="BE65" s="14"/>
      <c r="BF65" s="15"/>
      <c r="BG65" s="21" t="s">
        <v>449</v>
      </c>
      <c r="BH65" s="12"/>
      <c r="BI65" s="41"/>
      <c r="BJ65" s="12"/>
    </row>
    <row r="66" spans="1:62" s="3" customFormat="1" ht="31.8" x14ac:dyDescent="0.3">
      <c r="A66" s="25"/>
      <c r="B66" s="26" t="s">
        <v>450</v>
      </c>
      <c r="C66" s="600" t="s">
        <v>451</v>
      </c>
      <c r="D66" s="600"/>
      <c r="E66" s="600"/>
      <c r="F66" s="27" t="s">
        <v>67</v>
      </c>
      <c r="G66" s="22" t="s">
        <v>1015</v>
      </c>
      <c r="H66" s="30"/>
      <c r="I66" s="30"/>
      <c r="J66" s="19"/>
      <c r="K66" s="19"/>
      <c r="L66" s="19"/>
      <c r="M66" s="19"/>
      <c r="BE66" s="14"/>
      <c r="BF66" s="15"/>
      <c r="BG66" s="21"/>
      <c r="BH66" s="12" t="s">
        <v>451</v>
      </c>
      <c r="BI66" s="41"/>
      <c r="BJ66" s="12"/>
    </row>
    <row r="67" spans="1:62" s="3" customFormat="1" ht="20.399999999999999" x14ac:dyDescent="0.3">
      <c r="A67" s="25"/>
      <c r="B67" s="26" t="s">
        <v>366</v>
      </c>
      <c r="C67" s="600" t="s">
        <v>367</v>
      </c>
      <c r="D67" s="600"/>
      <c r="E67" s="600"/>
      <c r="F67" s="27" t="s">
        <v>72</v>
      </c>
      <c r="G67" s="22" t="s">
        <v>1016</v>
      </c>
      <c r="H67" s="30"/>
      <c r="I67" s="30"/>
      <c r="J67" s="19"/>
      <c r="K67" s="19"/>
      <c r="L67" s="19"/>
      <c r="M67" s="19"/>
      <c r="BE67" s="14"/>
      <c r="BF67" s="15"/>
      <c r="BG67" s="21"/>
      <c r="BH67" s="12" t="s">
        <v>367</v>
      </c>
      <c r="BI67" s="41"/>
      <c r="BJ67" s="12"/>
    </row>
    <row r="68" spans="1:62" s="3" customFormat="1" ht="31.8" x14ac:dyDescent="0.3">
      <c r="A68" s="25" t="s">
        <v>126</v>
      </c>
      <c r="B68" s="26" t="s">
        <v>454</v>
      </c>
      <c r="C68" s="600" t="s">
        <v>451</v>
      </c>
      <c r="D68" s="600"/>
      <c r="E68" s="600"/>
      <c r="F68" s="27" t="s">
        <v>67</v>
      </c>
      <c r="G68" s="22" t="s">
        <v>1017</v>
      </c>
      <c r="H68" s="30"/>
      <c r="I68" s="30"/>
      <c r="J68" s="19"/>
      <c r="K68" s="19"/>
      <c r="L68" s="19"/>
      <c r="M68" s="19"/>
      <c r="BE68" s="14"/>
      <c r="BF68" s="15"/>
      <c r="BG68" s="21"/>
      <c r="BH68" s="12"/>
      <c r="BI68" s="41"/>
      <c r="BJ68" s="12" t="s">
        <v>451</v>
      </c>
    </row>
    <row r="69" spans="1:62" s="3" customFormat="1" ht="21.6" x14ac:dyDescent="0.3">
      <c r="A69" s="25" t="s">
        <v>126</v>
      </c>
      <c r="B69" s="26" t="s">
        <v>456</v>
      </c>
      <c r="C69" s="600" t="s">
        <v>457</v>
      </c>
      <c r="D69" s="600"/>
      <c r="E69" s="600"/>
      <c r="F69" s="27" t="s">
        <v>72</v>
      </c>
      <c r="G69" s="22" t="s">
        <v>1018</v>
      </c>
      <c r="H69" s="30"/>
      <c r="I69" s="30"/>
      <c r="J69" s="19"/>
      <c r="K69" s="19"/>
      <c r="L69" s="19"/>
      <c r="M69" s="19"/>
      <c r="BE69" s="14"/>
      <c r="BF69" s="15"/>
      <c r="BG69" s="21"/>
      <c r="BH69" s="12"/>
      <c r="BI69" s="41"/>
      <c r="BJ69" s="12" t="s">
        <v>457</v>
      </c>
    </row>
    <row r="70" spans="1:62" s="3" customFormat="1" ht="15" customHeight="1" x14ac:dyDescent="0.3">
      <c r="A70" s="603" t="s">
        <v>1019</v>
      </c>
      <c r="B70" s="604"/>
      <c r="C70" s="604"/>
      <c r="D70" s="604"/>
      <c r="E70" s="604"/>
      <c r="F70" s="604"/>
      <c r="G70" s="604"/>
      <c r="H70" s="440"/>
      <c r="I70" s="440"/>
      <c r="J70" s="437"/>
      <c r="K70" s="437"/>
      <c r="L70" s="437"/>
      <c r="M70" s="437"/>
      <c r="BE70" s="14"/>
      <c r="BF70" s="15" t="s">
        <v>1019</v>
      </c>
      <c r="BG70" s="21"/>
      <c r="BH70" s="12"/>
      <c r="BI70" s="41"/>
      <c r="BJ70" s="12"/>
    </row>
    <row r="71" spans="1:62" s="3" customFormat="1" ht="21.6" x14ac:dyDescent="0.3">
      <c r="A71" s="16" t="s">
        <v>47</v>
      </c>
      <c r="B71" s="17" t="s">
        <v>460</v>
      </c>
      <c r="C71" s="568" t="s">
        <v>461</v>
      </c>
      <c r="D71" s="568"/>
      <c r="E71" s="568"/>
      <c r="F71" s="16" t="s">
        <v>154</v>
      </c>
      <c r="G71" s="23">
        <v>38</v>
      </c>
      <c r="H71" s="30">
        <f t="shared" si="0"/>
        <v>1739.6</v>
      </c>
      <c r="I71" s="30">
        <f t="shared" si="1"/>
        <v>66104.92</v>
      </c>
      <c r="J71" s="19">
        <v>79325.899999999994</v>
      </c>
      <c r="K71" s="19">
        <f t="shared" si="2"/>
        <v>100.15</v>
      </c>
      <c r="L71" s="19">
        <f t="shared" si="3"/>
        <v>3805.61</v>
      </c>
      <c r="M71" s="19">
        <v>4566.7299999999996</v>
      </c>
      <c r="BE71" s="14"/>
      <c r="BF71" s="15"/>
      <c r="BG71" s="21" t="s">
        <v>461</v>
      </c>
      <c r="BH71" s="12"/>
      <c r="BI71" s="41"/>
      <c r="BJ71" s="12"/>
    </row>
    <row r="72" spans="1:62" s="3" customFormat="1" ht="20.399999999999999" x14ac:dyDescent="0.3">
      <c r="A72" s="36" t="s">
        <v>139</v>
      </c>
      <c r="B72" s="37" t="s">
        <v>462</v>
      </c>
      <c r="C72" s="599" t="s">
        <v>463</v>
      </c>
      <c r="D72" s="599"/>
      <c r="E72" s="599"/>
      <c r="F72" s="38" t="s">
        <v>72</v>
      </c>
      <c r="G72" s="39" t="s">
        <v>1020</v>
      </c>
      <c r="H72" s="30"/>
      <c r="I72" s="30"/>
      <c r="J72" s="19"/>
      <c r="K72" s="19"/>
      <c r="L72" s="19"/>
      <c r="M72" s="19"/>
      <c r="BE72" s="14"/>
      <c r="BF72" s="15"/>
      <c r="BG72" s="21"/>
      <c r="BH72" s="12"/>
      <c r="BI72" s="41" t="s">
        <v>463</v>
      </c>
      <c r="BJ72" s="12"/>
    </row>
    <row r="73" spans="1:62" s="3" customFormat="1" ht="20.399999999999999" x14ac:dyDescent="0.3">
      <c r="A73" s="25" t="s">
        <v>126</v>
      </c>
      <c r="B73" s="26" t="s">
        <v>465</v>
      </c>
      <c r="C73" s="600" t="s">
        <v>463</v>
      </c>
      <c r="D73" s="600"/>
      <c r="E73" s="600"/>
      <c r="F73" s="27" t="s">
        <v>67</v>
      </c>
      <c r="G73" s="22" t="s">
        <v>1021</v>
      </c>
      <c r="H73" s="30"/>
      <c r="I73" s="30"/>
      <c r="J73" s="19"/>
      <c r="K73" s="19"/>
      <c r="L73" s="19"/>
      <c r="M73" s="19"/>
      <c r="BE73" s="14"/>
      <c r="BF73" s="15"/>
      <c r="BG73" s="21"/>
      <c r="BH73" s="12"/>
      <c r="BI73" s="41"/>
      <c r="BJ73" s="12" t="s">
        <v>463</v>
      </c>
    </row>
    <row r="74" spans="1:62" s="3" customFormat="1" ht="15" customHeight="1" x14ac:dyDescent="0.3">
      <c r="A74" s="603" t="s">
        <v>1022</v>
      </c>
      <c r="B74" s="604"/>
      <c r="C74" s="604"/>
      <c r="D74" s="604"/>
      <c r="E74" s="604"/>
      <c r="F74" s="604"/>
      <c r="G74" s="604"/>
      <c r="H74" s="440"/>
      <c r="I74" s="440"/>
      <c r="J74" s="437"/>
      <c r="K74" s="437"/>
      <c r="L74" s="437"/>
      <c r="M74" s="437"/>
      <c r="BE74" s="14"/>
      <c r="BF74" s="15" t="s">
        <v>1022</v>
      </c>
      <c r="BG74" s="21"/>
      <c r="BH74" s="12"/>
      <c r="BI74" s="41"/>
      <c r="BJ74" s="12"/>
    </row>
    <row r="75" spans="1:62" s="3" customFormat="1" ht="14.4" x14ac:dyDescent="0.3">
      <c r="A75" s="16" t="s">
        <v>52</v>
      </c>
      <c r="B75" s="17" t="s">
        <v>472</v>
      </c>
      <c r="C75" s="568" t="s">
        <v>473</v>
      </c>
      <c r="D75" s="568"/>
      <c r="E75" s="568"/>
      <c r="F75" s="16" t="s">
        <v>154</v>
      </c>
      <c r="G75" s="23">
        <v>38</v>
      </c>
      <c r="H75" s="30">
        <f t="shared" si="0"/>
        <v>77.91</v>
      </c>
      <c r="I75" s="30">
        <f t="shared" si="1"/>
        <v>2960.49</v>
      </c>
      <c r="J75" s="19">
        <v>3552.59</v>
      </c>
      <c r="K75" s="19">
        <f t="shared" si="2"/>
        <v>0</v>
      </c>
      <c r="L75" s="19">
        <f t="shared" si="3"/>
        <v>0</v>
      </c>
      <c r="M75" s="19">
        <v>0</v>
      </c>
      <c r="BE75" s="14"/>
      <c r="BF75" s="15"/>
      <c r="BG75" s="21" t="s">
        <v>473</v>
      </c>
      <c r="BH75" s="12"/>
      <c r="BI75" s="41"/>
      <c r="BJ75" s="12"/>
    </row>
    <row r="76" spans="1:62" s="3" customFormat="1" ht="24.75" customHeight="1" x14ac:dyDescent="0.3">
      <c r="A76" s="603" t="s">
        <v>1023</v>
      </c>
      <c r="B76" s="604"/>
      <c r="C76" s="604"/>
      <c r="D76" s="604"/>
      <c r="E76" s="604"/>
      <c r="F76" s="604"/>
      <c r="G76" s="604"/>
      <c r="H76" s="440"/>
      <c r="I76" s="440"/>
      <c r="J76" s="437"/>
      <c r="K76" s="437"/>
      <c r="L76" s="437"/>
      <c r="M76" s="437"/>
      <c r="BE76" s="14"/>
      <c r="BF76" s="15" t="s">
        <v>1023</v>
      </c>
      <c r="BG76" s="21"/>
      <c r="BH76" s="12"/>
      <c r="BI76" s="41"/>
      <c r="BJ76" s="12"/>
    </row>
    <row r="77" spans="1:62" s="3" customFormat="1" ht="21.6" x14ac:dyDescent="0.3">
      <c r="A77" s="16" t="s">
        <v>55</v>
      </c>
      <c r="B77" s="17" t="s">
        <v>448</v>
      </c>
      <c r="C77" s="568" t="s">
        <v>449</v>
      </c>
      <c r="D77" s="568"/>
      <c r="E77" s="568"/>
      <c r="F77" s="16" t="s">
        <v>325</v>
      </c>
      <c r="G77" s="30">
        <v>0.38</v>
      </c>
      <c r="H77" s="30">
        <f t="shared" ref="H77:H94" si="4">I77/G77</f>
        <v>5116.34</v>
      </c>
      <c r="I77" s="30">
        <f t="shared" ref="I77:I94" si="5">J77/1.2</f>
        <v>1944.21</v>
      </c>
      <c r="J77" s="19">
        <v>2333.0500000000002</v>
      </c>
      <c r="K77" s="19">
        <f t="shared" ref="K77:K94" si="6">L77/G77</f>
        <v>122927.95</v>
      </c>
      <c r="L77" s="19">
        <f t="shared" ref="L77:L94" si="7">M77/1.2</f>
        <v>46712.62</v>
      </c>
      <c r="M77" s="19">
        <v>56055.14</v>
      </c>
      <c r="BE77" s="14"/>
      <c r="BF77" s="15"/>
      <c r="BG77" s="21" t="s">
        <v>449</v>
      </c>
      <c r="BH77" s="12"/>
      <c r="BI77" s="41"/>
      <c r="BJ77" s="12"/>
    </row>
    <row r="78" spans="1:62" s="3" customFormat="1" ht="31.8" x14ac:dyDescent="0.3">
      <c r="A78" s="25"/>
      <c r="B78" s="26" t="s">
        <v>450</v>
      </c>
      <c r="C78" s="600" t="s">
        <v>451</v>
      </c>
      <c r="D78" s="600"/>
      <c r="E78" s="600"/>
      <c r="F78" s="27" t="s">
        <v>67</v>
      </c>
      <c r="G78" s="22" t="s">
        <v>1024</v>
      </c>
      <c r="H78" s="30"/>
      <c r="I78" s="30"/>
      <c r="J78" s="19"/>
      <c r="K78" s="19"/>
      <c r="L78" s="19"/>
      <c r="M78" s="19"/>
      <c r="BE78" s="14"/>
      <c r="BF78" s="15"/>
      <c r="BG78" s="21"/>
      <c r="BH78" s="12" t="s">
        <v>451</v>
      </c>
      <c r="BI78" s="41"/>
      <c r="BJ78" s="12"/>
    </row>
    <row r="79" spans="1:62" s="3" customFormat="1" ht="20.399999999999999" x14ac:dyDescent="0.3">
      <c r="A79" s="25"/>
      <c r="B79" s="26" t="s">
        <v>366</v>
      </c>
      <c r="C79" s="600" t="s">
        <v>367</v>
      </c>
      <c r="D79" s="600"/>
      <c r="E79" s="600"/>
      <c r="F79" s="27" t="s">
        <v>72</v>
      </c>
      <c r="G79" s="22" t="s">
        <v>1025</v>
      </c>
      <c r="H79" s="30"/>
      <c r="I79" s="30"/>
      <c r="J79" s="19"/>
      <c r="K79" s="19"/>
      <c r="L79" s="19"/>
      <c r="M79" s="19"/>
      <c r="BE79" s="14"/>
      <c r="BF79" s="15"/>
      <c r="BG79" s="21"/>
      <c r="BH79" s="12" t="s">
        <v>367</v>
      </c>
      <c r="BI79" s="41"/>
      <c r="BJ79" s="12"/>
    </row>
    <row r="80" spans="1:62" s="3" customFormat="1" ht="31.8" x14ac:dyDescent="0.3">
      <c r="A80" s="25" t="s">
        <v>126</v>
      </c>
      <c r="B80" s="26" t="s">
        <v>454</v>
      </c>
      <c r="C80" s="600" t="s">
        <v>451</v>
      </c>
      <c r="D80" s="600"/>
      <c r="E80" s="600"/>
      <c r="F80" s="27" t="s">
        <v>67</v>
      </c>
      <c r="G80" s="22" t="s">
        <v>1026</v>
      </c>
      <c r="H80" s="30"/>
      <c r="I80" s="30"/>
      <c r="J80" s="19"/>
      <c r="K80" s="19"/>
      <c r="L80" s="19"/>
      <c r="M80" s="19"/>
      <c r="BE80" s="14"/>
      <c r="BF80" s="15"/>
      <c r="BG80" s="21"/>
      <c r="BH80" s="12"/>
      <c r="BI80" s="41"/>
      <c r="BJ80" s="12" t="s">
        <v>451</v>
      </c>
    </row>
    <row r="81" spans="1:62" s="3" customFormat="1" ht="21.6" x14ac:dyDescent="0.3">
      <c r="A81" s="25" t="s">
        <v>126</v>
      </c>
      <c r="B81" s="26" t="s">
        <v>456</v>
      </c>
      <c r="C81" s="600" t="s">
        <v>457</v>
      </c>
      <c r="D81" s="600"/>
      <c r="E81" s="600"/>
      <c r="F81" s="27" t="s">
        <v>72</v>
      </c>
      <c r="G81" s="22" t="s">
        <v>1027</v>
      </c>
      <c r="H81" s="30"/>
      <c r="I81" s="30"/>
      <c r="J81" s="19"/>
      <c r="K81" s="19"/>
      <c r="L81" s="19"/>
      <c r="M81" s="19"/>
      <c r="BE81" s="14"/>
      <c r="BF81" s="15"/>
      <c r="BG81" s="21"/>
      <c r="BH81" s="12"/>
      <c r="BI81" s="41"/>
      <c r="BJ81" s="12" t="s">
        <v>457</v>
      </c>
    </row>
    <row r="82" spans="1:62" s="3" customFormat="1" ht="15" customHeight="1" x14ac:dyDescent="0.3">
      <c r="A82" s="603" t="s">
        <v>1028</v>
      </c>
      <c r="B82" s="604"/>
      <c r="C82" s="604"/>
      <c r="D82" s="604"/>
      <c r="E82" s="604"/>
      <c r="F82" s="604"/>
      <c r="G82" s="604"/>
      <c r="H82" s="440"/>
      <c r="I82" s="440"/>
      <c r="J82" s="437"/>
      <c r="K82" s="437"/>
      <c r="L82" s="437"/>
      <c r="M82" s="437"/>
      <c r="BE82" s="14"/>
      <c r="BF82" s="15" t="s">
        <v>1028</v>
      </c>
      <c r="BG82" s="21"/>
      <c r="BH82" s="12"/>
      <c r="BI82" s="41"/>
      <c r="BJ82" s="12"/>
    </row>
    <row r="83" spans="1:62" s="3" customFormat="1" ht="31.8" x14ac:dyDescent="0.3">
      <c r="A83" s="16" t="s">
        <v>56</v>
      </c>
      <c r="B83" s="17" t="s">
        <v>467</v>
      </c>
      <c r="C83" s="568" t="s">
        <v>468</v>
      </c>
      <c r="D83" s="568"/>
      <c r="E83" s="568"/>
      <c r="F83" s="16" t="s">
        <v>325</v>
      </c>
      <c r="G83" s="30">
        <v>3.75</v>
      </c>
      <c r="H83" s="30">
        <f t="shared" si="4"/>
        <v>9675.02</v>
      </c>
      <c r="I83" s="30">
        <f t="shared" si="5"/>
        <v>36281.31</v>
      </c>
      <c r="J83" s="19">
        <v>43537.57</v>
      </c>
      <c r="K83" s="19">
        <f t="shared" si="6"/>
        <v>2281.15</v>
      </c>
      <c r="L83" s="19">
        <f t="shared" si="7"/>
        <v>8554.33</v>
      </c>
      <c r="M83" s="19">
        <v>10265.19</v>
      </c>
      <c r="BE83" s="14"/>
      <c r="BF83" s="15"/>
      <c r="BG83" s="21" t="s">
        <v>468</v>
      </c>
      <c r="BH83" s="12"/>
      <c r="BI83" s="41"/>
      <c r="BJ83" s="12"/>
    </row>
    <row r="84" spans="1:62" s="3" customFormat="1" ht="20.399999999999999" x14ac:dyDescent="0.3">
      <c r="A84" s="25"/>
      <c r="B84" s="26" t="s">
        <v>335</v>
      </c>
      <c r="C84" s="600" t="s">
        <v>336</v>
      </c>
      <c r="D84" s="600"/>
      <c r="E84" s="600"/>
      <c r="F84" s="27" t="s">
        <v>72</v>
      </c>
      <c r="G84" s="22" t="s">
        <v>1029</v>
      </c>
      <c r="H84" s="30"/>
      <c r="I84" s="30"/>
      <c r="J84" s="19"/>
      <c r="K84" s="19"/>
      <c r="L84" s="19"/>
      <c r="M84" s="19"/>
      <c r="BE84" s="14"/>
      <c r="BF84" s="15"/>
      <c r="BG84" s="21"/>
      <c r="BH84" s="12" t="s">
        <v>336</v>
      </c>
      <c r="BI84" s="41"/>
      <c r="BJ84" s="12"/>
    </row>
    <row r="85" spans="1:62" s="3" customFormat="1" ht="20.399999999999999" x14ac:dyDescent="0.3">
      <c r="A85" s="25"/>
      <c r="B85" s="26" t="s">
        <v>349</v>
      </c>
      <c r="C85" s="600" t="s">
        <v>350</v>
      </c>
      <c r="D85" s="600"/>
      <c r="E85" s="600"/>
      <c r="F85" s="27" t="s">
        <v>72</v>
      </c>
      <c r="G85" s="22" t="s">
        <v>1018</v>
      </c>
      <c r="H85" s="30"/>
      <c r="I85" s="30"/>
      <c r="J85" s="19"/>
      <c r="K85" s="19"/>
      <c r="L85" s="19"/>
      <c r="M85" s="19"/>
      <c r="BE85" s="14"/>
      <c r="BF85" s="15"/>
      <c r="BG85" s="21"/>
      <c r="BH85" s="12" t="s">
        <v>350</v>
      </c>
      <c r="BI85" s="41"/>
      <c r="BJ85" s="12"/>
    </row>
    <row r="86" spans="1:62" s="3" customFormat="1" ht="15" customHeight="1" x14ac:dyDescent="0.3">
      <c r="A86" s="603" t="s">
        <v>1030</v>
      </c>
      <c r="B86" s="604"/>
      <c r="C86" s="604"/>
      <c r="D86" s="604"/>
      <c r="E86" s="604"/>
      <c r="F86" s="604"/>
      <c r="G86" s="604"/>
      <c r="H86" s="440"/>
      <c r="I86" s="440"/>
      <c r="J86" s="437"/>
      <c r="K86" s="437"/>
      <c r="L86" s="437"/>
      <c r="M86" s="437"/>
      <c r="BE86" s="14"/>
      <c r="BF86" s="15" t="s">
        <v>1030</v>
      </c>
      <c r="BG86" s="21"/>
      <c r="BH86" s="12"/>
      <c r="BI86" s="41"/>
      <c r="BJ86" s="12"/>
    </row>
    <row r="87" spans="1:62" s="3" customFormat="1" ht="15" customHeight="1" x14ac:dyDescent="0.3">
      <c r="A87" s="603" t="s">
        <v>1031</v>
      </c>
      <c r="B87" s="604"/>
      <c r="C87" s="604"/>
      <c r="D87" s="604"/>
      <c r="E87" s="604"/>
      <c r="F87" s="604"/>
      <c r="G87" s="604"/>
      <c r="H87" s="440"/>
      <c r="I87" s="440"/>
      <c r="J87" s="437"/>
      <c r="K87" s="437"/>
      <c r="L87" s="437"/>
      <c r="M87" s="437"/>
      <c r="BE87" s="14"/>
      <c r="BF87" s="15" t="s">
        <v>1031</v>
      </c>
      <c r="BG87" s="21"/>
      <c r="BH87" s="12"/>
      <c r="BI87" s="41"/>
      <c r="BJ87" s="12"/>
    </row>
    <row r="88" spans="1:62" s="3" customFormat="1" ht="42" x14ac:dyDescent="0.3">
      <c r="A88" s="16" t="s">
        <v>162</v>
      </c>
      <c r="B88" s="17" t="s">
        <v>482</v>
      </c>
      <c r="C88" s="568" t="s">
        <v>483</v>
      </c>
      <c r="D88" s="568"/>
      <c r="E88" s="568"/>
      <c r="F88" s="16" t="s">
        <v>325</v>
      </c>
      <c r="G88" s="30">
        <v>3.75</v>
      </c>
      <c r="H88" s="30">
        <f t="shared" si="4"/>
        <v>2803.22</v>
      </c>
      <c r="I88" s="30">
        <f t="shared" si="5"/>
        <v>10512.08</v>
      </c>
      <c r="J88" s="19">
        <v>12614.49</v>
      </c>
      <c r="K88" s="19">
        <f t="shared" si="6"/>
        <v>76263.13</v>
      </c>
      <c r="L88" s="19">
        <f t="shared" si="7"/>
        <v>285986.73</v>
      </c>
      <c r="M88" s="19">
        <v>343184.07</v>
      </c>
      <c r="BE88" s="14"/>
      <c r="BF88" s="15"/>
      <c r="BG88" s="21" t="s">
        <v>483</v>
      </c>
      <c r="BH88" s="12"/>
      <c r="BI88" s="41"/>
      <c r="BJ88" s="12"/>
    </row>
    <row r="89" spans="1:62" s="3" customFormat="1" ht="42" x14ac:dyDescent="0.3">
      <c r="A89" s="25"/>
      <c r="B89" s="26" t="s">
        <v>484</v>
      </c>
      <c r="C89" s="600" t="s">
        <v>485</v>
      </c>
      <c r="D89" s="600"/>
      <c r="E89" s="600"/>
      <c r="F89" s="27" t="s">
        <v>72</v>
      </c>
      <c r="G89" s="22" t="s">
        <v>1032</v>
      </c>
      <c r="H89" s="30"/>
      <c r="I89" s="30"/>
      <c r="J89" s="19"/>
      <c r="K89" s="19"/>
      <c r="L89" s="19"/>
      <c r="M89" s="19"/>
      <c r="BE89" s="14"/>
      <c r="BF89" s="15"/>
      <c r="BG89" s="21"/>
      <c r="BH89" s="12" t="s">
        <v>485</v>
      </c>
      <c r="BI89" s="41"/>
      <c r="BJ89" s="12"/>
    </row>
    <row r="90" spans="1:62" s="3" customFormat="1" ht="20.399999999999999" x14ac:dyDescent="0.3">
      <c r="A90" s="25"/>
      <c r="B90" s="26" t="s">
        <v>366</v>
      </c>
      <c r="C90" s="600" t="s">
        <v>367</v>
      </c>
      <c r="D90" s="600"/>
      <c r="E90" s="600"/>
      <c r="F90" s="27" t="s">
        <v>72</v>
      </c>
      <c r="G90" s="22" t="s">
        <v>1033</v>
      </c>
      <c r="H90" s="30"/>
      <c r="I90" s="30"/>
      <c r="J90" s="19"/>
      <c r="K90" s="19"/>
      <c r="L90" s="19"/>
      <c r="M90" s="19"/>
      <c r="BE90" s="14"/>
      <c r="BF90" s="15"/>
      <c r="BG90" s="21"/>
      <c r="BH90" s="12" t="s">
        <v>367</v>
      </c>
      <c r="BI90" s="41"/>
      <c r="BJ90" s="12"/>
    </row>
    <row r="91" spans="1:62" s="3" customFormat="1" ht="42" x14ac:dyDescent="0.3">
      <c r="A91" s="25" t="s">
        <v>126</v>
      </c>
      <c r="B91" s="26" t="s">
        <v>488</v>
      </c>
      <c r="C91" s="600" t="s">
        <v>485</v>
      </c>
      <c r="D91" s="600"/>
      <c r="E91" s="600"/>
      <c r="F91" s="27" t="s">
        <v>72</v>
      </c>
      <c r="G91" s="22" t="s">
        <v>1034</v>
      </c>
      <c r="H91" s="30"/>
      <c r="I91" s="30"/>
      <c r="J91" s="19"/>
      <c r="K91" s="19"/>
      <c r="L91" s="19"/>
      <c r="M91" s="19"/>
      <c r="BE91" s="14"/>
      <c r="BF91" s="15"/>
      <c r="BG91" s="21"/>
      <c r="BH91" s="12"/>
      <c r="BI91" s="41"/>
      <c r="BJ91" s="12" t="s">
        <v>485</v>
      </c>
    </row>
    <row r="92" spans="1:62" s="3" customFormat="1" ht="20.399999999999999" x14ac:dyDescent="0.3">
      <c r="A92" s="25" t="s">
        <v>126</v>
      </c>
      <c r="B92" s="26" t="s">
        <v>490</v>
      </c>
      <c r="C92" s="600" t="s">
        <v>491</v>
      </c>
      <c r="D92" s="600"/>
      <c r="E92" s="600"/>
      <c r="F92" s="27" t="s">
        <v>72</v>
      </c>
      <c r="G92" s="22" t="s">
        <v>1035</v>
      </c>
      <c r="H92" s="30"/>
      <c r="I92" s="30"/>
      <c r="J92" s="19"/>
      <c r="K92" s="19"/>
      <c r="L92" s="19"/>
      <c r="M92" s="19"/>
      <c r="BE92" s="14"/>
      <c r="BF92" s="15"/>
      <c r="BG92" s="21"/>
      <c r="BH92" s="12"/>
      <c r="BI92" s="41"/>
      <c r="BJ92" s="12" t="s">
        <v>491</v>
      </c>
    </row>
    <row r="93" spans="1:62" s="3" customFormat="1" ht="15" customHeight="1" x14ac:dyDescent="0.3">
      <c r="A93" s="603" t="s">
        <v>1036</v>
      </c>
      <c r="B93" s="604"/>
      <c r="C93" s="604"/>
      <c r="D93" s="604"/>
      <c r="E93" s="604"/>
      <c r="F93" s="604"/>
      <c r="G93" s="604"/>
      <c r="H93" s="440"/>
      <c r="I93" s="440"/>
      <c r="J93" s="437"/>
      <c r="K93" s="437"/>
      <c r="L93" s="437"/>
      <c r="M93" s="437"/>
      <c r="BE93" s="14"/>
      <c r="BF93" s="15" t="s">
        <v>1036</v>
      </c>
      <c r="BG93" s="21"/>
      <c r="BH93" s="12"/>
      <c r="BI93" s="41"/>
      <c r="BJ93" s="12"/>
    </row>
    <row r="94" spans="1:62" s="3" customFormat="1" ht="42" x14ac:dyDescent="0.3">
      <c r="A94" s="16" t="s">
        <v>165</v>
      </c>
      <c r="B94" s="17" t="s">
        <v>482</v>
      </c>
      <c r="C94" s="568" t="s">
        <v>483</v>
      </c>
      <c r="D94" s="568"/>
      <c r="E94" s="568"/>
      <c r="F94" s="16" t="s">
        <v>325</v>
      </c>
      <c r="G94" s="30">
        <v>3.75</v>
      </c>
      <c r="H94" s="30">
        <f t="shared" si="4"/>
        <v>2803.22</v>
      </c>
      <c r="I94" s="30">
        <f t="shared" si="5"/>
        <v>10512.08</v>
      </c>
      <c r="J94" s="19">
        <v>12614.49</v>
      </c>
      <c r="K94" s="19">
        <f t="shared" si="6"/>
        <v>76263.13</v>
      </c>
      <c r="L94" s="19">
        <f t="shared" si="7"/>
        <v>285986.73</v>
      </c>
      <c r="M94" s="19">
        <v>343184.07</v>
      </c>
      <c r="BE94" s="14"/>
      <c r="BF94" s="15"/>
      <c r="BG94" s="21" t="s">
        <v>483</v>
      </c>
      <c r="BH94" s="12"/>
      <c r="BI94" s="41"/>
      <c r="BJ94" s="12"/>
    </row>
    <row r="95" spans="1:62" s="3" customFormat="1" ht="42" x14ac:dyDescent="0.3">
      <c r="A95" s="25"/>
      <c r="B95" s="26" t="s">
        <v>484</v>
      </c>
      <c r="C95" s="600" t="s">
        <v>485</v>
      </c>
      <c r="D95" s="600"/>
      <c r="E95" s="600"/>
      <c r="F95" s="27" t="s">
        <v>72</v>
      </c>
      <c r="G95" s="22" t="s">
        <v>1032</v>
      </c>
      <c r="H95" s="30"/>
      <c r="I95" s="30"/>
      <c r="J95" s="19"/>
      <c r="K95" s="19"/>
      <c r="L95" s="19"/>
      <c r="M95" s="19"/>
      <c r="BE95" s="14"/>
      <c r="BF95" s="15"/>
      <c r="BG95" s="21"/>
      <c r="BH95" s="12" t="s">
        <v>485</v>
      </c>
      <c r="BI95" s="41"/>
      <c r="BJ95" s="12"/>
    </row>
    <row r="96" spans="1:62" s="3" customFormat="1" ht="20.399999999999999" x14ac:dyDescent="0.3">
      <c r="A96" s="25"/>
      <c r="B96" s="26" t="s">
        <v>366</v>
      </c>
      <c r="C96" s="600" t="s">
        <v>367</v>
      </c>
      <c r="D96" s="600"/>
      <c r="E96" s="600"/>
      <c r="F96" s="27" t="s">
        <v>72</v>
      </c>
      <c r="G96" s="22" t="s">
        <v>1033</v>
      </c>
      <c r="H96" s="30"/>
      <c r="I96" s="30"/>
      <c r="J96" s="19"/>
      <c r="K96" s="19"/>
      <c r="L96" s="19"/>
      <c r="M96" s="19"/>
      <c r="BE96" s="14"/>
      <c r="BF96" s="15"/>
      <c r="BG96" s="21"/>
      <c r="BH96" s="12" t="s">
        <v>367</v>
      </c>
      <c r="BI96" s="41"/>
      <c r="BJ96" s="12"/>
    </row>
    <row r="97" spans="1:62" s="3" customFormat="1" ht="42" x14ac:dyDescent="0.3">
      <c r="A97" s="25" t="s">
        <v>126</v>
      </c>
      <c r="B97" s="26" t="s">
        <v>488</v>
      </c>
      <c r="C97" s="600" t="s">
        <v>485</v>
      </c>
      <c r="D97" s="600"/>
      <c r="E97" s="600"/>
      <c r="F97" s="27" t="s">
        <v>72</v>
      </c>
      <c r="G97" s="22" t="s">
        <v>1034</v>
      </c>
      <c r="H97" s="30"/>
      <c r="I97" s="30"/>
      <c r="J97" s="19"/>
      <c r="K97" s="19"/>
      <c r="L97" s="19"/>
      <c r="M97" s="19"/>
      <c r="BE97" s="14"/>
      <c r="BF97" s="15"/>
      <c r="BG97" s="21"/>
      <c r="BH97" s="12"/>
      <c r="BI97" s="41"/>
      <c r="BJ97" s="12" t="s">
        <v>485</v>
      </c>
    </row>
    <row r="98" spans="1:62" s="3" customFormat="1" ht="20.399999999999999" x14ac:dyDescent="0.3">
      <c r="A98" s="25" t="s">
        <v>126</v>
      </c>
      <c r="B98" s="26" t="s">
        <v>490</v>
      </c>
      <c r="C98" s="600" t="s">
        <v>491</v>
      </c>
      <c r="D98" s="600"/>
      <c r="E98" s="600"/>
      <c r="F98" s="27" t="s">
        <v>72</v>
      </c>
      <c r="G98" s="22" t="s">
        <v>1035</v>
      </c>
      <c r="H98" s="30"/>
      <c r="I98" s="30"/>
      <c r="J98" s="19"/>
      <c r="K98" s="19"/>
      <c r="L98" s="19"/>
      <c r="M98" s="19"/>
      <c r="N98" s="54"/>
      <c r="BE98" s="14"/>
      <c r="BF98" s="15"/>
      <c r="BG98" s="21"/>
      <c r="BH98" s="12"/>
      <c r="BI98" s="41"/>
      <c r="BJ98" s="12" t="s">
        <v>491</v>
      </c>
    </row>
    <row r="99" spans="1:62" s="3" customFormat="1" ht="15" customHeight="1" x14ac:dyDescent="0.3">
      <c r="A99" s="603" t="s">
        <v>494</v>
      </c>
      <c r="B99" s="604"/>
      <c r="C99" s="604"/>
      <c r="D99" s="604"/>
      <c r="E99" s="604"/>
      <c r="F99" s="604"/>
      <c r="G99" s="604"/>
      <c r="H99" s="59"/>
      <c r="I99" s="59"/>
      <c r="J99" s="59"/>
      <c r="K99" s="59"/>
      <c r="L99" s="59"/>
      <c r="M99" s="60"/>
      <c r="N99" s="54"/>
      <c r="BE99" s="14"/>
      <c r="BF99" s="15" t="s">
        <v>494</v>
      </c>
      <c r="BG99" s="21"/>
      <c r="BH99" s="12"/>
      <c r="BI99" s="41"/>
      <c r="BJ99" s="12"/>
    </row>
    <row r="100" spans="1:62" s="287" customFormat="1" ht="20.25" customHeight="1" x14ac:dyDescent="0.3">
      <c r="A100" s="578" t="s">
        <v>57</v>
      </c>
      <c r="B100" s="579"/>
      <c r="C100" s="579"/>
      <c r="D100" s="579"/>
      <c r="E100" s="579"/>
      <c r="F100" s="579"/>
      <c r="G100" s="579"/>
      <c r="H100" s="312"/>
      <c r="I100" s="296">
        <f>SUM(I12:I98)</f>
        <v>1690770.86</v>
      </c>
      <c r="J100" s="297">
        <f>SUM(J12:J98)</f>
        <v>2028925.01</v>
      </c>
      <c r="K100" s="296"/>
      <c r="L100" s="298">
        <f>SUM(L12:L98)</f>
        <v>3467887.2</v>
      </c>
      <c r="M100" s="299">
        <f>SUM(M12:M98)</f>
        <v>4161464.61</v>
      </c>
    </row>
    <row r="101" spans="1:62" s="289" customFormat="1" ht="20.25" customHeight="1" thickBot="1" x14ac:dyDescent="0.35">
      <c r="A101" s="571" t="s">
        <v>5737</v>
      </c>
      <c r="B101" s="572"/>
      <c r="C101" s="572"/>
      <c r="D101" s="572"/>
      <c r="E101" s="572"/>
      <c r="F101" s="572"/>
      <c r="G101" s="572"/>
      <c r="H101" s="288"/>
      <c r="I101" s="581">
        <f>I100+L100</f>
        <v>5158658.0599999996</v>
      </c>
      <c r="J101" s="582"/>
      <c r="K101" s="582"/>
      <c r="L101" s="582"/>
      <c r="M101" s="583"/>
    </row>
    <row r="102" spans="1:62" s="289" customFormat="1" ht="20.25" customHeight="1" thickBot="1" x14ac:dyDescent="0.35">
      <c r="A102" s="571" t="s">
        <v>5738</v>
      </c>
      <c r="B102" s="572"/>
      <c r="C102" s="572"/>
      <c r="D102" s="572"/>
      <c r="E102" s="572"/>
      <c r="F102" s="572"/>
      <c r="G102" s="572"/>
      <c r="H102" s="288"/>
      <c r="I102" s="573">
        <f>J100+M100</f>
        <v>6190389.6200000001</v>
      </c>
      <c r="J102" s="574"/>
      <c r="K102" s="574"/>
      <c r="L102" s="574"/>
      <c r="M102" s="575"/>
    </row>
  </sheetData>
  <autoFilter ref="A9:M102" xr:uid="{00000000-0001-0000-0B00-000000000000}">
    <filterColumn colId="2" showButton="0"/>
    <filterColumn colId="3" showButton="0"/>
  </autoFilter>
  <mergeCells count="102">
    <mergeCell ref="C14:E14"/>
    <mergeCell ref="C15:E15"/>
    <mergeCell ref="C16:E16"/>
    <mergeCell ref="C17:E17"/>
    <mergeCell ref="C18:E18"/>
    <mergeCell ref="A2:M2"/>
    <mergeCell ref="A3:M3"/>
    <mergeCell ref="A4:M4"/>
    <mergeCell ref="C12:E12"/>
    <mergeCell ref="C13:E13"/>
    <mergeCell ref="A11:G11"/>
    <mergeCell ref="A5:M5"/>
    <mergeCell ref="C6:G6"/>
    <mergeCell ref="C8:E8"/>
    <mergeCell ref="C9:E9"/>
    <mergeCell ref="C24:E24"/>
    <mergeCell ref="C25:E25"/>
    <mergeCell ref="C26:E26"/>
    <mergeCell ref="C27:E27"/>
    <mergeCell ref="A28:G28"/>
    <mergeCell ref="C19:E19"/>
    <mergeCell ref="C20:E20"/>
    <mergeCell ref="C21:E21"/>
    <mergeCell ref="C22:E22"/>
    <mergeCell ref="C23:E23"/>
    <mergeCell ref="C34:E34"/>
    <mergeCell ref="C35:E35"/>
    <mergeCell ref="C36:E36"/>
    <mergeCell ref="C37:E37"/>
    <mergeCell ref="C38:E38"/>
    <mergeCell ref="C29:E29"/>
    <mergeCell ref="C30:E30"/>
    <mergeCell ref="C31:E31"/>
    <mergeCell ref="C32:E32"/>
    <mergeCell ref="C33:E33"/>
    <mergeCell ref="C44:E44"/>
    <mergeCell ref="C47:E47"/>
    <mergeCell ref="C48:E48"/>
    <mergeCell ref="A46:G46"/>
    <mergeCell ref="A45:G45"/>
    <mergeCell ref="C39:E39"/>
    <mergeCell ref="C40:E40"/>
    <mergeCell ref="C41:E41"/>
    <mergeCell ref="C42:E42"/>
    <mergeCell ref="C43:E43"/>
    <mergeCell ref="C54:E54"/>
    <mergeCell ref="C55:E55"/>
    <mergeCell ref="C56:E56"/>
    <mergeCell ref="C57:E57"/>
    <mergeCell ref="C58:E58"/>
    <mergeCell ref="C49:E49"/>
    <mergeCell ref="C50:E50"/>
    <mergeCell ref="C51:E51"/>
    <mergeCell ref="C52:E52"/>
    <mergeCell ref="C53:E53"/>
    <mergeCell ref="C69:E69"/>
    <mergeCell ref="C71:E71"/>
    <mergeCell ref="C72:E72"/>
    <mergeCell ref="C73:E73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C84:E84"/>
    <mergeCell ref="C85:E85"/>
    <mergeCell ref="C88:E88"/>
    <mergeCell ref="C79:E79"/>
    <mergeCell ref="C80:E80"/>
    <mergeCell ref="C81:E81"/>
    <mergeCell ref="C83:E83"/>
    <mergeCell ref="C75:E75"/>
    <mergeCell ref="C77:E77"/>
    <mergeCell ref="C78:E78"/>
    <mergeCell ref="I101:M101"/>
    <mergeCell ref="A102:G102"/>
    <mergeCell ref="I102:M102"/>
    <mergeCell ref="A101:G101"/>
    <mergeCell ref="A10:G10"/>
    <mergeCell ref="A93:G93"/>
    <mergeCell ref="A87:G87"/>
    <mergeCell ref="A86:G86"/>
    <mergeCell ref="A82:G82"/>
    <mergeCell ref="A76:G76"/>
    <mergeCell ref="A74:G74"/>
    <mergeCell ref="A70:G70"/>
    <mergeCell ref="A64:G64"/>
    <mergeCell ref="A100:G100"/>
    <mergeCell ref="A99:G99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37">
    <tabColor rgb="FFC00000"/>
    <pageSetUpPr fitToPage="1"/>
  </sheetPr>
  <dimension ref="A1:BL36"/>
  <sheetViews>
    <sheetView topLeftCell="A3" workbookViewId="0">
      <selection activeCell="G19" sqref="G1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8" width="17.33203125" style="1" customWidth="1"/>
    <col min="9" max="13" width="22.664062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1" width="34.109375" style="2" hidden="1" customWidth="1"/>
    <col min="62" max="64" width="127.5546875" style="2" hidden="1" customWidth="1"/>
    <col min="65" max="16384" width="9.109375" style="1"/>
  </cols>
  <sheetData>
    <row r="1" spans="1:61" s="3" customFormat="1" ht="14.4" x14ac:dyDescent="0.3">
      <c r="A1" s="78" t="s">
        <v>5555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4"/>
    </row>
    <row r="2" spans="1:61" s="3" customFormat="1" ht="29.2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1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61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1" s="3" customFormat="1" ht="14.4" x14ac:dyDescent="0.3">
      <c r="A5" s="588" t="s">
        <v>911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911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1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61" s="3" customFormat="1" ht="30.75" customHeight="1" x14ac:dyDescent="0.3">
      <c r="A7" s="4"/>
      <c r="B7" s="8" t="s">
        <v>5</v>
      </c>
      <c r="C7" s="577" t="s">
        <v>912</v>
      </c>
      <c r="D7" s="577"/>
      <c r="E7" s="577"/>
      <c r="F7" s="577"/>
      <c r="G7" s="577"/>
      <c r="H7" s="11"/>
      <c r="I7" s="46"/>
      <c r="J7" s="9"/>
      <c r="K7" s="9"/>
      <c r="L7" s="9"/>
      <c r="M7" s="9"/>
    </row>
    <row r="8" spans="1:61" s="3" customFormat="1" ht="15" thickBot="1" x14ac:dyDescent="0.35">
      <c r="A8" s="13"/>
    </row>
    <row r="9" spans="1:61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61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61" s="3" customFormat="1" ht="15" customHeight="1" x14ac:dyDescent="0.3">
      <c r="A11" s="609" t="s">
        <v>913</v>
      </c>
      <c r="B11" s="602"/>
      <c r="C11" s="602"/>
      <c r="D11" s="602"/>
      <c r="E11" s="602"/>
      <c r="F11" s="602"/>
      <c r="G11" s="602"/>
      <c r="H11" s="79"/>
      <c r="I11" s="79"/>
      <c r="J11" s="79"/>
      <c r="K11" s="79"/>
      <c r="L11" s="79"/>
      <c r="M11" s="116"/>
      <c r="BE11" s="14" t="s">
        <v>913</v>
      </c>
    </row>
    <row r="12" spans="1:61" s="3" customFormat="1" ht="15" customHeight="1" x14ac:dyDescent="0.3">
      <c r="A12" s="610" t="s">
        <v>892</v>
      </c>
      <c r="B12" s="604"/>
      <c r="C12" s="604"/>
      <c r="D12" s="604"/>
      <c r="E12" s="604"/>
      <c r="F12" s="604"/>
      <c r="G12" s="604"/>
      <c r="H12" s="59"/>
      <c r="I12" s="59"/>
      <c r="J12" s="59"/>
      <c r="K12" s="59"/>
      <c r="L12" s="59"/>
      <c r="M12" s="117"/>
      <c r="BE12" s="14"/>
      <c r="BF12" s="15" t="s">
        <v>892</v>
      </c>
    </row>
    <row r="13" spans="1:61" s="3" customFormat="1" ht="21.6" x14ac:dyDescent="0.3">
      <c r="A13" s="68" t="s">
        <v>15</v>
      </c>
      <c r="B13" s="17" t="s">
        <v>378</v>
      </c>
      <c r="C13" s="661" t="s">
        <v>5553</v>
      </c>
      <c r="D13" s="568"/>
      <c r="E13" s="568"/>
      <c r="F13" s="16" t="s">
        <v>67</v>
      </c>
      <c r="G13" s="24">
        <v>34.1</v>
      </c>
      <c r="H13" s="24">
        <f>I13/G13</f>
        <v>40027.300000000003</v>
      </c>
      <c r="I13" s="24">
        <f>J13/1.2</f>
        <v>1364930.5</v>
      </c>
      <c r="J13" s="19">
        <v>1637916.63</v>
      </c>
      <c r="K13" s="20">
        <f>L13/H13</f>
        <v>0</v>
      </c>
      <c r="L13" s="278">
        <f>M13/1.2</f>
        <v>0</v>
      </c>
      <c r="M13" s="105">
        <v>0</v>
      </c>
      <c r="BE13" s="14"/>
      <c r="BF13" s="15"/>
      <c r="BG13" s="21" t="s">
        <v>379</v>
      </c>
    </row>
    <row r="14" spans="1:61" s="3" customFormat="1" ht="15" customHeight="1" x14ac:dyDescent="0.3">
      <c r="A14" s="610" t="s">
        <v>893</v>
      </c>
      <c r="B14" s="604"/>
      <c r="C14" s="604"/>
      <c r="D14" s="604"/>
      <c r="E14" s="604"/>
      <c r="F14" s="604"/>
      <c r="G14" s="604"/>
      <c r="H14" s="442"/>
      <c r="I14" s="442"/>
      <c r="J14" s="437"/>
      <c r="K14" s="438"/>
      <c r="L14" s="445"/>
      <c r="M14" s="446"/>
      <c r="BE14" s="14"/>
      <c r="BF14" s="15" t="s">
        <v>893</v>
      </c>
      <c r="BG14" s="21"/>
      <c r="BH14" s="12"/>
      <c r="BI14" s="41"/>
    </row>
    <row r="15" spans="1:61" s="3" customFormat="1" ht="15" customHeight="1" x14ac:dyDescent="0.3">
      <c r="A15" s="610" t="s">
        <v>894</v>
      </c>
      <c r="B15" s="604"/>
      <c r="C15" s="604"/>
      <c r="D15" s="604"/>
      <c r="E15" s="604"/>
      <c r="F15" s="604"/>
      <c r="G15" s="604"/>
      <c r="H15" s="442"/>
      <c r="I15" s="442"/>
      <c r="J15" s="437"/>
      <c r="K15" s="438"/>
      <c r="L15" s="445"/>
      <c r="M15" s="446"/>
      <c r="BE15" s="14"/>
      <c r="BF15" s="15" t="s">
        <v>894</v>
      </c>
      <c r="BG15" s="21"/>
      <c r="BH15" s="12"/>
      <c r="BI15" s="41"/>
    </row>
    <row r="16" spans="1:61" s="3" customFormat="1" ht="15" customHeight="1" x14ac:dyDescent="0.3">
      <c r="A16" s="610" t="s">
        <v>895</v>
      </c>
      <c r="B16" s="604"/>
      <c r="C16" s="604"/>
      <c r="D16" s="604"/>
      <c r="E16" s="604"/>
      <c r="F16" s="604"/>
      <c r="G16" s="604"/>
      <c r="H16" s="442"/>
      <c r="I16" s="442"/>
      <c r="J16" s="437"/>
      <c r="K16" s="438"/>
      <c r="L16" s="445"/>
      <c r="M16" s="446"/>
      <c r="BE16" s="14"/>
      <c r="BF16" s="15" t="s">
        <v>895</v>
      </c>
      <c r="BG16" s="21"/>
      <c r="BH16" s="12"/>
      <c r="BI16" s="41"/>
    </row>
    <row r="17" spans="1:61" s="3" customFormat="1" ht="21.6" x14ac:dyDescent="0.3">
      <c r="A17" s="68" t="s">
        <v>20</v>
      </c>
      <c r="B17" s="17" t="s">
        <v>496</v>
      </c>
      <c r="C17" s="661" t="s">
        <v>5554</v>
      </c>
      <c r="D17" s="568"/>
      <c r="E17" s="568"/>
      <c r="F17" s="16" t="s">
        <v>67</v>
      </c>
      <c r="G17" s="24">
        <v>30.3</v>
      </c>
      <c r="H17" s="24">
        <f t="shared" ref="H17:H31" si="0">I17/G17</f>
        <v>35623.5</v>
      </c>
      <c r="I17" s="24">
        <f t="shared" ref="I17:I31" si="1">J17/1.2</f>
        <v>1079393</v>
      </c>
      <c r="J17" s="19">
        <v>1295271.5900000001</v>
      </c>
      <c r="K17" s="20">
        <f t="shared" ref="K17:K31" si="2">L17/H17</f>
        <v>0</v>
      </c>
      <c r="L17" s="278">
        <f t="shared" ref="L17:L31" si="3">M17/1.2</f>
        <v>0</v>
      </c>
      <c r="M17" s="105">
        <v>0</v>
      </c>
      <c r="BE17" s="14"/>
      <c r="BF17" s="15"/>
      <c r="BG17" s="21" t="s">
        <v>497</v>
      </c>
      <c r="BH17" s="12"/>
      <c r="BI17" s="41"/>
    </row>
    <row r="18" spans="1:61" s="3" customFormat="1" ht="15" customHeight="1" x14ac:dyDescent="0.3">
      <c r="A18" s="610" t="s">
        <v>896</v>
      </c>
      <c r="B18" s="604"/>
      <c r="C18" s="604"/>
      <c r="D18" s="604"/>
      <c r="E18" s="604"/>
      <c r="F18" s="604"/>
      <c r="G18" s="604"/>
      <c r="H18" s="442"/>
      <c r="I18" s="442"/>
      <c r="J18" s="437"/>
      <c r="K18" s="438"/>
      <c r="L18" s="445"/>
      <c r="M18" s="446"/>
      <c r="BE18" s="14"/>
      <c r="BF18" s="15" t="s">
        <v>896</v>
      </c>
      <c r="BG18" s="21"/>
      <c r="BH18" s="12"/>
      <c r="BI18" s="41"/>
    </row>
    <row r="19" spans="1:61" s="3" customFormat="1" ht="42" x14ac:dyDescent="0.3">
      <c r="A19" s="68" t="s">
        <v>22</v>
      </c>
      <c r="B19" s="17" t="s">
        <v>897</v>
      </c>
      <c r="C19" s="568" t="s">
        <v>898</v>
      </c>
      <c r="D19" s="568"/>
      <c r="E19" s="568"/>
      <c r="F19" s="16" t="s">
        <v>43</v>
      </c>
      <c r="G19" s="29">
        <v>3.4200000000000001E-2</v>
      </c>
      <c r="H19" s="24">
        <f t="shared" si="0"/>
        <v>49388.9</v>
      </c>
      <c r="I19" s="24">
        <f t="shared" si="1"/>
        <v>1689.1</v>
      </c>
      <c r="J19" s="19">
        <v>2026.92</v>
      </c>
      <c r="K19" s="20">
        <f t="shared" si="2"/>
        <v>0</v>
      </c>
      <c r="L19" s="278">
        <f t="shared" si="3"/>
        <v>0</v>
      </c>
      <c r="M19" s="105">
        <v>0</v>
      </c>
      <c r="BE19" s="14"/>
      <c r="BF19" s="15"/>
      <c r="BG19" s="21" t="s">
        <v>898</v>
      </c>
      <c r="BH19" s="12"/>
      <c r="BI19" s="41"/>
    </row>
    <row r="20" spans="1:61" s="3" customFormat="1" ht="31.8" x14ac:dyDescent="0.3">
      <c r="A20" s="68" t="s">
        <v>27</v>
      </c>
      <c r="B20" s="17" t="s">
        <v>899</v>
      </c>
      <c r="C20" s="568" t="s">
        <v>900</v>
      </c>
      <c r="D20" s="568"/>
      <c r="E20" s="568"/>
      <c r="F20" s="16" t="s">
        <v>122</v>
      </c>
      <c r="G20" s="18">
        <v>3.7999999999999999E-2</v>
      </c>
      <c r="H20" s="24">
        <f t="shared" si="0"/>
        <v>142365.79999999999</v>
      </c>
      <c r="I20" s="24">
        <f t="shared" si="1"/>
        <v>5409.9</v>
      </c>
      <c r="J20" s="19">
        <v>6491.82</v>
      </c>
      <c r="K20" s="20">
        <f t="shared" si="2"/>
        <v>0</v>
      </c>
      <c r="L20" s="278">
        <f t="shared" si="3"/>
        <v>0</v>
      </c>
      <c r="M20" s="105">
        <v>0</v>
      </c>
      <c r="BE20" s="14"/>
      <c r="BF20" s="15"/>
      <c r="BG20" s="21" t="s">
        <v>900</v>
      </c>
      <c r="BH20" s="12"/>
      <c r="BI20" s="41"/>
    </row>
    <row r="21" spans="1:61" s="3" customFormat="1" ht="23.25" customHeight="1" x14ac:dyDescent="0.3">
      <c r="A21" s="610" t="s">
        <v>901</v>
      </c>
      <c r="B21" s="604"/>
      <c r="C21" s="604"/>
      <c r="D21" s="604"/>
      <c r="E21" s="604"/>
      <c r="F21" s="604"/>
      <c r="G21" s="604"/>
      <c r="H21" s="442"/>
      <c r="I21" s="442"/>
      <c r="J21" s="437"/>
      <c r="K21" s="438"/>
      <c r="L21" s="445"/>
      <c r="M21" s="446"/>
      <c r="BE21" s="14"/>
      <c r="BF21" s="15" t="s">
        <v>901</v>
      </c>
      <c r="BG21" s="21"/>
      <c r="BH21" s="12"/>
      <c r="BI21" s="41"/>
    </row>
    <row r="22" spans="1:61" s="3" customFormat="1" ht="31.8" x14ac:dyDescent="0.3">
      <c r="A22" s="68" t="s">
        <v>35</v>
      </c>
      <c r="B22" s="17" t="s">
        <v>902</v>
      </c>
      <c r="C22" s="568" t="s">
        <v>903</v>
      </c>
      <c r="D22" s="568"/>
      <c r="E22" s="568"/>
      <c r="F22" s="16" t="s">
        <v>46</v>
      </c>
      <c r="G22" s="30">
        <v>43.92</v>
      </c>
      <c r="H22" s="24">
        <f t="shared" si="0"/>
        <v>23717.200000000001</v>
      </c>
      <c r="I22" s="24">
        <f t="shared" si="1"/>
        <v>1041659</v>
      </c>
      <c r="J22" s="19">
        <v>1249990.8500000001</v>
      </c>
      <c r="K22" s="20">
        <f t="shared" si="2"/>
        <v>0.4</v>
      </c>
      <c r="L22" s="278">
        <f t="shared" si="3"/>
        <v>9463.2800000000007</v>
      </c>
      <c r="M22" s="105">
        <v>11355.93</v>
      </c>
      <c r="BE22" s="14"/>
      <c r="BF22" s="15"/>
      <c r="BG22" s="21" t="s">
        <v>903</v>
      </c>
      <c r="BH22" s="12"/>
      <c r="BI22" s="41"/>
    </row>
    <row r="23" spans="1:61" s="3" customFormat="1" ht="20.399999999999999" x14ac:dyDescent="0.3">
      <c r="A23" s="69"/>
      <c r="B23" s="26" t="s">
        <v>854</v>
      </c>
      <c r="C23" s="600" t="s">
        <v>855</v>
      </c>
      <c r="D23" s="600"/>
      <c r="E23" s="600"/>
      <c r="F23" s="27" t="s">
        <v>46</v>
      </c>
      <c r="G23" s="22" t="s">
        <v>914</v>
      </c>
      <c r="H23" s="24"/>
      <c r="I23" s="24"/>
      <c r="J23" s="19"/>
      <c r="K23" s="20"/>
      <c r="L23" s="278"/>
      <c r="M23" s="105"/>
      <c r="BE23" s="14"/>
      <c r="BF23" s="15"/>
      <c r="BG23" s="21"/>
      <c r="BH23" s="12" t="s">
        <v>855</v>
      </c>
      <c r="BI23" s="41"/>
    </row>
    <row r="24" spans="1:61" s="3" customFormat="1" ht="20.399999999999999" x14ac:dyDescent="0.3">
      <c r="A24" s="69"/>
      <c r="B24" s="26" t="s">
        <v>380</v>
      </c>
      <c r="C24" s="600" t="s">
        <v>381</v>
      </c>
      <c r="D24" s="600"/>
      <c r="E24" s="600"/>
      <c r="F24" s="27" t="s">
        <v>46</v>
      </c>
      <c r="G24" s="22" t="s">
        <v>915</v>
      </c>
      <c r="H24" s="24"/>
      <c r="I24" s="24"/>
      <c r="J24" s="19"/>
      <c r="K24" s="20"/>
      <c r="L24" s="278"/>
      <c r="M24" s="105"/>
      <c r="BE24" s="14"/>
      <c r="BF24" s="15"/>
      <c r="BG24" s="21"/>
      <c r="BH24" s="12" t="s">
        <v>381</v>
      </c>
      <c r="BI24" s="41"/>
    </row>
    <row r="25" spans="1:61" s="3" customFormat="1" ht="31.8" x14ac:dyDescent="0.3">
      <c r="A25" s="68" t="s">
        <v>40</v>
      </c>
      <c r="B25" s="17" t="s">
        <v>906</v>
      </c>
      <c r="C25" s="568" t="s">
        <v>907</v>
      </c>
      <c r="D25" s="568"/>
      <c r="E25" s="568"/>
      <c r="F25" s="16" t="s">
        <v>46</v>
      </c>
      <c r="G25" s="30">
        <v>4.88</v>
      </c>
      <c r="H25" s="24">
        <f t="shared" si="0"/>
        <v>72312.3</v>
      </c>
      <c r="I25" s="24">
        <f t="shared" si="1"/>
        <v>352884.2</v>
      </c>
      <c r="J25" s="19">
        <v>423461.05</v>
      </c>
      <c r="K25" s="20">
        <f t="shared" si="2"/>
        <v>0.02</v>
      </c>
      <c r="L25" s="278">
        <f t="shared" si="3"/>
        <v>1123.01</v>
      </c>
      <c r="M25" s="105">
        <v>1347.61</v>
      </c>
      <c r="BE25" s="14"/>
      <c r="BF25" s="15"/>
      <c r="BG25" s="21" t="s">
        <v>907</v>
      </c>
      <c r="BH25" s="12"/>
      <c r="BI25" s="41"/>
    </row>
    <row r="26" spans="1:61" s="3" customFormat="1" ht="20.399999999999999" x14ac:dyDescent="0.3">
      <c r="A26" s="69"/>
      <c r="B26" s="26" t="s">
        <v>854</v>
      </c>
      <c r="C26" s="600" t="s">
        <v>855</v>
      </c>
      <c r="D26" s="600"/>
      <c r="E26" s="600"/>
      <c r="F26" s="27" t="s">
        <v>46</v>
      </c>
      <c r="G26" s="22" t="s">
        <v>916</v>
      </c>
      <c r="H26" s="24"/>
      <c r="I26" s="24"/>
      <c r="J26" s="19"/>
      <c r="K26" s="20"/>
      <c r="L26" s="278"/>
      <c r="M26" s="105"/>
      <c r="BE26" s="14"/>
      <c r="BF26" s="15"/>
      <c r="BG26" s="21"/>
      <c r="BH26" s="12" t="s">
        <v>855</v>
      </c>
      <c r="BI26" s="41"/>
    </row>
    <row r="27" spans="1:61" s="3" customFormat="1" ht="20.399999999999999" x14ac:dyDescent="0.3">
      <c r="A27" s="69"/>
      <c r="B27" s="26" t="s">
        <v>380</v>
      </c>
      <c r="C27" s="600" t="s">
        <v>381</v>
      </c>
      <c r="D27" s="600"/>
      <c r="E27" s="600"/>
      <c r="F27" s="27" t="s">
        <v>46</v>
      </c>
      <c r="G27" s="22" t="s">
        <v>917</v>
      </c>
      <c r="H27" s="24"/>
      <c r="I27" s="24"/>
      <c r="J27" s="19"/>
      <c r="K27" s="20"/>
      <c r="L27" s="278"/>
      <c r="M27" s="105"/>
      <c r="BE27" s="14"/>
      <c r="BF27" s="15"/>
      <c r="BG27" s="21"/>
      <c r="BH27" s="12" t="s">
        <v>381</v>
      </c>
      <c r="BI27" s="41"/>
    </row>
    <row r="28" spans="1:61" s="3" customFormat="1" ht="22.5" customHeight="1" x14ac:dyDescent="0.3">
      <c r="A28" s="610" t="s">
        <v>910</v>
      </c>
      <c r="B28" s="604"/>
      <c r="C28" s="604"/>
      <c r="D28" s="604"/>
      <c r="E28" s="604"/>
      <c r="F28" s="604"/>
      <c r="G28" s="604"/>
      <c r="H28" s="442"/>
      <c r="I28" s="442"/>
      <c r="J28" s="437"/>
      <c r="K28" s="438"/>
      <c r="L28" s="445"/>
      <c r="M28" s="446"/>
      <c r="BE28" s="14"/>
      <c r="BF28" s="15" t="s">
        <v>910</v>
      </c>
      <c r="BG28" s="21"/>
      <c r="BH28" s="12"/>
      <c r="BI28" s="41"/>
    </row>
    <row r="29" spans="1:61" s="3" customFormat="1" ht="42" x14ac:dyDescent="0.3">
      <c r="A29" s="68" t="s">
        <v>47</v>
      </c>
      <c r="B29" s="17" t="s">
        <v>253</v>
      </c>
      <c r="C29" s="568" t="s">
        <v>254</v>
      </c>
      <c r="D29" s="568"/>
      <c r="E29" s="568"/>
      <c r="F29" s="16" t="s">
        <v>43</v>
      </c>
      <c r="G29" s="18">
        <v>3.7999999999999999E-2</v>
      </c>
      <c r="H29" s="24">
        <f t="shared" si="0"/>
        <v>12934.2</v>
      </c>
      <c r="I29" s="24">
        <f t="shared" si="1"/>
        <v>491.5</v>
      </c>
      <c r="J29" s="19">
        <v>589.75</v>
      </c>
      <c r="K29" s="20">
        <f t="shared" si="2"/>
        <v>0</v>
      </c>
      <c r="L29" s="278">
        <f t="shared" si="3"/>
        <v>0</v>
      </c>
      <c r="M29" s="105">
        <v>0</v>
      </c>
      <c r="BE29" s="14"/>
      <c r="BF29" s="15"/>
      <c r="BG29" s="21" t="s">
        <v>254</v>
      </c>
      <c r="BH29" s="12"/>
      <c r="BI29" s="41"/>
    </row>
    <row r="30" spans="1:61" s="3" customFormat="1" ht="31.8" x14ac:dyDescent="0.3">
      <c r="A30" s="68" t="s">
        <v>52</v>
      </c>
      <c r="B30" s="17" t="s">
        <v>93</v>
      </c>
      <c r="C30" s="568" t="s">
        <v>94</v>
      </c>
      <c r="D30" s="568"/>
      <c r="E30" s="568"/>
      <c r="F30" s="16" t="s">
        <v>50</v>
      </c>
      <c r="G30" s="24">
        <v>159.4</v>
      </c>
      <c r="H30" s="24">
        <f t="shared" si="0"/>
        <v>51.9</v>
      </c>
      <c r="I30" s="24">
        <f t="shared" si="1"/>
        <v>8266.1</v>
      </c>
      <c r="J30" s="19">
        <v>9919.26</v>
      </c>
      <c r="K30" s="20">
        <f t="shared" si="2"/>
        <v>0</v>
      </c>
      <c r="L30" s="278">
        <f t="shared" si="3"/>
        <v>0</v>
      </c>
      <c r="M30" s="105">
        <v>0</v>
      </c>
      <c r="BE30" s="14"/>
      <c r="BF30" s="15"/>
      <c r="BG30" s="21" t="s">
        <v>94</v>
      </c>
      <c r="BH30" s="12"/>
      <c r="BI30" s="41"/>
    </row>
    <row r="31" spans="1:61" s="3" customFormat="1" ht="42" x14ac:dyDescent="0.3">
      <c r="A31" s="68" t="s">
        <v>55</v>
      </c>
      <c r="B31" s="17" t="s">
        <v>48</v>
      </c>
      <c r="C31" s="568" t="s">
        <v>49</v>
      </c>
      <c r="D31" s="568"/>
      <c r="E31" s="568"/>
      <c r="F31" s="16" t="s">
        <v>50</v>
      </c>
      <c r="G31" s="24">
        <v>159.4</v>
      </c>
      <c r="H31" s="24">
        <f t="shared" si="0"/>
        <v>693.1</v>
      </c>
      <c r="I31" s="24">
        <f t="shared" si="1"/>
        <v>110475.4</v>
      </c>
      <c r="J31" s="19">
        <v>132570.42000000001</v>
      </c>
      <c r="K31" s="20">
        <f t="shared" si="2"/>
        <v>0</v>
      </c>
      <c r="L31" s="278">
        <f t="shared" si="3"/>
        <v>0</v>
      </c>
      <c r="M31" s="105">
        <v>0</v>
      </c>
      <c r="BE31" s="14"/>
      <c r="BF31" s="15"/>
      <c r="BG31" s="21" t="s">
        <v>49</v>
      </c>
      <c r="BH31" s="12"/>
      <c r="BI31" s="41"/>
    </row>
    <row r="32" spans="1:61" s="287" customFormat="1" ht="20.25" customHeight="1" x14ac:dyDescent="0.3">
      <c r="A32" s="578" t="s">
        <v>57</v>
      </c>
      <c r="B32" s="579"/>
      <c r="C32" s="579"/>
      <c r="D32" s="579"/>
      <c r="E32" s="579"/>
      <c r="F32" s="579"/>
      <c r="G32" s="579"/>
      <c r="H32" s="312"/>
      <c r="I32" s="296">
        <f>SUM(I13:I31)</f>
        <v>3965198.7</v>
      </c>
      <c r="J32" s="297">
        <f>SUM(J13:J31)</f>
        <v>4758238.29</v>
      </c>
      <c r="K32" s="296"/>
      <c r="L32" s="298">
        <f>SUM(L13:L31)</f>
        <v>10586.29</v>
      </c>
      <c r="M32" s="299">
        <f>SUM(M13:M31)</f>
        <v>12703.54</v>
      </c>
    </row>
    <row r="33" spans="1:64" s="289" customFormat="1" ht="20.25" customHeight="1" thickBot="1" x14ac:dyDescent="0.35">
      <c r="A33" s="571" t="s">
        <v>5737</v>
      </c>
      <c r="B33" s="572"/>
      <c r="C33" s="572"/>
      <c r="D33" s="572"/>
      <c r="E33" s="572"/>
      <c r="F33" s="572"/>
      <c r="G33" s="572"/>
      <c r="H33" s="288"/>
      <c r="I33" s="581">
        <f>I32+L32</f>
        <v>3975784.99</v>
      </c>
      <c r="J33" s="582"/>
      <c r="K33" s="582"/>
      <c r="L33" s="582"/>
      <c r="M33" s="583"/>
    </row>
    <row r="34" spans="1:64" s="289" customFormat="1" ht="20.25" customHeight="1" thickBot="1" x14ac:dyDescent="0.35">
      <c r="A34" s="571" t="s">
        <v>5738</v>
      </c>
      <c r="B34" s="572"/>
      <c r="C34" s="572"/>
      <c r="D34" s="572"/>
      <c r="E34" s="572"/>
      <c r="F34" s="572"/>
      <c r="G34" s="572"/>
      <c r="H34" s="288"/>
      <c r="I34" s="573">
        <f>J32+M32</f>
        <v>4770941.83</v>
      </c>
      <c r="J34" s="574"/>
      <c r="K34" s="574"/>
      <c r="L34" s="574"/>
      <c r="M34" s="575"/>
    </row>
    <row r="35" spans="1:64" s="10" customFormat="1" ht="13.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34"/>
      <c r="K35" s="8"/>
      <c r="L35" s="8"/>
      <c r="M35" s="8"/>
      <c r="N35" s="3"/>
      <c r="O35" s="3"/>
      <c r="P35" s="54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64" s="3" customFormat="1" ht="14.4" x14ac:dyDescent="0.3">
      <c r="A36" s="4"/>
      <c r="B36" s="4"/>
      <c r="C36" s="4"/>
      <c r="D36" s="4"/>
      <c r="E36" s="4"/>
      <c r="F36" s="4"/>
      <c r="G36" s="4"/>
      <c r="H36" s="4"/>
      <c r="I36" s="4"/>
      <c r="J36" s="35"/>
      <c r="K36" s="4"/>
      <c r="L36" s="4"/>
      <c r="M36" s="4"/>
      <c r="P36" s="54"/>
    </row>
  </sheetData>
  <autoFilter ref="A10:BR34" xr:uid="{00000000-0001-0000-0900-000000000000}">
    <filterColumn colId="2" showButton="0"/>
    <filterColumn colId="3" showButton="0"/>
  </autoFilter>
  <mergeCells count="33">
    <mergeCell ref="A6:M6"/>
    <mergeCell ref="C7:G7"/>
    <mergeCell ref="A2:M2"/>
    <mergeCell ref="A3:M3"/>
    <mergeCell ref="A5:M5"/>
    <mergeCell ref="A16:G16"/>
    <mergeCell ref="A15:G15"/>
    <mergeCell ref="A14:G14"/>
    <mergeCell ref="C13:E13"/>
    <mergeCell ref="C9:E9"/>
    <mergeCell ref="C10:E10"/>
    <mergeCell ref="A11:G11"/>
    <mergeCell ref="A12:G12"/>
    <mergeCell ref="C19:E19"/>
    <mergeCell ref="C20:E20"/>
    <mergeCell ref="A21:G21"/>
    <mergeCell ref="A18:G18"/>
    <mergeCell ref="C17:E17"/>
    <mergeCell ref="C22:E22"/>
    <mergeCell ref="C23:E23"/>
    <mergeCell ref="C24:E24"/>
    <mergeCell ref="C25:E25"/>
    <mergeCell ref="C26:E26"/>
    <mergeCell ref="A34:G34"/>
    <mergeCell ref="I34:M34"/>
    <mergeCell ref="A32:G32"/>
    <mergeCell ref="A33:G33"/>
    <mergeCell ref="C27:E27"/>
    <mergeCell ref="C29:E29"/>
    <mergeCell ref="C30:E30"/>
    <mergeCell ref="C31:E31"/>
    <mergeCell ref="A28:G28"/>
    <mergeCell ref="I33:M33"/>
  </mergeCells>
  <printOptions horizontalCentered="1"/>
  <pageMargins left="0.39370077848434498" right="0.39370077848434498" top="0.35433071851730302" bottom="0.31496062874794001" header="0.118110239505768" footer="0.118110239505768"/>
  <pageSetup paperSize="9" scale="85" fitToHeight="0" orientation="landscape" r:id="rId1"/>
  <headerFooter>
    <oddFooter>&amp;RСтраница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38">
    <tabColor rgb="FFC00000"/>
    <pageSetUpPr fitToPage="1"/>
  </sheetPr>
  <dimension ref="A1:BL137"/>
  <sheetViews>
    <sheetView topLeftCell="A121" workbookViewId="0">
      <selection activeCell="K16" sqref="K1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3.44140625" style="1" customWidth="1"/>
    <col min="4" max="4" width="15.44140625" style="1" customWidth="1"/>
    <col min="5" max="5" width="19.5546875" style="1" customWidth="1"/>
    <col min="6" max="6" width="10.6640625" style="1" customWidth="1"/>
    <col min="7" max="7" width="11.88671875" style="1" customWidth="1"/>
    <col min="8" max="8" width="17.5546875" style="52" customWidth="1"/>
    <col min="9" max="13" width="23" style="52" customWidth="1"/>
    <col min="14" max="14" width="10.6640625" style="52" customWidth="1"/>
    <col min="15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78" t="s">
        <v>5585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  <c r="N1" s="54"/>
    </row>
    <row r="2" spans="1:58" s="3" customFormat="1" ht="33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4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4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  <c r="N4" s="54"/>
    </row>
    <row r="5" spans="1:58" s="3" customFormat="1" ht="14.4" x14ac:dyDescent="0.3">
      <c r="A5" s="588" t="s">
        <v>2288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N5" s="54"/>
      <c r="AE5" s="6" t="s">
        <v>2288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  <c r="N6" s="54"/>
    </row>
    <row r="7" spans="1:58" s="3" customFormat="1" ht="14.4" x14ac:dyDescent="0.3">
      <c r="A7" s="4"/>
      <c r="B7" s="8" t="s">
        <v>5</v>
      </c>
      <c r="C7" s="577" t="s">
        <v>912</v>
      </c>
      <c r="D7" s="577"/>
      <c r="E7" s="577"/>
      <c r="F7" s="577"/>
      <c r="G7" s="577"/>
      <c r="H7" s="53"/>
      <c r="I7" s="53"/>
      <c r="J7" s="88"/>
      <c r="K7" s="88"/>
      <c r="L7" s="88"/>
      <c r="M7" s="88"/>
      <c r="N7" s="54"/>
    </row>
    <row r="8" spans="1:58" s="3" customFormat="1" ht="15" thickBot="1" x14ac:dyDescent="0.35">
      <c r="A8" s="4"/>
      <c r="B8" s="8"/>
      <c r="C8" s="45"/>
      <c r="D8" s="45"/>
      <c r="E8" s="45"/>
      <c r="F8" s="46"/>
      <c r="G8" s="45"/>
      <c r="H8" s="53"/>
      <c r="I8" s="53"/>
      <c r="J8" s="88"/>
      <c r="K8" s="88"/>
      <c r="L8" s="88"/>
      <c r="M8" s="88"/>
      <c r="N8" s="54"/>
    </row>
    <row r="9" spans="1:58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8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8" s="3" customFormat="1" ht="14.4" x14ac:dyDescent="0.3">
      <c r="A11" s="107"/>
      <c r="B11" s="107"/>
      <c r="C11" s="107"/>
      <c r="D11" s="107"/>
      <c r="E11" s="107"/>
      <c r="F11" s="108"/>
      <c r="G11" s="107"/>
      <c r="H11" s="109"/>
      <c r="I11" s="109"/>
      <c r="J11" s="110"/>
      <c r="K11" s="110"/>
      <c r="L11" s="110"/>
      <c r="M11" s="111"/>
      <c r="N11" s="54"/>
    </row>
    <row r="12" spans="1:58" s="3" customFormat="1" ht="15" customHeight="1" x14ac:dyDescent="0.3">
      <c r="A12" s="601" t="s">
        <v>2289</v>
      </c>
      <c r="B12" s="602"/>
      <c r="C12" s="602"/>
      <c r="D12" s="602"/>
      <c r="E12" s="602"/>
      <c r="F12" s="602"/>
      <c r="G12" s="602"/>
      <c r="H12" s="82"/>
      <c r="I12" s="82"/>
      <c r="J12" s="82"/>
      <c r="K12" s="82"/>
      <c r="L12" s="82"/>
      <c r="M12" s="83"/>
      <c r="N12" s="54"/>
      <c r="BD12" s="14" t="s">
        <v>2289</v>
      </c>
    </row>
    <row r="13" spans="1:58" s="3" customFormat="1" ht="15" customHeight="1" x14ac:dyDescent="0.3">
      <c r="A13" s="603" t="s">
        <v>247</v>
      </c>
      <c r="B13" s="604"/>
      <c r="C13" s="604"/>
      <c r="D13" s="604"/>
      <c r="E13" s="604"/>
      <c r="F13" s="604"/>
      <c r="G13" s="604"/>
      <c r="H13" s="123"/>
      <c r="I13" s="123"/>
      <c r="J13" s="123"/>
      <c r="K13" s="123"/>
      <c r="L13" s="123"/>
      <c r="M13" s="124"/>
      <c r="N13" s="54"/>
      <c r="BD13" s="14"/>
      <c r="BE13" s="15" t="s">
        <v>247</v>
      </c>
    </row>
    <row r="14" spans="1:58" s="3" customFormat="1" ht="52.2" x14ac:dyDescent="0.3">
      <c r="A14" s="16" t="s">
        <v>15</v>
      </c>
      <c r="B14" s="17" t="s">
        <v>219</v>
      </c>
      <c r="C14" s="568" t="s">
        <v>220</v>
      </c>
      <c r="D14" s="568"/>
      <c r="E14" s="568"/>
      <c r="F14" s="16" t="s">
        <v>43</v>
      </c>
      <c r="G14" s="29">
        <v>0.13719999999999999</v>
      </c>
      <c r="H14" s="55">
        <f>I14/G14</f>
        <v>65851.820000000007</v>
      </c>
      <c r="I14" s="55">
        <f>J14/1.2</f>
        <v>9034.8700000000008</v>
      </c>
      <c r="J14" s="19">
        <v>10841.84</v>
      </c>
      <c r="K14" s="19">
        <f>L14/G14</f>
        <v>0</v>
      </c>
      <c r="L14" s="19">
        <f>M14/1.2</f>
        <v>0</v>
      </c>
      <c r="M14" s="19">
        <v>0</v>
      </c>
      <c r="N14" s="54"/>
      <c r="BD14" s="14"/>
      <c r="BE14" s="15"/>
      <c r="BF14" s="21" t="s">
        <v>220</v>
      </c>
    </row>
    <row r="15" spans="1:58" s="3" customFormat="1" ht="27.75" customHeight="1" x14ac:dyDescent="0.3">
      <c r="A15" s="603" t="s">
        <v>248</v>
      </c>
      <c r="B15" s="604"/>
      <c r="C15" s="604"/>
      <c r="D15" s="604"/>
      <c r="E15" s="604"/>
      <c r="F15" s="604"/>
      <c r="G15" s="604"/>
      <c r="H15" s="436"/>
      <c r="I15" s="436"/>
      <c r="J15" s="437"/>
      <c r="K15" s="437"/>
      <c r="L15" s="437"/>
      <c r="M15" s="437"/>
      <c r="N15" s="54"/>
      <c r="BD15" s="14"/>
      <c r="BE15" s="15" t="s">
        <v>248</v>
      </c>
      <c r="BF15" s="21"/>
    </row>
    <row r="16" spans="1:58" s="3" customFormat="1" ht="42" x14ac:dyDescent="0.3">
      <c r="A16" s="16" t="s">
        <v>20</v>
      </c>
      <c r="B16" s="17" t="s">
        <v>48</v>
      </c>
      <c r="C16" s="568" t="s">
        <v>49</v>
      </c>
      <c r="D16" s="568"/>
      <c r="E16" s="568"/>
      <c r="F16" s="16" t="s">
        <v>50</v>
      </c>
      <c r="G16" s="24">
        <v>104.8</v>
      </c>
      <c r="H16" s="55">
        <f t="shared" ref="H16:H78" si="0">I16/G16</f>
        <v>693.07</v>
      </c>
      <c r="I16" s="55">
        <f t="shared" ref="I16:I78" si="1">J16/1.2</f>
        <v>72633.73</v>
      </c>
      <c r="J16" s="19">
        <v>87160.47</v>
      </c>
      <c r="K16" s="19">
        <f t="shared" ref="K16:K78" si="2">L16/G16</f>
        <v>0</v>
      </c>
      <c r="L16" s="19">
        <f t="shared" ref="L16:L78" si="3">M16/1.2</f>
        <v>0</v>
      </c>
      <c r="M16" s="19">
        <v>0</v>
      </c>
      <c r="N16" s="54"/>
      <c r="BD16" s="14"/>
      <c r="BE16" s="15"/>
      <c r="BF16" s="21" t="s">
        <v>49</v>
      </c>
    </row>
    <row r="17" spans="1:60" s="3" customFormat="1" ht="24.75" customHeight="1" x14ac:dyDescent="0.3">
      <c r="A17" s="603" t="s">
        <v>249</v>
      </c>
      <c r="B17" s="604"/>
      <c r="C17" s="604"/>
      <c r="D17" s="604"/>
      <c r="E17" s="604"/>
      <c r="F17" s="604"/>
      <c r="G17" s="604"/>
      <c r="H17" s="436"/>
      <c r="I17" s="436"/>
      <c r="J17" s="437"/>
      <c r="K17" s="437"/>
      <c r="L17" s="437"/>
      <c r="M17" s="437"/>
      <c r="N17" s="54"/>
      <c r="BD17" s="14"/>
      <c r="BE17" s="15" t="s">
        <v>249</v>
      </c>
      <c r="BF17" s="21"/>
    </row>
    <row r="18" spans="1:60" s="3" customFormat="1" ht="42" x14ac:dyDescent="0.3">
      <c r="A18" s="16" t="s">
        <v>22</v>
      </c>
      <c r="B18" s="17" t="s">
        <v>250</v>
      </c>
      <c r="C18" s="568" t="s">
        <v>251</v>
      </c>
      <c r="D18" s="568"/>
      <c r="E18" s="568"/>
      <c r="F18" s="16" t="s">
        <v>50</v>
      </c>
      <c r="G18" s="24">
        <v>179.8</v>
      </c>
      <c r="H18" s="55">
        <f t="shared" si="0"/>
        <v>52.28</v>
      </c>
      <c r="I18" s="55">
        <f t="shared" si="1"/>
        <v>9399.34</v>
      </c>
      <c r="J18" s="19">
        <v>11279.21</v>
      </c>
      <c r="K18" s="19">
        <f t="shared" si="2"/>
        <v>0</v>
      </c>
      <c r="L18" s="19">
        <f t="shared" si="3"/>
        <v>0</v>
      </c>
      <c r="M18" s="19">
        <v>0</v>
      </c>
      <c r="N18" s="54"/>
      <c r="BD18" s="14"/>
      <c r="BE18" s="15"/>
      <c r="BF18" s="21" t="s">
        <v>251</v>
      </c>
    </row>
    <row r="19" spans="1:60" s="3" customFormat="1" ht="15" customHeight="1" x14ac:dyDescent="0.3">
      <c r="A19" s="603" t="s">
        <v>808</v>
      </c>
      <c r="B19" s="604"/>
      <c r="C19" s="604"/>
      <c r="D19" s="604"/>
      <c r="E19" s="604"/>
      <c r="F19" s="604"/>
      <c r="G19" s="604"/>
      <c r="H19" s="436"/>
      <c r="I19" s="436"/>
      <c r="J19" s="437"/>
      <c r="K19" s="437"/>
      <c r="L19" s="437"/>
      <c r="M19" s="437"/>
      <c r="N19" s="54"/>
      <c r="BD19" s="14"/>
      <c r="BE19" s="15" t="s">
        <v>808</v>
      </c>
      <c r="BF19" s="21"/>
    </row>
    <row r="20" spans="1:60" s="3" customFormat="1" ht="31.8" x14ac:dyDescent="0.3">
      <c r="A20" s="16" t="s">
        <v>27</v>
      </c>
      <c r="B20" s="17" t="s">
        <v>809</v>
      </c>
      <c r="C20" s="568" t="s">
        <v>810</v>
      </c>
      <c r="D20" s="568"/>
      <c r="E20" s="568"/>
      <c r="F20" s="16" t="s">
        <v>112</v>
      </c>
      <c r="G20" s="23">
        <v>72</v>
      </c>
      <c r="H20" s="55">
        <f t="shared" si="0"/>
        <v>1529.45</v>
      </c>
      <c r="I20" s="55">
        <f t="shared" si="1"/>
        <v>110120.48</v>
      </c>
      <c r="J20" s="19">
        <v>132144.57999999999</v>
      </c>
      <c r="K20" s="19">
        <f t="shared" si="2"/>
        <v>89.69</v>
      </c>
      <c r="L20" s="19">
        <f t="shared" si="3"/>
        <v>6457.83</v>
      </c>
      <c r="M20" s="19">
        <v>7749.4</v>
      </c>
      <c r="N20" s="54"/>
      <c r="BD20" s="14"/>
      <c r="BE20" s="15"/>
      <c r="BF20" s="21" t="s">
        <v>810</v>
      </c>
    </row>
    <row r="21" spans="1:60" s="3" customFormat="1" ht="20.399999999999999" x14ac:dyDescent="0.3">
      <c r="A21" s="36" t="s">
        <v>75</v>
      </c>
      <c r="B21" s="37" t="s">
        <v>811</v>
      </c>
      <c r="C21" s="599" t="s">
        <v>812</v>
      </c>
      <c r="D21" s="599"/>
      <c r="E21" s="599"/>
      <c r="F21" s="38" t="s">
        <v>67</v>
      </c>
      <c r="G21" s="39" t="s">
        <v>33</v>
      </c>
      <c r="H21" s="55"/>
      <c r="I21" s="55"/>
      <c r="J21" s="19"/>
      <c r="K21" s="19"/>
      <c r="L21" s="19"/>
      <c r="M21" s="19"/>
      <c r="N21" s="54"/>
      <c r="BD21" s="14"/>
      <c r="BE21" s="15"/>
      <c r="BF21" s="21"/>
      <c r="BG21" s="41" t="s">
        <v>812</v>
      </c>
    </row>
    <row r="22" spans="1:60" s="3" customFormat="1" ht="20.399999999999999" x14ac:dyDescent="0.3">
      <c r="A22" s="36" t="s">
        <v>75</v>
      </c>
      <c r="B22" s="37" t="s">
        <v>813</v>
      </c>
      <c r="C22" s="599" t="s">
        <v>814</v>
      </c>
      <c r="D22" s="599"/>
      <c r="E22" s="599"/>
      <c r="F22" s="38" t="s">
        <v>25</v>
      </c>
      <c r="G22" s="39" t="s">
        <v>33</v>
      </c>
      <c r="H22" s="55"/>
      <c r="I22" s="55"/>
      <c r="J22" s="19"/>
      <c r="K22" s="19"/>
      <c r="L22" s="19"/>
      <c r="M22" s="19"/>
      <c r="N22" s="54"/>
      <c r="BD22" s="14"/>
      <c r="BE22" s="15"/>
      <c r="BF22" s="21"/>
      <c r="BG22" s="41" t="s">
        <v>814</v>
      </c>
    </row>
    <row r="23" spans="1:60" s="3" customFormat="1" ht="20.399999999999999" x14ac:dyDescent="0.3">
      <c r="A23" s="25"/>
      <c r="B23" s="26" t="s">
        <v>150</v>
      </c>
      <c r="C23" s="600" t="s">
        <v>151</v>
      </c>
      <c r="D23" s="600"/>
      <c r="E23" s="600"/>
      <c r="F23" s="27" t="s">
        <v>46</v>
      </c>
      <c r="G23" s="22" t="s">
        <v>2290</v>
      </c>
      <c r="H23" s="55"/>
      <c r="I23" s="55"/>
      <c r="J23" s="19"/>
      <c r="K23" s="19"/>
      <c r="L23" s="19"/>
      <c r="M23" s="19"/>
      <c r="N23" s="54"/>
      <c r="BD23" s="14"/>
      <c r="BE23" s="15"/>
      <c r="BF23" s="21"/>
      <c r="BG23" s="41"/>
      <c r="BH23" s="12" t="s">
        <v>151</v>
      </c>
    </row>
    <row r="24" spans="1:60" s="3" customFormat="1" ht="20.399999999999999" x14ac:dyDescent="0.3">
      <c r="A24" s="36" t="s">
        <v>75</v>
      </c>
      <c r="B24" s="37" t="s">
        <v>816</v>
      </c>
      <c r="C24" s="599" t="s">
        <v>817</v>
      </c>
      <c r="D24" s="599"/>
      <c r="E24" s="599"/>
      <c r="F24" s="38" t="s">
        <v>46</v>
      </c>
      <c r="G24" s="39" t="s">
        <v>33</v>
      </c>
      <c r="H24" s="55"/>
      <c r="I24" s="55"/>
      <c r="J24" s="19"/>
      <c r="K24" s="19"/>
      <c r="L24" s="19"/>
      <c r="M24" s="19"/>
      <c r="N24" s="54"/>
      <c r="BD24" s="14"/>
      <c r="BE24" s="15"/>
      <c r="BF24" s="21"/>
      <c r="BG24" s="41" t="s">
        <v>817</v>
      </c>
      <c r="BH24" s="12"/>
    </row>
    <row r="25" spans="1:60" s="3" customFormat="1" ht="31.8" x14ac:dyDescent="0.3">
      <c r="A25" s="25"/>
      <c r="B25" s="26" t="s">
        <v>818</v>
      </c>
      <c r="C25" s="600" t="s">
        <v>819</v>
      </c>
      <c r="D25" s="600"/>
      <c r="E25" s="600"/>
      <c r="F25" s="27" t="s">
        <v>112</v>
      </c>
      <c r="G25" s="22" t="s">
        <v>2291</v>
      </c>
      <c r="H25" s="55"/>
      <c r="I25" s="55"/>
      <c r="J25" s="19"/>
      <c r="K25" s="19"/>
      <c r="L25" s="19"/>
      <c r="M25" s="19"/>
      <c r="N25" s="54"/>
      <c r="BD25" s="14"/>
      <c r="BE25" s="15"/>
      <c r="BF25" s="21"/>
      <c r="BG25" s="41"/>
      <c r="BH25" s="12" t="s">
        <v>819</v>
      </c>
    </row>
    <row r="26" spans="1:60" s="3" customFormat="1" ht="15" customHeight="1" x14ac:dyDescent="0.3">
      <c r="A26" s="603" t="s">
        <v>2292</v>
      </c>
      <c r="B26" s="604"/>
      <c r="C26" s="604"/>
      <c r="D26" s="604"/>
      <c r="E26" s="604"/>
      <c r="F26" s="604"/>
      <c r="G26" s="604"/>
      <c r="H26" s="436"/>
      <c r="I26" s="436"/>
      <c r="J26" s="437"/>
      <c r="K26" s="437"/>
      <c r="L26" s="437"/>
      <c r="M26" s="437"/>
      <c r="N26" s="54"/>
      <c r="BD26" s="14"/>
      <c r="BE26" s="15" t="s">
        <v>2292</v>
      </c>
      <c r="BF26" s="21"/>
      <c r="BG26" s="41"/>
      <c r="BH26" s="12"/>
    </row>
    <row r="27" spans="1:60" s="3" customFormat="1" ht="15" customHeight="1" x14ac:dyDescent="0.3">
      <c r="A27" s="603" t="s">
        <v>822</v>
      </c>
      <c r="B27" s="604"/>
      <c r="C27" s="604"/>
      <c r="D27" s="604"/>
      <c r="E27" s="604"/>
      <c r="F27" s="604"/>
      <c r="G27" s="604"/>
      <c r="H27" s="436"/>
      <c r="I27" s="436"/>
      <c r="J27" s="437"/>
      <c r="K27" s="437"/>
      <c r="L27" s="437"/>
      <c r="M27" s="437"/>
      <c r="N27" s="54"/>
      <c r="BD27" s="14"/>
      <c r="BE27" s="15" t="s">
        <v>822</v>
      </c>
      <c r="BF27" s="21"/>
      <c r="BG27" s="41"/>
      <c r="BH27" s="12"/>
    </row>
    <row r="28" spans="1:60" s="3" customFormat="1" ht="42" x14ac:dyDescent="0.3">
      <c r="A28" s="16" t="s">
        <v>35</v>
      </c>
      <c r="B28" s="17" t="s">
        <v>823</v>
      </c>
      <c r="C28" s="568" t="s">
        <v>824</v>
      </c>
      <c r="D28" s="568"/>
      <c r="E28" s="568"/>
      <c r="F28" s="16" t="s">
        <v>46</v>
      </c>
      <c r="G28" s="24">
        <v>1.7</v>
      </c>
      <c r="H28" s="55">
        <f t="shared" si="0"/>
        <v>14392.86</v>
      </c>
      <c r="I28" s="55">
        <f t="shared" si="1"/>
        <v>24467.87</v>
      </c>
      <c r="J28" s="19">
        <v>29361.439999999999</v>
      </c>
      <c r="K28" s="19">
        <f t="shared" si="2"/>
        <v>55141.39</v>
      </c>
      <c r="L28" s="19">
        <f t="shared" si="3"/>
        <v>93740.37</v>
      </c>
      <c r="M28" s="19">
        <v>112488.44</v>
      </c>
      <c r="N28" s="54"/>
      <c r="BD28" s="14"/>
      <c r="BE28" s="15"/>
      <c r="BF28" s="21" t="s">
        <v>824</v>
      </c>
      <c r="BG28" s="41"/>
      <c r="BH28" s="12"/>
    </row>
    <row r="29" spans="1:60" s="3" customFormat="1" ht="20.399999999999999" x14ac:dyDescent="0.3">
      <c r="A29" s="25"/>
      <c r="B29" s="26" t="s">
        <v>73</v>
      </c>
      <c r="C29" s="600" t="s">
        <v>74</v>
      </c>
      <c r="D29" s="600"/>
      <c r="E29" s="600"/>
      <c r="F29" s="27" t="s">
        <v>67</v>
      </c>
      <c r="G29" s="22" t="s">
        <v>2293</v>
      </c>
      <c r="H29" s="55"/>
      <c r="I29" s="55"/>
      <c r="J29" s="19"/>
      <c r="K29" s="19"/>
      <c r="L29" s="19"/>
      <c r="M29" s="19"/>
      <c r="N29" s="54"/>
      <c r="BD29" s="14"/>
      <c r="BE29" s="15"/>
      <c r="BF29" s="21"/>
      <c r="BG29" s="41"/>
      <c r="BH29" s="12" t="s">
        <v>74</v>
      </c>
    </row>
    <row r="30" spans="1:60" s="3" customFormat="1" ht="20.399999999999999" x14ac:dyDescent="0.3">
      <c r="A30" s="36" t="s">
        <v>139</v>
      </c>
      <c r="B30" s="37" t="s">
        <v>826</v>
      </c>
      <c r="C30" s="599" t="s">
        <v>827</v>
      </c>
      <c r="D30" s="599"/>
      <c r="E30" s="599"/>
      <c r="F30" s="38" t="s">
        <v>46</v>
      </c>
      <c r="G30" s="39" t="s">
        <v>2294</v>
      </c>
      <c r="H30" s="55"/>
      <c r="I30" s="55"/>
      <c r="J30" s="19"/>
      <c r="K30" s="19"/>
      <c r="L30" s="19"/>
      <c r="M30" s="19"/>
      <c r="N30" s="54"/>
      <c r="BD30" s="14"/>
      <c r="BE30" s="15"/>
      <c r="BF30" s="21"/>
      <c r="BG30" s="41" t="s">
        <v>827</v>
      </c>
      <c r="BH30" s="12"/>
    </row>
    <row r="31" spans="1:60" s="3" customFormat="1" ht="62.4" x14ac:dyDescent="0.3">
      <c r="A31" s="25"/>
      <c r="B31" s="26" t="s">
        <v>829</v>
      </c>
      <c r="C31" s="600" t="s">
        <v>830</v>
      </c>
      <c r="D31" s="600"/>
      <c r="E31" s="600"/>
      <c r="F31" s="27" t="s">
        <v>67</v>
      </c>
      <c r="G31" s="22" t="s">
        <v>2295</v>
      </c>
      <c r="H31" s="55"/>
      <c r="I31" s="55"/>
      <c r="J31" s="19"/>
      <c r="K31" s="19"/>
      <c r="L31" s="19"/>
      <c r="M31" s="19"/>
      <c r="N31" s="54"/>
      <c r="BD31" s="14"/>
      <c r="BE31" s="15"/>
      <c r="BF31" s="21"/>
      <c r="BG31" s="41"/>
      <c r="BH31" s="12" t="s">
        <v>830</v>
      </c>
    </row>
    <row r="32" spans="1:60" s="3" customFormat="1" ht="20.399999999999999" x14ac:dyDescent="0.3">
      <c r="A32" s="25"/>
      <c r="B32" s="26" t="s">
        <v>832</v>
      </c>
      <c r="C32" s="600" t="s">
        <v>833</v>
      </c>
      <c r="D32" s="600"/>
      <c r="E32" s="600"/>
      <c r="F32" s="27" t="s">
        <v>46</v>
      </c>
      <c r="G32" s="22" t="s">
        <v>2296</v>
      </c>
      <c r="H32" s="55"/>
      <c r="I32" s="55"/>
      <c r="J32" s="19"/>
      <c r="K32" s="19"/>
      <c r="L32" s="19"/>
      <c r="M32" s="19"/>
      <c r="N32" s="54"/>
      <c r="BD32" s="14"/>
      <c r="BE32" s="15"/>
      <c r="BF32" s="21"/>
      <c r="BG32" s="41"/>
      <c r="BH32" s="12" t="s">
        <v>833</v>
      </c>
    </row>
    <row r="33" spans="1:61" s="3" customFormat="1" ht="21.6" x14ac:dyDescent="0.3">
      <c r="A33" s="25"/>
      <c r="B33" s="26" t="s">
        <v>835</v>
      </c>
      <c r="C33" s="600" t="s">
        <v>836</v>
      </c>
      <c r="D33" s="600"/>
      <c r="E33" s="600"/>
      <c r="F33" s="27" t="s">
        <v>72</v>
      </c>
      <c r="G33" s="22" t="s">
        <v>2297</v>
      </c>
      <c r="H33" s="55"/>
      <c r="I33" s="55"/>
      <c r="J33" s="19"/>
      <c r="K33" s="19"/>
      <c r="L33" s="19"/>
      <c r="M33" s="19"/>
      <c r="N33" s="54"/>
      <c r="BD33" s="14"/>
      <c r="BE33" s="15"/>
      <c r="BF33" s="21"/>
      <c r="BG33" s="41"/>
      <c r="BH33" s="12" t="s">
        <v>836</v>
      </c>
    </row>
    <row r="34" spans="1:61" s="3" customFormat="1" ht="21.6" x14ac:dyDescent="0.3">
      <c r="A34" s="25" t="s">
        <v>126</v>
      </c>
      <c r="B34" s="26" t="s">
        <v>838</v>
      </c>
      <c r="C34" s="600" t="s">
        <v>839</v>
      </c>
      <c r="D34" s="600"/>
      <c r="E34" s="600"/>
      <c r="F34" s="27" t="s">
        <v>38</v>
      </c>
      <c r="G34" s="22" t="s">
        <v>2298</v>
      </c>
      <c r="H34" s="55"/>
      <c r="I34" s="55"/>
      <c r="J34" s="19"/>
      <c r="K34" s="19"/>
      <c r="L34" s="19"/>
      <c r="M34" s="19"/>
      <c r="N34" s="54"/>
      <c r="BD34" s="14"/>
      <c r="BE34" s="15"/>
      <c r="BF34" s="21"/>
      <c r="BG34" s="41"/>
      <c r="BH34" s="12"/>
      <c r="BI34" s="12" t="s">
        <v>839</v>
      </c>
    </row>
    <row r="35" spans="1:61" s="3" customFormat="1" ht="26.25" customHeight="1" x14ac:dyDescent="0.3">
      <c r="A35" s="603" t="s">
        <v>841</v>
      </c>
      <c r="B35" s="604"/>
      <c r="C35" s="604"/>
      <c r="D35" s="604"/>
      <c r="E35" s="604"/>
      <c r="F35" s="604"/>
      <c r="G35" s="604"/>
      <c r="H35" s="436"/>
      <c r="I35" s="436"/>
      <c r="J35" s="437"/>
      <c r="K35" s="437"/>
      <c r="L35" s="437"/>
      <c r="M35" s="437"/>
      <c r="N35" s="54"/>
      <c r="BD35" s="14"/>
      <c r="BE35" s="15" t="s">
        <v>841</v>
      </c>
      <c r="BF35" s="21"/>
      <c r="BG35" s="41"/>
      <c r="BH35" s="12"/>
      <c r="BI35" s="12"/>
    </row>
    <row r="36" spans="1:61" s="3" customFormat="1" ht="42" x14ac:dyDescent="0.3">
      <c r="A36" s="16" t="s">
        <v>40</v>
      </c>
      <c r="B36" s="17" t="s">
        <v>842</v>
      </c>
      <c r="C36" s="568" t="s">
        <v>843</v>
      </c>
      <c r="D36" s="568"/>
      <c r="E36" s="568"/>
      <c r="F36" s="16" t="s">
        <v>46</v>
      </c>
      <c r="G36" s="24">
        <v>10.3</v>
      </c>
      <c r="H36" s="55">
        <f t="shared" si="0"/>
        <v>19372.11</v>
      </c>
      <c r="I36" s="55">
        <f t="shared" si="1"/>
        <v>199532.74</v>
      </c>
      <c r="J36" s="19">
        <v>239439.29</v>
      </c>
      <c r="K36" s="19">
        <f t="shared" si="2"/>
        <v>41387.75</v>
      </c>
      <c r="L36" s="19">
        <f t="shared" si="3"/>
        <v>426293.78</v>
      </c>
      <c r="M36" s="19">
        <v>511552.54</v>
      </c>
      <c r="N36" s="54"/>
      <c r="BD36" s="14"/>
      <c r="BE36" s="15"/>
      <c r="BF36" s="21" t="s">
        <v>843</v>
      </c>
      <c r="BG36" s="41"/>
      <c r="BH36" s="12"/>
      <c r="BI36" s="12"/>
    </row>
    <row r="37" spans="1:61" s="3" customFormat="1" ht="20.399999999999999" x14ac:dyDescent="0.3">
      <c r="A37" s="25"/>
      <c r="B37" s="26" t="s">
        <v>73</v>
      </c>
      <c r="C37" s="600" t="s">
        <v>74</v>
      </c>
      <c r="D37" s="600"/>
      <c r="E37" s="600"/>
      <c r="F37" s="27" t="s">
        <v>67</v>
      </c>
      <c r="G37" s="22" t="s">
        <v>2299</v>
      </c>
      <c r="H37" s="55"/>
      <c r="I37" s="55"/>
      <c r="J37" s="19"/>
      <c r="K37" s="19"/>
      <c r="L37" s="19"/>
      <c r="M37" s="19"/>
      <c r="N37" s="54"/>
      <c r="BD37" s="14"/>
      <c r="BE37" s="15"/>
      <c r="BF37" s="21"/>
      <c r="BG37" s="41"/>
      <c r="BH37" s="12" t="s">
        <v>74</v>
      </c>
      <c r="BI37" s="12"/>
    </row>
    <row r="38" spans="1:61" s="3" customFormat="1" ht="20.399999999999999" x14ac:dyDescent="0.3">
      <c r="A38" s="36" t="s">
        <v>139</v>
      </c>
      <c r="B38" s="37" t="s">
        <v>826</v>
      </c>
      <c r="C38" s="599" t="s">
        <v>827</v>
      </c>
      <c r="D38" s="599"/>
      <c r="E38" s="599"/>
      <c r="F38" s="38" t="s">
        <v>46</v>
      </c>
      <c r="G38" s="39" t="s">
        <v>2300</v>
      </c>
      <c r="H38" s="55"/>
      <c r="I38" s="55"/>
      <c r="J38" s="19"/>
      <c r="K38" s="19"/>
      <c r="L38" s="19"/>
      <c r="M38" s="19"/>
      <c r="N38" s="54"/>
      <c r="BD38" s="14"/>
      <c r="BE38" s="15"/>
      <c r="BF38" s="21"/>
      <c r="BG38" s="41" t="s">
        <v>827</v>
      </c>
      <c r="BH38" s="12"/>
      <c r="BI38" s="12"/>
    </row>
    <row r="39" spans="1:61" s="3" customFormat="1" ht="62.4" x14ac:dyDescent="0.3">
      <c r="A39" s="25"/>
      <c r="B39" s="26" t="s">
        <v>829</v>
      </c>
      <c r="C39" s="600" t="s">
        <v>830</v>
      </c>
      <c r="D39" s="600"/>
      <c r="E39" s="600"/>
      <c r="F39" s="27" t="s">
        <v>67</v>
      </c>
      <c r="G39" s="22" t="s">
        <v>2299</v>
      </c>
      <c r="H39" s="55"/>
      <c r="I39" s="55"/>
      <c r="J39" s="19"/>
      <c r="K39" s="19"/>
      <c r="L39" s="19"/>
      <c r="M39" s="19"/>
      <c r="N39" s="54"/>
      <c r="BD39" s="14"/>
      <c r="BE39" s="15"/>
      <c r="BF39" s="21"/>
      <c r="BG39" s="41"/>
      <c r="BH39" s="12" t="s">
        <v>830</v>
      </c>
      <c r="BI39" s="12"/>
    </row>
    <row r="40" spans="1:61" s="3" customFormat="1" ht="20.399999999999999" x14ac:dyDescent="0.3">
      <c r="A40" s="25"/>
      <c r="B40" s="26" t="s">
        <v>832</v>
      </c>
      <c r="C40" s="600" t="s">
        <v>833</v>
      </c>
      <c r="D40" s="600"/>
      <c r="E40" s="600"/>
      <c r="F40" s="27" t="s">
        <v>46</v>
      </c>
      <c r="G40" s="22" t="s">
        <v>2301</v>
      </c>
      <c r="H40" s="55"/>
      <c r="I40" s="55"/>
      <c r="J40" s="19"/>
      <c r="K40" s="19"/>
      <c r="L40" s="19"/>
      <c r="M40" s="19"/>
      <c r="N40" s="54"/>
      <c r="BD40" s="14"/>
      <c r="BE40" s="15"/>
      <c r="BF40" s="21"/>
      <c r="BG40" s="41"/>
      <c r="BH40" s="12" t="s">
        <v>833</v>
      </c>
      <c r="BI40" s="12"/>
    </row>
    <row r="41" spans="1:61" s="3" customFormat="1" ht="21.6" x14ac:dyDescent="0.3">
      <c r="A41" s="25"/>
      <c r="B41" s="26" t="s">
        <v>835</v>
      </c>
      <c r="C41" s="600" t="s">
        <v>836</v>
      </c>
      <c r="D41" s="600"/>
      <c r="E41" s="600"/>
      <c r="F41" s="27" t="s">
        <v>72</v>
      </c>
      <c r="G41" s="22" t="s">
        <v>2302</v>
      </c>
      <c r="H41" s="55"/>
      <c r="I41" s="55"/>
      <c r="J41" s="19"/>
      <c r="K41" s="19"/>
      <c r="L41" s="19"/>
      <c r="M41" s="19"/>
      <c r="N41" s="54"/>
      <c r="BD41" s="14"/>
      <c r="BE41" s="15"/>
      <c r="BF41" s="21"/>
      <c r="BG41" s="41"/>
      <c r="BH41" s="12" t="s">
        <v>836</v>
      </c>
      <c r="BI41" s="12"/>
    </row>
    <row r="42" spans="1:61" s="3" customFormat="1" ht="21.6" x14ac:dyDescent="0.3">
      <c r="A42" s="25" t="s">
        <v>126</v>
      </c>
      <c r="B42" s="26" t="s">
        <v>838</v>
      </c>
      <c r="C42" s="600" t="s">
        <v>839</v>
      </c>
      <c r="D42" s="600"/>
      <c r="E42" s="600"/>
      <c r="F42" s="27" t="s">
        <v>38</v>
      </c>
      <c r="G42" s="22" t="s">
        <v>2303</v>
      </c>
      <c r="H42" s="55"/>
      <c r="I42" s="55"/>
      <c r="J42" s="19"/>
      <c r="K42" s="19"/>
      <c r="L42" s="19"/>
      <c r="M42" s="19"/>
      <c r="N42" s="54"/>
      <c r="BD42" s="14"/>
      <c r="BE42" s="15"/>
      <c r="BF42" s="21"/>
      <c r="BG42" s="41"/>
      <c r="BH42" s="12"/>
      <c r="BI42" s="12" t="s">
        <v>839</v>
      </c>
    </row>
    <row r="43" spans="1:61" s="3" customFormat="1" ht="15" customHeight="1" x14ac:dyDescent="0.3">
      <c r="A43" s="603" t="s">
        <v>849</v>
      </c>
      <c r="B43" s="604"/>
      <c r="C43" s="604"/>
      <c r="D43" s="604"/>
      <c r="E43" s="604"/>
      <c r="F43" s="604"/>
      <c r="G43" s="604"/>
      <c r="H43" s="436"/>
      <c r="I43" s="436"/>
      <c r="J43" s="437"/>
      <c r="K43" s="437"/>
      <c r="L43" s="437"/>
      <c r="M43" s="437"/>
      <c r="N43" s="54"/>
      <c r="BD43" s="14"/>
      <c r="BE43" s="15" t="s">
        <v>849</v>
      </c>
      <c r="BF43" s="21"/>
      <c r="BG43" s="41"/>
      <c r="BH43" s="12"/>
      <c r="BI43" s="12"/>
    </row>
    <row r="44" spans="1:61" s="3" customFormat="1" ht="15" customHeight="1" x14ac:dyDescent="0.3">
      <c r="A44" s="603" t="s">
        <v>850</v>
      </c>
      <c r="B44" s="604"/>
      <c r="C44" s="604"/>
      <c r="D44" s="604"/>
      <c r="E44" s="604"/>
      <c r="F44" s="604"/>
      <c r="G44" s="604"/>
      <c r="H44" s="436"/>
      <c r="I44" s="436"/>
      <c r="J44" s="437"/>
      <c r="K44" s="437"/>
      <c r="L44" s="437"/>
      <c r="M44" s="437"/>
      <c r="N44" s="54"/>
      <c r="BD44" s="14"/>
      <c r="BE44" s="15" t="s">
        <v>850</v>
      </c>
      <c r="BF44" s="21"/>
      <c r="BG44" s="41"/>
      <c r="BH44" s="12"/>
      <c r="BI44" s="12"/>
    </row>
    <row r="45" spans="1:61" s="3" customFormat="1" ht="15" customHeight="1" x14ac:dyDescent="0.3">
      <c r="A45" s="603" t="s">
        <v>851</v>
      </c>
      <c r="B45" s="604"/>
      <c r="C45" s="604"/>
      <c r="D45" s="604"/>
      <c r="E45" s="604"/>
      <c r="F45" s="604"/>
      <c r="G45" s="604"/>
      <c r="H45" s="436"/>
      <c r="I45" s="436"/>
      <c r="J45" s="437"/>
      <c r="K45" s="437"/>
      <c r="L45" s="437"/>
      <c r="M45" s="437"/>
      <c r="N45" s="54"/>
      <c r="BD45" s="14"/>
      <c r="BE45" s="15" t="s">
        <v>851</v>
      </c>
      <c r="BF45" s="21"/>
      <c r="BG45" s="41"/>
      <c r="BH45" s="12"/>
      <c r="BI45" s="12"/>
    </row>
    <row r="46" spans="1:61" s="3" customFormat="1" ht="31.8" x14ac:dyDescent="0.3">
      <c r="A46" s="16" t="s">
        <v>47</v>
      </c>
      <c r="B46" s="17" t="s">
        <v>852</v>
      </c>
      <c r="C46" s="568" t="s">
        <v>853</v>
      </c>
      <c r="D46" s="568"/>
      <c r="E46" s="568"/>
      <c r="F46" s="16" t="s">
        <v>38</v>
      </c>
      <c r="G46" s="23">
        <v>12</v>
      </c>
      <c r="H46" s="55">
        <f t="shared" si="0"/>
        <v>3166.08</v>
      </c>
      <c r="I46" s="55">
        <f t="shared" si="1"/>
        <v>37992.99</v>
      </c>
      <c r="J46" s="19">
        <v>45591.59</v>
      </c>
      <c r="K46" s="19">
        <f t="shared" si="2"/>
        <v>8</v>
      </c>
      <c r="L46" s="19">
        <f t="shared" si="3"/>
        <v>95.95</v>
      </c>
      <c r="M46" s="19">
        <v>115.14</v>
      </c>
      <c r="N46" s="54"/>
      <c r="BD46" s="14"/>
      <c r="BE46" s="15"/>
      <c r="BF46" s="21" t="s">
        <v>853</v>
      </c>
      <c r="BG46" s="41"/>
      <c r="BH46" s="12"/>
      <c r="BI46" s="12"/>
    </row>
    <row r="47" spans="1:61" s="3" customFormat="1" ht="20.399999999999999" x14ac:dyDescent="0.3">
      <c r="A47" s="25"/>
      <c r="B47" s="26" t="s">
        <v>854</v>
      </c>
      <c r="C47" s="600" t="s">
        <v>855</v>
      </c>
      <c r="D47" s="600"/>
      <c r="E47" s="600"/>
      <c r="F47" s="27" t="s">
        <v>46</v>
      </c>
      <c r="G47" s="22" t="s">
        <v>2304</v>
      </c>
      <c r="H47" s="55"/>
      <c r="I47" s="55"/>
      <c r="J47" s="19"/>
      <c r="K47" s="19"/>
      <c r="L47" s="19"/>
      <c r="M47" s="19"/>
      <c r="N47" s="54"/>
      <c r="BD47" s="14"/>
      <c r="BE47" s="15"/>
      <c r="BF47" s="21"/>
      <c r="BG47" s="41"/>
      <c r="BH47" s="12" t="s">
        <v>855</v>
      </c>
      <c r="BI47" s="12"/>
    </row>
    <row r="48" spans="1:61" s="3" customFormat="1" ht="20.399999999999999" x14ac:dyDescent="0.3">
      <c r="A48" s="25"/>
      <c r="B48" s="26" t="s">
        <v>380</v>
      </c>
      <c r="C48" s="600" t="s">
        <v>381</v>
      </c>
      <c r="D48" s="600"/>
      <c r="E48" s="600"/>
      <c r="F48" s="27" t="s">
        <v>46</v>
      </c>
      <c r="G48" s="22" t="s">
        <v>2305</v>
      </c>
      <c r="H48" s="55"/>
      <c r="I48" s="55"/>
      <c r="J48" s="19"/>
      <c r="K48" s="19"/>
      <c r="L48" s="19"/>
      <c r="M48" s="19"/>
      <c r="N48" s="54"/>
      <c r="BD48" s="14"/>
      <c r="BE48" s="15"/>
      <c r="BF48" s="21"/>
      <c r="BG48" s="41"/>
      <c r="BH48" s="12" t="s">
        <v>381</v>
      </c>
      <c r="BI48" s="12"/>
    </row>
    <row r="49" spans="1:61" s="3" customFormat="1" ht="31.8" x14ac:dyDescent="0.3">
      <c r="A49" s="16" t="s">
        <v>52</v>
      </c>
      <c r="B49" s="17" t="s">
        <v>93</v>
      </c>
      <c r="C49" s="568" t="s">
        <v>94</v>
      </c>
      <c r="D49" s="568"/>
      <c r="E49" s="568"/>
      <c r="F49" s="16" t="s">
        <v>50</v>
      </c>
      <c r="G49" s="30">
        <v>3.12</v>
      </c>
      <c r="H49" s="55">
        <f t="shared" si="0"/>
        <v>51.86</v>
      </c>
      <c r="I49" s="55">
        <f t="shared" si="1"/>
        <v>161.80000000000001</v>
      </c>
      <c r="J49" s="19">
        <v>194.16</v>
      </c>
      <c r="K49" s="19">
        <f t="shared" si="2"/>
        <v>0</v>
      </c>
      <c r="L49" s="19">
        <f t="shared" si="3"/>
        <v>0</v>
      </c>
      <c r="M49" s="19">
        <v>0</v>
      </c>
      <c r="N49" s="54"/>
      <c r="BD49" s="14"/>
      <c r="BE49" s="15"/>
      <c r="BF49" s="21" t="s">
        <v>94</v>
      </c>
      <c r="BG49" s="41"/>
      <c r="BH49" s="12"/>
      <c r="BI49" s="12"/>
    </row>
    <row r="50" spans="1:61" s="3" customFormat="1" ht="42" x14ac:dyDescent="0.3">
      <c r="A50" s="16" t="s">
        <v>55</v>
      </c>
      <c r="B50" s="17" t="s">
        <v>48</v>
      </c>
      <c r="C50" s="568" t="s">
        <v>49</v>
      </c>
      <c r="D50" s="568"/>
      <c r="E50" s="568"/>
      <c r="F50" s="16" t="s">
        <v>50</v>
      </c>
      <c r="G50" s="30">
        <v>3.12</v>
      </c>
      <c r="H50" s="55">
        <f t="shared" si="0"/>
        <v>693.07</v>
      </c>
      <c r="I50" s="55">
        <f t="shared" si="1"/>
        <v>2162.38</v>
      </c>
      <c r="J50" s="19">
        <v>2594.85</v>
      </c>
      <c r="K50" s="19">
        <f t="shared" si="2"/>
        <v>0</v>
      </c>
      <c r="L50" s="19">
        <f t="shared" si="3"/>
        <v>0</v>
      </c>
      <c r="M50" s="19">
        <v>0</v>
      </c>
      <c r="N50" s="54"/>
      <c r="BD50" s="14"/>
      <c r="BE50" s="15"/>
      <c r="BF50" s="21" t="s">
        <v>49</v>
      </c>
      <c r="BG50" s="41"/>
      <c r="BH50" s="12"/>
      <c r="BI50" s="12"/>
    </row>
    <row r="51" spans="1:61" s="3" customFormat="1" ht="15" customHeight="1" x14ac:dyDescent="0.3">
      <c r="A51" s="603" t="s">
        <v>858</v>
      </c>
      <c r="B51" s="604"/>
      <c r="C51" s="604"/>
      <c r="D51" s="604"/>
      <c r="E51" s="604"/>
      <c r="F51" s="604"/>
      <c r="G51" s="604"/>
      <c r="H51" s="436"/>
      <c r="I51" s="436"/>
      <c r="J51" s="437"/>
      <c r="K51" s="437"/>
      <c r="L51" s="437"/>
      <c r="M51" s="437"/>
      <c r="N51" s="54"/>
      <c r="BD51" s="14"/>
      <c r="BE51" s="15" t="s">
        <v>858</v>
      </c>
      <c r="BF51" s="21"/>
      <c r="BG51" s="41"/>
      <c r="BH51" s="12"/>
      <c r="BI51" s="12"/>
    </row>
    <row r="52" spans="1:61" s="3" customFormat="1" ht="21.6" x14ac:dyDescent="0.3">
      <c r="A52" s="16" t="s">
        <v>56</v>
      </c>
      <c r="B52" s="17" t="s">
        <v>257</v>
      </c>
      <c r="C52" s="568" t="s">
        <v>258</v>
      </c>
      <c r="D52" s="568"/>
      <c r="E52" s="568"/>
      <c r="F52" s="16" t="s">
        <v>46</v>
      </c>
      <c r="G52" s="24">
        <v>5.4</v>
      </c>
      <c r="H52" s="55">
        <f t="shared" si="0"/>
        <v>1134.18</v>
      </c>
      <c r="I52" s="55">
        <f t="shared" si="1"/>
        <v>6124.59</v>
      </c>
      <c r="J52" s="19">
        <v>7349.51</v>
      </c>
      <c r="K52" s="19">
        <f t="shared" si="2"/>
        <v>1082.46</v>
      </c>
      <c r="L52" s="19">
        <f t="shared" si="3"/>
        <v>5845.26</v>
      </c>
      <c r="M52" s="19">
        <v>7014.31</v>
      </c>
      <c r="N52" s="54"/>
      <c r="BD52" s="14"/>
      <c r="BE52" s="15"/>
      <c r="BF52" s="21" t="s">
        <v>258</v>
      </c>
      <c r="BG52" s="41"/>
      <c r="BH52" s="12"/>
      <c r="BI52" s="12"/>
    </row>
    <row r="53" spans="1:61" s="3" customFormat="1" ht="20.399999999999999" x14ac:dyDescent="0.3">
      <c r="A53" s="25"/>
      <c r="B53" s="26" t="s">
        <v>150</v>
      </c>
      <c r="C53" s="600" t="s">
        <v>151</v>
      </c>
      <c r="D53" s="600"/>
      <c r="E53" s="600"/>
      <c r="F53" s="27" t="s">
        <v>46</v>
      </c>
      <c r="G53" s="22" t="s">
        <v>2306</v>
      </c>
      <c r="H53" s="55"/>
      <c r="I53" s="55"/>
      <c r="J53" s="19"/>
      <c r="K53" s="19"/>
      <c r="L53" s="19"/>
      <c r="M53" s="19"/>
      <c r="N53" s="54"/>
      <c r="BD53" s="14"/>
      <c r="BE53" s="15"/>
      <c r="BF53" s="21"/>
      <c r="BG53" s="41"/>
      <c r="BH53" s="12" t="s">
        <v>151</v>
      </c>
      <c r="BI53" s="12"/>
    </row>
    <row r="54" spans="1:61" s="3" customFormat="1" ht="20.399999999999999" x14ac:dyDescent="0.3">
      <c r="A54" s="36" t="s">
        <v>139</v>
      </c>
      <c r="B54" s="37" t="s">
        <v>76</v>
      </c>
      <c r="C54" s="599" t="s">
        <v>260</v>
      </c>
      <c r="D54" s="599"/>
      <c r="E54" s="599"/>
      <c r="F54" s="38" t="s">
        <v>46</v>
      </c>
      <c r="G54" s="39" t="s">
        <v>2307</v>
      </c>
      <c r="H54" s="55"/>
      <c r="I54" s="55"/>
      <c r="J54" s="19"/>
      <c r="K54" s="19"/>
      <c r="L54" s="19"/>
      <c r="M54" s="19"/>
      <c r="N54" s="54"/>
      <c r="BD54" s="14"/>
      <c r="BE54" s="15"/>
      <c r="BF54" s="21"/>
      <c r="BG54" s="41" t="s">
        <v>260</v>
      </c>
      <c r="BH54" s="12"/>
      <c r="BI54" s="12"/>
    </row>
    <row r="55" spans="1:61" s="3" customFormat="1" ht="20.399999999999999" x14ac:dyDescent="0.3">
      <c r="A55" s="25" t="s">
        <v>126</v>
      </c>
      <c r="B55" s="26" t="s">
        <v>262</v>
      </c>
      <c r="C55" s="600" t="s">
        <v>263</v>
      </c>
      <c r="D55" s="600"/>
      <c r="E55" s="600"/>
      <c r="F55" s="27" t="s">
        <v>46</v>
      </c>
      <c r="G55" s="22" t="s">
        <v>2307</v>
      </c>
      <c r="H55" s="55"/>
      <c r="I55" s="55"/>
      <c r="J55" s="19"/>
      <c r="K55" s="19"/>
      <c r="L55" s="19"/>
      <c r="M55" s="19"/>
      <c r="N55" s="54"/>
      <c r="BD55" s="14"/>
      <c r="BE55" s="15"/>
      <c r="BF55" s="21"/>
      <c r="BG55" s="41"/>
      <c r="BH55" s="12"/>
      <c r="BI55" s="12" t="s">
        <v>263</v>
      </c>
    </row>
    <row r="56" spans="1:61" s="3" customFormat="1" ht="15" customHeight="1" x14ac:dyDescent="0.3">
      <c r="A56" s="603" t="s">
        <v>861</v>
      </c>
      <c r="B56" s="604"/>
      <c r="C56" s="604"/>
      <c r="D56" s="604"/>
      <c r="E56" s="604"/>
      <c r="F56" s="604"/>
      <c r="G56" s="604"/>
      <c r="H56" s="436"/>
      <c r="I56" s="436"/>
      <c r="J56" s="437"/>
      <c r="K56" s="437"/>
      <c r="L56" s="437"/>
      <c r="M56" s="437"/>
      <c r="N56" s="54"/>
      <c r="BD56" s="14"/>
      <c r="BE56" s="15" t="s">
        <v>861</v>
      </c>
      <c r="BF56" s="21"/>
      <c r="BG56" s="41"/>
      <c r="BH56" s="12"/>
      <c r="BI56" s="12"/>
    </row>
    <row r="57" spans="1:61" s="3" customFormat="1" ht="32.25" customHeight="1" x14ac:dyDescent="0.3">
      <c r="A57" s="16" t="s">
        <v>162</v>
      </c>
      <c r="B57" s="17" t="s">
        <v>148</v>
      </c>
      <c r="C57" s="568" t="s">
        <v>149</v>
      </c>
      <c r="D57" s="568"/>
      <c r="E57" s="568"/>
      <c r="F57" s="16" t="s">
        <v>122</v>
      </c>
      <c r="G57" s="18">
        <v>4.2999999999999997E-2</v>
      </c>
      <c r="H57" s="55">
        <f t="shared" si="0"/>
        <v>179502.79</v>
      </c>
      <c r="I57" s="55">
        <f t="shared" si="1"/>
        <v>7718.62</v>
      </c>
      <c r="J57" s="19">
        <v>9262.34</v>
      </c>
      <c r="K57" s="19">
        <f t="shared" si="2"/>
        <v>629083.02</v>
      </c>
      <c r="L57" s="19">
        <f t="shared" si="3"/>
        <v>27050.57</v>
      </c>
      <c r="M57" s="19">
        <v>32460.68</v>
      </c>
      <c r="N57" s="54"/>
      <c r="BD57" s="14"/>
      <c r="BE57" s="15"/>
      <c r="BF57" s="21" t="s">
        <v>149</v>
      </c>
      <c r="BG57" s="41"/>
      <c r="BH57" s="12"/>
      <c r="BI57" s="12"/>
    </row>
    <row r="58" spans="1:61" s="3" customFormat="1" ht="20.399999999999999" x14ac:dyDescent="0.3">
      <c r="A58" s="25"/>
      <c r="B58" s="26" t="s">
        <v>150</v>
      </c>
      <c r="C58" s="600" t="s">
        <v>151</v>
      </c>
      <c r="D58" s="600"/>
      <c r="E58" s="600"/>
      <c r="F58" s="27" t="s">
        <v>46</v>
      </c>
      <c r="G58" s="22" t="s">
        <v>2308</v>
      </c>
      <c r="H58" s="55"/>
      <c r="I58" s="55"/>
      <c r="J58" s="19"/>
      <c r="K58" s="19"/>
      <c r="L58" s="19"/>
      <c r="M58" s="19"/>
      <c r="N58" s="54"/>
      <c r="BD58" s="14"/>
      <c r="BE58" s="15"/>
      <c r="BF58" s="21"/>
      <c r="BG58" s="41"/>
      <c r="BH58" s="12" t="s">
        <v>151</v>
      </c>
      <c r="BI58" s="12"/>
    </row>
    <row r="59" spans="1:61" s="3" customFormat="1" ht="20.399999999999999" x14ac:dyDescent="0.3">
      <c r="A59" s="25"/>
      <c r="B59" s="26" t="s">
        <v>152</v>
      </c>
      <c r="C59" s="600" t="s">
        <v>153</v>
      </c>
      <c r="D59" s="600"/>
      <c r="E59" s="600"/>
      <c r="F59" s="27" t="s">
        <v>154</v>
      </c>
      <c r="G59" s="22" t="s">
        <v>2309</v>
      </c>
      <c r="H59" s="55"/>
      <c r="I59" s="55"/>
      <c r="J59" s="19"/>
      <c r="K59" s="19"/>
      <c r="L59" s="19"/>
      <c r="M59" s="19"/>
      <c r="N59" s="54"/>
      <c r="BD59" s="14"/>
      <c r="BE59" s="15"/>
      <c r="BF59" s="21"/>
      <c r="BG59" s="41"/>
      <c r="BH59" s="12" t="s">
        <v>153</v>
      </c>
      <c r="BI59" s="12"/>
    </row>
    <row r="60" spans="1:61" s="3" customFormat="1" ht="20.399999999999999" x14ac:dyDescent="0.3">
      <c r="A60" s="36" t="s">
        <v>139</v>
      </c>
      <c r="B60" s="37" t="s">
        <v>155</v>
      </c>
      <c r="C60" s="599" t="s">
        <v>156</v>
      </c>
      <c r="D60" s="599"/>
      <c r="E60" s="599"/>
      <c r="F60" s="38" t="s">
        <v>46</v>
      </c>
      <c r="G60" s="39" t="s">
        <v>2310</v>
      </c>
      <c r="H60" s="55"/>
      <c r="I60" s="55"/>
      <c r="J60" s="19"/>
      <c r="K60" s="19"/>
      <c r="L60" s="19"/>
      <c r="M60" s="19"/>
      <c r="N60" s="54"/>
      <c r="BD60" s="14"/>
      <c r="BE60" s="15"/>
      <c r="BF60" s="21"/>
      <c r="BG60" s="41" t="s">
        <v>156</v>
      </c>
      <c r="BH60" s="12"/>
      <c r="BI60" s="12"/>
    </row>
    <row r="61" spans="1:61" s="3" customFormat="1" ht="21.6" x14ac:dyDescent="0.3">
      <c r="A61" s="25" t="s">
        <v>126</v>
      </c>
      <c r="B61" s="26" t="s">
        <v>157</v>
      </c>
      <c r="C61" s="600" t="s">
        <v>158</v>
      </c>
      <c r="D61" s="600"/>
      <c r="E61" s="600"/>
      <c r="F61" s="27" t="s">
        <v>46</v>
      </c>
      <c r="G61" s="22" t="s">
        <v>2310</v>
      </c>
      <c r="H61" s="55"/>
      <c r="I61" s="55"/>
      <c r="J61" s="19"/>
      <c r="K61" s="19"/>
      <c r="L61" s="19"/>
      <c r="M61" s="19"/>
      <c r="N61" s="54"/>
      <c r="BD61" s="14"/>
      <c r="BE61" s="15"/>
      <c r="BF61" s="21"/>
      <c r="BG61" s="41"/>
      <c r="BH61" s="12"/>
      <c r="BI61" s="12" t="s">
        <v>158</v>
      </c>
    </row>
    <row r="62" spans="1:61" s="3" customFormat="1" ht="15" customHeight="1" x14ac:dyDescent="0.3">
      <c r="A62" s="603" t="s">
        <v>865</v>
      </c>
      <c r="B62" s="604"/>
      <c r="C62" s="604"/>
      <c r="D62" s="604"/>
      <c r="E62" s="604"/>
      <c r="F62" s="604"/>
      <c r="G62" s="604"/>
      <c r="H62" s="436"/>
      <c r="I62" s="436"/>
      <c r="J62" s="437"/>
      <c r="K62" s="437"/>
      <c r="L62" s="437"/>
      <c r="M62" s="437"/>
      <c r="N62" s="54"/>
      <c r="BD62" s="14"/>
      <c r="BE62" s="15" t="s">
        <v>865</v>
      </c>
      <c r="BF62" s="21"/>
      <c r="BG62" s="41"/>
      <c r="BH62" s="12"/>
      <c r="BI62" s="12"/>
    </row>
    <row r="63" spans="1:61" s="3" customFormat="1" ht="21.6" x14ac:dyDescent="0.3">
      <c r="A63" s="16" t="s">
        <v>165</v>
      </c>
      <c r="B63" s="17" t="s">
        <v>269</v>
      </c>
      <c r="C63" s="568" t="s">
        <v>270</v>
      </c>
      <c r="D63" s="568"/>
      <c r="E63" s="568"/>
      <c r="F63" s="16" t="s">
        <v>122</v>
      </c>
      <c r="G63" s="18">
        <v>0.376</v>
      </c>
      <c r="H63" s="55">
        <f t="shared" si="0"/>
        <v>266397.39</v>
      </c>
      <c r="I63" s="55">
        <f t="shared" si="1"/>
        <v>100165.42</v>
      </c>
      <c r="J63" s="19">
        <v>120198.5</v>
      </c>
      <c r="K63" s="19">
        <f t="shared" si="2"/>
        <v>5006.6000000000004</v>
      </c>
      <c r="L63" s="19">
        <f t="shared" si="3"/>
        <v>1882.48</v>
      </c>
      <c r="M63" s="19">
        <v>2258.9699999999998</v>
      </c>
      <c r="N63" s="54"/>
      <c r="BD63" s="14"/>
      <c r="BE63" s="15"/>
      <c r="BF63" s="21" t="s">
        <v>270</v>
      </c>
      <c r="BG63" s="41"/>
      <c r="BH63" s="12"/>
      <c r="BI63" s="12"/>
    </row>
    <row r="64" spans="1:61" s="3" customFormat="1" ht="20.399999999999999" x14ac:dyDescent="0.3">
      <c r="A64" s="25"/>
      <c r="B64" s="26" t="s">
        <v>150</v>
      </c>
      <c r="C64" s="600" t="s">
        <v>151</v>
      </c>
      <c r="D64" s="600"/>
      <c r="E64" s="600"/>
      <c r="F64" s="27" t="s">
        <v>46</v>
      </c>
      <c r="G64" s="22" t="s">
        <v>2311</v>
      </c>
      <c r="H64" s="55"/>
      <c r="I64" s="55"/>
      <c r="J64" s="19"/>
      <c r="K64" s="19"/>
      <c r="L64" s="19"/>
      <c r="M64" s="19"/>
      <c r="N64" s="54"/>
      <c r="BD64" s="14"/>
      <c r="BE64" s="15"/>
      <c r="BF64" s="21"/>
      <c r="BG64" s="41"/>
      <c r="BH64" s="12" t="s">
        <v>151</v>
      </c>
      <c r="BI64" s="12"/>
    </row>
    <row r="65" spans="1:61" s="3" customFormat="1" ht="20.399999999999999" x14ac:dyDescent="0.3">
      <c r="A65" s="25"/>
      <c r="B65" s="26" t="s">
        <v>152</v>
      </c>
      <c r="C65" s="600" t="s">
        <v>153</v>
      </c>
      <c r="D65" s="600"/>
      <c r="E65" s="600"/>
      <c r="F65" s="27" t="s">
        <v>154</v>
      </c>
      <c r="G65" s="22" t="s">
        <v>2312</v>
      </c>
      <c r="H65" s="55"/>
      <c r="I65" s="55"/>
      <c r="J65" s="19"/>
      <c r="K65" s="19"/>
      <c r="L65" s="19"/>
      <c r="M65" s="19"/>
      <c r="N65" s="54"/>
      <c r="BD65" s="14"/>
      <c r="BE65" s="15"/>
      <c r="BF65" s="21"/>
      <c r="BG65" s="41"/>
      <c r="BH65" s="12" t="s">
        <v>153</v>
      </c>
      <c r="BI65" s="12"/>
    </row>
    <row r="66" spans="1:61" s="3" customFormat="1" ht="20.399999999999999" x14ac:dyDescent="0.3">
      <c r="A66" s="25"/>
      <c r="B66" s="26" t="s">
        <v>273</v>
      </c>
      <c r="C66" s="600" t="s">
        <v>274</v>
      </c>
      <c r="D66" s="600"/>
      <c r="E66" s="600"/>
      <c r="F66" s="27" t="s">
        <v>67</v>
      </c>
      <c r="G66" s="22" t="s">
        <v>2313</v>
      </c>
      <c r="H66" s="55"/>
      <c r="I66" s="55"/>
      <c r="J66" s="19"/>
      <c r="K66" s="19"/>
      <c r="L66" s="19"/>
      <c r="M66" s="19"/>
      <c r="N66" s="54"/>
      <c r="BD66" s="14"/>
      <c r="BE66" s="15"/>
      <c r="BF66" s="21"/>
      <c r="BG66" s="41"/>
      <c r="BH66" s="12" t="s">
        <v>274</v>
      </c>
      <c r="BI66" s="12"/>
    </row>
    <row r="67" spans="1:61" s="3" customFormat="1" ht="20.399999999999999" x14ac:dyDescent="0.3">
      <c r="A67" s="25"/>
      <c r="B67" s="26" t="s">
        <v>73</v>
      </c>
      <c r="C67" s="600" t="s">
        <v>74</v>
      </c>
      <c r="D67" s="600"/>
      <c r="E67" s="600"/>
      <c r="F67" s="27" t="s">
        <v>67</v>
      </c>
      <c r="G67" s="22" t="s">
        <v>2314</v>
      </c>
      <c r="H67" s="55"/>
      <c r="I67" s="55"/>
      <c r="J67" s="19"/>
      <c r="K67" s="19"/>
      <c r="L67" s="19"/>
      <c r="M67" s="19"/>
      <c r="N67" s="54"/>
      <c r="BD67" s="14"/>
      <c r="BE67" s="15"/>
      <c r="BF67" s="21"/>
      <c r="BG67" s="41"/>
      <c r="BH67" s="12" t="s">
        <v>74</v>
      </c>
      <c r="BI67" s="12"/>
    </row>
    <row r="68" spans="1:61" s="3" customFormat="1" ht="21.6" x14ac:dyDescent="0.3">
      <c r="A68" s="25"/>
      <c r="B68" s="26" t="s">
        <v>277</v>
      </c>
      <c r="C68" s="600" t="s">
        <v>278</v>
      </c>
      <c r="D68" s="600"/>
      <c r="E68" s="600"/>
      <c r="F68" s="27" t="s">
        <v>67</v>
      </c>
      <c r="G68" s="22" t="s">
        <v>2315</v>
      </c>
      <c r="H68" s="55"/>
      <c r="I68" s="55"/>
      <c r="J68" s="19"/>
      <c r="K68" s="19"/>
      <c r="L68" s="19"/>
      <c r="M68" s="19"/>
      <c r="N68" s="54"/>
      <c r="BD68" s="14"/>
      <c r="BE68" s="15"/>
      <c r="BF68" s="21"/>
      <c r="BG68" s="41"/>
      <c r="BH68" s="12" t="s">
        <v>278</v>
      </c>
      <c r="BI68" s="12"/>
    </row>
    <row r="69" spans="1:61" s="3" customFormat="1" ht="20.399999999999999" x14ac:dyDescent="0.3">
      <c r="A69" s="36" t="s">
        <v>139</v>
      </c>
      <c r="B69" s="37" t="s">
        <v>155</v>
      </c>
      <c r="C69" s="599" t="s">
        <v>156</v>
      </c>
      <c r="D69" s="599"/>
      <c r="E69" s="599"/>
      <c r="F69" s="38" t="s">
        <v>46</v>
      </c>
      <c r="G69" s="39" t="s">
        <v>2316</v>
      </c>
      <c r="H69" s="55"/>
      <c r="I69" s="55"/>
      <c r="J69" s="19"/>
      <c r="K69" s="19"/>
      <c r="L69" s="19"/>
      <c r="M69" s="19"/>
      <c r="N69" s="54"/>
      <c r="BD69" s="14"/>
      <c r="BE69" s="15"/>
      <c r="BF69" s="21"/>
      <c r="BG69" s="41" t="s">
        <v>156</v>
      </c>
      <c r="BH69" s="12"/>
      <c r="BI69" s="12"/>
    </row>
    <row r="70" spans="1:61" s="3" customFormat="1" ht="21.6" x14ac:dyDescent="0.3">
      <c r="A70" s="25"/>
      <c r="B70" s="26" t="s">
        <v>281</v>
      </c>
      <c r="C70" s="600" t="s">
        <v>282</v>
      </c>
      <c r="D70" s="600"/>
      <c r="E70" s="600"/>
      <c r="F70" s="27" t="s">
        <v>67</v>
      </c>
      <c r="G70" s="22" t="s">
        <v>2317</v>
      </c>
      <c r="H70" s="55"/>
      <c r="I70" s="55"/>
      <c r="J70" s="19"/>
      <c r="K70" s="19"/>
      <c r="L70" s="19"/>
      <c r="M70" s="19"/>
      <c r="N70" s="54"/>
      <c r="BD70" s="14"/>
      <c r="BE70" s="15"/>
      <c r="BF70" s="21"/>
      <c r="BG70" s="41"/>
      <c r="BH70" s="12" t="s">
        <v>282</v>
      </c>
      <c r="BI70" s="12"/>
    </row>
    <row r="71" spans="1:61" s="3" customFormat="1" ht="20.399999999999999" x14ac:dyDescent="0.3">
      <c r="A71" s="36" t="s">
        <v>139</v>
      </c>
      <c r="B71" s="37" t="s">
        <v>284</v>
      </c>
      <c r="C71" s="599" t="s">
        <v>285</v>
      </c>
      <c r="D71" s="599"/>
      <c r="E71" s="599"/>
      <c r="F71" s="38" t="s">
        <v>67</v>
      </c>
      <c r="G71" s="39" t="s">
        <v>2318</v>
      </c>
      <c r="H71" s="55"/>
      <c r="I71" s="55"/>
      <c r="J71" s="19"/>
      <c r="K71" s="19"/>
      <c r="L71" s="19"/>
      <c r="M71" s="19"/>
      <c r="N71" s="54"/>
      <c r="BD71" s="14"/>
      <c r="BE71" s="15"/>
      <c r="BF71" s="21"/>
      <c r="BG71" s="41" t="s">
        <v>285</v>
      </c>
      <c r="BH71" s="12"/>
      <c r="BI71" s="12"/>
    </row>
    <row r="72" spans="1:61" s="3" customFormat="1" ht="31.8" x14ac:dyDescent="0.3">
      <c r="A72" s="25"/>
      <c r="B72" s="26" t="s">
        <v>287</v>
      </c>
      <c r="C72" s="600" t="s">
        <v>288</v>
      </c>
      <c r="D72" s="600"/>
      <c r="E72" s="600"/>
      <c r="F72" s="27" t="s">
        <v>46</v>
      </c>
      <c r="G72" s="22" t="s">
        <v>2319</v>
      </c>
      <c r="H72" s="55"/>
      <c r="I72" s="55"/>
      <c r="J72" s="19"/>
      <c r="K72" s="19"/>
      <c r="L72" s="19"/>
      <c r="M72" s="19"/>
      <c r="N72" s="54"/>
      <c r="BD72" s="14"/>
      <c r="BE72" s="15"/>
      <c r="BF72" s="21"/>
      <c r="BG72" s="41"/>
      <c r="BH72" s="12" t="s">
        <v>288</v>
      </c>
      <c r="BI72" s="12"/>
    </row>
    <row r="73" spans="1:61" s="3" customFormat="1" ht="20.399999999999999" x14ac:dyDescent="0.3">
      <c r="A73" s="25"/>
      <c r="B73" s="26" t="s">
        <v>290</v>
      </c>
      <c r="C73" s="600" t="s">
        <v>291</v>
      </c>
      <c r="D73" s="600"/>
      <c r="E73" s="600"/>
      <c r="F73" s="27" t="s">
        <v>154</v>
      </c>
      <c r="G73" s="22" t="s">
        <v>2320</v>
      </c>
      <c r="H73" s="55"/>
      <c r="I73" s="55"/>
      <c r="J73" s="19"/>
      <c r="K73" s="19"/>
      <c r="L73" s="19"/>
      <c r="M73" s="19"/>
      <c r="N73" s="54"/>
      <c r="BD73" s="14"/>
      <c r="BE73" s="15"/>
      <c r="BF73" s="21"/>
      <c r="BG73" s="41"/>
      <c r="BH73" s="12" t="s">
        <v>291</v>
      </c>
      <c r="BI73" s="12"/>
    </row>
    <row r="74" spans="1:61" s="3" customFormat="1" ht="21.6" x14ac:dyDescent="0.3">
      <c r="A74" s="16" t="s">
        <v>166</v>
      </c>
      <c r="B74" s="17" t="s">
        <v>301</v>
      </c>
      <c r="C74" s="568" t="s">
        <v>302</v>
      </c>
      <c r="D74" s="568"/>
      <c r="E74" s="568"/>
      <c r="F74" s="16" t="s">
        <v>46</v>
      </c>
      <c r="G74" s="18">
        <v>38.164000000000001</v>
      </c>
      <c r="H74" s="55">
        <f t="shared" si="0"/>
        <v>0</v>
      </c>
      <c r="I74" s="55">
        <f t="shared" si="1"/>
        <v>0</v>
      </c>
      <c r="J74" s="19">
        <v>0</v>
      </c>
      <c r="K74" s="19">
        <f t="shared" si="2"/>
        <v>8097.92</v>
      </c>
      <c r="L74" s="19">
        <f t="shared" si="3"/>
        <v>309048.98</v>
      </c>
      <c r="M74" s="19">
        <v>370858.78</v>
      </c>
      <c r="N74" s="54"/>
      <c r="BD74" s="14"/>
      <c r="BE74" s="15"/>
      <c r="BF74" s="21" t="s">
        <v>302</v>
      </c>
      <c r="BG74" s="41"/>
      <c r="BH74" s="12"/>
      <c r="BI74" s="12"/>
    </row>
    <row r="75" spans="1:61" s="3" customFormat="1" ht="31.8" x14ac:dyDescent="0.3">
      <c r="A75" s="16" t="s">
        <v>169</v>
      </c>
      <c r="B75" s="17" t="s">
        <v>293</v>
      </c>
      <c r="C75" s="568" t="s">
        <v>294</v>
      </c>
      <c r="D75" s="568"/>
      <c r="E75" s="568"/>
      <c r="F75" s="16" t="s">
        <v>67</v>
      </c>
      <c r="G75" s="30">
        <v>1.78</v>
      </c>
      <c r="H75" s="55">
        <f t="shared" si="0"/>
        <v>0</v>
      </c>
      <c r="I75" s="55">
        <f t="shared" si="1"/>
        <v>0</v>
      </c>
      <c r="J75" s="19">
        <v>0</v>
      </c>
      <c r="K75" s="19">
        <f t="shared" si="2"/>
        <v>81555.38</v>
      </c>
      <c r="L75" s="19">
        <f t="shared" si="3"/>
        <v>145168.57</v>
      </c>
      <c r="M75" s="19">
        <v>174202.28</v>
      </c>
      <c r="N75" s="54"/>
      <c r="BD75" s="14"/>
      <c r="BE75" s="15"/>
      <c r="BF75" s="21" t="s">
        <v>294</v>
      </c>
      <c r="BG75" s="41"/>
      <c r="BH75" s="12"/>
      <c r="BI75" s="12"/>
    </row>
    <row r="76" spans="1:61" s="3" customFormat="1" ht="31.8" x14ac:dyDescent="0.3">
      <c r="A76" s="16" t="s">
        <v>172</v>
      </c>
      <c r="B76" s="17" t="s">
        <v>296</v>
      </c>
      <c r="C76" s="568" t="s">
        <v>297</v>
      </c>
      <c r="D76" s="568"/>
      <c r="E76" s="568"/>
      <c r="F76" s="16" t="s">
        <v>67</v>
      </c>
      <c r="G76" s="30">
        <v>0.03</v>
      </c>
      <c r="H76" s="55">
        <f t="shared" si="0"/>
        <v>0</v>
      </c>
      <c r="I76" s="55">
        <f t="shared" si="1"/>
        <v>0</v>
      </c>
      <c r="J76" s="19">
        <v>0</v>
      </c>
      <c r="K76" s="19">
        <f t="shared" si="2"/>
        <v>81975.67</v>
      </c>
      <c r="L76" s="19">
        <f t="shared" si="3"/>
        <v>2459.27</v>
      </c>
      <c r="M76" s="19">
        <v>2951.12</v>
      </c>
      <c r="N76" s="54"/>
      <c r="BD76" s="14"/>
      <c r="BE76" s="15"/>
      <c r="BF76" s="21" t="s">
        <v>297</v>
      </c>
      <c r="BG76" s="41"/>
      <c r="BH76" s="12"/>
      <c r="BI76" s="12"/>
    </row>
    <row r="77" spans="1:61" s="3" customFormat="1" ht="31.8" x14ac:dyDescent="0.3">
      <c r="A77" s="16" t="s">
        <v>173</v>
      </c>
      <c r="B77" s="17" t="s">
        <v>303</v>
      </c>
      <c r="C77" s="568" t="s">
        <v>304</v>
      </c>
      <c r="D77" s="568"/>
      <c r="E77" s="568"/>
      <c r="F77" s="16" t="s">
        <v>67</v>
      </c>
      <c r="G77" s="30">
        <v>0.11</v>
      </c>
      <c r="H77" s="55">
        <f t="shared" si="0"/>
        <v>0</v>
      </c>
      <c r="I77" s="55">
        <f t="shared" si="1"/>
        <v>0</v>
      </c>
      <c r="J77" s="19">
        <v>0</v>
      </c>
      <c r="K77" s="19">
        <f t="shared" si="2"/>
        <v>81975.820000000007</v>
      </c>
      <c r="L77" s="19">
        <f t="shared" si="3"/>
        <v>9017.34</v>
      </c>
      <c r="M77" s="19">
        <v>10820.81</v>
      </c>
      <c r="N77" s="54"/>
      <c r="BD77" s="14"/>
      <c r="BE77" s="15"/>
      <c r="BF77" s="21" t="s">
        <v>304</v>
      </c>
      <c r="BG77" s="41"/>
      <c r="BH77" s="12"/>
      <c r="BI77" s="12"/>
    </row>
    <row r="78" spans="1:61" s="3" customFormat="1" ht="21.6" x14ac:dyDescent="0.3">
      <c r="A78" s="16" t="s">
        <v>176</v>
      </c>
      <c r="B78" s="17" t="s">
        <v>299</v>
      </c>
      <c r="C78" s="568" t="s">
        <v>300</v>
      </c>
      <c r="D78" s="568"/>
      <c r="E78" s="568"/>
      <c r="F78" s="16" t="s">
        <v>67</v>
      </c>
      <c r="G78" s="30">
        <v>0.11</v>
      </c>
      <c r="H78" s="55">
        <f t="shared" si="0"/>
        <v>0</v>
      </c>
      <c r="I78" s="55">
        <f t="shared" si="1"/>
        <v>0</v>
      </c>
      <c r="J78" s="19">
        <v>0</v>
      </c>
      <c r="K78" s="19">
        <f t="shared" si="2"/>
        <v>90000.639999999999</v>
      </c>
      <c r="L78" s="19">
        <f t="shared" si="3"/>
        <v>9900.07</v>
      </c>
      <c r="M78" s="19">
        <v>11880.08</v>
      </c>
      <c r="N78" s="54"/>
      <c r="BD78" s="14"/>
      <c r="BE78" s="15"/>
      <c r="BF78" s="21" t="s">
        <v>300</v>
      </c>
      <c r="BG78" s="41"/>
      <c r="BH78" s="12"/>
      <c r="BI78" s="12"/>
    </row>
    <row r="79" spans="1:61" s="3" customFormat="1" ht="42" x14ac:dyDescent="0.3">
      <c r="A79" s="16" t="s">
        <v>178</v>
      </c>
      <c r="B79" s="17" t="s">
        <v>305</v>
      </c>
      <c r="C79" s="568" t="s">
        <v>306</v>
      </c>
      <c r="D79" s="568"/>
      <c r="E79" s="568"/>
      <c r="F79" s="16" t="s">
        <v>307</v>
      </c>
      <c r="G79" s="24">
        <v>37.6</v>
      </c>
      <c r="H79" s="55">
        <f t="shared" ref="H79:H127" si="4">I79/G79</f>
        <v>0</v>
      </c>
      <c r="I79" s="55">
        <f t="shared" ref="I79:I127" si="5">J79/1.2</f>
        <v>0</v>
      </c>
      <c r="J79" s="19">
        <v>0</v>
      </c>
      <c r="K79" s="19">
        <f t="shared" ref="K79:K127" si="6">L79/G79</f>
        <v>290.60000000000002</v>
      </c>
      <c r="L79" s="19">
        <f t="shared" ref="L79:L127" si="7">M79/1.2</f>
        <v>10926.66</v>
      </c>
      <c r="M79" s="19">
        <v>13111.99</v>
      </c>
      <c r="N79" s="54"/>
      <c r="BD79" s="14"/>
      <c r="BE79" s="15"/>
      <c r="BF79" s="21" t="s">
        <v>306</v>
      </c>
      <c r="BG79" s="41"/>
      <c r="BH79" s="12"/>
      <c r="BI79" s="12"/>
    </row>
    <row r="80" spans="1:61" s="3" customFormat="1" ht="21.6" x14ac:dyDescent="0.3">
      <c r="A80" s="16" t="s">
        <v>182</v>
      </c>
      <c r="B80" s="17" t="s">
        <v>2321</v>
      </c>
      <c r="C80" s="568" t="s">
        <v>2322</v>
      </c>
      <c r="D80" s="568"/>
      <c r="E80" s="568"/>
      <c r="F80" s="16" t="s">
        <v>67</v>
      </c>
      <c r="G80" s="42">
        <v>0.10549</v>
      </c>
      <c r="H80" s="55">
        <f t="shared" si="4"/>
        <v>24102.38</v>
      </c>
      <c r="I80" s="55">
        <f t="shared" si="5"/>
        <v>2542.56</v>
      </c>
      <c r="J80" s="19">
        <v>3051.07</v>
      </c>
      <c r="K80" s="19">
        <f t="shared" si="6"/>
        <v>69703.570000000007</v>
      </c>
      <c r="L80" s="19">
        <f t="shared" si="7"/>
        <v>7353.03</v>
      </c>
      <c r="M80" s="19">
        <v>8823.64</v>
      </c>
      <c r="N80" s="54"/>
      <c r="BD80" s="14"/>
      <c r="BE80" s="15"/>
      <c r="BF80" s="21" t="s">
        <v>2322</v>
      </c>
      <c r="BG80" s="41"/>
      <c r="BH80" s="12"/>
      <c r="BI80" s="12"/>
    </row>
    <row r="81" spans="1:61" s="3" customFormat="1" ht="20.399999999999999" x14ac:dyDescent="0.3">
      <c r="A81" s="36" t="s">
        <v>139</v>
      </c>
      <c r="B81" s="37" t="s">
        <v>2044</v>
      </c>
      <c r="C81" s="599" t="s">
        <v>2045</v>
      </c>
      <c r="D81" s="599"/>
      <c r="E81" s="599"/>
      <c r="F81" s="38" t="s">
        <v>67</v>
      </c>
      <c r="G81" s="39" t="s">
        <v>2323</v>
      </c>
      <c r="H81" s="55"/>
      <c r="I81" s="55"/>
      <c r="J81" s="19"/>
      <c r="K81" s="19"/>
      <c r="L81" s="19"/>
      <c r="M81" s="19"/>
      <c r="N81" s="54"/>
      <c r="BD81" s="14"/>
      <c r="BE81" s="15"/>
      <c r="BF81" s="21"/>
      <c r="BG81" s="41" t="s">
        <v>2045</v>
      </c>
      <c r="BH81" s="12"/>
      <c r="BI81" s="12"/>
    </row>
    <row r="82" spans="1:61" s="3" customFormat="1" ht="52.2" x14ac:dyDescent="0.3">
      <c r="A82" s="25" t="s">
        <v>126</v>
      </c>
      <c r="B82" s="26" t="s">
        <v>2324</v>
      </c>
      <c r="C82" s="600" t="s">
        <v>2325</v>
      </c>
      <c r="D82" s="600"/>
      <c r="E82" s="600"/>
      <c r="F82" s="27" t="s">
        <v>67</v>
      </c>
      <c r="G82" s="22" t="s">
        <v>2323</v>
      </c>
      <c r="H82" s="55"/>
      <c r="I82" s="55"/>
      <c r="J82" s="19"/>
      <c r="K82" s="19"/>
      <c r="L82" s="19"/>
      <c r="M82" s="19"/>
      <c r="N82" s="54"/>
      <c r="BD82" s="14"/>
      <c r="BE82" s="15"/>
      <c r="BF82" s="21"/>
      <c r="BG82" s="41"/>
      <c r="BH82" s="12"/>
      <c r="BI82" s="12" t="s">
        <v>2325</v>
      </c>
    </row>
    <row r="83" spans="1:61" s="3" customFormat="1" ht="15" customHeight="1" x14ac:dyDescent="0.3">
      <c r="A83" s="603" t="s">
        <v>252</v>
      </c>
      <c r="B83" s="604"/>
      <c r="C83" s="604"/>
      <c r="D83" s="604"/>
      <c r="E83" s="604"/>
      <c r="F83" s="604"/>
      <c r="G83" s="604"/>
      <c r="H83" s="436"/>
      <c r="I83" s="436"/>
      <c r="J83" s="437"/>
      <c r="K83" s="437"/>
      <c r="L83" s="437"/>
      <c r="M83" s="437"/>
      <c r="N83" s="54"/>
      <c r="BD83" s="14"/>
      <c r="BE83" s="15" t="s">
        <v>252</v>
      </c>
      <c r="BF83" s="21"/>
      <c r="BG83" s="41"/>
      <c r="BH83" s="12"/>
      <c r="BI83" s="12"/>
    </row>
    <row r="84" spans="1:61" s="3" customFormat="1" ht="52.2" x14ac:dyDescent="0.3">
      <c r="A84" s="16" t="s">
        <v>188</v>
      </c>
      <c r="B84" s="17" t="s">
        <v>219</v>
      </c>
      <c r="C84" s="568" t="s">
        <v>220</v>
      </c>
      <c r="D84" s="568"/>
      <c r="E84" s="568"/>
      <c r="F84" s="16" t="s">
        <v>43</v>
      </c>
      <c r="G84" s="29">
        <v>8.9899999999999994E-2</v>
      </c>
      <c r="H84" s="55">
        <f t="shared" si="4"/>
        <v>65851.839999999997</v>
      </c>
      <c r="I84" s="55">
        <f t="shared" si="5"/>
        <v>5920.08</v>
      </c>
      <c r="J84" s="19">
        <v>7104.1</v>
      </c>
      <c r="K84" s="19">
        <f t="shared" si="6"/>
        <v>0</v>
      </c>
      <c r="L84" s="19">
        <f t="shared" si="7"/>
        <v>0</v>
      </c>
      <c r="M84" s="19">
        <v>0</v>
      </c>
      <c r="N84" s="54"/>
      <c r="BD84" s="14"/>
      <c r="BE84" s="15"/>
      <c r="BF84" s="21" t="s">
        <v>220</v>
      </c>
      <c r="BG84" s="41"/>
      <c r="BH84" s="12"/>
      <c r="BI84" s="12"/>
    </row>
    <row r="85" spans="1:61" s="3" customFormat="1" ht="42" x14ac:dyDescent="0.3">
      <c r="A85" s="16" t="s">
        <v>192</v>
      </c>
      <c r="B85" s="17" t="s">
        <v>250</v>
      </c>
      <c r="C85" s="568" t="s">
        <v>251</v>
      </c>
      <c r="D85" s="568"/>
      <c r="E85" s="568"/>
      <c r="F85" s="16" t="s">
        <v>50</v>
      </c>
      <c r="G85" s="24">
        <v>179.8</v>
      </c>
      <c r="H85" s="55">
        <f t="shared" si="4"/>
        <v>52.28</v>
      </c>
      <c r="I85" s="55">
        <f t="shared" si="5"/>
        <v>9399.34</v>
      </c>
      <c r="J85" s="19">
        <v>11279.21</v>
      </c>
      <c r="K85" s="19">
        <f t="shared" si="6"/>
        <v>0</v>
      </c>
      <c r="L85" s="19">
        <f t="shared" si="7"/>
        <v>0</v>
      </c>
      <c r="M85" s="19">
        <v>0</v>
      </c>
      <c r="N85" s="54"/>
      <c r="BD85" s="14"/>
      <c r="BE85" s="15"/>
      <c r="BF85" s="21" t="s">
        <v>251</v>
      </c>
      <c r="BG85" s="41"/>
      <c r="BH85" s="12"/>
      <c r="BI85" s="12"/>
    </row>
    <row r="86" spans="1:61" s="3" customFormat="1" ht="42" x14ac:dyDescent="0.3">
      <c r="A86" s="16" t="s">
        <v>194</v>
      </c>
      <c r="B86" s="17" t="s">
        <v>253</v>
      </c>
      <c r="C86" s="568" t="s">
        <v>254</v>
      </c>
      <c r="D86" s="568"/>
      <c r="E86" s="568"/>
      <c r="F86" s="16" t="s">
        <v>43</v>
      </c>
      <c r="G86" s="29">
        <v>8.9899999999999994E-2</v>
      </c>
      <c r="H86" s="55">
        <f t="shared" si="4"/>
        <v>12933.15</v>
      </c>
      <c r="I86" s="55">
        <f t="shared" si="5"/>
        <v>1162.69</v>
      </c>
      <c r="J86" s="19">
        <v>1395.23</v>
      </c>
      <c r="K86" s="19">
        <f t="shared" si="6"/>
        <v>0</v>
      </c>
      <c r="L86" s="19">
        <f t="shared" si="7"/>
        <v>0</v>
      </c>
      <c r="M86" s="19">
        <v>0</v>
      </c>
      <c r="N86" s="54"/>
      <c r="BD86" s="14"/>
      <c r="BE86" s="15"/>
      <c r="BF86" s="21" t="s">
        <v>254</v>
      </c>
      <c r="BG86" s="41"/>
      <c r="BH86" s="12"/>
      <c r="BI86" s="12"/>
    </row>
    <row r="87" spans="1:61" s="3" customFormat="1" ht="15" customHeight="1" x14ac:dyDescent="0.3">
      <c r="A87" s="603" t="s">
        <v>2326</v>
      </c>
      <c r="B87" s="604"/>
      <c r="C87" s="604"/>
      <c r="D87" s="604"/>
      <c r="E87" s="604"/>
      <c r="F87" s="604"/>
      <c r="G87" s="604"/>
      <c r="H87" s="436"/>
      <c r="I87" s="436"/>
      <c r="J87" s="437"/>
      <c r="K87" s="437"/>
      <c r="L87" s="437"/>
      <c r="M87" s="437"/>
      <c r="N87" s="54"/>
      <c r="BD87" s="14"/>
      <c r="BE87" s="15" t="s">
        <v>2326</v>
      </c>
      <c r="BF87" s="21"/>
      <c r="BG87" s="41"/>
      <c r="BH87" s="12"/>
      <c r="BI87" s="12"/>
    </row>
    <row r="88" spans="1:61" s="3" customFormat="1" ht="21.6" x14ac:dyDescent="0.3">
      <c r="A88" s="16" t="s">
        <v>197</v>
      </c>
      <c r="B88" s="17" t="s">
        <v>378</v>
      </c>
      <c r="C88" s="568" t="s">
        <v>379</v>
      </c>
      <c r="D88" s="568"/>
      <c r="E88" s="568"/>
      <c r="F88" s="16" t="s">
        <v>67</v>
      </c>
      <c r="G88" s="24">
        <v>21.7</v>
      </c>
      <c r="H88" s="55">
        <f t="shared" si="4"/>
        <v>66716.84</v>
      </c>
      <c r="I88" s="55">
        <f t="shared" si="5"/>
        <v>1447755.53</v>
      </c>
      <c r="J88" s="19">
        <v>1737306.64</v>
      </c>
      <c r="K88" s="19">
        <f t="shared" si="6"/>
        <v>85002.45</v>
      </c>
      <c r="L88" s="19">
        <f t="shared" si="7"/>
        <v>1844553.17</v>
      </c>
      <c r="M88" s="19">
        <v>2213463.7999999998</v>
      </c>
      <c r="N88" s="54"/>
      <c r="BD88" s="14"/>
      <c r="BE88" s="15"/>
      <c r="BF88" s="21" t="s">
        <v>379</v>
      </c>
      <c r="BG88" s="41"/>
      <c r="BH88" s="12"/>
      <c r="BI88" s="12"/>
    </row>
    <row r="89" spans="1:61" s="3" customFormat="1" ht="20.399999999999999" x14ac:dyDescent="0.3">
      <c r="A89" s="25"/>
      <c r="B89" s="26" t="s">
        <v>380</v>
      </c>
      <c r="C89" s="600" t="s">
        <v>381</v>
      </c>
      <c r="D89" s="600"/>
      <c r="E89" s="600"/>
      <c r="F89" s="27" t="s">
        <v>46</v>
      </c>
      <c r="G89" s="22" t="s">
        <v>2327</v>
      </c>
      <c r="H89" s="55"/>
      <c r="I89" s="55"/>
      <c r="J89" s="19"/>
      <c r="K89" s="19"/>
      <c r="L89" s="19"/>
      <c r="M89" s="19"/>
      <c r="N89" s="54"/>
      <c r="BD89" s="14"/>
      <c r="BE89" s="15"/>
      <c r="BF89" s="21"/>
      <c r="BG89" s="41"/>
      <c r="BH89" s="12" t="s">
        <v>381</v>
      </c>
      <c r="BI89" s="12"/>
    </row>
    <row r="90" spans="1:61" s="3" customFormat="1" ht="20.399999999999999" x14ac:dyDescent="0.3">
      <c r="A90" s="25"/>
      <c r="B90" s="26" t="s">
        <v>383</v>
      </c>
      <c r="C90" s="600" t="s">
        <v>384</v>
      </c>
      <c r="D90" s="600"/>
      <c r="E90" s="600"/>
      <c r="F90" s="27" t="s">
        <v>72</v>
      </c>
      <c r="G90" s="22" t="s">
        <v>2328</v>
      </c>
      <c r="H90" s="55"/>
      <c r="I90" s="55"/>
      <c r="J90" s="19"/>
      <c r="K90" s="19"/>
      <c r="L90" s="19"/>
      <c r="M90" s="19"/>
      <c r="N90" s="54"/>
      <c r="BD90" s="14"/>
      <c r="BE90" s="15"/>
      <c r="BF90" s="21"/>
      <c r="BG90" s="41"/>
      <c r="BH90" s="12" t="s">
        <v>384</v>
      </c>
      <c r="BI90" s="12"/>
    </row>
    <row r="91" spans="1:61" s="3" customFormat="1" ht="20.399999999999999" x14ac:dyDescent="0.3">
      <c r="A91" s="25"/>
      <c r="B91" s="26" t="s">
        <v>273</v>
      </c>
      <c r="C91" s="600" t="s">
        <v>274</v>
      </c>
      <c r="D91" s="600"/>
      <c r="E91" s="600"/>
      <c r="F91" s="27" t="s">
        <v>67</v>
      </c>
      <c r="G91" s="22" t="s">
        <v>2329</v>
      </c>
      <c r="H91" s="55"/>
      <c r="I91" s="55"/>
      <c r="J91" s="19"/>
      <c r="K91" s="19"/>
      <c r="L91" s="19"/>
      <c r="M91" s="19"/>
      <c r="N91" s="54"/>
      <c r="BD91" s="14"/>
      <c r="BE91" s="15"/>
      <c r="BF91" s="21"/>
      <c r="BG91" s="41"/>
      <c r="BH91" s="12" t="s">
        <v>274</v>
      </c>
      <c r="BI91" s="12"/>
    </row>
    <row r="92" spans="1:61" s="3" customFormat="1" ht="20.399999999999999" x14ac:dyDescent="0.3">
      <c r="A92" s="25"/>
      <c r="B92" s="26" t="s">
        <v>387</v>
      </c>
      <c r="C92" s="600" t="s">
        <v>388</v>
      </c>
      <c r="D92" s="600"/>
      <c r="E92" s="600"/>
      <c r="F92" s="27" t="s">
        <v>72</v>
      </c>
      <c r="G92" s="22" t="s">
        <v>2330</v>
      </c>
      <c r="H92" s="55"/>
      <c r="I92" s="55"/>
      <c r="J92" s="19"/>
      <c r="K92" s="19"/>
      <c r="L92" s="19"/>
      <c r="M92" s="19"/>
      <c r="N92" s="54"/>
      <c r="BD92" s="14"/>
      <c r="BE92" s="15"/>
      <c r="BF92" s="21"/>
      <c r="BG92" s="41"/>
      <c r="BH92" s="12" t="s">
        <v>388</v>
      </c>
      <c r="BI92" s="12"/>
    </row>
    <row r="93" spans="1:61" s="3" customFormat="1" ht="20.399999999999999" x14ac:dyDescent="0.3">
      <c r="A93" s="25"/>
      <c r="B93" s="26" t="s">
        <v>73</v>
      </c>
      <c r="C93" s="600" t="s">
        <v>74</v>
      </c>
      <c r="D93" s="600"/>
      <c r="E93" s="600"/>
      <c r="F93" s="27" t="s">
        <v>67</v>
      </c>
      <c r="G93" s="22" t="s">
        <v>2331</v>
      </c>
      <c r="H93" s="55"/>
      <c r="I93" s="55"/>
      <c r="J93" s="19"/>
      <c r="K93" s="19"/>
      <c r="L93" s="19"/>
      <c r="M93" s="19"/>
      <c r="N93" s="54"/>
      <c r="BD93" s="14"/>
      <c r="BE93" s="15"/>
      <c r="BF93" s="21"/>
      <c r="BG93" s="41"/>
      <c r="BH93" s="12" t="s">
        <v>74</v>
      </c>
      <c r="BI93" s="12"/>
    </row>
    <row r="94" spans="1:61" s="3" customFormat="1" ht="20.399999999999999" x14ac:dyDescent="0.3">
      <c r="A94" s="25"/>
      <c r="B94" s="26" t="s">
        <v>391</v>
      </c>
      <c r="C94" s="600" t="s">
        <v>392</v>
      </c>
      <c r="D94" s="600"/>
      <c r="E94" s="600"/>
      <c r="F94" s="27" t="s">
        <v>67</v>
      </c>
      <c r="G94" s="22" t="s">
        <v>2332</v>
      </c>
      <c r="H94" s="55"/>
      <c r="I94" s="55"/>
      <c r="J94" s="19"/>
      <c r="K94" s="19"/>
      <c r="L94" s="19"/>
      <c r="M94" s="19"/>
      <c r="N94" s="54"/>
      <c r="BD94" s="14"/>
      <c r="BE94" s="15"/>
      <c r="BF94" s="21"/>
      <c r="BG94" s="41"/>
      <c r="BH94" s="12" t="s">
        <v>392</v>
      </c>
      <c r="BI94" s="12"/>
    </row>
    <row r="95" spans="1:61" s="3" customFormat="1" ht="20.399999999999999" x14ac:dyDescent="0.3">
      <c r="A95" s="36" t="s">
        <v>139</v>
      </c>
      <c r="B95" s="37" t="s">
        <v>394</v>
      </c>
      <c r="C95" s="599" t="s">
        <v>395</v>
      </c>
      <c r="D95" s="599"/>
      <c r="E95" s="599"/>
      <c r="F95" s="38" t="s">
        <v>67</v>
      </c>
      <c r="G95" s="39" t="s">
        <v>2333</v>
      </c>
      <c r="H95" s="55"/>
      <c r="I95" s="55"/>
      <c r="J95" s="19"/>
      <c r="K95" s="19"/>
      <c r="L95" s="19"/>
      <c r="M95" s="19"/>
      <c r="N95" s="54"/>
      <c r="BD95" s="14"/>
      <c r="BE95" s="15"/>
      <c r="BF95" s="21"/>
      <c r="BG95" s="41" t="s">
        <v>395</v>
      </c>
      <c r="BH95" s="12"/>
      <c r="BI95" s="12"/>
    </row>
    <row r="96" spans="1:61" s="3" customFormat="1" ht="31.8" x14ac:dyDescent="0.3">
      <c r="A96" s="25"/>
      <c r="B96" s="26" t="s">
        <v>397</v>
      </c>
      <c r="C96" s="600" t="s">
        <v>398</v>
      </c>
      <c r="D96" s="600"/>
      <c r="E96" s="600"/>
      <c r="F96" s="27" t="s">
        <v>67</v>
      </c>
      <c r="G96" s="22" t="s">
        <v>2334</v>
      </c>
      <c r="H96" s="55"/>
      <c r="I96" s="55"/>
      <c r="J96" s="19"/>
      <c r="K96" s="19"/>
      <c r="L96" s="19"/>
      <c r="M96" s="19"/>
      <c r="N96" s="54"/>
      <c r="BD96" s="14"/>
      <c r="BE96" s="15"/>
      <c r="BF96" s="21"/>
      <c r="BG96" s="41"/>
      <c r="BH96" s="12" t="s">
        <v>398</v>
      </c>
      <c r="BI96" s="12"/>
    </row>
    <row r="97" spans="1:61" s="3" customFormat="1" ht="42" x14ac:dyDescent="0.3">
      <c r="A97" s="25"/>
      <c r="B97" s="26" t="s">
        <v>400</v>
      </c>
      <c r="C97" s="600" t="s">
        <v>401</v>
      </c>
      <c r="D97" s="600"/>
      <c r="E97" s="600"/>
      <c r="F97" s="27" t="s">
        <v>402</v>
      </c>
      <c r="G97" s="22" t="s">
        <v>2335</v>
      </c>
      <c r="H97" s="55"/>
      <c r="I97" s="55"/>
      <c r="J97" s="19"/>
      <c r="K97" s="19"/>
      <c r="L97" s="19"/>
      <c r="M97" s="19"/>
      <c r="N97" s="54"/>
      <c r="BD97" s="14"/>
      <c r="BE97" s="15"/>
      <c r="BF97" s="21"/>
      <c r="BG97" s="41"/>
      <c r="BH97" s="12" t="s">
        <v>401</v>
      </c>
      <c r="BI97" s="12"/>
    </row>
    <row r="98" spans="1:61" s="3" customFormat="1" ht="21.6" x14ac:dyDescent="0.3">
      <c r="A98" s="25"/>
      <c r="B98" s="26" t="s">
        <v>281</v>
      </c>
      <c r="C98" s="600" t="s">
        <v>282</v>
      </c>
      <c r="D98" s="600"/>
      <c r="E98" s="600"/>
      <c r="F98" s="27" t="s">
        <v>67</v>
      </c>
      <c r="G98" s="22" t="s">
        <v>2336</v>
      </c>
      <c r="H98" s="55"/>
      <c r="I98" s="55"/>
      <c r="J98" s="19"/>
      <c r="K98" s="19"/>
      <c r="L98" s="19"/>
      <c r="M98" s="19"/>
      <c r="N98" s="54"/>
      <c r="BD98" s="14"/>
      <c r="BE98" s="15"/>
      <c r="BF98" s="21"/>
      <c r="BG98" s="41"/>
      <c r="BH98" s="12" t="s">
        <v>282</v>
      </c>
      <c r="BI98" s="12"/>
    </row>
    <row r="99" spans="1:61" s="3" customFormat="1" ht="20.399999999999999" x14ac:dyDescent="0.3">
      <c r="A99" s="25"/>
      <c r="B99" s="26" t="s">
        <v>405</v>
      </c>
      <c r="C99" s="600" t="s">
        <v>406</v>
      </c>
      <c r="D99" s="600"/>
      <c r="E99" s="600"/>
      <c r="F99" s="27" t="s">
        <v>67</v>
      </c>
      <c r="G99" s="22" t="s">
        <v>2337</v>
      </c>
      <c r="H99" s="55"/>
      <c r="I99" s="55"/>
      <c r="J99" s="19"/>
      <c r="K99" s="19"/>
      <c r="L99" s="19"/>
      <c r="M99" s="19"/>
      <c r="N99" s="54"/>
      <c r="BD99" s="14"/>
      <c r="BE99" s="15"/>
      <c r="BF99" s="21"/>
      <c r="BG99" s="41"/>
      <c r="BH99" s="12" t="s">
        <v>406</v>
      </c>
      <c r="BI99" s="12"/>
    </row>
    <row r="100" spans="1:61" s="3" customFormat="1" ht="21.6" x14ac:dyDescent="0.3">
      <c r="A100" s="25"/>
      <c r="B100" s="26" t="s">
        <v>408</v>
      </c>
      <c r="C100" s="600" t="s">
        <v>409</v>
      </c>
      <c r="D100" s="600"/>
      <c r="E100" s="600"/>
      <c r="F100" s="27" t="s">
        <v>46</v>
      </c>
      <c r="G100" s="22" t="s">
        <v>2338</v>
      </c>
      <c r="H100" s="55"/>
      <c r="I100" s="55"/>
      <c r="J100" s="19"/>
      <c r="K100" s="19"/>
      <c r="L100" s="19"/>
      <c r="M100" s="19"/>
      <c r="N100" s="54"/>
      <c r="BD100" s="14"/>
      <c r="BE100" s="15"/>
      <c r="BF100" s="21"/>
      <c r="BG100" s="41"/>
      <c r="BH100" s="12" t="s">
        <v>409</v>
      </c>
      <c r="BI100" s="12"/>
    </row>
    <row r="101" spans="1:61" s="3" customFormat="1" ht="20.399999999999999" x14ac:dyDescent="0.3">
      <c r="A101" s="25"/>
      <c r="B101" s="26" t="s">
        <v>411</v>
      </c>
      <c r="C101" s="600" t="s">
        <v>412</v>
      </c>
      <c r="D101" s="600"/>
      <c r="E101" s="600"/>
      <c r="F101" s="27" t="s">
        <v>67</v>
      </c>
      <c r="G101" s="22" t="s">
        <v>2339</v>
      </c>
      <c r="H101" s="55"/>
      <c r="I101" s="55"/>
      <c r="J101" s="19"/>
      <c r="K101" s="19"/>
      <c r="L101" s="19"/>
      <c r="M101" s="19"/>
      <c r="N101" s="54"/>
      <c r="BD101" s="14"/>
      <c r="BE101" s="15"/>
      <c r="BF101" s="21"/>
      <c r="BG101" s="41"/>
      <c r="BH101" s="12" t="s">
        <v>412</v>
      </c>
      <c r="BI101" s="12"/>
    </row>
    <row r="102" spans="1:61" s="3" customFormat="1" ht="20.399999999999999" x14ac:dyDescent="0.3">
      <c r="A102" s="25"/>
      <c r="B102" s="26" t="s">
        <v>366</v>
      </c>
      <c r="C102" s="600" t="s">
        <v>367</v>
      </c>
      <c r="D102" s="600"/>
      <c r="E102" s="600"/>
      <c r="F102" s="27" t="s">
        <v>72</v>
      </c>
      <c r="G102" s="22" t="s">
        <v>2340</v>
      </c>
      <c r="H102" s="55"/>
      <c r="I102" s="55"/>
      <c r="J102" s="19"/>
      <c r="K102" s="19"/>
      <c r="L102" s="19"/>
      <c r="M102" s="19"/>
      <c r="N102" s="54"/>
      <c r="BD102" s="14"/>
      <c r="BE102" s="15"/>
      <c r="BF102" s="21"/>
      <c r="BG102" s="41"/>
      <c r="BH102" s="12" t="s">
        <v>367</v>
      </c>
      <c r="BI102" s="12"/>
    </row>
    <row r="103" spans="1:61" s="3" customFormat="1" ht="21.6" x14ac:dyDescent="0.3">
      <c r="A103" s="25" t="s">
        <v>126</v>
      </c>
      <c r="B103" s="26" t="s">
        <v>415</v>
      </c>
      <c r="C103" s="600" t="s">
        <v>416</v>
      </c>
      <c r="D103" s="600"/>
      <c r="E103" s="600"/>
      <c r="F103" s="27" t="s">
        <v>67</v>
      </c>
      <c r="G103" s="22" t="s">
        <v>2333</v>
      </c>
      <c r="H103" s="55"/>
      <c r="I103" s="55"/>
      <c r="J103" s="19"/>
      <c r="K103" s="19"/>
      <c r="L103" s="19"/>
      <c r="M103" s="19"/>
      <c r="N103" s="54"/>
      <c r="BD103" s="14"/>
      <c r="BE103" s="15"/>
      <c r="BF103" s="21"/>
      <c r="BG103" s="41"/>
      <c r="BH103" s="12"/>
      <c r="BI103" s="12" t="s">
        <v>416</v>
      </c>
    </row>
    <row r="104" spans="1:61" s="3" customFormat="1" ht="15" customHeight="1" x14ac:dyDescent="0.3">
      <c r="A104" s="603" t="s">
        <v>322</v>
      </c>
      <c r="B104" s="604"/>
      <c r="C104" s="604"/>
      <c r="D104" s="604"/>
      <c r="E104" s="604"/>
      <c r="F104" s="604"/>
      <c r="G104" s="604"/>
      <c r="H104" s="436"/>
      <c r="I104" s="436"/>
      <c r="J104" s="437"/>
      <c r="K104" s="437"/>
      <c r="L104" s="437"/>
      <c r="M104" s="437"/>
      <c r="N104" s="54"/>
      <c r="BD104" s="14"/>
      <c r="BE104" s="15" t="s">
        <v>322</v>
      </c>
      <c r="BF104" s="21"/>
      <c r="BG104" s="41"/>
      <c r="BH104" s="12"/>
      <c r="BI104" s="12"/>
    </row>
    <row r="105" spans="1:61" s="3" customFormat="1" ht="42" x14ac:dyDescent="0.3">
      <c r="A105" s="16" t="s">
        <v>215</v>
      </c>
      <c r="B105" s="17" t="s">
        <v>323</v>
      </c>
      <c r="C105" s="568" t="s">
        <v>324</v>
      </c>
      <c r="D105" s="568"/>
      <c r="E105" s="568"/>
      <c r="F105" s="16" t="s">
        <v>325</v>
      </c>
      <c r="G105" s="30">
        <v>0.24</v>
      </c>
      <c r="H105" s="55">
        <f t="shared" si="4"/>
        <v>29157.46</v>
      </c>
      <c r="I105" s="55">
        <f t="shared" si="5"/>
        <v>6997.79</v>
      </c>
      <c r="J105" s="19">
        <v>8397.35</v>
      </c>
      <c r="K105" s="19">
        <f t="shared" si="6"/>
        <v>9121.6299999999992</v>
      </c>
      <c r="L105" s="19">
        <f t="shared" si="7"/>
        <v>2189.19</v>
      </c>
      <c r="M105" s="19">
        <v>2627.03</v>
      </c>
      <c r="N105" s="54"/>
      <c r="BD105" s="14"/>
      <c r="BE105" s="15"/>
      <c r="BF105" s="21" t="s">
        <v>324</v>
      </c>
      <c r="BG105" s="41"/>
      <c r="BH105" s="12"/>
      <c r="BI105" s="12"/>
    </row>
    <row r="106" spans="1:61" s="3" customFormat="1" ht="20.399999999999999" x14ac:dyDescent="0.3">
      <c r="A106" s="36" t="s">
        <v>139</v>
      </c>
      <c r="B106" s="37" t="s">
        <v>326</v>
      </c>
      <c r="C106" s="599" t="s">
        <v>327</v>
      </c>
      <c r="D106" s="599"/>
      <c r="E106" s="599"/>
      <c r="F106" s="38" t="s">
        <v>67</v>
      </c>
      <c r="G106" s="39" t="s">
        <v>2341</v>
      </c>
      <c r="H106" s="55"/>
      <c r="I106" s="55"/>
      <c r="J106" s="19"/>
      <c r="K106" s="19"/>
      <c r="L106" s="19"/>
      <c r="M106" s="19"/>
      <c r="N106" s="54"/>
      <c r="BD106" s="14"/>
      <c r="BE106" s="15"/>
      <c r="BF106" s="21"/>
      <c r="BG106" s="41" t="s">
        <v>327</v>
      </c>
      <c r="BH106" s="12"/>
      <c r="BI106" s="12"/>
    </row>
    <row r="107" spans="1:61" s="3" customFormat="1" ht="20.399999999999999" x14ac:dyDescent="0.3">
      <c r="A107" s="36" t="s">
        <v>139</v>
      </c>
      <c r="B107" s="37" t="s">
        <v>329</v>
      </c>
      <c r="C107" s="599" t="s">
        <v>330</v>
      </c>
      <c r="D107" s="599"/>
      <c r="E107" s="599"/>
      <c r="F107" s="38" t="s">
        <v>67</v>
      </c>
      <c r="G107" s="39" t="s">
        <v>2342</v>
      </c>
      <c r="H107" s="55"/>
      <c r="I107" s="55"/>
      <c r="J107" s="19"/>
      <c r="K107" s="19"/>
      <c r="L107" s="19"/>
      <c r="M107" s="19"/>
      <c r="N107" s="54"/>
      <c r="BD107" s="14"/>
      <c r="BE107" s="15"/>
      <c r="BF107" s="21"/>
      <c r="BG107" s="41" t="s">
        <v>330</v>
      </c>
      <c r="BH107" s="12"/>
      <c r="BI107" s="12"/>
    </row>
    <row r="108" spans="1:61" s="3" customFormat="1" ht="20.399999999999999" x14ac:dyDescent="0.3">
      <c r="A108" s="25"/>
      <c r="B108" s="26" t="s">
        <v>332</v>
      </c>
      <c r="C108" s="600" t="s">
        <v>333</v>
      </c>
      <c r="D108" s="600"/>
      <c r="E108" s="600"/>
      <c r="F108" s="27" t="s">
        <v>67</v>
      </c>
      <c r="G108" s="22" t="s">
        <v>2343</v>
      </c>
      <c r="H108" s="55"/>
      <c r="I108" s="55"/>
      <c r="J108" s="19"/>
      <c r="K108" s="19"/>
      <c r="L108" s="19"/>
      <c r="M108" s="19"/>
      <c r="N108" s="54"/>
      <c r="BD108" s="14"/>
      <c r="BE108" s="15"/>
      <c r="BF108" s="21"/>
      <c r="BG108" s="41"/>
      <c r="BH108" s="12" t="s">
        <v>333</v>
      </c>
      <c r="BI108" s="12"/>
    </row>
    <row r="109" spans="1:61" s="3" customFormat="1" ht="20.399999999999999" x14ac:dyDescent="0.3">
      <c r="A109" s="25"/>
      <c r="B109" s="26" t="s">
        <v>335</v>
      </c>
      <c r="C109" s="600" t="s">
        <v>336</v>
      </c>
      <c r="D109" s="600"/>
      <c r="E109" s="600"/>
      <c r="F109" s="27" t="s">
        <v>72</v>
      </c>
      <c r="G109" s="22" t="s">
        <v>2344</v>
      </c>
      <c r="H109" s="55"/>
      <c r="I109" s="55"/>
      <c r="J109" s="19"/>
      <c r="K109" s="19"/>
      <c r="L109" s="19"/>
      <c r="M109" s="19"/>
      <c r="N109" s="54"/>
      <c r="BD109" s="14"/>
      <c r="BE109" s="15"/>
      <c r="BF109" s="21"/>
      <c r="BG109" s="41"/>
      <c r="BH109" s="12" t="s">
        <v>336</v>
      </c>
      <c r="BI109" s="12"/>
    </row>
    <row r="110" spans="1:61" s="3" customFormat="1" ht="20.399999999999999" x14ac:dyDescent="0.3">
      <c r="A110" s="25" t="s">
        <v>126</v>
      </c>
      <c r="B110" s="26" t="s">
        <v>338</v>
      </c>
      <c r="C110" s="600" t="s">
        <v>339</v>
      </c>
      <c r="D110" s="600"/>
      <c r="E110" s="600"/>
      <c r="F110" s="27" t="s">
        <v>67</v>
      </c>
      <c r="G110" s="22" t="s">
        <v>2342</v>
      </c>
      <c r="H110" s="55"/>
      <c r="I110" s="55"/>
      <c r="J110" s="19"/>
      <c r="K110" s="19"/>
      <c r="L110" s="19"/>
      <c r="M110" s="19"/>
      <c r="N110" s="54"/>
      <c r="BD110" s="14"/>
      <c r="BE110" s="15"/>
      <c r="BF110" s="21"/>
      <c r="BG110" s="41"/>
      <c r="BH110" s="12"/>
      <c r="BI110" s="12" t="s">
        <v>339</v>
      </c>
    </row>
    <row r="111" spans="1:61" s="3" customFormat="1" ht="20.399999999999999" x14ac:dyDescent="0.3">
      <c r="A111" s="25" t="s">
        <v>126</v>
      </c>
      <c r="B111" s="26" t="s">
        <v>340</v>
      </c>
      <c r="C111" s="600" t="s">
        <v>341</v>
      </c>
      <c r="D111" s="600"/>
      <c r="E111" s="600"/>
      <c r="F111" s="27" t="s">
        <v>67</v>
      </c>
      <c r="G111" s="22" t="s">
        <v>2341</v>
      </c>
      <c r="H111" s="55"/>
      <c r="I111" s="55"/>
      <c r="J111" s="19"/>
      <c r="K111" s="19"/>
      <c r="L111" s="19"/>
      <c r="M111" s="19"/>
      <c r="N111" s="54"/>
      <c r="BD111" s="14"/>
      <c r="BE111" s="15"/>
      <c r="BF111" s="21"/>
      <c r="BG111" s="41"/>
      <c r="BH111" s="12"/>
      <c r="BI111" s="12" t="s">
        <v>341</v>
      </c>
    </row>
    <row r="112" spans="1:61" s="3" customFormat="1" ht="15" customHeight="1" x14ac:dyDescent="0.3">
      <c r="A112" s="603" t="s">
        <v>880</v>
      </c>
      <c r="B112" s="604"/>
      <c r="C112" s="604"/>
      <c r="D112" s="604"/>
      <c r="E112" s="604"/>
      <c r="F112" s="604"/>
      <c r="G112" s="604"/>
      <c r="H112" s="436"/>
      <c r="I112" s="436"/>
      <c r="J112" s="437"/>
      <c r="K112" s="437"/>
      <c r="L112" s="437"/>
      <c r="M112" s="437"/>
      <c r="N112" s="54"/>
      <c r="BD112" s="14"/>
      <c r="BE112" s="15" t="s">
        <v>880</v>
      </c>
      <c r="BF112" s="21"/>
      <c r="BG112" s="41"/>
      <c r="BH112" s="12"/>
      <c r="BI112" s="12"/>
    </row>
    <row r="113" spans="1:61" s="3" customFormat="1" ht="15" customHeight="1" x14ac:dyDescent="0.3">
      <c r="A113" s="603" t="s">
        <v>343</v>
      </c>
      <c r="B113" s="604"/>
      <c r="C113" s="604"/>
      <c r="D113" s="604"/>
      <c r="E113" s="604"/>
      <c r="F113" s="604"/>
      <c r="G113" s="604"/>
      <c r="H113" s="436"/>
      <c r="I113" s="436"/>
      <c r="J113" s="437"/>
      <c r="K113" s="437"/>
      <c r="L113" s="437"/>
      <c r="M113" s="437"/>
      <c r="N113" s="54"/>
      <c r="BD113" s="14"/>
      <c r="BE113" s="15" t="s">
        <v>343</v>
      </c>
      <c r="BF113" s="21"/>
      <c r="BG113" s="41"/>
      <c r="BH113" s="12"/>
      <c r="BI113" s="12"/>
    </row>
    <row r="114" spans="1:61" s="3" customFormat="1" ht="21.6" x14ac:dyDescent="0.3">
      <c r="A114" s="16" t="s">
        <v>218</v>
      </c>
      <c r="B114" s="17" t="s">
        <v>344</v>
      </c>
      <c r="C114" s="568" t="s">
        <v>345</v>
      </c>
      <c r="D114" s="568"/>
      <c r="E114" s="568"/>
      <c r="F114" s="16" t="s">
        <v>325</v>
      </c>
      <c r="G114" s="30">
        <v>0.44</v>
      </c>
      <c r="H114" s="55">
        <f t="shared" si="4"/>
        <v>7085.14</v>
      </c>
      <c r="I114" s="55">
        <f t="shared" si="5"/>
        <v>3117.46</v>
      </c>
      <c r="J114" s="19">
        <v>3740.95</v>
      </c>
      <c r="K114" s="19">
        <f t="shared" si="6"/>
        <v>49844.32</v>
      </c>
      <c r="L114" s="19">
        <f t="shared" si="7"/>
        <v>21931.5</v>
      </c>
      <c r="M114" s="19">
        <v>26317.8</v>
      </c>
      <c r="N114" s="54"/>
      <c r="BD114" s="14"/>
      <c r="BE114" s="15"/>
      <c r="BF114" s="21" t="s">
        <v>345</v>
      </c>
      <c r="BG114" s="41"/>
      <c r="BH114" s="12"/>
      <c r="BI114" s="12"/>
    </row>
    <row r="115" spans="1:61" s="3" customFormat="1" ht="20.399999999999999" x14ac:dyDescent="0.3">
      <c r="A115" s="25"/>
      <c r="B115" s="26" t="s">
        <v>346</v>
      </c>
      <c r="C115" s="600" t="s">
        <v>347</v>
      </c>
      <c r="D115" s="600"/>
      <c r="E115" s="600"/>
      <c r="F115" s="27" t="s">
        <v>67</v>
      </c>
      <c r="G115" s="22" t="s">
        <v>2345</v>
      </c>
      <c r="H115" s="55"/>
      <c r="I115" s="55"/>
      <c r="J115" s="19"/>
      <c r="K115" s="19"/>
      <c r="L115" s="19"/>
      <c r="M115" s="19"/>
      <c r="N115" s="54"/>
      <c r="BD115" s="14"/>
      <c r="BE115" s="15"/>
      <c r="BF115" s="21"/>
      <c r="BG115" s="41"/>
      <c r="BH115" s="12" t="s">
        <v>347</v>
      </c>
      <c r="BI115" s="12"/>
    </row>
    <row r="116" spans="1:61" s="3" customFormat="1" ht="20.399999999999999" x14ac:dyDescent="0.3">
      <c r="A116" s="25"/>
      <c r="B116" s="26" t="s">
        <v>349</v>
      </c>
      <c r="C116" s="600" t="s">
        <v>350</v>
      </c>
      <c r="D116" s="600"/>
      <c r="E116" s="600"/>
      <c r="F116" s="27" t="s">
        <v>72</v>
      </c>
      <c r="G116" s="22" t="s">
        <v>2346</v>
      </c>
      <c r="H116" s="55"/>
      <c r="I116" s="55"/>
      <c r="J116" s="19"/>
      <c r="K116" s="19"/>
      <c r="L116" s="19"/>
      <c r="M116" s="19"/>
      <c r="N116" s="54"/>
      <c r="BD116" s="14"/>
      <c r="BE116" s="15"/>
      <c r="BF116" s="21"/>
      <c r="BG116" s="41"/>
      <c r="BH116" s="12" t="s">
        <v>350</v>
      </c>
      <c r="BI116" s="12"/>
    </row>
    <row r="117" spans="1:61" s="3" customFormat="1" ht="20.399999999999999" x14ac:dyDescent="0.3">
      <c r="A117" s="25" t="s">
        <v>126</v>
      </c>
      <c r="B117" s="26" t="s">
        <v>352</v>
      </c>
      <c r="C117" s="600" t="s">
        <v>347</v>
      </c>
      <c r="D117" s="600"/>
      <c r="E117" s="600"/>
      <c r="F117" s="27" t="s">
        <v>67</v>
      </c>
      <c r="G117" s="22" t="s">
        <v>2347</v>
      </c>
      <c r="H117" s="55"/>
      <c r="I117" s="55"/>
      <c r="J117" s="19"/>
      <c r="K117" s="19"/>
      <c r="L117" s="19"/>
      <c r="M117" s="19"/>
      <c r="N117" s="54"/>
      <c r="BD117" s="14"/>
      <c r="BE117" s="15"/>
      <c r="BF117" s="21"/>
      <c r="BG117" s="41"/>
      <c r="BH117" s="12"/>
      <c r="BI117" s="12" t="s">
        <v>347</v>
      </c>
    </row>
    <row r="118" spans="1:61" s="3" customFormat="1" ht="20.399999999999999" x14ac:dyDescent="0.3">
      <c r="A118" s="25" t="s">
        <v>126</v>
      </c>
      <c r="B118" s="26" t="s">
        <v>354</v>
      </c>
      <c r="C118" s="600" t="s">
        <v>355</v>
      </c>
      <c r="D118" s="600"/>
      <c r="E118" s="600"/>
      <c r="F118" s="27" t="s">
        <v>72</v>
      </c>
      <c r="G118" s="22" t="s">
        <v>2348</v>
      </c>
      <c r="H118" s="55"/>
      <c r="I118" s="55"/>
      <c r="J118" s="19"/>
      <c r="K118" s="19"/>
      <c r="L118" s="19"/>
      <c r="M118" s="19"/>
      <c r="N118" s="54"/>
      <c r="BD118" s="14"/>
      <c r="BE118" s="15"/>
      <c r="BF118" s="21"/>
      <c r="BG118" s="41"/>
      <c r="BH118" s="12"/>
      <c r="BI118" s="12" t="s">
        <v>355</v>
      </c>
    </row>
    <row r="119" spans="1:61" s="3" customFormat="1" ht="15" customHeight="1" x14ac:dyDescent="0.3">
      <c r="A119" s="603" t="s">
        <v>357</v>
      </c>
      <c r="B119" s="604"/>
      <c r="C119" s="604"/>
      <c r="D119" s="604"/>
      <c r="E119" s="604"/>
      <c r="F119" s="604"/>
      <c r="G119" s="604"/>
      <c r="H119" s="436"/>
      <c r="I119" s="436"/>
      <c r="J119" s="437"/>
      <c r="K119" s="437"/>
      <c r="L119" s="437"/>
      <c r="M119" s="437"/>
      <c r="N119" s="54"/>
      <c r="BD119" s="14"/>
      <c r="BE119" s="15" t="s">
        <v>357</v>
      </c>
      <c r="BF119" s="21"/>
      <c r="BG119" s="41"/>
      <c r="BH119" s="12"/>
      <c r="BI119" s="12"/>
    </row>
    <row r="120" spans="1:61" s="3" customFormat="1" ht="31.8" x14ac:dyDescent="0.3">
      <c r="A120" s="16" t="s">
        <v>221</v>
      </c>
      <c r="B120" s="17" t="s">
        <v>358</v>
      </c>
      <c r="C120" s="568" t="s">
        <v>359</v>
      </c>
      <c r="D120" s="568"/>
      <c r="E120" s="568"/>
      <c r="F120" s="16" t="s">
        <v>325</v>
      </c>
      <c r="G120" s="30">
        <v>0.44</v>
      </c>
      <c r="H120" s="55">
        <f t="shared" si="4"/>
        <v>8335.5</v>
      </c>
      <c r="I120" s="55">
        <f t="shared" si="5"/>
        <v>3667.62</v>
      </c>
      <c r="J120" s="19">
        <v>4401.1400000000003</v>
      </c>
      <c r="K120" s="19">
        <f t="shared" si="6"/>
        <v>35479.449999999997</v>
      </c>
      <c r="L120" s="19">
        <f t="shared" si="7"/>
        <v>15610.96</v>
      </c>
      <c r="M120" s="19">
        <v>18733.150000000001</v>
      </c>
      <c r="N120" s="54"/>
      <c r="BD120" s="14"/>
      <c r="BE120" s="15"/>
      <c r="BF120" s="21" t="s">
        <v>359</v>
      </c>
      <c r="BG120" s="41"/>
      <c r="BH120" s="12"/>
      <c r="BI120" s="12"/>
    </row>
    <row r="121" spans="1:61" s="3" customFormat="1" ht="20.399999999999999" x14ac:dyDescent="0.3">
      <c r="A121" s="25"/>
      <c r="B121" s="26" t="s">
        <v>360</v>
      </c>
      <c r="C121" s="600" t="s">
        <v>361</v>
      </c>
      <c r="D121" s="600"/>
      <c r="E121" s="600"/>
      <c r="F121" s="27" t="s">
        <v>67</v>
      </c>
      <c r="G121" s="22" t="s">
        <v>2349</v>
      </c>
      <c r="H121" s="55"/>
      <c r="I121" s="55"/>
      <c r="J121" s="19"/>
      <c r="K121" s="19"/>
      <c r="L121" s="19"/>
      <c r="M121" s="19"/>
      <c r="N121" s="54"/>
      <c r="BD121" s="14"/>
      <c r="BE121" s="15"/>
      <c r="BF121" s="21"/>
      <c r="BG121" s="41"/>
      <c r="BH121" s="12" t="s">
        <v>361</v>
      </c>
      <c r="BI121" s="12"/>
    </row>
    <row r="122" spans="1:61" s="3" customFormat="1" ht="20.399999999999999" x14ac:dyDescent="0.3">
      <c r="A122" s="25"/>
      <c r="B122" s="26" t="s">
        <v>363</v>
      </c>
      <c r="C122" s="600" t="s">
        <v>364</v>
      </c>
      <c r="D122" s="600"/>
      <c r="E122" s="600"/>
      <c r="F122" s="27" t="s">
        <v>67</v>
      </c>
      <c r="G122" s="22" t="s">
        <v>2350</v>
      </c>
      <c r="H122" s="55"/>
      <c r="I122" s="55"/>
      <c r="J122" s="19"/>
      <c r="K122" s="19"/>
      <c r="L122" s="19"/>
      <c r="M122" s="19"/>
      <c r="N122" s="54"/>
      <c r="BD122" s="14"/>
      <c r="BE122" s="15"/>
      <c r="BF122" s="21"/>
      <c r="BG122" s="41"/>
      <c r="BH122" s="12" t="s">
        <v>364</v>
      </c>
      <c r="BI122" s="12"/>
    </row>
    <row r="123" spans="1:61" s="3" customFormat="1" ht="20.399999999999999" x14ac:dyDescent="0.3">
      <c r="A123" s="25"/>
      <c r="B123" s="26" t="s">
        <v>366</v>
      </c>
      <c r="C123" s="600" t="s">
        <v>367</v>
      </c>
      <c r="D123" s="600"/>
      <c r="E123" s="600"/>
      <c r="F123" s="27" t="s">
        <v>72</v>
      </c>
      <c r="G123" s="22" t="s">
        <v>2351</v>
      </c>
      <c r="H123" s="55"/>
      <c r="I123" s="55"/>
      <c r="J123" s="19"/>
      <c r="K123" s="19"/>
      <c r="L123" s="19"/>
      <c r="M123" s="19"/>
      <c r="N123" s="54"/>
      <c r="BD123" s="14"/>
      <c r="BE123" s="15"/>
      <c r="BF123" s="21"/>
      <c r="BG123" s="41"/>
      <c r="BH123" s="12" t="s">
        <v>367</v>
      </c>
      <c r="BI123" s="12"/>
    </row>
    <row r="124" spans="1:61" s="3" customFormat="1" ht="20.399999999999999" x14ac:dyDescent="0.3">
      <c r="A124" s="25" t="s">
        <v>126</v>
      </c>
      <c r="B124" s="26" t="s">
        <v>369</v>
      </c>
      <c r="C124" s="600" t="s">
        <v>361</v>
      </c>
      <c r="D124" s="600"/>
      <c r="E124" s="600"/>
      <c r="F124" s="27" t="s">
        <v>67</v>
      </c>
      <c r="G124" s="22" t="s">
        <v>2352</v>
      </c>
      <c r="H124" s="55"/>
      <c r="I124" s="55"/>
      <c r="J124" s="19"/>
      <c r="K124" s="19"/>
      <c r="L124" s="19"/>
      <c r="M124" s="19"/>
      <c r="N124" s="54"/>
      <c r="BD124" s="14"/>
      <c r="BE124" s="15"/>
      <c r="BF124" s="21"/>
      <c r="BG124" s="41"/>
      <c r="BH124" s="12"/>
      <c r="BI124" s="12" t="s">
        <v>361</v>
      </c>
    </row>
    <row r="125" spans="1:61" s="3" customFormat="1" ht="21.6" x14ac:dyDescent="0.3">
      <c r="A125" s="25" t="s">
        <v>126</v>
      </c>
      <c r="B125" s="26" t="s">
        <v>371</v>
      </c>
      <c r="C125" s="600" t="s">
        <v>372</v>
      </c>
      <c r="D125" s="600"/>
      <c r="E125" s="600"/>
      <c r="F125" s="27" t="s">
        <v>72</v>
      </c>
      <c r="G125" s="22" t="s">
        <v>2353</v>
      </c>
      <c r="H125" s="55"/>
      <c r="I125" s="55"/>
      <c r="J125" s="19"/>
      <c r="K125" s="19"/>
      <c r="L125" s="19"/>
      <c r="M125" s="19"/>
      <c r="N125" s="54"/>
      <c r="BD125" s="14"/>
      <c r="BE125" s="15"/>
      <c r="BF125" s="21"/>
      <c r="BG125" s="41"/>
      <c r="BH125" s="12"/>
      <c r="BI125" s="12" t="s">
        <v>372</v>
      </c>
    </row>
    <row r="126" spans="1:61" s="3" customFormat="1" ht="15" customHeight="1" x14ac:dyDescent="0.3">
      <c r="A126" s="603" t="s">
        <v>374</v>
      </c>
      <c r="B126" s="604"/>
      <c r="C126" s="604"/>
      <c r="D126" s="604"/>
      <c r="E126" s="604"/>
      <c r="F126" s="604"/>
      <c r="G126" s="604"/>
      <c r="H126" s="436"/>
      <c r="I126" s="436"/>
      <c r="J126" s="437"/>
      <c r="K126" s="437"/>
      <c r="L126" s="437"/>
      <c r="M126" s="437"/>
      <c r="N126" s="54"/>
      <c r="BD126" s="14"/>
      <c r="BE126" s="15" t="s">
        <v>374</v>
      </c>
      <c r="BF126" s="21"/>
      <c r="BG126" s="41"/>
      <c r="BH126" s="12"/>
      <c r="BI126" s="12"/>
    </row>
    <row r="127" spans="1:61" s="3" customFormat="1" ht="31.8" x14ac:dyDescent="0.3">
      <c r="A127" s="16" t="s">
        <v>223</v>
      </c>
      <c r="B127" s="17" t="s">
        <v>358</v>
      </c>
      <c r="C127" s="568" t="s">
        <v>359</v>
      </c>
      <c r="D127" s="568"/>
      <c r="E127" s="568"/>
      <c r="F127" s="16" t="s">
        <v>325</v>
      </c>
      <c r="G127" s="30">
        <v>0.44</v>
      </c>
      <c r="H127" s="55">
        <f t="shared" si="4"/>
        <v>8335.5</v>
      </c>
      <c r="I127" s="55">
        <f t="shared" si="5"/>
        <v>3667.62</v>
      </c>
      <c r="J127" s="19">
        <v>4401.1400000000003</v>
      </c>
      <c r="K127" s="19">
        <f t="shared" si="6"/>
        <v>35479.449999999997</v>
      </c>
      <c r="L127" s="19">
        <f t="shared" si="7"/>
        <v>15610.96</v>
      </c>
      <c r="M127" s="19">
        <v>18733.150000000001</v>
      </c>
      <c r="N127" s="54"/>
      <c r="BD127" s="14"/>
      <c r="BE127" s="15"/>
      <c r="BF127" s="21" t="s">
        <v>359</v>
      </c>
      <c r="BG127" s="41"/>
      <c r="BH127" s="12"/>
      <c r="BI127" s="12"/>
    </row>
    <row r="128" spans="1:61" s="3" customFormat="1" ht="20.399999999999999" x14ac:dyDescent="0.3">
      <c r="A128" s="25"/>
      <c r="B128" s="26" t="s">
        <v>360</v>
      </c>
      <c r="C128" s="600" t="s">
        <v>361</v>
      </c>
      <c r="D128" s="600"/>
      <c r="E128" s="600"/>
      <c r="F128" s="27" t="s">
        <v>67</v>
      </c>
      <c r="G128" s="22" t="s">
        <v>2349</v>
      </c>
      <c r="H128" s="55"/>
      <c r="I128" s="55"/>
      <c r="J128" s="19"/>
      <c r="K128" s="19"/>
      <c r="L128" s="19"/>
      <c r="M128" s="19"/>
      <c r="N128" s="54"/>
      <c r="BD128" s="14"/>
      <c r="BE128" s="15"/>
      <c r="BF128" s="21"/>
      <c r="BG128" s="41"/>
      <c r="BH128" s="12" t="s">
        <v>361</v>
      </c>
      <c r="BI128" s="12"/>
    </row>
    <row r="129" spans="1:61" s="3" customFormat="1" ht="20.399999999999999" x14ac:dyDescent="0.3">
      <c r="A129" s="25"/>
      <c r="B129" s="26" t="s">
        <v>363</v>
      </c>
      <c r="C129" s="600" t="s">
        <v>364</v>
      </c>
      <c r="D129" s="600"/>
      <c r="E129" s="600"/>
      <c r="F129" s="27" t="s">
        <v>67</v>
      </c>
      <c r="G129" s="22" t="s">
        <v>2350</v>
      </c>
      <c r="H129" s="55"/>
      <c r="I129" s="55"/>
      <c r="J129" s="19"/>
      <c r="K129" s="19"/>
      <c r="L129" s="19"/>
      <c r="M129" s="19"/>
      <c r="N129" s="54"/>
      <c r="BD129" s="14"/>
      <c r="BE129" s="15"/>
      <c r="BF129" s="21"/>
      <c r="BG129" s="41"/>
      <c r="BH129" s="12" t="s">
        <v>364</v>
      </c>
      <c r="BI129" s="12"/>
    </row>
    <row r="130" spans="1:61" s="3" customFormat="1" ht="20.399999999999999" x14ac:dyDescent="0.3">
      <c r="A130" s="25"/>
      <c r="B130" s="26" t="s">
        <v>366</v>
      </c>
      <c r="C130" s="600" t="s">
        <v>367</v>
      </c>
      <c r="D130" s="600"/>
      <c r="E130" s="600"/>
      <c r="F130" s="27" t="s">
        <v>72</v>
      </c>
      <c r="G130" s="22" t="s">
        <v>2351</v>
      </c>
      <c r="H130" s="55"/>
      <c r="I130" s="55"/>
      <c r="J130" s="19"/>
      <c r="K130" s="19"/>
      <c r="L130" s="19"/>
      <c r="M130" s="19"/>
      <c r="N130" s="54"/>
      <c r="BD130" s="14"/>
      <c r="BE130" s="15"/>
      <c r="BF130" s="21"/>
      <c r="BG130" s="41"/>
      <c r="BH130" s="12" t="s">
        <v>367</v>
      </c>
      <c r="BI130" s="12"/>
    </row>
    <row r="131" spans="1:61" s="3" customFormat="1" ht="20.399999999999999" x14ac:dyDescent="0.3">
      <c r="A131" s="25" t="s">
        <v>126</v>
      </c>
      <c r="B131" s="26" t="s">
        <v>369</v>
      </c>
      <c r="C131" s="600" t="s">
        <v>361</v>
      </c>
      <c r="D131" s="600"/>
      <c r="E131" s="600"/>
      <c r="F131" s="27" t="s">
        <v>67</v>
      </c>
      <c r="G131" s="22" t="s">
        <v>2352</v>
      </c>
      <c r="H131" s="55"/>
      <c r="I131" s="55"/>
      <c r="J131" s="19"/>
      <c r="K131" s="19"/>
      <c r="L131" s="19"/>
      <c r="M131" s="19"/>
      <c r="N131" s="54"/>
      <c r="BD131" s="14"/>
      <c r="BE131" s="15"/>
      <c r="BF131" s="21"/>
      <c r="BG131" s="41"/>
      <c r="BH131" s="12"/>
      <c r="BI131" s="12" t="s">
        <v>361</v>
      </c>
    </row>
    <row r="132" spans="1:61" s="3" customFormat="1" ht="21.6" x14ac:dyDescent="0.3">
      <c r="A132" s="25" t="s">
        <v>126</v>
      </c>
      <c r="B132" s="26" t="s">
        <v>371</v>
      </c>
      <c r="C132" s="600" t="s">
        <v>372</v>
      </c>
      <c r="D132" s="600"/>
      <c r="E132" s="600"/>
      <c r="F132" s="27" t="s">
        <v>72</v>
      </c>
      <c r="G132" s="22" t="s">
        <v>2353</v>
      </c>
      <c r="H132" s="55"/>
      <c r="I132" s="55"/>
      <c r="J132" s="19"/>
      <c r="K132" s="19"/>
      <c r="L132" s="19"/>
      <c r="M132" s="19"/>
      <c r="N132" s="54"/>
      <c r="BD132" s="14"/>
      <c r="BE132" s="15"/>
      <c r="BF132" s="21"/>
      <c r="BG132" s="41"/>
      <c r="BH132" s="12"/>
      <c r="BI132" s="12" t="s">
        <v>372</v>
      </c>
    </row>
    <row r="133" spans="1:61" s="3" customFormat="1" ht="24.75" customHeight="1" x14ac:dyDescent="0.3">
      <c r="A133" s="603" t="s">
        <v>375</v>
      </c>
      <c r="B133" s="604"/>
      <c r="C133" s="604"/>
      <c r="D133" s="604"/>
      <c r="E133" s="604"/>
      <c r="F133" s="604"/>
      <c r="G133" s="604"/>
      <c r="H133" s="447"/>
      <c r="I133" s="447"/>
      <c r="J133" s="437"/>
      <c r="K133" s="447"/>
      <c r="L133" s="447"/>
      <c r="M133" s="448"/>
      <c r="N133" s="54"/>
      <c r="BD133" s="14"/>
      <c r="BE133" s="15" t="s">
        <v>375</v>
      </c>
      <c r="BF133" s="21"/>
      <c r="BG133" s="41"/>
      <c r="BH133" s="12"/>
      <c r="BI133" s="12"/>
    </row>
    <row r="134" spans="1:61" s="287" customFormat="1" ht="20.25" customHeight="1" x14ac:dyDescent="0.3">
      <c r="A134" s="578" t="s">
        <v>57</v>
      </c>
      <c r="B134" s="579"/>
      <c r="C134" s="579"/>
      <c r="D134" s="579"/>
      <c r="E134" s="579"/>
      <c r="F134" s="579"/>
      <c r="G134" s="579"/>
      <c r="H134" s="312"/>
      <c r="I134" s="296">
        <f>SUM(I14:I132)</f>
        <v>2063745.52</v>
      </c>
      <c r="J134" s="297">
        <f>SUM(J14:J132)</f>
        <v>2476494.61</v>
      </c>
      <c r="K134" s="296"/>
      <c r="L134" s="298">
        <f>SUM(L14:L132)</f>
        <v>2955135.94</v>
      </c>
      <c r="M134" s="299">
        <f>SUM(M14:M132)</f>
        <v>3546163.11</v>
      </c>
    </row>
    <row r="135" spans="1:61" s="289" customFormat="1" ht="20.25" customHeight="1" thickBot="1" x14ac:dyDescent="0.35">
      <c r="A135" s="571" t="s">
        <v>5737</v>
      </c>
      <c r="B135" s="572"/>
      <c r="C135" s="572"/>
      <c r="D135" s="572"/>
      <c r="E135" s="572"/>
      <c r="F135" s="572"/>
      <c r="G135" s="572"/>
      <c r="H135" s="288"/>
      <c r="I135" s="581">
        <f>I134+L134</f>
        <v>5018881.46</v>
      </c>
      <c r="J135" s="582"/>
      <c r="K135" s="582"/>
      <c r="L135" s="582"/>
      <c r="M135" s="583"/>
    </row>
    <row r="136" spans="1:61" s="289" customFormat="1" ht="20.25" customHeight="1" thickBot="1" x14ac:dyDescent="0.35">
      <c r="A136" s="571" t="s">
        <v>5738</v>
      </c>
      <c r="B136" s="572"/>
      <c r="C136" s="572"/>
      <c r="D136" s="572"/>
      <c r="E136" s="572"/>
      <c r="F136" s="572"/>
      <c r="G136" s="572"/>
      <c r="H136" s="288"/>
      <c r="I136" s="573">
        <f>J134+M134</f>
        <v>6022657.7199999997</v>
      </c>
      <c r="J136" s="574"/>
      <c r="K136" s="574"/>
      <c r="L136" s="574"/>
      <c r="M136" s="575"/>
    </row>
    <row r="137" spans="1:61" s="3" customFormat="1" ht="14.4" x14ac:dyDescent="0.3">
      <c r="A137" s="4"/>
      <c r="B137" s="4"/>
      <c r="C137" s="4"/>
      <c r="D137" s="4"/>
      <c r="E137" s="4"/>
      <c r="F137" s="4"/>
      <c r="G137" s="4"/>
      <c r="H137" s="52"/>
      <c r="I137" s="52"/>
      <c r="J137" s="112"/>
      <c r="K137" s="112"/>
      <c r="L137" s="112"/>
      <c r="M137" s="52"/>
      <c r="N137" s="54"/>
    </row>
  </sheetData>
  <autoFilter ref="A11:BL136" xr:uid="{00000000-0001-0000-1600-000000000000}"/>
  <mergeCells count="134">
    <mergeCell ref="A2:M2"/>
    <mergeCell ref="A3:M3"/>
    <mergeCell ref="A5:M5"/>
    <mergeCell ref="C9:E9"/>
    <mergeCell ref="C10:E10"/>
    <mergeCell ref="A12:G12"/>
    <mergeCell ref="A126:G126"/>
    <mergeCell ref="A119:G119"/>
    <mergeCell ref="A113:G113"/>
    <mergeCell ref="A112:G112"/>
    <mergeCell ref="A104:G104"/>
    <mergeCell ref="A87:G87"/>
    <mergeCell ref="A83:G83"/>
    <mergeCell ref="A62:G62"/>
    <mergeCell ref="A56:G56"/>
    <mergeCell ref="A51:G51"/>
    <mergeCell ref="A45:G45"/>
    <mergeCell ref="A44:G44"/>
    <mergeCell ref="A43:G43"/>
    <mergeCell ref="A35:G35"/>
    <mergeCell ref="A27:G27"/>
    <mergeCell ref="A6:M6"/>
    <mergeCell ref="C7:G7"/>
    <mergeCell ref="C16:E16"/>
    <mergeCell ref="C18:E18"/>
    <mergeCell ref="C20:E20"/>
    <mergeCell ref="C14:E14"/>
    <mergeCell ref="A19:G19"/>
    <mergeCell ref="A17:G17"/>
    <mergeCell ref="A15:G15"/>
    <mergeCell ref="A13:G13"/>
    <mergeCell ref="C28:E28"/>
    <mergeCell ref="C29:E29"/>
    <mergeCell ref="C30:E30"/>
    <mergeCell ref="C21:E21"/>
    <mergeCell ref="C22:E22"/>
    <mergeCell ref="C23:E23"/>
    <mergeCell ref="C24:E24"/>
    <mergeCell ref="C25:E25"/>
    <mergeCell ref="A26:G26"/>
    <mergeCell ref="C36:E36"/>
    <mergeCell ref="C37:E37"/>
    <mergeCell ref="C38:E38"/>
    <mergeCell ref="C39:E39"/>
    <mergeCell ref="C40:E40"/>
    <mergeCell ref="C31:E31"/>
    <mergeCell ref="C32:E32"/>
    <mergeCell ref="C33:E33"/>
    <mergeCell ref="C34:E34"/>
    <mergeCell ref="C46:E46"/>
    <mergeCell ref="C47:E47"/>
    <mergeCell ref="C48:E48"/>
    <mergeCell ref="C49:E49"/>
    <mergeCell ref="C50:E50"/>
    <mergeCell ref="C41:E41"/>
    <mergeCell ref="C42:E42"/>
    <mergeCell ref="C57:E57"/>
    <mergeCell ref="C58:E58"/>
    <mergeCell ref="C59:E59"/>
    <mergeCell ref="C60:E60"/>
    <mergeCell ref="C52:E52"/>
    <mergeCell ref="C53:E53"/>
    <mergeCell ref="C54:E54"/>
    <mergeCell ref="C55:E55"/>
    <mergeCell ref="C66:E66"/>
    <mergeCell ref="C67:E67"/>
    <mergeCell ref="C68:E68"/>
    <mergeCell ref="C69:E69"/>
    <mergeCell ref="C70:E70"/>
    <mergeCell ref="C61:E61"/>
    <mergeCell ref="C63:E63"/>
    <mergeCell ref="C64:E64"/>
    <mergeCell ref="C65:E65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86:E86"/>
    <mergeCell ref="C88:E88"/>
    <mergeCell ref="C89:E89"/>
    <mergeCell ref="C90:E90"/>
    <mergeCell ref="C81:E81"/>
    <mergeCell ref="C82:E82"/>
    <mergeCell ref="C84:E84"/>
    <mergeCell ref="C85:E85"/>
    <mergeCell ref="C96:E96"/>
    <mergeCell ref="C97:E97"/>
    <mergeCell ref="C98:E98"/>
    <mergeCell ref="C99:E99"/>
    <mergeCell ref="C100:E100"/>
    <mergeCell ref="C91:E91"/>
    <mergeCell ref="C92:E92"/>
    <mergeCell ref="C93:E93"/>
    <mergeCell ref="C94:E94"/>
    <mergeCell ref="C95:E95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5:E105"/>
    <mergeCell ref="C116:E116"/>
    <mergeCell ref="C117:E117"/>
    <mergeCell ref="C118:E118"/>
    <mergeCell ref="C111:E111"/>
    <mergeCell ref="C114:E114"/>
    <mergeCell ref="C115:E115"/>
    <mergeCell ref="C127:E127"/>
    <mergeCell ref="C128:E128"/>
    <mergeCell ref="C129:E129"/>
    <mergeCell ref="C120:E120"/>
    <mergeCell ref="C130:E130"/>
    <mergeCell ref="C121:E121"/>
    <mergeCell ref="C122:E122"/>
    <mergeCell ref="C123:E123"/>
    <mergeCell ref="C124:E124"/>
    <mergeCell ref="C125:E125"/>
    <mergeCell ref="I135:M135"/>
    <mergeCell ref="A136:G136"/>
    <mergeCell ref="I136:M136"/>
    <mergeCell ref="A135:G135"/>
    <mergeCell ref="C131:E131"/>
    <mergeCell ref="C132:E132"/>
    <mergeCell ref="A133:G133"/>
    <mergeCell ref="A134:G134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tabColor rgb="FFFFFF00"/>
    <pageSetUpPr fitToPage="1"/>
  </sheetPr>
  <dimension ref="A1:P70"/>
  <sheetViews>
    <sheetView topLeftCell="A46" workbookViewId="0">
      <selection activeCell="I69" sqref="I69:M6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28.88671875" style="1" customWidth="1"/>
    <col min="6" max="6" width="10.6640625" style="67" customWidth="1"/>
    <col min="7" max="7" width="10.6640625" style="13" customWidth="1"/>
    <col min="8" max="8" width="15.88671875" style="13" customWidth="1"/>
    <col min="9" max="13" width="23.6640625" style="13" customWidth="1"/>
    <col min="14" max="15" width="9.109375" style="1"/>
    <col min="16" max="16" width="9.6640625" style="1" bestFit="1" customWidth="1"/>
    <col min="17" max="16384" width="9.109375" style="1"/>
  </cols>
  <sheetData>
    <row r="1" spans="1:13" s="3" customFormat="1" ht="14.4" x14ac:dyDescent="0.3">
      <c r="A1" s="78" t="s">
        <v>5458</v>
      </c>
      <c r="B1" s="4"/>
      <c r="C1" s="4"/>
      <c r="D1" s="4"/>
      <c r="E1" s="4"/>
      <c r="F1" s="65"/>
      <c r="G1" s="313"/>
      <c r="H1" s="313"/>
      <c r="I1" s="313"/>
      <c r="J1" s="313"/>
      <c r="K1" s="313"/>
      <c r="L1" s="313"/>
      <c r="M1" s="313"/>
    </row>
    <row r="2" spans="1:13" s="3" customFormat="1" ht="40.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</row>
    <row r="3" spans="1:13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13" s="3" customFormat="1" ht="14.4" x14ac:dyDescent="0.3">
      <c r="A4" s="588" t="s">
        <v>58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</row>
    <row r="5" spans="1:13" s="3" customFormat="1" ht="12.75" customHeight="1" x14ac:dyDescent="0.3">
      <c r="A5" s="576" t="s">
        <v>4</v>
      </c>
      <c r="B5" s="576"/>
      <c r="C5" s="576"/>
      <c r="D5" s="576"/>
      <c r="E5" s="576"/>
      <c r="F5" s="576"/>
      <c r="G5" s="576"/>
      <c r="H5" s="576"/>
      <c r="I5" s="576"/>
      <c r="J5" s="576"/>
      <c r="K5" s="576"/>
      <c r="L5" s="576"/>
      <c r="M5" s="576"/>
    </row>
    <row r="6" spans="1:13" s="3" customFormat="1" ht="14.4" x14ac:dyDescent="0.3">
      <c r="A6" s="4"/>
      <c r="B6" s="8" t="s">
        <v>5</v>
      </c>
      <c r="C6" s="577" t="s">
        <v>59</v>
      </c>
      <c r="D6" s="577"/>
      <c r="E6" s="577"/>
      <c r="F6" s="577"/>
      <c r="G6" s="577"/>
      <c r="H6" s="314"/>
      <c r="I6" s="314"/>
      <c r="J6" s="315"/>
      <c r="K6" s="315"/>
      <c r="L6" s="315"/>
      <c r="M6" s="315"/>
    </row>
    <row r="7" spans="1:13" s="3" customFormat="1" ht="8.25" customHeight="1" thickBot="1" x14ac:dyDescent="0.35">
      <c r="A7" s="13"/>
      <c r="F7" s="66"/>
      <c r="G7" s="316"/>
      <c r="H7" s="316"/>
      <c r="I7" s="316"/>
      <c r="J7" s="316"/>
      <c r="K7" s="316"/>
      <c r="L7" s="316"/>
      <c r="M7" s="316"/>
    </row>
    <row r="8" spans="1:13" s="286" customFormat="1" ht="52.5" customHeight="1" x14ac:dyDescent="0.3">
      <c r="A8" s="338" t="s">
        <v>7</v>
      </c>
      <c r="B8" s="281" t="s">
        <v>8</v>
      </c>
      <c r="C8" s="584" t="s">
        <v>9</v>
      </c>
      <c r="D8" s="585"/>
      <c r="E8" s="586"/>
      <c r="F8" s="280" t="s">
        <v>10</v>
      </c>
      <c r="G8" s="281" t="s">
        <v>11</v>
      </c>
      <c r="H8" s="282" t="s">
        <v>5733</v>
      </c>
      <c r="I8" s="282" t="s">
        <v>5739</v>
      </c>
      <c r="J8" s="283" t="s">
        <v>5735</v>
      </c>
      <c r="K8" s="282" t="s">
        <v>5734</v>
      </c>
      <c r="L8" s="284" t="s">
        <v>5740</v>
      </c>
      <c r="M8" s="285" t="s">
        <v>5736</v>
      </c>
    </row>
    <row r="9" spans="1:13" s="3" customFormat="1" ht="15" thickBot="1" x14ac:dyDescent="0.35">
      <c r="A9" s="73">
        <v>1</v>
      </c>
      <c r="B9" s="274">
        <v>2</v>
      </c>
      <c r="C9" s="592">
        <v>3</v>
      </c>
      <c r="D9" s="592"/>
      <c r="E9" s="592"/>
      <c r="F9" s="75">
        <v>4</v>
      </c>
      <c r="G9" s="274">
        <v>5</v>
      </c>
      <c r="H9" s="274">
        <v>6</v>
      </c>
      <c r="I9" s="305" t="s">
        <v>47</v>
      </c>
      <c r="J9" s="76" t="s">
        <v>52</v>
      </c>
      <c r="K9" s="76" t="s">
        <v>55</v>
      </c>
      <c r="L9" s="276" t="s">
        <v>56</v>
      </c>
      <c r="M9" s="77" t="s">
        <v>162</v>
      </c>
    </row>
    <row r="10" spans="1:13" s="3" customFormat="1" ht="15" customHeight="1" x14ac:dyDescent="0.3">
      <c r="A10" s="594" t="s">
        <v>60</v>
      </c>
      <c r="B10" s="595"/>
      <c r="C10" s="595"/>
      <c r="D10" s="595"/>
      <c r="E10" s="595"/>
      <c r="F10" s="595"/>
      <c r="G10" s="595"/>
      <c r="H10" s="79"/>
      <c r="I10" s="79"/>
      <c r="J10" s="79"/>
      <c r="K10" s="79"/>
      <c r="L10" s="79"/>
      <c r="M10" s="80"/>
    </row>
    <row r="11" spans="1:13" s="3" customFormat="1" ht="15" customHeight="1" x14ac:dyDescent="0.3">
      <c r="A11" s="593" t="s">
        <v>61</v>
      </c>
      <c r="B11" s="570"/>
      <c r="C11" s="570"/>
      <c r="D11" s="570"/>
      <c r="E11" s="570"/>
      <c r="F11" s="570"/>
      <c r="G11" s="570"/>
      <c r="H11" s="349"/>
      <c r="I11" s="349"/>
      <c r="J11" s="349"/>
      <c r="K11" s="349"/>
      <c r="L11" s="349"/>
      <c r="M11" s="350"/>
    </row>
    <row r="12" spans="1:13" s="3" customFormat="1" ht="32.25" customHeight="1" x14ac:dyDescent="0.3">
      <c r="A12" s="16" t="s">
        <v>15</v>
      </c>
      <c r="B12" s="17" t="s">
        <v>62</v>
      </c>
      <c r="C12" s="596" t="s">
        <v>63</v>
      </c>
      <c r="D12" s="597"/>
      <c r="E12" s="598"/>
      <c r="F12" s="16" t="s">
        <v>64</v>
      </c>
      <c r="G12" s="317">
        <v>1.7849999999999999</v>
      </c>
      <c r="H12" s="293">
        <f>I12/G12</f>
        <v>1578184.91</v>
      </c>
      <c r="I12" s="293">
        <f>J12/1.2</f>
        <v>2817060.07</v>
      </c>
      <c r="J12" s="318">
        <v>3380472.08</v>
      </c>
      <c r="K12" s="318">
        <f>L12/G12</f>
        <v>178202.09</v>
      </c>
      <c r="L12" s="318">
        <f>M12/1.2</f>
        <v>318090.73</v>
      </c>
      <c r="M12" s="318">
        <v>381708.87</v>
      </c>
    </row>
    <row r="13" spans="1:13" s="3" customFormat="1" ht="20.399999999999999" x14ac:dyDescent="0.3">
      <c r="A13" s="25"/>
      <c r="B13" s="26" t="s">
        <v>65</v>
      </c>
      <c r="C13" s="600" t="s">
        <v>66</v>
      </c>
      <c r="D13" s="600"/>
      <c r="E13" s="600"/>
      <c r="F13" s="84" t="s">
        <v>67</v>
      </c>
      <c r="G13" s="48" t="s">
        <v>5459</v>
      </c>
      <c r="H13" s="319"/>
      <c r="I13" s="293">
        <f t="shared" ref="I13:I67" si="0">J13/1.2</f>
        <v>0</v>
      </c>
      <c r="J13" s="318">
        <v>0</v>
      </c>
      <c r="K13" s="320"/>
      <c r="L13" s="318">
        <f t="shared" ref="L13:L67" si="1">M13/1.2</f>
        <v>0</v>
      </c>
      <c r="M13" s="318">
        <v>0</v>
      </c>
    </row>
    <row r="14" spans="1:13" s="3" customFormat="1" ht="20.399999999999999" x14ac:dyDescent="0.3">
      <c r="A14" s="25"/>
      <c r="B14" s="26" t="s">
        <v>68</v>
      </c>
      <c r="C14" s="600" t="s">
        <v>69</v>
      </c>
      <c r="D14" s="600"/>
      <c r="E14" s="600"/>
      <c r="F14" s="84" t="s">
        <v>67</v>
      </c>
      <c r="G14" s="48" t="s">
        <v>5460</v>
      </c>
      <c r="H14" s="319"/>
      <c r="I14" s="293">
        <f t="shared" si="0"/>
        <v>0</v>
      </c>
      <c r="J14" s="318">
        <v>0</v>
      </c>
      <c r="K14" s="320"/>
      <c r="L14" s="318">
        <f t="shared" si="1"/>
        <v>0</v>
      </c>
      <c r="M14" s="318">
        <v>0</v>
      </c>
    </row>
    <row r="15" spans="1:13" s="3" customFormat="1" ht="20.399999999999999" x14ac:dyDescent="0.3">
      <c r="A15" s="25"/>
      <c r="B15" s="26" t="s">
        <v>70</v>
      </c>
      <c r="C15" s="600" t="s">
        <v>71</v>
      </c>
      <c r="D15" s="600"/>
      <c r="E15" s="600"/>
      <c r="F15" s="84" t="s">
        <v>72</v>
      </c>
      <c r="G15" s="48" t="s">
        <v>5461</v>
      </c>
      <c r="H15" s="319"/>
      <c r="I15" s="293">
        <f t="shared" si="0"/>
        <v>0</v>
      </c>
      <c r="J15" s="318">
        <v>0</v>
      </c>
      <c r="K15" s="320"/>
      <c r="L15" s="318">
        <f t="shared" si="1"/>
        <v>0</v>
      </c>
      <c r="M15" s="318">
        <v>0</v>
      </c>
    </row>
    <row r="16" spans="1:13" s="3" customFormat="1" ht="20.399999999999999" x14ac:dyDescent="0.3">
      <c r="A16" s="25"/>
      <c r="B16" s="26" t="s">
        <v>73</v>
      </c>
      <c r="C16" s="600" t="s">
        <v>74</v>
      </c>
      <c r="D16" s="600"/>
      <c r="E16" s="600"/>
      <c r="F16" s="84" t="s">
        <v>67</v>
      </c>
      <c r="G16" s="48" t="s">
        <v>5462</v>
      </c>
      <c r="H16" s="319"/>
      <c r="I16" s="293">
        <f t="shared" si="0"/>
        <v>0</v>
      </c>
      <c r="J16" s="318">
        <v>0</v>
      </c>
      <c r="K16" s="320"/>
      <c r="L16" s="318">
        <f t="shared" si="1"/>
        <v>0</v>
      </c>
      <c r="M16" s="318">
        <v>0</v>
      </c>
    </row>
    <row r="17" spans="1:16" s="3" customFormat="1" ht="20.399999999999999" x14ac:dyDescent="0.3">
      <c r="A17" s="36" t="s">
        <v>75</v>
      </c>
      <c r="B17" s="37" t="s">
        <v>76</v>
      </c>
      <c r="C17" s="599" t="s">
        <v>77</v>
      </c>
      <c r="D17" s="599"/>
      <c r="E17" s="599"/>
      <c r="F17" s="85" t="s">
        <v>46</v>
      </c>
      <c r="G17" s="321" t="s">
        <v>33</v>
      </c>
      <c r="H17" s="322"/>
      <c r="I17" s="293">
        <f t="shared" si="0"/>
        <v>0</v>
      </c>
      <c r="J17" s="318">
        <v>0</v>
      </c>
      <c r="K17" s="323"/>
      <c r="L17" s="318">
        <f t="shared" si="1"/>
        <v>0</v>
      </c>
      <c r="M17" s="318">
        <v>0</v>
      </c>
    </row>
    <row r="18" spans="1:16" s="3" customFormat="1" ht="20.399999999999999" x14ac:dyDescent="0.3">
      <c r="A18" s="36" t="s">
        <v>75</v>
      </c>
      <c r="B18" s="37" t="s">
        <v>78</v>
      </c>
      <c r="C18" s="599" t="s">
        <v>79</v>
      </c>
      <c r="D18" s="599"/>
      <c r="E18" s="599"/>
      <c r="F18" s="85" t="s">
        <v>46</v>
      </c>
      <c r="G18" s="321" t="s">
        <v>33</v>
      </c>
      <c r="H18" s="322"/>
      <c r="I18" s="293">
        <f t="shared" si="0"/>
        <v>0</v>
      </c>
      <c r="J18" s="318">
        <v>0</v>
      </c>
      <c r="K18" s="323"/>
      <c r="L18" s="318">
        <f t="shared" si="1"/>
        <v>0</v>
      </c>
      <c r="M18" s="318">
        <v>0</v>
      </c>
    </row>
    <row r="19" spans="1:16" s="3" customFormat="1" ht="20.399999999999999" x14ac:dyDescent="0.3">
      <c r="A19" s="25"/>
      <c r="B19" s="26" t="s">
        <v>80</v>
      </c>
      <c r="C19" s="600" t="s">
        <v>81</v>
      </c>
      <c r="D19" s="600"/>
      <c r="E19" s="600"/>
      <c r="F19" s="84" t="s">
        <v>46</v>
      </c>
      <c r="G19" s="48" t="s">
        <v>5463</v>
      </c>
      <c r="H19" s="319"/>
      <c r="I19" s="293">
        <f t="shared" si="0"/>
        <v>0</v>
      </c>
      <c r="J19" s="318">
        <v>0</v>
      </c>
      <c r="K19" s="320"/>
      <c r="L19" s="318">
        <f t="shared" si="1"/>
        <v>0</v>
      </c>
      <c r="M19" s="318">
        <v>0</v>
      </c>
    </row>
    <row r="20" spans="1:16" s="3" customFormat="1" ht="20.399999999999999" x14ac:dyDescent="0.3">
      <c r="A20" s="36" t="s">
        <v>75</v>
      </c>
      <c r="B20" s="37" t="s">
        <v>82</v>
      </c>
      <c r="C20" s="599" t="s">
        <v>83</v>
      </c>
      <c r="D20" s="599"/>
      <c r="E20" s="599"/>
      <c r="F20" s="85" t="s">
        <v>46</v>
      </c>
      <c r="G20" s="321" t="s">
        <v>33</v>
      </c>
      <c r="H20" s="322"/>
      <c r="I20" s="293">
        <f t="shared" si="0"/>
        <v>0</v>
      </c>
      <c r="J20" s="318">
        <v>0</v>
      </c>
      <c r="K20" s="323"/>
      <c r="L20" s="318">
        <f t="shared" si="1"/>
        <v>0</v>
      </c>
      <c r="M20" s="318">
        <v>0</v>
      </c>
    </row>
    <row r="21" spans="1:16" s="3" customFormat="1" ht="20.399999999999999" x14ac:dyDescent="0.3">
      <c r="A21" s="25"/>
      <c r="B21" s="26" t="s">
        <v>84</v>
      </c>
      <c r="C21" s="600" t="s">
        <v>85</v>
      </c>
      <c r="D21" s="600"/>
      <c r="E21" s="600"/>
      <c r="F21" s="84" t="s">
        <v>46</v>
      </c>
      <c r="G21" s="48" t="s">
        <v>5464</v>
      </c>
      <c r="H21" s="319"/>
      <c r="I21" s="293">
        <f t="shared" si="0"/>
        <v>0</v>
      </c>
      <c r="J21" s="318">
        <v>0</v>
      </c>
      <c r="K21" s="320"/>
      <c r="L21" s="318">
        <f t="shared" si="1"/>
        <v>0</v>
      </c>
      <c r="M21" s="318">
        <v>0</v>
      </c>
    </row>
    <row r="22" spans="1:16" s="3" customFormat="1" ht="20.399999999999999" x14ac:dyDescent="0.3">
      <c r="A22" s="25"/>
      <c r="B22" s="26" t="s">
        <v>86</v>
      </c>
      <c r="C22" s="600" t="s">
        <v>87</v>
      </c>
      <c r="D22" s="600"/>
      <c r="E22" s="600"/>
      <c r="F22" s="84" t="s">
        <v>67</v>
      </c>
      <c r="G22" s="48" t="s">
        <v>5465</v>
      </c>
      <c r="H22" s="319"/>
      <c r="I22" s="293">
        <f t="shared" si="0"/>
        <v>0</v>
      </c>
      <c r="J22" s="318">
        <v>0</v>
      </c>
      <c r="K22" s="320"/>
      <c r="L22" s="318">
        <f t="shared" si="1"/>
        <v>0</v>
      </c>
      <c r="M22" s="318">
        <v>0</v>
      </c>
    </row>
    <row r="23" spans="1:16" s="3" customFormat="1" ht="15" customHeight="1" x14ac:dyDescent="0.3">
      <c r="A23" s="593" t="s">
        <v>88</v>
      </c>
      <c r="B23" s="570"/>
      <c r="C23" s="570"/>
      <c r="D23" s="570"/>
      <c r="E23" s="570"/>
      <c r="F23" s="570"/>
      <c r="G23" s="570"/>
      <c r="H23" s="250"/>
      <c r="I23" s="307"/>
      <c r="J23" s="250"/>
      <c r="K23" s="250"/>
      <c r="L23" s="351"/>
      <c r="M23" s="251"/>
      <c r="P23" s="54"/>
    </row>
    <row r="24" spans="1:16" s="3" customFormat="1" ht="30.75" customHeight="1" x14ac:dyDescent="0.3">
      <c r="A24" s="16" t="s">
        <v>20</v>
      </c>
      <c r="B24" s="17" t="s">
        <v>89</v>
      </c>
      <c r="C24" s="596" t="s">
        <v>90</v>
      </c>
      <c r="D24" s="597"/>
      <c r="E24" s="598"/>
      <c r="F24" s="16" t="s">
        <v>64</v>
      </c>
      <c r="G24" s="317">
        <v>3.2850000000000001</v>
      </c>
      <c r="H24" s="293">
        <f>I24/G24</f>
        <v>1344703.61</v>
      </c>
      <c r="I24" s="293">
        <f t="shared" si="0"/>
        <v>4417351.3499999996</v>
      </c>
      <c r="J24" s="318">
        <v>5300821.62</v>
      </c>
      <c r="K24" s="318">
        <f>L24/G24</f>
        <v>150683.31</v>
      </c>
      <c r="L24" s="318">
        <f t="shared" si="1"/>
        <v>494994.67</v>
      </c>
      <c r="M24" s="318">
        <v>593993.6</v>
      </c>
    </row>
    <row r="25" spans="1:16" s="3" customFormat="1" ht="20.399999999999999" x14ac:dyDescent="0.3">
      <c r="A25" s="25"/>
      <c r="B25" s="26" t="s">
        <v>65</v>
      </c>
      <c r="C25" s="600" t="s">
        <v>66</v>
      </c>
      <c r="D25" s="600"/>
      <c r="E25" s="600"/>
      <c r="F25" s="84" t="s">
        <v>67</v>
      </c>
      <c r="G25" s="48" t="s">
        <v>5466</v>
      </c>
      <c r="H25" s="319"/>
      <c r="I25" s="293">
        <f t="shared" si="0"/>
        <v>0</v>
      </c>
      <c r="J25" s="318">
        <v>0</v>
      </c>
      <c r="K25" s="320"/>
      <c r="L25" s="318">
        <f t="shared" si="1"/>
        <v>0</v>
      </c>
      <c r="M25" s="318">
        <v>0</v>
      </c>
    </row>
    <row r="26" spans="1:16" s="3" customFormat="1" ht="20.399999999999999" x14ac:dyDescent="0.3">
      <c r="A26" s="25"/>
      <c r="B26" s="26" t="s">
        <v>68</v>
      </c>
      <c r="C26" s="600" t="s">
        <v>69</v>
      </c>
      <c r="D26" s="600"/>
      <c r="E26" s="600"/>
      <c r="F26" s="84" t="s">
        <v>67</v>
      </c>
      <c r="G26" s="48" t="s">
        <v>5467</v>
      </c>
      <c r="H26" s="319"/>
      <c r="I26" s="293">
        <f t="shared" si="0"/>
        <v>0</v>
      </c>
      <c r="J26" s="318">
        <v>0</v>
      </c>
      <c r="K26" s="320"/>
      <c r="L26" s="318">
        <f t="shared" si="1"/>
        <v>0</v>
      </c>
      <c r="M26" s="318">
        <v>0</v>
      </c>
    </row>
    <row r="27" spans="1:16" s="3" customFormat="1" ht="20.399999999999999" x14ac:dyDescent="0.3">
      <c r="A27" s="25"/>
      <c r="B27" s="26" t="s">
        <v>70</v>
      </c>
      <c r="C27" s="600" t="s">
        <v>71</v>
      </c>
      <c r="D27" s="600"/>
      <c r="E27" s="600"/>
      <c r="F27" s="84" t="s">
        <v>72</v>
      </c>
      <c r="G27" s="48" t="s">
        <v>5468</v>
      </c>
      <c r="H27" s="319"/>
      <c r="I27" s="293">
        <f t="shared" si="0"/>
        <v>0</v>
      </c>
      <c r="J27" s="318">
        <v>0</v>
      </c>
      <c r="K27" s="320"/>
      <c r="L27" s="318">
        <f t="shared" si="1"/>
        <v>0</v>
      </c>
      <c r="M27" s="318">
        <v>0</v>
      </c>
    </row>
    <row r="28" spans="1:16" s="3" customFormat="1" ht="20.399999999999999" x14ac:dyDescent="0.3">
      <c r="A28" s="25"/>
      <c r="B28" s="26" t="s">
        <v>73</v>
      </c>
      <c r="C28" s="600" t="s">
        <v>74</v>
      </c>
      <c r="D28" s="600"/>
      <c r="E28" s="600"/>
      <c r="F28" s="84" t="s">
        <v>67</v>
      </c>
      <c r="G28" s="48" t="s">
        <v>5469</v>
      </c>
      <c r="H28" s="319"/>
      <c r="I28" s="293">
        <f t="shared" si="0"/>
        <v>0</v>
      </c>
      <c r="J28" s="318">
        <v>0</v>
      </c>
      <c r="K28" s="320"/>
      <c r="L28" s="318">
        <f t="shared" si="1"/>
        <v>0</v>
      </c>
      <c r="M28" s="318">
        <v>0</v>
      </c>
    </row>
    <row r="29" spans="1:16" s="3" customFormat="1" ht="20.399999999999999" x14ac:dyDescent="0.3">
      <c r="A29" s="36" t="s">
        <v>75</v>
      </c>
      <c r="B29" s="37" t="s">
        <v>76</v>
      </c>
      <c r="C29" s="599" t="s">
        <v>77</v>
      </c>
      <c r="D29" s="599"/>
      <c r="E29" s="599"/>
      <c r="F29" s="85" t="s">
        <v>46</v>
      </c>
      <c r="G29" s="321" t="s">
        <v>33</v>
      </c>
      <c r="H29" s="322"/>
      <c r="I29" s="293">
        <f t="shared" si="0"/>
        <v>0</v>
      </c>
      <c r="J29" s="318">
        <v>0</v>
      </c>
      <c r="K29" s="323"/>
      <c r="L29" s="318">
        <f t="shared" si="1"/>
        <v>0</v>
      </c>
      <c r="M29" s="318">
        <v>0</v>
      </c>
    </row>
    <row r="30" spans="1:16" s="3" customFormat="1" ht="20.399999999999999" x14ac:dyDescent="0.3">
      <c r="A30" s="36" t="s">
        <v>75</v>
      </c>
      <c r="B30" s="37" t="s">
        <v>78</v>
      </c>
      <c r="C30" s="599" t="s">
        <v>79</v>
      </c>
      <c r="D30" s="599"/>
      <c r="E30" s="599"/>
      <c r="F30" s="85" t="s">
        <v>46</v>
      </c>
      <c r="G30" s="321" t="s">
        <v>33</v>
      </c>
      <c r="H30" s="322"/>
      <c r="I30" s="293">
        <f t="shared" si="0"/>
        <v>0</v>
      </c>
      <c r="J30" s="318">
        <v>0</v>
      </c>
      <c r="K30" s="323"/>
      <c r="L30" s="318">
        <f t="shared" si="1"/>
        <v>0</v>
      </c>
      <c r="M30" s="318">
        <v>0</v>
      </c>
    </row>
    <row r="31" spans="1:16" s="3" customFormat="1" ht="20.399999999999999" x14ac:dyDescent="0.3">
      <c r="A31" s="25"/>
      <c r="B31" s="26" t="s">
        <v>80</v>
      </c>
      <c r="C31" s="600" t="s">
        <v>81</v>
      </c>
      <c r="D31" s="600"/>
      <c r="E31" s="600"/>
      <c r="F31" s="84" t="s">
        <v>46</v>
      </c>
      <c r="G31" s="48" t="s">
        <v>5470</v>
      </c>
      <c r="H31" s="319"/>
      <c r="I31" s="293">
        <f t="shared" si="0"/>
        <v>0</v>
      </c>
      <c r="J31" s="318">
        <v>0</v>
      </c>
      <c r="K31" s="320"/>
      <c r="L31" s="318">
        <f t="shared" si="1"/>
        <v>0</v>
      </c>
      <c r="M31" s="318">
        <v>0</v>
      </c>
    </row>
    <row r="32" spans="1:16" s="3" customFormat="1" ht="20.399999999999999" x14ac:dyDescent="0.3">
      <c r="A32" s="36" t="s">
        <v>75</v>
      </c>
      <c r="B32" s="37" t="s">
        <v>82</v>
      </c>
      <c r="C32" s="599" t="s">
        <v>83</v>
      </c>
      <c r="D32" s="599"/>
      <c r="E32" s="599"/>
      <c r="F32" s="85" t="s">
        <v>46</v>
      </c>
      <c r="G32" s="321" t="s">
        <v>33</v>
      </c>
      <c r="H32" s="322"/>
      <c r="I32" s="293">
        <f t="shared" si="0"/>
        <v>0</v>
      </c>
      <c r="J32" s="318">
        <v>0</v>
      </c>
      <c r="K32" s="323"/>
      <c r="L32" s="318">
        <f t="shared" si="1"/>
        <v>0</v>
      </c>
      <c r="M32" s="318">
        <v>0</v>
      </c>
    </row>
    <row r="33" spans="1:13" s="3" customFormat="1" ht="20.399999999999999" x14ac:dyDescent="0.3">
      <c r="A33" s="25"/>
      <c r="B33" s="26" t="s">
        <v>84</v>
      </c>
      <c r="C33" s="600" t="s">
        <v>85</v>
      </c>
      <c r="D33" s="600"/>
      <c r="E33" s="600"/>
      <c r="F33" s="84" t="s">
        <v>46</v>
      </c>
      <c r="G33" s="48" t="s">
        <v>5471</v>
      </c>
      <c r="H33" s="319"/>
      <c r="I33" s="293">
        <f t="shared" si="0"/>
        <v>0</v>
      </c>
      <c r="J33" s="318">
        <v>0</v>
      </c>
      <c r="K33" s="320"/>
      <c r="L33" s="318">
        <f t="shared" si="1"/>
        <v>0</v>
      </c>
      <c r="M33" s="318">
        <v>0</v>
      </c>
    </row>
    <row r="34" spans="1:13" s="3" customFormat="1" ht="20.399999999999999" x14ac:dyDescent="0.3">
      <c r="A34" s="25"/>
      <c r="B34" s="26" t="s">
        <v>86</v>
      </c>
      <c r="C34" s="600" t="s">
        <v>87</v>
      </c>
      <c r="D34" s="600"/>
      <c r="E34" s="600"/>
      <c r="F34" s="84" t="s">
        <v>67</v>
      </c>
      <c r="G34" s="48" t="s">
        <v>5472</v>
      </c>
      <c r="H34" s="319"/>
      <c r="I34" s="293">
        <f t="shared" si="0"/>
        <v>0</v>
      </c>
      <c r="J34" s="318">
        <v>0</v>
      </c>
      <c r="K34" s="320"/>
      <c r="L34" s="318">
        <f t="shared" si="1"/>
        <v>0</v>
      </c>
      <c r="M34" s="318">
        <v>0</v>
      </c>
    </row>
    <row r="35" spans="1:13" s="3" customFormat="1" ht="15" customHeight="1" x14ac:dyDescent="0.3">
      <c r="A35" s="593" t="s">
        <v>91</v>
      </c>
      <c r="B35" s="570"/>
      <c r="C35" s="570"/>
      <c r="D35" s="570"/>
      <c r="E35" s="570"/>
      <c r="F35" s="570"/>
      <c r="G35" s="570"/>
      <c r="H35" s="250"/>
      <c r="I35" s="307"/>
      <c r="J35" s="250"/>
      <c r="K35" s="250"/>
      <c r="L35" s="351"/>
      <c r="M35" s="251"/>
    </row>
    <row r="36" spans="1:13" s="3" customFormat="1" ht="31.5" customHeight="1" x14ac:dyDescent="0.3">
      <c r="A36" s="16" t="s">
        <v>22</v>
      </c>
      <c r="B36" s="17" t="s">
        <v>89</v>
      </c>
      <c r="C36" s="596" t="s">
        <v>90</v>
      </c>
      <c r="D36" s="597"/>
      <c r="E36" s="598"/>
      <c r="F36" s="16" t="s">
        <v>64</v>
      </c>
      <c r="G36" s="317">
        <v>1.8149999999999999</v>
      </c>
      <c r="H36" s="293">
        <f>I36/G36</f>
        <v>1344703.61</v>
      </c>
      <c r="I36" s="293">
        <f t="shared" si="0"/>
        <v>2440637.0499999998</v>
      </c>
      <c r="J36" s="318">
        <v>2928764.46</v>
      </c>
      <c r="K36" s="318">
        <f>L36/G36</f>
        <v>150683.31</v>
      </c>
      <c r="L36" s="318">
        <f t="shared" si="1"/>
        <v>273490.2</v>
      </c>
      <c r="M36" s="318">
        <v>328188.24</v>
      </c>
    </row>
    <row r="37" spans="1:13" s="3" customFormat="1" ht="20.399999999999999" x14ac:dyDescent="0.3">
      <c r="A37" s="25"/>
      <c r="B37" s="26" t="s">
        <v>65</v>
      </c>
      <c r="C37" s="600" t="s">
        <v>66</v>
      </c>
      <c r="D37" s="600"/>
      <c r="E37" s="600"/>
      <c r="F37" s="84" t="s">
        <v>67</v>
      </c>
      <c r="G37" s="48" t="s">
        <v>5473</v>
      </c>
      <c r="H37" s="319"/>
      <c r="I37" s="293">
        <f t="shared" si="0"/>
        <v>0</v>
      </c>
      <c r="J37" s="318">
        <v>0</v>
      </c>
      <c r="K37" s="320"/>
      <c r="L37" s="318">
        <f t="shared" si="1"/>
        <v>0</v>
      </c>
      <c r="M37" s="318">
        <v>0</v>
      </c>
    </row>
    <row r="38" spans="1:13" s="3" customFormat="1" ht="20.399999999999999" x14ac:dyDescent="0.3">
      <c r="A38" s="25"/>
      <c r="B38" s="26" t="s">
        <v>68</v>
      </c>
      <c r="C38" s="600" t="s">
        <v>69</v>
      </c>
      <c r="D38" s="600"/>
      <c r="E38" s="600"/>
      <c r="F38" s="84" t="s">
        <v>67</v>
      </c>
      <c r="G38" s="48" t="s">
        <v>5474</v>
      </c>
      <c r="H38" s="319"/>
      <c r="I38" s="293">
        <f t="shared" si="0"/>
        <v>0</v>
      </c>
      <c r="J38" s="318">
        <v>0</v>
      </c>
      <c r="K38" s="320"/>
      <c r="L38" s="318">
        <f t="shared" si="1"/>
        <v>0</v>
      </c>
      <c r="M38" s="318">
        <v>0</v>
      </c>
    </row>
    <row r="39" spans="1:13" s="3" customFormat="1" ht="20.399999999999999" x14ac:dyDescent="0.3">
      <c r="A39" s="25"/>
      <c r="B39" s="26" t="s">
        <v>70</v>
      </c>
      <c r="C39" s="600" t="s">
        <v>71</v>
      </c>
      <c r="D39" s="600"/>
      <c r="E39" s="600"/>
      <c r="F39" s="84" t="s">
        <v>72</v>
      </c>
      <c r="G39" s="48" t="s">
        <v>5475</v>
      </c>
      <c r="H39" s="319"/>
      <c r="I39" s="293">
        <f t="shared" si="0"/>
        <v>0</v>
      </c>
      <c r="J39" s="318">
        <v>0</v>
      </c>
      <c r="K39" s="320"/>
      <c r="L39" s="318">
        <f t="shared" si="1"/>
        <v>0</v>
      </c>
      <c r="M39" s="318">
        <v>0</v>
      </c>
    </row>
    <row r="40" spans="1:13" s="3" customFormat="1" ht="20.399999999999999" x14ac:dyDescent="0.3">
      <c r="A40" s="25"/>
      <c r="B40" s="26" t="s">
        <v>73</v>
      </c>
      <c r="C40" s="600" t="s">
        <v>74</v>
      </c>
      <c r="D40" s="600"/>
      <c r="E40" s="600"/>
      <c r="F40" s="84" t="s">
        <v>67</v>
      </c>
      <c r="G40" s="48" t="s">
        <v>5476</v>
      </c>
      <c r="H40" s="319"/>
      <c r="I40" s="293">
        <f t="shared" si="0"/>
        <v>0</v>
      </c>
      <c r="J40" s="318">
        <v>0</v>
      </c>
      <c r="K40" s="320"/>
      <c r="L40" s="318">
        <f t="shared" si="1"/>
        <v>0</v>
      </c>
      <c r="M40" s="318">
        <v>0</v>
      </c>
    </row>
    <row r="41" spans="1:13" s="3" customFormat="1" ht="20.399999999999999" x14ac:dyDescent="0.3">
      <c r="A41" s="36" t="s">
        <v>75</v>
      </c>
      <c r="B41" s="37" t="s">
        <v>76</v>
      </c>
      <c r="C41" s="599" t="s">
        <v>77</v>
      </c>
      <c r="D41" s="599"/>
      <c r="E41" s="599"/>
      <c r="F41" s="85" t="s">
        <v>46</v>
      </c>
      <c r="G41" s="321" t="s">
        <v>33</v>
      </c>
      <c r="H41" s="322"/>
      <c r="I41" s="293">
        <f t="shared" si="0"/>
        <v>0</v>
      </c>
      <c r="J41" s="318">
        <v>0</v>
      </c>
      <c r="K41" s="323"/>
      <c r="L41" s="318">
        <f t="shared" si="1"/>
        <v>0</v>
      </c>
      <c r="M41" s="318">
        <v>0</v>
      </c>
    </row>
    <row r="42" spans="1:13" s="3" customFormat="1" ht="20.399999999999999" x14ac:dyDescent="0.3">
      <c r="A42" s="36" t="s">
        <v>75</v>
      </c>
      <c r="B42" s="37" t="s">
        <v>78</v>
      </c>
      <c r="C42" s="599" t="s">
        <v>79</v>
      </c>
      <c r="D42" s="599"/>
      <c r="E42" s="599"/>
      <c r="F42" s="85" t="s">
        <v>46</v>
      </c>
      <c r="G42" s="321" t="s">
        <v>33</v>
      </c>
      <c r="H42" s="322"/>
      <c r="I42" s="293">
        <f t="shared" si="0"/>
        <v>0</v>
      </c>
      <c r="J42" s="318">
        <v>0</v>
      </c>
      <c r="K42" s="323"/>
      <c r="L42" s="318">
        <f t="shared" si="1"/>
        <v>0</v>
      </c>
      <c r="M42" s="318">
        <v>0</v>
      </c>
    </row>
    <row r="43" spans="1:13" s="3" customFormat="1" ht="20.399999999999999" x14ac:dyDescent="0.3">
      <c r="A43" s="25"/>
      <c r="B43" s="26" t="s">
        <v>80</v>
      </c>
      <c r="C43" s="600" t="s">
        <v>81</v>
      </c>
      <c r="D43" s="600"/>
      <c r="E43" s="600"/>
      <c r="F43" s="84" t="s">
        <v>46</v>
      </c>
      <c r="G43" s="48" t="s">
        <v>5477</v>
      </c>
      <c r="H43" s="319"/>
      <c r="I43" s="293">
        <f t="shared" si="0"/>
        <v>0</v>
      </c>
      <c r="J43" s="318">
        <v>0</v>
      </c>
      <c r="K43" s="320"/>
      <c r="L43" s="318">
        <f t="shared" si="1"/>
        <v>0</v>
      </c>
      <c r="M43" s="318">
        <v>0</v>
      </c>
    </row>
    <row r="44" spans="1:13" s="3" customFormat="1" ht="20.399999999999999" x14ac:dyDescent="0.3">
      <c r="A44" s="36" t="s">
        <v>75</v>
      </c>
      <c r="B44" s="37" t="s">
        <v>82</v>
      </c>
      <c r="C44" s="599" t="s">
        <v>83</v>
      </c>
      <c r="D44" s="599"/>
      <c r="E44" s="599"/>
      <c r="F44" s="85" t="s">
        <v>46</v>
      </c>
      <c r="G44" s="321" t="s">
        <v>33</v>
      </c>
      <c r="H44" s="322"/>
      <c r="I44" s="293">
        <f t="shared" si="0"/>
        <v>0</v>
      </c>
      <c r="J44" s="318">
        <v>0</v>
      </c>
      <c r="K44" s="323"/>
      <c r="L44" s="318">
        <f t="shared" si="1"/>
        <v>0</v>
      </c>
      <c r="M44" s="318">
        <v>0</v>
      </c>
    </row>
    <row r="45" spans="1:13" s="3" customFormat="1" ht="20.399999999999999" x14ac:dyDescent="0.3">
      <c r="A45" s="25"/>
      <c r="B45" s="26" t="s">
        <v>84</v>
      </c>
      <c r="C45" s="600" t="s">
        <v>85</v>
      </c>
      <c r="D45" s="600"/>
      <c r="E45" s="600"/>
      <c r="F45" s="84" t="s">
        <v>46</v>
      </c>
      <c r="G45" s="48" t="s">
        <v>5478</v>
      </c>
      <c r="H45" s="319"/>
      <c r="I45" s="293">
        <f t="shared" si="0"/>
        <v>0</v>
      </c>
      <c r="J45" s="318">
        <v>0</v>
      </c>
      <c r="K45" s="320"/>
      <c r="L45" s="318">
        <f t="shared" si="1"/>
        <v>0</v>
      </c>
      <c r="M45" s="318">
        <v>0</v>
      </c>
    </row>
    <row r="46" spans="1:13" s="3" customFormat="1" ht="20.399999999999999" x14ac:dyDescent="0.3">
      <c r="A46" s="25"/>
      <c r="B46" s="26" t="s">
        <v>86</v>
      </c>
      <c r="C46" s="600" t="s">
        <v>87</v>
      </c>
      <c r="D46" s="600"/>
      <c r="E46" s="600"/>
      <c r="F46" s="84" t="s">
        <v>67</v>
      </c>
      <c r="G46" s="48" t="s">
        <v>5479</v>
      </c>
      <c r="H46" s="319"/>
      <c r="I46" s="293">
        <f t="shared" si="0"/>
        <v>0</v>
      </c>
      <c r="J46" s="318">
        <v>0</v>
      </c>
      <c r="K46" s="320"/>
      <c r="L46" s="318">
        <f t="shared" si="1"/>
        <v>0</v>
      </c>
      <c r="M46" s="318">
        <v>0</v>
      </c>
    </row>
    <row r="47" spans="1:13" s="3" customFormat="1" ht="15" customHeight="1" x14ac:dyDescent="0.3">
      <c r="A47" s="593" t="s">
        <v>92</v>
      </c>
      <c r="B47" s="570"/>
      <c r="C47" s="570"/>
      <c r="D47" s="570"/>
      <c r="E47" s="570"/>
      <c r="F47" s="570"/>
      <c r="G47" s="570"/>
      <c r="H47" s="250"/>
      <c r="I47" s="307"/>
      <c r="J47" s="250"/>
      <c r="K47" s="250"/>
      <c r="L47" s="351"/>
      <c r="M47" s="251"/>
    </row>
    <row r="48" spans="1:13" s="3" customFormat="1" ht="33.75" customHeight="1" x14ac:dyDescent="0.3">
      <c r="A48" s="16" t="s">
        <v>27</v>
      </c>
      <c r="B48" s="17" t="s">
        <v>93</v>
      </c>
      <c r="C48" s="596" t="s">
        <v>94</v>
      </c>
      <c r="D48" s="597"/>
      <c r="E48" s="598"/>
      <c r="F48" s="16" t="s">
        <v>50</v>
      </c>
      <c r="G48" s="317">
        <v>450.28800000000001</v>
      </c>
      <c r="H48" s="293">
        <f t="shared" ref="H48:H49" si="2">I48/G48</f>
        <v>51.86</v>
      </c>
      <c r="I48" s="293">
        <f t="shared" si="0"/>
        <v>23350.7</v>
      </c>
      <c r="J48" s="318">
        <v>28020.84</v>
      </c>
      <c r="K48" s="318">
        <f t="shared" ref="K48:K49" si="3">L48/G48</f>
        <v>0</v>
      </c>
      <c r="L48" s="318">
        <f t="shared" si="1"/>
        <v>0</v>
      </c>
      <c r="M48" s="318">
        <v>0</v>
      </c>
    </row>
    <row r="49" spans="1:13" s="3" customFormat="1" ht="33.75" customHeight="1" x14ac:dyDescent="0.3">
      <c r="A49" s="16" t="s">
        <v>35</v>
      </c>
      <c r="B49" s="17" t="s">
        <v>48</v>
      </c>
      <c r="C49" s="596" t="s">
        <v>49</v>
      </c>
      <c r="D49" s="597"/>
      <c r="E49" s="598"/>
      <c r="F49" s="16" t="s">
        <v>50</v>
      </c>
      <c r="G49" s="317">
        <v>450.28800000000001</v>
      </c>
      <c r="H49" s="293">
        <f t="shared" si="2"/>
        <v>693.07</v>
      </c>
      <c r="I49" s="293">
        <f t="shared" si="0"/>
        <v>312081.08</v>
      </c>
      <c r="J49" s="318">
        <v>374497.3</v>
      </c>
      <c r="K49" s="318">
        <f t="shared" si="3"/>
        <v>0</v>
      </c>
      <c r="L49" s="318">
        <f t="shared" si="1"/>
        <v>0</v>
      </c>
      <c r="M49" s="318">
        <v>0</v>
      </c>
    </row>
    <row r="50" spans="1:13" s="3" customFormat="1" ht="15" customHeight="1" x14ac:dyDescent="0.3">
      <c r="A50" s="601" t="s">
        <v>95</v>
      </c>
      <c r="B50" s="602"/>
      <c r="C50" s="602"/>
      <c r="D50" s="602"/>
      <c r="E50" s="602"/>
      <c r="F50" s="602"/>
      <c r="G50" s="602"/>
      <c r="H50" s="82"/>
      <c r="I50" s="335"/>
      <c r="J50" s="82"/>
      <c r="K50" s="82"/>
      <c r="L50" s="348"/>
      <c r="M50" s="83"/>
    </row>
    <row r="51" spans="1:13" s="3" customFormat="1" ht="15" customHeight="1" x14ac:dyDescent="0.3">
      <c r="A51" s="593" t="s">
        <v>96</v>
      </c>
      <c r="B51" s="570"/>
      <c r="C51" s="570"/>
      <c r="D51" s="570"/>
      <c r="E51" s="570"/>
      <c r="F51" s="570"/>
      <c r="G51" s="570"/>
      <c r="H51" s="250"/>
      <c r="I51" s="307"/>
      <c r="J51" s="250"/>
      <c r="K51" s="250"/>
      <c r="L51" s="351"/>
      <c r="M51" s="251"/>
    </row>
    <row r="52" spans="1:13" s="3" customFormat="1" ht="30.75" customHeight="1" x14ac:dyDescent="0.3">
      <c r="A52" s="16" t="s">
        <v>40</v>
      </c>
      <c r="B52" s="17" t="s">
        <v>97</v>
      </c>
      <c r="C52" s="596" t="s">
        <v>98</v>
      </c>
      <c r="D52" s="597"/>
      <c r="E52" s="598"/>
      <c r="F52" s="16" t="s">
        <v>99</v>
      </c>
      <c r="G52" s="317">
        <v>0.93799999999999994</v>
      </c>
      <c r="H52" s="293">
        <f>I52/G52</f>
        <v>195534.45</v>
      </c>
      <c r="I52" s="293">
        <f t="shared" si="0"/>
        <v>183411.31</v>
      </c>
      <c r="J52" s="318">
        <v>220093.57</v>
      </c>
      <c r="K52" s="318">
        <f>L52/G52</f>
        <v>0</v>
      </c>
      <c r="L52" s="318">
        <f t="shared" si="1"/>
        <v>0</v>
      </c>
      <c r="M52" s="318">
        <v>0</v>
      </c>
    </row>
    <row r="53" spans="1:13" s="3" customFormat="1" ht="20.399999999999999" x14ac:dyDescent="0.3">
      <c r="A53" s="25"/>
      <c r="B53" s="26" t="s">
        <v>100</v>
      </c>
      <c r="C53" s="600" t="s">
        <v>101</v>
      </c>
      <c r="D53" s="600"/>
      <c r="E53" s="600"/>
      <c r="F53" s="84" t="s">
        <v>67</v>
      </c>
      <c r="G53" s="324" t="s">
        <v>33</v>
      </c>
      <c r="H53" s="319"/>
      <c r="I53" s="293">
        <f t="shared" si="0"/>
        <v>0</v>
      </c>
      <c r="J53" s="318">
        <v>0</v>
      </c>
      <c r="K53" s="320"/>
      <c r="L53" s="318">
        <f t="shared" si="1"/>
        <v>0</v>
      </c>
      <c r="M53" s="318">
        <v>0</v>
      </c>
    </row>
    <row r="54" spans="1:13" s="3" customFormat="1" ht="20.399999999999999" x14ac:dyDescent="0.3">
      <c r="A54" s="25"/>
      <c r="B54" s="26" t="s">
        <v>78</v>
      </c>
      <c r="C54" s="600" t="s">
        <v>79</v>
      </c>
      <c r="D54" s="600"/>
      <c r="E54" s="600"/>
      <c r="F54" s="84" t="s">
        <v>46</v>
      </c>
      <c r="G54" s="324" t="s">
        <v>33</v>
      </c>
      <c r="H54" s="319"/>
      <c r="I54" s="293">
        <f t="shared" si="0"/>
        <v>0</v>
      </c>
      <c r="J54" s="318">
        <v>0</v>
      </c>
      <c r="K54" s="320"/>
      <c r="L54" s="318">
        <f t="shared" si="1"/>
        <v>0</v>
      </c>
      <c r="M54" s="318">
        <v>0</v>
      </c>
    </row>
    <row r="55" spans="1:13" s="3" customFormat="1" ht="20.399999999999999" x14ac:dyDescent="0.3">
      <c r="A55" s="25"/>
      <c r="B55" s="26" t="s">
        <v>102</v>
      </c>
      <c r="C55" s="600" t="s">
        <v>103</v>
      </c>
      <c r="D55" s="600"/>
      <c r="E55" s="600"/>
      <c r="F55" s="84" t="s">
        <v>67</v>
      </c>
      <c r="G55" s="324" t="s">
        <v>33</v>
      </c>
      <c r="H55" s="319"/>
      <c r="I55" s="293">
        <f t="shared" si="0"/>
        <v>0</v>
      </c>
      <c r="J55" s="318">
        <v>0</v>
      </c>
      <c r="K55" s="320"/>
      <c r="L55" s="318">
        <f t="shared" si="1"/>
        <v>0</v>
      </c>
      <c r="M55" s="318">
        <v>0</v>
      </c>
    </row>
    <row r="56" spans="1:13" s="3" customFormat="1" ht="20.399999999999999" x14ac:dyDescent="0.3">
      <c r="A56" s="25"/>
      <c r="B56" s="26" t="s">
        <v>104</v>
      </c>
      <c r="C56" s="600" t="s">
        <v>105</v>
      </c>
      <c r="D56" s="600"/>
      <c r="E56" s="600"/>
      <c r="F56" s="84" t="s">
        <v>46</v>
      </c>
      <c r="G56" s="324" t="s">
        <v>33</v>
      </c>
      <c r="H56" s="319"/>
      <c r="I56" s="293">
        <f t="shared" si="0"/>
        <v>0</v>
      </c>
      <c r="J56" s="318">
        <v>0</v>
      </c>
      <c r="K56" s="320"/>
      <c r="L56" s="318">
        <f t="shared" si="1"/>
        <v>0</v>
      </c>
      <c r="M56" s="318">
        <v>0</v>
      </c>
    </row>
    <row r="57" spans="1:13" s="3" customFormat="1" ht="20.399999999999999" x14ac:dyDescent="0.3">
      <c r="A57" s="25"/>
      <c r="B57" s="26" t="s">
        <v>106</v>
      </c>
      <c r="C57" s="600" t="s">
        <v>107</v>
      </c>
      <c r="D57" s="600"/>
      <c r="E57" s="600"/>
      <c r="F57" s="84" t="s">
        <v>46</v>
      </c>
      <c r="G57" s="324" t="s">
        <v>33</v>
      </c>
      <c r="H57" s="319"/>
      <c r="I57" s="293">
        <f t="shared" si="0"/>
        <v>0</v>
      </c>
      <c r="J57" s="318">
        <v>0</v>
      </c>
      <c r="K57" s="320"/>
      <c r="L57" s="318">
        <f t="shared" si="1"/>
        <v>0</v>
      </c>
      <c r="M57" s="318">
        <v>0</v>
      </c>
    </row>
    <row r="58" spans="1:13" s="3" customFormat="1" ht="20.399999999999999" x14ac:dyDescent="0.3">
      <c r="A58" s="25"/>
      <c r="B58" s="26" t="s">
        <v>108</v>
      </c>
      <c r="C58" s="600" t="s">
        <v>109</v>
      </c>
      <c r="D58" s="600"/>
      <c r="E58" s="600"/>
      <c r="F58" s="84" t="s">
        <v>46</v>
      </c>
      <c r="G58" s="324" t="s">
        <v>33</v>
      </c>
      <c r="H58" s="319"/>
      <c r="I58" s="293">
        <f t="shared" si="0"/>
        <v>0</v>
      </c>
      <c r="J58" s="318">
        <v>0</v>
      </c>
      <c r="K58" s="320"/>
      <c r="L58" s="318">
        <f t="shared" si="1"/>
        <v>0</v>
      </c>
      <c r="M58" s="318">
        <v>0</v>
      </c>
    </row>
    <row r="59" spans="1:13" s="3" customFormat="1" ht="20.399999999999999" x14ac:dyDescent="0.3">
      <c r="A59" s="36" t="s">
        <v>75</v>
      </c>
      <c r="B59" s="37" t="s">
        <v>110</v>
      </c>
      <c r="C59" s="599" t="s">
        <v>111</v>
      </c>
      <c r="D59" s="599"/>
      <c r="E59" s="599"/>
      <c r="F59" s="85" t="s">
        <v>112</v>
      </c>
      <c r="G59" s="321" t="s">
        <v>33</v>
      </c>
      <c r="H59" s="322"/>
      <c r="I59" s="293">
        <f t="shared" si="0"/>
        <v>0</v>
      </c>
      <c r="J59" s="318">
        <v>0</v>
      </c>
      <c r="K59" s="323"/>
      <c r="L59" s="318">
        <f t="shared" si="1"/>
        <v>0</v>
      </c>
      <c r="M59" s="318">
        <v>0</v>
      </c>
    </row>
    <row r="60" spans="1:13" s="3" customFormat="1" ht="20.399999999999999" x14ac:dyDescent="0.3">
      <c r="A60" s="36" t="s">
        <v>75</v>
      </c>
      <c r="B60" s="37" t="s">
        <v>113</v>
      </c>
      <c r="C60" s="599" t="s">
        <v>114</v>
      </c>
      <c r="D60" s="599"/>
      <c r="E60" s="599"/>
      <c r="F60" s="85" t="s">
        <v>38</v>
      </c>
      <c r="G60" s="321" t="s">
        <v>33</v>
      </c>
      <c r="H60" s="322"/>
      <c r="I60" s="293">
        <f t="shared" si="0"/>
        <v>0</v>
      </c>
      <c r="J60" s="318">
        <v>0</v>
      </c>
      <c r="K60" s="323"/>
      <c r="L60" s="318">
        <f t="shared" si="1"/>
        <v>0</v>
      </c>
      <c r="M60" s="318">
        <v>0</v>
      </c>
    </row>
    <row r="61" spans="1:13" s="3" customFormat="1" ht="20.399999999999999" x14ac:dyDescent="0.3">
      <c r="A61" s="36" t="s">
        <v>75</v>
      </c>
      <c r="B61" s="37" t="s">
        <v>115</v>
      </c>
      <c r="C61" s="599" t="s">
        <v>116</v>
      </c>
      <c r="D61" s="599"/>
      <c r="E61" s="599"/>
      <c r="F61" s="85" t="s">
        <v>67</v>
      </c>
      <c r="G61" s="321" t="s">
        <v>33</v>
      </c>
      <c r="H61" s="322"/>
      <c r="I61" s="293">
        <f t="shared" si="0"/>
        <v>0</v>
      </c>
      <c r="J61" s="318">
        <v>0</v>
      </c>
      <c r="K61" s="323"/>
      <c r="L61" s="318">
        <f t="shared" si="1"/>
        <v>0</v>
      </c>
      <c r="M61" s="318">
        <v>0</v>
      </c>
    </row>
    <row r="62" spans="1:13" s="3" customFormat="1" ht="20.399999999999999" x14ac:dyDescent="0.3">
      <c r="A62" s="36" t="s">
        <v>75</v>
      </c>
      <c r="B62" s="37" t="s">
        <v>117</v>
      </c>
      <c r="C62" s="599" t="s">
        <v>118</v>
      </c>
      <c r="D62" s="599"/>
      <c r="E62" s="599"/>
      <c r="F62" s="85" t="s">
        <v>38</v>
      </c>
      <c r="G62" s="321" t="s">
        <v>33</v>
      </c>
      <c r="H62" s="322"/>
      <c r="I62" s="293">
        <f t="shared" si="0"/>
        <v>0</v>
      </c>
      <c r="J62" s="318">
        <v>0</v>
      </c>
      <c r="K62" s="323"/>
      <c r="L62" s="318">
        <f t="shared" si="1"/>
        <v>0</v>
      </c>
      <c r="M62" s="318">
        <v>0</v>
      </c>
    </row>
    <row r="63" spans="1:13" s="3" customFormat="1" ht="15" customHeight="1" x14ac:dyDescent="0.3">
      <c r="A63" s="593" t="s">
        <v>119</v>
      </c>
      <c r="B63" s="570"/>
      <c r="C63" s="570"/>
      <c r="D63" s="570"/>
      <c r="E63" s="570"/>
      <c r="F63" s="570"/>
      <c r="G63" s="570"/>
      <c r="H63" s="250"/>
      <c r="I63" s="307"/>
      <c r="J63" s="250"/>
      <c r="K63" s="250"/>
      <c r="L63" s="351"/>
      <c r="M63" s="251"/>
    </row>
    <row r="64" spans="1:13" s="3" customFormat="1" ht="26.25" customHeight="1" x14ac:dyDescent="0.3">
      <c r="A64" s="16" t="s">
        <v>47</v>
      </c>
      <c r="B64" s="17" t="s">
        <v>120</v>
      </c>
      <c r="C64" s="596" t="s">
        <v>121</v>
      </c>
      <c r="D64" s="597"/>
      <c r="E64" s="598"/>
      <c r="F64" s="16" t="s">
        <v>122</v>
      </c>
      <c r="G64" s="325">
        <v>0.48</v>
      </c>
      <c r="H64" s="293">
        <f>I64/G64</f>
        <v>75174.58</v>
      </c>
      <c r="I64" s="293">
        <f t="shared" si="0"/>
        <v>36083.800000000003</v>
      </c>
      <c r="J64" s="318">
        <v>43300.56</v>
      </c>
      <c r="K64" s="318">
        <f>L64/G64</f>
        <v>0</v>
      </c>
      <c r="L64" s="318">
        <f t="shared" si="1"/>
        <v>0</v>
      </c>
      <c r="M64" s="318">
        <v>0</v>
      </c>
    </row>
    <row r="65" spans="1:13" s="3" customFormat="1" ht="15" customHeight="1" x14ac:dyDescent="0.3">
      <c r="A65" s="593" t="s">
        <v>92</v>
      </c>
      <c r="B65" s="570"/>
      <c r="C65" s="570"/>
      <c r="D65" s="570"/>
      <c r="E65" s="570"/>
      <c r="F65" s="570"/>
      <c r="G65" s="570"/>
      <c r="H65" s="250"/>
      <c r="I65" s="307"/>
      <c r="J65" s="250"/>
      <c r="K65" s="250"/>
      <c r="L65" s="351"/>
      <c r="M65" s="251"/>
    </row>
    <row r="66" spans="1:13" s="3" customFormat="1" ht="36.75" customHeight="1" x14ac:dyDescent="0.3">
      <c r="A66" s="16" t="s">
        <v>52</v>
      </c>
      <c r="B66" s="17" t="s">
        <v>93</v>
      </c>
      <c r="C66" s="596" t="s">
        <v>94</v>
      </c>
      <c r="D66" s="597"/>
      <c r="E66" s="598"/>
      <c r="F66" s="16" t="s">
        <v>50</v>
      </c>
      <c r="G66" s="325">
        <v>24.23</v>
      </c>
      <c r="H66" s="293">
        <f t="shared" ref="H66:H67" si="4">I66/G66</f>
        <v>51.86</v>
      </c>
      <c r="I66" s="293">
        <f t="shared" si="0"/>
        <v>1256.51</v>
      </c>
      <c r="J66" s="318">
        <v>1507.81</v>
      </c>
      <c r="K66" s="318">
        <f t="shared" ref="K66:K67" si="5">L66/G66</f>
        <v>0</v>
      </c>
      <c r="L66" s="318">
        <f t="shared" si="1"/>
        <v>0</v>
      </c>
      <c r="M66" s="318">
        <v>0</v>
      </c>
    </row>
    <row r="67" spans="1:13" s="3" customFormat="1" ht="36.75" customHeight="1" x14ac:dyDescent="0.3">
      <c r="A67" s="16" t="s">
        <v>55</v>
      </c>
      <c r="B67" s="17" t="s">
        <v>48</v>
      </c>
      <c r="C67" s="596" t="s">
        <v>49</v>
      </c>
      <c r="D67" s="597"/>
      <c r="E67" s="598"/>
      <c r="F67" s="16" t="s">
        <v>50</v>
      </c>
      <c r="G67" s="325">
        <v>24.23</v>
      </c>
      <c r="H67" s="293">
        <f t="shared" si="4"/>
        <v>693.07</v>
      </c>
      <c r="I67" s="293">
        <f t="shared" si="0"/>
        <v>16793.09</v>
      </c>
      <c r="J67" s="318">
        <v>20151.71</v>
      </c>
      <c r="K67" s="318">
        <f t="shared" si="5"/>
        <v>0</v>
      </c>
      <c r="L67" s="318">
        <f t="shared" si="1"/>
        <v>0</v>
      </c>
      <c r="M67" s="318">
        <v>0</v>
      </c>
    </row>
    <row r="68" spans="1:13" s="287" customFormat="1" ht="20.25" customHeight="1" x14ac:dyDescent="0.3">
      <c r="A68" s="578" t="s">
        <v>57</v>
      </c>
      <c r="B68" s="579"/>
      <c r="C68" s="579"/>
      <c r="D68" s="579"/>
      <c r="E68" s="579"/>
      <c r="F68" s="579"/>
      <c r="G68" s="579"/>
      <c r="H68" s="312"/>
      <c r="I68" s="296">
        <f>SUM(I12:I67)</f>
        <v>10248024.960000001</v>
      </c>
      <c r="J68" s="297">
        <f>SUM(J12:J67)</f>
        <v>12297629.949999999</v>
      </c>
      <c r="K68" s="296"/>
      <c r="L68" s="298">
        <f>SUM(L12:L67)</f>
        <v>1086575.6000000001</v>
      </c>
      <c r="M68" s="299">
        <f>SUM(M12:M67)</f>
        <v>1303890.71</v>
      </c>
    </row>
    <row r="69" spans="1:13" s="289" customFormat="1" ht="20.25" customHeight="1" thickBot="1" x14ac:dyDescent="0.35">
      <c r="A69" s="571" t="s">
        <v>5737</v>
      </c>
      <c r="B69" s="572"/>
      <c r="C69" s="572"/>
      <c r="D69" s="572"/>
      <c r="E69" s="572"/>
      <c r="F69" s="572"/>
      <c r="G69" s="572"/>
      <c r="H69" s="288"/>
      <c r="I69" s="581">
        <f>I68+L68</f>
        <v>11334600.560000001</v>
      </c>
      <c r="J69" s="582"/>
      <c r="K69" s="582"/>
      <c r="L69" s="582"/>
      <c r="M69" s="583"/>
    </row>
    <row r="70" spans="1:13" s="289" customFormat="1" ht="20.25" customHeight="1" thickBot="1" x14ac:dyDescent="0.35">
      <c r="A70" s="571" t="s">
        <v>5738</v>
      </c>
      <c r="B70" s="572"/>
      <c r="C70" s="572"/>
      <c r="D70" s="572"/>
      <c r="E70" s="572"/>
      <c r="F70" s="572"/>
      <c r="G70" s="572"/>
      <c r="H70" s="288"/>
      <c r="I70" s="573">
        <f>J68+M68</f>
        <v>13601520.66</v>
      </c>
      <c r="J70" s="574"/>
      <c r="K70" s="574"/>
      <c r="L70" s="574"/>
      <c r="M70" s="575"/>
    </row>
  </sheetData>
  <autoFilter ref="A9:M70" xr:uid="{00000000-0001-0000-0100-000000000000}">
    <filterColumn colId="2" showButton="0"/>
    <filterColumn colId="3" showButton="0"/>
  </autoFilter>
  <mergeCells count="70">
    <mergeCell ref="I69:M69"/>
    <mergeCell ref="A70:G70"/>
    <mergeCell ref="I70:M70"/>
    <mergeCell ref="A2:M2"/>
    <mergeCell ref="A3:M3"/>
    <mergeCell ref="A4:M4"/>
    <mergeCell ref="C9:E9"/>
    <mergeCell ref="C12:E12"/>
    <mergeCell ref="C13:E13"/>
    <mergeCell ref="A5:M5"/>
    <mergeCell ref="C6:G6"/>
    <mergeCell ref="C19:E19"/>
    <mergeCell ref="C20:E20"/>
    <mergeCell ref="C8:E8"/>
    <mergeCell ref="C21:E21"/>
    <mergeCell ref="C22:E22"/>
    <mergeCell ref="C14:E14"/>
    <mergeCell ref="C15:E15"/>
    <mergeCell ref="C16:E16"/>
    <mergeCell ref="C17:E17"/>
    <mergeCell ref="C18:E18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41:E41"/>
    <mergeCell ref="C42:E42"/>
    <mergeCell ref="C43:E43"/>
    <mergeCell ref="C34:E34"/>
    <mergeCell ref="C36:E36"/>
    <mergeCell ref="C37:E37"/>
    <mergeCell ref="C38:E38"/>
    <mergeCell ref="A35:G35"/>
    <mergeCell ref="A69:G69"/>
    <mergeCell ref="A65:G65"/>
    <mergeCell ref="A63:G63"/>
    <mergeCell ref="A51:G51"/>
    <mergeCell ref="C59:E59"/>
    <mergeCell ref="C60:E60"/>
    <mergeCell ref="C61:E61"/>
    <mergeCell ref="C62:E62"/>
    <mergeCell ref="C54:E54"/>
    <mergeCell ref="C55:E55"/>
    <mergeCell ref="C56:E56"/>
    <mergeCell ref="C57:E57"/>
    <mergeCell ref="C58:E58"/>
    <mergeCell ref="C52:E52"/>
    <mergeCell ref="C53:E53"/>
    <mergeCell ref="A23:G23"/>
    <mergeCell ref="A11:G11"/>
    <mergeCell ref="A10:G10"/>
    <mergeCell ref="A68:G68"/>
    <mergeCell ref="C64:E64"/>
    <mergeCell ref="C66:E66"/>
    <mergeCell ref="C67:E67"/>
    <mergeCell ref="C49:E49"/>
    <mergeCell ref="C44:E44"/>
    <mergeCell ref="C45:E45"/>
    <mergeCell ref="C46:E46"/>
    <mergeCell ref="C48:E48"/>
    <mergeCell ref="A50:G50"/>
    <mergeCell ref="A47:G47"/>
    <mergeCell ref="C39:E39"/>
    <mergeCell ref="C40:E40"/>
  </mergeCells>
  <printOptions horizontalCentered="1"/>
  <pageMargins left="0.39370077848434498" right="0.39370077848434498" top="0.35433071851730302" bottom="0.31496062874794001" header="0.118110239505768" footer="0.118110239505768"/>
  <pageSetup paperSize="9" scale="94" fitToHeight="0" orientation="landscape" r:id="rId1"/>
  <headerFooter>
    <oddFooter>&amp;RСтраница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9">
    <tabColor rgb="FFC00000"/>
    <pageSetUpPr fitToPage="1"/>
  </sheetPr>
  <dimension ref="A1:BM275"/>
  <sheetViews>
    <sheetView topLeftCell="A269" workbookViewId="0">
      <selection activeCell="H21" sqref="H21:M26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20.5546875" style="1" customWidth="1"/>
    <col min="4" max="4" width="18.5546875" style="1" customWidth="1"/>
    <col min="5" max="5" width="19.33203125" style="1" customWidth="1"/>
    <col min="6" max="7" width="10.6640625" style="1" customWidth="1"/>
    <col min="8" max="8" width="17.88671875" style="52" customWidth="1"/>
    <col min="9" max="13" width="22.5546875" style="52" customWidth="1"/>
    <col min="14" max="15" width="10.6640625" style="1" customWidth="1"/>
    <col min="16" max="16" width="15.554687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78" t="s">
        <v>5578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59" s="3" customFormat="1" ht="33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9" s="3" customFormat="1" ht="14.4" x14ac:dyDescent="0.3">
      <c r="A5" s="588" t="s">
        <v>4206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4206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9" s="3" customFormat="1" ht="14.4" x14ac:dyDescent="0.3">
      <c r="A7" s="4"/>
      <c r="B7" s="8" t="s">
        <v>5</v>
      </c>
      <c r="C7" s="577" t="s">
        <v>4207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9" s="3" customFormat="1" ht="15" thickBot="1" x14ac:dyDescent="0.35">
      <c r="A8" s="4"/>
      <c r="B8" s="8"/>
      <c r="C8" s="45"/>
      <c r="D8" s="45"/>
      <c r="E8" s="45"/>
      <c r="F8" s="46"/>
      <c r="G8" s="45"/>
      <c r="H8" s="53"/>
      <c r="I8" s="53"/>
      <c r="J8" s="88"/>
      <c r="K8" s="88"/>
      <c r="L8" s="88"/>
      <c r="M8" s="88"/>
    </row>
    <row r="9" spans="1:59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9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9" s="3" customFormat="1" ht="14.4" x14ac:dyDescent="0.3">
      <c r="A11" s="107"/>
      <c r="B11" s="107"/>
      <c r="C11" s="107"/>
      <c r="D11" s="107"/>
      <c r="E11" s="107"/>
      <c r="F11" s="108"/>
      <c r="G11" s="107"/>
      <c r="H11" s="109"/>
      <c r="I11" s="109"/>
      <c r="J11" s="110"/>
      <c r="K11" s="110"/>
      <c r="L11" s="110"/>
      <c r="M11" s="111"/>
    </row>
    <row r="12" spans="1:59" s="3" customFormat="1" ht="15" customHeight="1" x14ac:dyDescent="0.3">
      <c r="A12" s="601" t="s">
        <v>4208</v>
      </c>
      <c r="B12" s="602"/>
      <c r="C12" s="602"/>
      <c r="D12" s="602"/>
      <c r="E12" s="602"/>
      <c r="F12" s="602"/>
      <c r="G12" s="602"/>
      <c r="H12" s="82"/>
      <c r="I12" s="82"/>
      <c r="J12" s="82"/>
      <c r="K12" s="82"/>
      <c r="L12" s="82"/>
      <c r="M12" s="83"/>
      <c r="BE12" s="14" t="s">
        <v>4208</v>
      </c>
    </row>
    <row r="13" spans="1:59" s="3" customFormat="1" ht="15" customHeight="1" x14ac:dyDescent="0.3">
      <c r="A13" s="603" t="s">
        <v>247</v>
      </c>
      <c r="B13" s="604"/>
      <c r="C13" s="604"/>
      <c r="D13" s="604"/>
      <c r="E13" s="604"/>
      <c r="F13" s="604"/>
      <c r="G13" s="604"/>
      <c r="H13" s="98"/>
      <c r="I13" s="98"/>
      <c r="J13" s="98"/>
      <c r="K13" s="98"/>
      <c r="L13" s="98"/>
      <c r="M13" s="99"/>
      <c r="BE13" s="14"/>
      <c r="BF13" s="15" t="s">
        <v>247</v>
      </c>
    </row>
    <row r="14" spans="1:59" s="3" customFormat="1" ht="52.2" x14ac:dyDescent="0.3">
      <c r="A14" s="16" t="s">
        <v>15</v>
      </c>
      <c r="B14" s="17" t="s">
        <v>219</v>
      </c>
      <c r="C14" s="568" t="s">
        <v>220</v>
      </c>
      <c r="D14" s="568"/>
      <c r="E14" s="568"/>
      <c r="F14" s="16" t="s">
        <v>43</v>
      </c>
      <c r="G14" s="29">
        <v>8.4199999999999997E-2</v>
      </c>
      <c r="H14" s="55">
        <f>I14/G14</f>
        <v>65851.899999999994</v>
      </c>
      <c r="I14" s="55">
        <f>J14/1.2</f>
        <v>5544.73</v>
      </c>
      <c r="J14" s="19">
        <v>6653.67</v>
      </c>
      <c r="K14" s="19">
        <f>L14/G14</f>
        <v>0</v>
      </c>
      <c r="L14" s="19">
        <f>M14/1.2</f>
        <v>0</v>
      </c>
      <c r="M14" s="19">
        <v>0</v>
      </c>
      <c r="BE14" s="14"/>
      <c r="BF14" s="15"/>
      <c r="BG14" s="21" t="s">
        <v>220</v>
      </c>
    </row>
    <row r="15" spans="1:59" s="3" customFormat="1" ht="15" customHeight="1" x14ac:dyDescent="0.3">
      <c r="A15" s="603" t="s">
        <v>248</v>
      </c>
      <c r="B15" s="604"/>
      <c r="C15" s="604"/>
      <c r="D15" s="604"/>
      <c r="E15" s="604"/>
      <c r="F15" s="604"/>
      <c r="G15" s="604"/>
      <c r="H15" s="436"/>
      <c r="I15" s="436"/>
      <c r="J15" s="437"/>
      <c r="K15" s="437"/>
      <c r="L15" s="437"/>
      <c r="M15" s="437"/>
      <c r="BE15" s="14"/>
      <c r="BF15" s="15" t="s">
        <v>248</v>
      </c>
      <c r="BG15" s="21"/>
    </row>
    <row r="16" spans="1:59" s="3" customFormat="1" ht="42" x14ac:dyDescent="0.3">
      <c r="A16" s="16" t="s">
        <v>20</v>
      </c>
      <c r="B16" s="17" t="s">
        <v>48</v>
      </c>
      <c r="C16" s="568" t="s">
        <v>49</v>
      </c>
      <c r="D16" s="568"/>
      <c r="E16" s="568"/>
      <c r="F16" s="16" t="s">
        <v>50</v>
      </c>
      <c r="G16" s="24">
        <v>41.8</v>
      </c>
      <c r="H16" s="55">
        <f t="shared" ref="H16:H78" si="0">I16/G16</f>
        <v>693.07</v>
      </c>
      <c r="I16" s="55">
        <f t="shared" ref="I16:I78" si="1">J16/1.2</f>
        <v>28970.33</v>
      </c>
      <c r="J16" s="19">
        <v>34764.39</v>
      </c>
      <c r="K16" s="19">
        <f t="shared" ref="K16:K78" si="2">L16/G16</f>
        <v>0</v>
      </c>
      <c r="L16" s="19">
        <f t="shared" ref="L16:L78" si="3">M16/1.2</f>
        <v>0</v>
      </c>
      <c r="M16" s="19">
        <v>0</v>
      </c>
      <c r="BE16" s="14"/>
      <c r="BF16" s="15"/>
      <c r="BG16" s="21" t="s">
        <v>49</v>
      </c>
    </row>
    <row r="17" spans="1:61" s="3" customFormat="1" ht="15" customHeight="1" x14ac:dyDescent="0.3">
      <c r="A17" s="603" t="s">
        <v>249</v>
      </c>
      <c r="B17" s="604"/>
      <c r="C17" s="604"/>
      <c r="D17" s="604"/>
      <c r="E17" s="604"/>
      <c r="F17" s="604"/>
      <c r="G17" s="604"/>
      <c r="H17" s="436"/>
      <c r="I17" s="436"/>
      <c r="J17" s="437"/>
      <c r="K17" s="437"/>
      <c r="L17" s="437"/>
      <c r="M17" s="437"/>
      <c r="BE17" s="14"/>
      <c r="BF17" s="15" t="s">
        <v>249</v>
      </c>
      <c r="BG17" s="21"/>
    </row>
    <row r="18" spans="1:61" s="3" customFormat="1" ht="42" x14ac:dyDescent="0.3">
      <c r="A18" s="16" t="s">
        <v>22</v>
      </c>
      <c r="B18" s="17" t="s">
        <v>250</v>
      </c>
      <c r="C18" s="568" t="s">
        <v>251</v>
      </c>
      <c r="D18" s="568"/>
      <c r="E18" s="568"/>
      <c r="F18" s="16" t="s">
        <v>50</v>
      </c>
      <c r="G18" s="24">
        <v>131.6</v>
      </c>
      <c r="H18" s="55">
        <f t="shared" si="0"/>
        <v>52.28</v>
      </c>
      <c r="I18" s="55">
        <f t="shared" si="1"/>
        <v>6879.61</v>
      </c>
      <c r="J18" s="19">
        <v>8255.5300000000007</v>
      </c>
      <c r="K18" s="19">
        <f t="shared" si="2"/>
        <v>0</v>
      </c>
      <c r="L18" s="19">
        <f t="shared" si="3"/>
        <v>0</v>
      </c>
      <c r="M18" s="19">
        <v>0</v>
      </c>
      <c r="BE18" s="14"/>
      <c r="BF18" s="15"/>
      <c r="BG18" s="21" t="s">
        <v>251</v>
      </c>
    </row>
    <row r="19" spans="1:61" s="3" customFormat="1" ht="19.5" customHeight="1" x14ac:dyDescent="0.3">
      <c r="A19" s="603" t="s">
        <v>808</v>
      </c>
      <c r="B19" s="604"/>
      <c r="C19" s="604"/>
      <c r="D19" s="604"/>
      <c r="E19" s="604"/>
      <c r="F19" s="604"/>
      <c r="G19" s="604"/>
      <c r="H19" s="436"/>
      <c r="I19" s="436"/>
      <c r="J19" s="437"/>
      <c r="K19" s="437"/>
      <c r="L19" s="437"/>
      <c r="M19" s="437"/>
      <c r="BE19" s="14"/>
      <c r="BF19" s="15" t="s">
        <v>808</v>
      </c>
      <c r="BG19" s="21"/>
    </row>
    <row r="20" spans="1:61" s="3" customFormat="1" ht="31.8" x14ac:dyDescent="0.3">
      <c r="A20" s="16" t="s">
        <v>27</v>
      </c>
      <c r="B20" s="17" t="s">
        <v>809</v>
      </c>
      <c r="C20" s="568" t="s">
        <v>810</v>
      </c>
      <c r="D20" s="568"/>
      <c r="E20" s="568"/>
      <c r="F20" s="16" t="s">
        <v>112</v>
      </c>
      <c r="G20" s="23">
        <v>36</v>
      </c>
      <c r="H20" s="55">
        <f t="shared" si="0"/>
        <v>1529.45</v>
      </c>
      <c r="I20" s="55">
        <f t="shared" si="1"/>
        <v>55060.23</v>
      </c>
      <c r="J20" s="19">
        <v>66072.28</v>
      </c>
      <c r="K20" s="19">
        <f t="shared" si="2"/>
        <v>89.69</v>
      </c>
      <c r="L20" s="19">
        <f t="shared" si="3"/>
        <v>3228.92</v>
      </c>
      <c r="M20" s="19">
        <v>3874.7</v>
      </c>
      <c r="BE20" s="14"/>
      <c r="BF20" s="15"/>
      <c r="BG20" s="21" t="s">
        <v>810</v>
      </c>
    </row>
    <row r="21" spans="1:61" s="3" customFormat="1" ht="20.399999999999999" x14ac:dyDescent="0.3">
      <c r="A21" s="36" t="s">
        <v>75</v>
      </c>
      <c r="B21" s="37" t="s">
        <v>811</v>
      </c>
      <c r="C21" s="599" t="s">
        <v>812</v>
      </c>
      <c r="D21" s="599"/>
      <c r="E21" s="599"/>
      <c r="F21" s="38" t="s">
        <v>67</v>
      </c>
      <c r="G21" s="39" t="s">
        <v>33</v>
      </c>
      <c r="H21" s="55"/>
      <c r="I21" s="55"/>
      <c r="J21" s="19"/>
      <c r="K21" s="19"/>
      <c r="L21" s="19"/>
      <c r="M21" s="19"/>
      <c r="BE21" s="14"/>
      <c r="BF21" s="15"/>
      <c r="BG21" s="21"/>
      <c r="BH21" s="41" t="s">
        <v>812</v>
      </c>
    </row>
    <row r="22" spans="1:61" s="3" customFormat="1" ht="20.399999999999999" x14ac:dyDescent="0.3">
      <c r="A22" s="36" t="s">
        <v>75</v>
      </c>
      <c r="B22" s="37" t="s">
        <v>813</v>
      </c>
      <c r="C22" s="599" t="s">
        <v>814</v>
      </c>
      <c r="D22" s="599"/>
      <c r="E22" s="599"/>
      <c r="F22" s="38" t="s">
        <v>25</v>
      </c>
      <c r="G22" s="39" t="s">
        <v>33</v>
      </c>
      <c r="H22" s="55"/>
      <c r="I22" s="55"/>
      <c r="J22" s="19"/>
      <c r="K22" s="19"/>
      <c r="L22" s="19"/>
      <c r="M22" s="19"/>
      <c r="BE22" s="14"/>
      <c r="BF22" s="15"/>
      <c r="BG22" s="21"/>
      <c r="BH22" s="41" t="s">
        <v>814</v>
      </c>
    </row>
    <row r="23" spans="1:61" s="3" customFormat="1" ht="20.399999999999999" x14ac:dyDescent="0.3">
      <c r="A23" s="25"/>
      <c r="B23" s="26" t="s">
        <v>150</v>
      </c>
      <c r="C23" s="600" t="s">
        <v>151</v>
      </c>
      <c r="D23" s="600"/>
      <c r="E23" s="600"/>
      <c r="F23" s="27" t="s">
        <v>46</v>
      </c>
      <c r="G23" s="22" t="s">
        <v>4209</v>
      </c>
      <c r="H23" s="55"/>
      <c r="I23" s="55"/>
      <c r="J23" s="19"/>
      <c r="K23" s="19"/>
      <c r="L23" s="19"/>
      <c r="M23" s="19"/>
      <c r="BE23" s="14"/>
      <c r="BF23" s="15"/>
      <c r="BG23" s="21"/>
      <c r="BH23" s="41"/>
      <c r="BI23" s="12" t="s">
        <v>151</v>
      </c>
    </row>
    <row r="24" spans="1:61" s="3" customFormat="1" ht="20.399999999999999" x14ac:dyDescent="0.3">
      <c r="A24" s="36" t="s">
        <v>75</v>
      </c>
      <c r="B24" s="37" t="s">
        <v>816</v>
      </c>
      <c r="C24" s="599" t="s">
        <v>817</v>
      </c>
      <c r="D24" s="599"/>
      <c r="E24" s="599"/>
      <c r="F24" s="38" t="s">
        <v>46</v>
      </c>
      <c r="G24" s="39" t="s">
        <v>33</v>
      </c>
      <c r="H24" s="55"/>
      <c r="I24" s="55"/>
      <c r="J24" s="19"/>
      <c r="K24" s="19"/>
      <c r="L24" s="19"/>
      <c r="M24" s="19"/>
      <c r="BE24" s="14"/>
      <c r="BF24" s="15"/>
      <c r="BG24" s="21"/>
      <c r="BH24" s="41" t="s">
        <v>817</v>
      </c>
      <c r="BI24" s="12"/>
    </row>
    <row r="25" spans="1:61" s="3" customFormat="1" ht="31.8" x14ac:dyDescent="0.3">
      <c r="A25" s="25"/>
      <c r="B25" s="26" t="s">
        <v>818</v>
      </c>
      <c r="C25" s="600" t="s">
        <v>819</v>
      </c>
      <c r="D25" s="600"/>
      <c r="E25" s="600"/>
      <c r="F25" s="27" t="s">
        <v>112</v>
      </c>
      <c r="G25" s="22" t="s">
        <v>4210</v>
      </c>
      <c r="H25" s="55"/>
      <c r="I25" s="55"/>
      <c r="J25" s="19"/>
      <c r="K25" s="19"/>
      <c r="L25" s="19"/>
      <c r="M25" s="19"/>
      <c r="BE25" s="14"/>
      <c r="BF25" s="15"/>
      <c r="BG25" s="21"/>
      <c r="BH25" s="41"/>
      <c r="BI25" s="12" t="s">
        <v>819</v>
      </c>
    </row>
    <row r="26" spans="1:61" s="3" customFormat="1" ht="20.25" customHeight="1" x14ac:dyDescent="0.3">
      <c r="A26" s="603" t="s">
        <v>252</v>
      </c>
      <c r="B26" s="604"/>
      <c r="C26" s="604"/>
      <c r="D26" s="604"/>
      <c r="E26" s="604"/>
      <c r="F26" s="604"/>
      <c r="G26" s="604"/>
      <c r="H26" s="436"/>
      <c r="I26" s="436"/>
      <c r="J26" s="437"/>
      <c r="K26" s="437"/>
      <c r="L26" s="437"/>
      <c r="M26" s="437"/>
      <c r="BE26" s="14"/>
      <c r="BF26" s="15" t="s">
        <v>252</v>
      </c>
      <c r="BG26" s="21"/>
      <c r="BH26" s="41"/>
      <c r="BI26" s="12"/>
    </row>
    <row r="27" spans="1:61" s="3" customFormat="1" ht="52.2" x14ac:dyDescent="0.3">
      <c r="A27" s="16" t="s">
        <v>35</v>
      </c>
      <c r="B27" s="17" t="s">
        <v>219</v>
      </c>
      <c r="C27" s="568" t="s">
        <v>220</v>
      </c>
      <c r="D27" s="568"/>
      <c r="E27" s="568"/>
      <c r="F27" s="16" t="s">
        <v>43</v>
      </c>
      <c r="G27" s="29">
        <v>6.5799999999999997E-2</v>
      </c>
      <c r="H27" s="55">
        <f t="shared" si="0"/>
        <v>65851.67</v>
      </c>
      <c r="I27" s="55">
        <f t="shared" si="1"/>
        <v>4333.04</v>
      </c>
      <c r="J27" s="19">
        <v>5199.6499999999996</v>
      </c>
      <c r="K27" s="19">
        <f t="shared" si="2"/>
        <v>0</v>
      </c>
      <c r="L27" s="19">
        <f t="shared" si="3"/>
        <v>0</v>
      </c>
      <c r="M27" s="19">
        <v>0</v>
      </c>
      <c r="BE27" s="14"/>
      <c r="BF27" s="15"/>
      <c r="BG27" s="21" t="s">
        <v>220</v>
      </c>
      <c r="BH27" s="41"/>
      <c r="BI27" s="12"/>
    </row>
    <row r="28" spans="1:61" s="3" customFormat="1" ht="42" x14ac:dyDescent="0.3">
      <c r="A28" s="16" t="s">
        <v>40</v>
      </c>
      <c r="B28" s="17" t="s">
        <v>250</v>
      </c>
      <c r="C28" s="568" t="s">
        <v>251</v>
      </c>
      <c r="D28" s="568"/>
      <c r="E28" s="568"/>
      <c r="F28" s="16" t="s">
        <v>50</v>
      </c>
      <c r="G28" s="24">
        <v>131.6</v>
      </c>
      <c r="H28" s="55">
        <f t="shared" si="0"/>
        <v>52.28</v>
      </c>
      <c r="I28" s="55">
        <f t="shared" si="1"/>
        <v>6879.61</v>
      </c>
      <c r="J28" s="19">
        <v>8255.5300000000007</v>
      </c>
      <c r="K28" s="19">
        <f t="shared" si="2"/>
        <v>0</v>
      </c>
      <c r="L28" s="19">
        <f t="shared" si="3"/>
        <v>0</v>
      </c>
      <c r="M28" s="19">
        <v>0</v>
      </c>
      <c r="BE28" s="14"/>
      <c r="BF28" s="15"/>
      <c r="BG28" s="21" t="s">
        <v>251</v>
      </c>
      <c r="BH28" s="41"/>
      <c r="BI28" s="12"/>
    </row>
    <row r="29" spans="1:61" s="3" customFormat="1" ht="42" x14ac:dyDescent="0.3">
      <c r="A29" s="16" t="s">
        <v>47</v>
      </c>
      <c r="B29" s="17" t="s">
        <v>253</v>
      </c>
      <c r="C29" s="568" t="s">
        <v>254</v>
      </c>
      <c r="D29" s="568"/>
      <c r="E29" s="568"/>
      <c r="F29" s="16" t="s">
        <v>43</v>
      </c>
      <c r="G29" s="29">
        <v>6.5799999999999997E-2</v>
      </c>
      <c r="H29" s="55">
        <f t="shared" si="0"/>
        <v>12932.98</v>
      </c>
      <c r="I29" s="55">
        <f t="shared" si="1"/>
        <v>850.99</v>
      </c>
      <c r="J29" s="19">
        <v>1021.19</v>
      </c>
      <c r="K29" s="19">
        <f t="shared" si="2"/>
        <v>0</v>
      </c>
      <c r="L29" s="19">
        <f t="shared" si="3"/>
        <v>0</v>
      </c>
      <c r="M29" s="19">
        <v>0</v>
      </c>
      <c r="BE29" s="14"/>
      <c r="BF29" s="15"/>
      <c r="BG29" s="21" t="s">
        <v>254</v>
      </c>
      <c r="BH29" s="41"/>
      <c r="BI29" s="12"/>
    </row>
    <row r="30" spans="1:61" s="3" customFormat="1" ht="15" customHeight="1" x14ac:dyDescent="0.3">
      <c r="A30" s="601" t="s">
        <v>4211</v>
      </c>
      <c r="B30" s="602"/>
      <c r="C30" s="602"/>
      <c r="D30" s="602"/>
      <c r="E30" s="602"/>
      <c r="F30" s="602"/>
      <c r="G30" s="602"/>
      <c r="H30" s="101"/>
      <c r="I30" s="101"/>
      <c r="J30" s="102"/>
      <c r="K30" s="102"/>
      <c r="L30" s="102"/>
      <c r="M30" s="102"/>
      <c r="BE30" s="14" t="s">
        <v>4211</v>
      </c>
      <c r="BF30" s="15"/>
      <c r="BG30" s="21"/>
      <c r="BH30" s="41"/>
      <c r="BI30" s="12"/>
    </row>
    <row r="31" spans="1:61" s="3" customFormat="1" ht="15" customHeight="1" x14ac:dyDescent="0.3">
      <c r="A31" s="603" t="s">
        <v>821</v>
      </c>
      <c r="B31" s="604"/>
      <c r="C31" s="604"/>
      <c r="D31" s="604"/>
      <c r="E31" s="604"/>
      <c r="F31" s="59"/>
      <c r="G31" s="59"/>
      <c r="H31" s="436"/>
      <c r="I31" s="436"/>
      <c r="J31" s="437"/>
      <c r="K31" s="437"/>
      <c r="L31" s="437"/>
      <c r="M31" s="437"/>
      <c r="BE31" s="14"/>
      <c r="BF31" s="15" t="s">
        <v>821</v>
      </c>
      <c r="BG31" s="21"/>
      <c r="BH31" s="41"/>
      <c r="BI31" s="12"/>
    </row>
    <row r="32" spans="1:61" s="3" customFormat="1" ht="15" customHeight="1" x14ac:dyDescent="0.3">
      <c r="A32" s="603" t="s">
        <v>4212</v>
      </c>
      <c r="B32" s="604"/>
      <c r="C32" s="604"/>
      <c r="D32" s="604"/>
      <c r="E32" s="604"/>
      <c r="F32" s="59"/>
      <c r="G32" s="59"/>
      <c r="H32" s="436"/>
      <c r="I32" s="436"/>
      <c r="J32" s="437"/>
      <c r="K32" s="437"/>
      <c r="L32" s="437"/>
      <c r="M32" s="437"/>
      <c r="BE32" s="14"/>
      <c r="BF32" s="15" t="s">
        <v>4212</v>
      </c>
      <c r="BG32" s="21"/>
      <c r="BH32" s="41"/>
      <c r="BI32" s="12"/>
    </row>
    <row r="33" spans="1:62" s="3" customFormat="1" ht="42" x14ac:dyDescent="0.3">
      <c r="A33" s="16" t="s">
        <v>52</v>
      </c>
      <c r="B33" s="17" t="s">
        <v>823</v>
      </c>
      <c r="C33" s="568" t="s">
        <v>824</v>
      </c>
      <c r="D33" s="568"/>
      <c r="E33" s="568"/>
      <c r="F33" s="16" t="s">
        <v>46</v>
      </c>
      <c r="G33" s="24">
        <v>0.9</v>
      </c>
      <c r="H33" s="55">
        <f t="shared" si="0"/>
        <v>14392.9</v>
      </c>
      <c r="I33" s="55">
        <f t="shared" si="1"/>
        <v>12953.61</v>
      </c>
      <c r="J33" s="19">
        <v>15544.33</v>
      </c>
      <c r="K33" s="19">
        <f t="shared" si="2"/>
        <v>73500.41</v>
      </c>
      <c r="L33" s="19">
        <f t="shared" si="3"/>
        <v>66150.37</v>
      </c>
      <c r="M33" s="19">
        <v>79380.44</v>
      </c>
      <c r="BE33" s="14"/>
      <c r="BF33" s="15"/>
      <c r="BG33" s="21" t="s">
        <v>824</v>
      </c>
      <c r="BH33" s="41"/>
      <c r="BI33" s="12"/>
    </row>
    <row r="34" spans="1:62" s="3" customFormat="1" ht="20.399999999999999" x14ac:dyDescent="0.3">
      <c r="A34" s="25"/>
      <c r="B34" s="26" t="s">
        <v>73</v>
      </c>
      <c r="C34" s="600" t="s">
        <v>74</v>
      </c>
      <c r="D34" s="600"/>
      <c r="E34" s="600"/>
      <c r="F34" s="27" t="s">
        <v>67</v>
      </c>
      <c r="G34" s="22" t="s">
        <v>4213</v>
      </c>
      <c r="H34" s="55"/>
      <c r="I34" s="55"/>
      <c r="J34" s="19"/>
      <c r="K34" s="19"/>
      <c r="L34" s="19"/>
      <c r="M34" s="19"/>
      <c r="BE34" s="14"/>
      <c r="BF34" s="15"/>
      <c r="BG34" s="21"/>
      <c r="BH34" s="41"/>
      <c r="BI34" s="12" t="s">
        <v>74</v>
      </c>
    </row>
    <row r="35" spans="1:62" s="3" customFormat="1" ht="20.399999999999999" x14ac:dyDescent="0.3">
      <c r="A35" s="36" t="s">
        <v>139</v>
      </c>
      <c r="B35" s="37" t="s">
        <v>826</v>
      </c>
      <c r="C35" s="599" t="s">
        <v>827</v>
      </c>
      <c r="D35" s="599"/>
      <c r="E35" s="599"/>
      <c r="F35" s="38" t="s">
        <v>46</v>
      </c>
      <c r="G35" s="39" t="s">
        <v>4214</v>
      </c>
      <c r="H35" s="55"/>
      <c r="I35" s="55"/>
      <c r="J35" s="19"/>
      <c r="K35" s="19"/>
      <c r="L35" s="19"/>
      <c r="M35" s="19"/>
      <c r="BE35" s="14"/>
      <c r="BF35" s="15"/>
      <c r="BG35" s="21"/>
      <c r="BH35" s="41" t="s">
        <v>827</v>
      </c>
      <c r="BI35" s="12"/>
    </row>
    <row r="36" spans="1:62" s="3" customFormat="1" ht="62.4" x14ac:dyDescent="0.3">
      <c r="A36" s="25"/>
      <c r="B36" s="26" t="s">
        <v>829</v>
      </c>
      <c r="C36" s="600" t="s">
        <v>830</v>
      </c>
      <c r="D36" s="600"/>
      <c r="E36" s="600"/>
      <c r="F36" s="27" t="s">
        <v>67</v>
      </c>
      <c r="G36" s="22" t="s">
        <v>4215</v>
      </c>
      <c r="H36" s="55"/>
      <c r="I36" s="55"/>
      <c r="J36" s="19"/>
      <c r="K36" s="19"/>
      <c r="L36" s="19"/>
      <c r="M36" s="19"/>
      <c r="BE36" s="14"/>
      <c r="BF36" s="15"/>
      <c r="BG36" s="21"/>
      <c r="BH36" s="41"/>
      <c r="BI36" s="12" t="s">
        <v>830</v>
      </c>
    </row>
    <row r="37" spans="1:62" s="3" customFormat="1" ht="20.399999999999999" x14ac:dyDescent="0.3">
      <c r="A37" s="25"/>
      <c r="B37" s="26" t="s">
        <v>832</v>
      </c>
      <c r="C37" s="600" t="s">
        <v>833</v>
      </c>
      <c r="D37" s="600"/>
      <c r="E37" s="600"/>
      <c r="F37" s="27" t="s">
        <v>46</v>
      </c>
      <c r="G37" s="22" t="s">
        <v>4216</v>
      </c>
      <c r="H37" s="55"/>
      <c r="I37" s="55"/>
      <c r="J37" s="19"/>
      <c r="K37" s="19"/>
      <c r="L37" s="19"/>
      <c r="M37" s="19"/>
      <c r="BE37" s="14"/>
      <c r="BF37" s="15"/>
      <c r="BG37" s="21"/>
      <c r="BH37" s="41"/>
      <c r="BI37" s="12" t="s">
        <v>833</v>
      </c>
    </row>
    <row r="38" spans="1:62" s="3" customFormat="1" ht="21.6" x14ac:dyDescent="0.3">
      <c r="A38" s="25"/>
      <c r="B38" s="26" t="s">
        <v>835</v>
      </c>
      <c r="C38" s="600" t="s">
        <v>836</v>
      </c>
      <c r="D38" s="600"/>
      <c r="E38" s="600"/>
      <c r="F38" s="27" t="s">
        <v>72</v>
      </c>
      <c r="G38" s="22" t="s">
        <v>4217</v>
      </c>
      <c r="H38" s="55"/>
      <c r="I38" s="55"/>
      <c r="J38" s="19"/>
      <c r="K38" s="19"/>
      <c r="L38" s="19"/>
      <c r="M38" s="19"/>
      <c r="BE38" s="14"/>
      <c r="BF38" s="15"/>
      <c r="BG38" s="21"/>
      <c r="BH38" s="41"/>
      <c r="BI38" s="12" t="s">
        <v>836</v>
      </c>
    </row>
    <row r="39" spans="1:62" s="3" customFormat="1" ht="21.6" x14ac:dyDescent="0.3">
      <c r="A39" s="25" t="s">
        <v>126</v>
      </c>
      <c r="B39" s="26" t="s">
        <v>838</v>
      </c>
      <c r="C39" s="600" t="s">
        <v>839</v>
      </c>
      <c r="D39" s="600"/>
      <c r="E39" s="600"/>
      <c r="F39" s="27" t="s">
        <v>38</v>
      </c>
      <c r="G39" s="22" t="s">
        <v>4218</v>
      </c>
      <c r="H39" s="55"/>
      <c r="I39" s="55"/>
      <c r="J39" s="19"/>
      <c r="K39" s="19"/>
      <c r="L39" s="19"/>
      <c r="M39" s="19"/>
      <c r="BE39" s="14"/>
      <c r="BF39" s="15"/>
      <c r="BG39" s="21"/>
      <c r="BH39" s="41"/>
      <c r="BI39" s="12"/>
      <c r="BJ39" s="12" t="s">
        <v>839</v>
      </c>
    </row>
    <row r="40" spans="1:62" s="3" customFormat="1" ht="15" customHeight="1" x14ac:dyDescent="0.3">
      <c r="A40" s="603" t="s">
        <v>4219</v>
      </c>
      <c r="B40" s="604"/>
      <c r="C40" s="604"/>
      <c r="D40" s="604"/>
      <c r="E40" s="604"/>
      <c r="F40" s="59"/>
      <c r="G40" s="59"/>
      <c r="H40" s="436"/>
      <c r="I40" s="436"/>
      <c r="J40" s="437"/>
      <c r="K40" s="437"/>
      <c r="L40" s="437"/>
      <c r="M40" s="437"/>
      <c r="BE40" s="14"/>
      <c r="BF40" s="15" t="s">
        <v>4219</v>
      </c>
      <c r="BG40" s="21"/>
      <c r="BH40" s="41"/>
      <c r="BI40" s="12"/>
      <c r="BJ40" s="12"/>
    </row>
    <row r="41" spans="1:62" s="3" customFormat="1" ht="42" x14ac:dyDescent="0.3">
      <c r="A41" s="16" t="s">
        <v>55</v>
      </c>
      <c r="B41" s="17" t="s">
        <v>842</v>
      </c>
      <c r="C41" s="568" t="s">
        <v>843</v>
      </c>
      <c r="D41" s="568"/>
      <c r="E41" s="568"/>
      <c r="F41" s="16" t="s">
        <v>46</v>
      </c>
      <c r="G41" s="24">
        <v>5.0999999999999996</v>
      </c>
      <c r="H41" s="55">
        <f t="shared" si="0"/>
        <v>19372.11</v>
      </c>
      <c r="I41" s="55">
        <f t="shared" si="1"/>
        <v>98797.759999999995</v>
      </c>
      <c r="J41" s="19">
        <v>118557.31</v>
      </c>
      <c r="K41" s="19">
        <f t="shared" si="2"/>
        <v>36797.97</v>
      </c>
      <c r="L41" s="19">
        <f t="shared" si="3"/>
        <v>187669.63</v>
      </c>
      <c r="M41" s="19">
        <v>225203.56</v>
      </c>
      <c r="BE41" s="14"/>
      <c r="BF41" s="15"/>
      <c r="BG41" s="21" t="s">
        <v>843</v>
      </c>
      <c r="BH41" s="41"/>
      <c r="BI41" s="12"/>
      <c r="BJ41" s="12"/>
    </row>
    <row r="42" spans="1:62" s="3" customFormat="1" ht="20.399999999999999" x14ac:dyDescent="0.3">
      <c r="A42" s="25"/>
      <c r="B42" s="26" t="s">
        <v>73</v>
      </c>
      <c r="C42" s="600" t="s">
        <v>74</v>
      </c>
      <c r="D42" s="600"/>
      <c r="E42" s="600"/>
      <c r="F42" s="27" t="s">
        <v>67</v>
      </c>
      <c r="G42" s="22" t="s">
        <v>4220</v>
      </c>
      <c r="H42" s="55"/>
      <c r="I42" s="55"/>
      <c r="J42" s="19"/>
      <c r="K42" s="19"/>
      <c r="L42" s="19"/>
      <c r="M42" s="19"/>
      <c r="BE42" s="14"/>
      <c r="BF42" s="15"/>
      <c r="BG42" s="21"/>
      <c r="BH42" s="41"/>
      <c r="BI42" s="12" t="s">
        <v>74</v>
      </c>
      <c r="BJ42" s="12"/>
    </row>
    <row r="43" spans="1:62" s="3" customFormat="1" ht="20.399999999999999" x14ac:dyDescent="0.3">
      <c r="A43" s="36" t="s">
        <v>139</v>
      </c>
      <c r="B43" s="37" t="s">
        <v>826</v>
      </c>
      <c r="C43" s="599" t="s">
        <v>827</v>
      </c>
      <c r="D43" s="599"/>
      <c r="E43" s="599"/>
      <c r="F43" s="38" t="s">
        <v>46</v>
      </c>
      <c r="G43" s="39" t="s">
        <v>4221</v>
      </c>
      <c r="H43" s="55"/>
      <c r="I43" s="55"/>
      <c r="J43" s="19"/>
      <c r="K43" s="19"/>
      <c r="L43" s="19"/>
      <c r="M43" s="19"/>
      <c r="BE43" s="14"/>
      <c r="BF43" s="15"/>
      <c r="BG43" s="21"/>
      <c r="BH43" s="41" t="s">
        <v>827</v>
      </c>
      <c r="BI43" s="12"/>
      <c r="BJ43" s="12"/>
    </row>
    <row r="44" spans="1:62" s="3" customFormat="1" ht="62.4" x14ac:dyDescent="0.3">
      <c r="A44" s="25"/>
      <c r="B44" s="26" t="s">
        <v>829</v>
      </c>
      <c r="C44" s="600" t="s">
        <v>830</v>
      </c>
      <c r="D44" s="600"/>
      <c r="E44" s="600"/>
      <c r="F44" s="27" t="s">
        <v>67</v>
      </c>
      <c r="G44" s="22" t="s">
        <v>4220</v>
      </c>
      <c r="H44" s="55"/>
      <c r="I44" s="55"/>
      <c r="J44" s="19"/>
      <c r="K44" s="19"/>
      <c r="L44" s="19"/>
      <c r="M44" s="19"/>
      <c r="BE44" s="14"/>
      <c r="BF44" s="15"/>
      <c r="BG44" s="21"/>
      <c r="BH44" s="41"/>
      <c r="BI44" s="12" t="s">
        <v>830</v>
      </c>
      <c r="BJ44" s="12"/>
    </row>
    <row r="45" spans="1:62" s="3" customFormat="1" ht="20.399999999999999" x14ac:dyDescent="0.3">
      <c r="A45" s="25"/>
      <c r="B45" s="26" t="s">
        <v>832</v>
      </c>
      <c r="C45" s="600" t="s">
        <v>833</v>
      </c>
      <c r="D45" s="600"/>
      <c r="E45" s="600"/>
      <c r="F45" s="27" t="s">
        <v>46</v>
      </c>
      <c r="G45" s="22" t="s">
        <v>4222</v>
      </c>
      <c r="H45" s="55"/>
      <c r="I45" s="55"/>
      <c r="J45" s="19"/>
      <c r="K45" s="19"/>
      <c r="L45" s="19"/>
      <c r="M45" s="19"/>
      <c r="BE45" s="14"/>
      <c r="BF45" s="15"/>
      <c r="BG45" s="21"/>
      <c r="BH45" s="41"/>
      <c r="BI45" s="12" t="s">
        <v>833</v>
      </c>
      <c r="BJ45" s="12"/>
    </row>
    <row r="46" spans="1:62" s="3" customFormat="1" ht="21.6" x14ac:dyDescent="0.3">
      <c r="A46" s="25"/>
      <c r="B46" s="26" t="s">
        <v>835</v>
      </c>
      <c r="C46" s="600" t="s">
        <v>836</v>
      </c>
      <c r="D46" s="600"/>
      <c r="E46" s="600"/>
      <c r="F46" s="27" t="s">
        <v>72</v>
      </c>
      <c r="G46" s="22" t="s">
        <v>4223</v>
      </c>
      <c r="H46" s="55"/>
      <c r="I46" s="55"/>
      <c r="J46" s="19"/>
      <c r="K46" s="19"/>
      <c r="L46" s="19"/>
      <c r="M46" s="19"/>
      <c r="BE46" s="14"/>
      <c r="BF46" s="15"/>
      <c r="BG46" s="21"/>
      <c r="BH46" s="41"/>
      <c r="BI46" s="12" t="s">
        <v>836</v>
      </c>
      <c r="BJ46" s="12"/>
    </row>
    <row r="47" spans="1:62" s="3" customFormat="1" ht="21.6" x14ac:dyDescent="0.3">
      <c r="A47" s="25" t="s">
        <v>126</v>
      </c>
      <c r="B47" s="26" t="s">
        <v>838</v>
      </c>
      <c r="C47" s="600" t="s">
        <v>839</v>
      </c>
      <c r="D47" s="600"/>
      <c r="E47" s="600"/>
      <c r="F47" s="27" t="s">
        <v>38</v>
      </c>
      <c r="G47" s="22" t="s">
        <v>4224</v>
      </c>
      <c r="H47" s="55"/>
      <c r="I47" s="55"/>
      <c r="J47" s="19"/>
      <c r="K47" s="19"/>
      <c r="L47" s="19"/>
      <c r="M47" s="19"/>
      <c r="BE47" s="14"/>
      <c r="BF47" s="15"/>
      <c r="BG47" s="21"/>
      <c r="BH47" s="41"/>
      <c r="BI47" s="12"/>
      <c r="BJ47" s="12" t="s">
        <v>839</v>
      </c>
    </row>
    <row r="48" spans="1:62" s="3" customFormat="1" ht="15" customHeight="1" x14ac:dyDescent="0.3">
      <c r="A48" s="603" t="s">
        <v>4225</v>
      </c>
      <c r="B48" s="604"/>
      <c r="C48" s="604"/>
      <c r="D48" s="604"/>
      <c r="E48" s="604"/>
      <c r="F48" s="59"/>
      <c r="G48" s="59"/>
      <c r="H48" s="436"/>
      <c r="I48" s="436"/>
      <c r="J48" s="437"/>
      <c r="K48" s="437"/>
      <c r="L48" s="437"/>
      <c r="M48" s="437"/>
      <c r="BE48" s="14"/>
      <c r="BF48" s="15" t="s">
        <v>4225</v>
      </c>
      <c r="BG48" s="21"/>
      <c r="BH48" s="41"/>
      <c r="BI48" s="12"/>
      <c r="BJ48" s="12"/>
    </row>
    <row r="49" spans="1:62" s="3" customFormat="1" ht="31.8" x14ac:dyDescent="0.3">
      <c r="A49" s="16" t="s">
        <v>56</v>
      </c>
      <c r="B49" s="17" t="s">
        <v>852</v>
      </c>
      <c r="C49" s="568" t="s">
        <v>853</v>
      </c>
      <c r="D49" s="568"/>
      <c r="E49" s="568"/>
      <c r="F49" s="16" t="s">
        <v>38</v>
      </c>
      <c r="G49" s="23">
        <v>6</v>
      </c>
      <c r="H49" s="55">
        <f t="shared" si="0"/>
        <v>3166.08</v>
      </c>
      <c r="I49" s="55">
        <f t="shared" si="1"/>
        <v>18996.5</v>
      </c>
      <c r="J49" s="19">
        <v>22795.8</v>
      </c>
      <c r="K49" s="19">
        <f t="shared" si="2"/>
        <v>8</v>
      </c>
      <c r="L49" s="19">
        <f t="shared" si="3"/>
        <v>47.98</v>
      </c>
      <c r="M49" s="19">
        <v>57.57</v>
      </c>
      <c r="BE49" s="14"/>
      <c r="BF49" s="15"/>
      <c r="BG49" s="21" t="s">
        <v>853</v>
      </c>
      <c r="BH49" s="41"/>
      <c r="BI49" s="12"/>
      <c r="BJ49" s="12"/>
    </row>
    <row r="50" spans="1:62" s="3" customFormat="1" ht="20.399999999999999" x14ac:dyDescent="0.3">
      <c r="A50" s="25"/>
      <c r="B50" s="26" t="s">
        <v>854</v>
      </c>
      <c r="C50" s="600" t="s">
        <v>855</v>
      </c>
      <c r="D50" s="600"/>
      <c r="E50" s="600"/>
      <c r="F50" s="27" t="s">
        <v>46</v>
      </c>
      <c r="G50" s="22" t="s">
        <v>4226</v>
      </c>
      <c r="H50" s="55"/>
      <c r="I50" s="55"/>
      <c r="J50" s="19"/>
      <c r="K50" s="19"/>
      <c r="L50" s="19"/>
      <c r="M50" s="19"/>
      <c r="BE50" s="14"/>
      <c r="BF50" s="15"/>
      <c r="BG50" s="21"/>
      <c r="BH50" s="41"/>
      <c r="BI50" s="12" t="s">
        <v>855</v>
      </c>
      <c r="BJ50" s="12"/>
    </row>
    <row r="51" spans="1:62" s="3" customFormat="1" ht="20.399999999999999" x14ac:dyDescent="0.3">
      <c r="A51" s="25"/>
      <c r="B51" s="26" t="s">
        <v>380</v>
      </c>
      <c r="C51" s="600" t="s">
        <v>381</v>
      </c>
      <c r="D51" s="600"/>
      <c r="E51" s="600"/>
      <c r="F51" s="27" t="s">
        <v>46</v>
      </c>
      <c r="G51" s="22" t="s">
        <v>4227</v>
      </c>
      <c r="H51" s="55"/>
      <c r="I51" s="55"/>
      <c r="J51" s="19"/>
      <c r="K51" s="19"/>
      <c r="L51" s="19"/>
      <c r="M51" s="19"/>
      <c r="BE51" s="14"/>
      <c r="BF51" s="15"/>
      <c r="BG51" s="21"/>
      <c r="BH51" s="41"/>
      <c r="BI51" s="12" t="s">
        <v>381</v>
      </c>
      <c r="BJ51" s="12"/>
    </row>
    <row r="52" spans="1:62" s="3" customFormat="1" ht="31.8" x14ac:dyDescent="0.3">
      <c r="A52" s="16" t="s">
        <v>162</v>
      </c>
      <c r="B52" s="17" t="s">
        <v>93</v>
      </c>
      <c r="C52" s="568" t="s">
        <v>94</v>
      </c>
      <c r="D52" s="568"/>
      <c r="E52" s="568"/>
      <c r="F52" s="16" t="s">
        <v>50</v>
      </c>
      <c r="G52" s="30">
        <v>1.68</v>
      </c>
      <c r="H52" s="55">
        <f t="shared" si="0"/>
        <v>51.86</v>
      </c>
      <c r="I52" s="55">
        <f t="shared" si="1"/>
        <v>87.13</v>
      </c>
      <c r="J52" s="19">
        <v>104.55</v>
      </c>
      <c r="K52" s="19">
        <f t="shared" si="2"/>
        <v>0</v>
      </c>
      <c r="L52" s="19">
        <f t="shared" si="3"/>
        <v>0</v>
      </c>
      <c r="M52" s="19">
        <v>0</v>
      </c>
      <c r="BE52" s="14"/>
      <c r="BF52" s="15"/>
      <c r="BG52" s="21" t="s">
        <v>94</v>
      </c>
      <c r="BH52" s="41"/>
      <c r="BI52" s="12"/>
      <c r="BJ52" s="12"/>
    </row>
    <row r="53" spans="1:62" s="3" customFormat="1" ht="42" x14ac:dyDescent="0.3">
      <c r="A53" s="16" t="s">
        <v>165</v>
      </c>
      <c r="B53" s="17" t="s">
        <v>48</v>
      </c>
      <c r="C53" s="568" t="s">
        <v>49</v>
      </c>
      <c r="D53" s="568"/>
      <c r="E53" s="568"/>
      <c r="F53" s="16" t="s">
        <v>50</v>
      </c>
      <c r="G53" s="30">
        <v>1.68</v>
      </c>
      <c r="H53" s="55">
        <f t="shared" si="0"/>
        <v>693.07</v>
      </c>
      <c r="I53" s="55">
        <f t="shared" si="1"/>
        <v>1164.3599999999999</v>
      </c>
      <c r="J53" s="19">
        <v>1397.23</v>
      </c>
      <c r="K53" s="19">
        <f t="shared" si="2"/>
        <v>0</v>
      </c>
      <c r="L53" s="19">
        <f t="shared" si="3"/>
        <v>0</v>
      </c>
      <c r="M53" s="19">
        <v>0</v>
      </c>
      <c r="BE53" s="14"/>
      <c r="BF53" s="15"/>
      <c r="BG53" s="21" t="s">
        <v>49</v>
      </c>
      <c r="BH53" s="41"/>
      <c r="BI53" s="12"/>
      <c r="BJ53" s="12"/>
    </row>
    <row r="54" spans="1:62" s="3" customFormat="1" ht="15" customHeight="1" x14ac:dyDescent="0.3">
      <c r="A54" s="603" t="s">
        <v>256</v>
      </c>
      <c r="B54" s="604"/>
      <c r="C54" s="604"/>
      <c r="D54" s="604"/>
      <c r="E54" s="604"/>
      <c r="F54" s="59"/>
      <c r="G54" s="59"/>
      <c r="H54" s="436"/>
      <c r="I54" s="436"/>
      <c r="J54" s="437"/>
      <c r="K54" s="437"/>
      <c r="L54" s="437"/>
      <c r="M54" s="437"/>
      <c r="BE54" s="14"/>
      <c r="BF54" s="15" t="s">
        <v>256</v>
      </c>
      <c r="BG54" s="21"/>
      <c r="BH54" s="41"/>
      <c r="BI54" s="12"/>
      <c r="BJ54" s="12"/>
    </row>
    <row r="55" spans="1:62" s="3" customFormat="1" ht="21.6" x14ac:dyDescent="0.3">
      <c r="A55" s="16" t="s">
        <v>166</v>
      </c>
      <c r="B55" s="17" t="s">
        <v>257</v>
      </c>
      <c r="C55" s="568" t="s">
        <v>258</v>
      </c>
      <c r="D55" s="568"/>
      <c r="E55" s="568"/>
      <c r="F55" s="16" t="s">
        <v>46</v>
      </c>
      <c r="G55" s="24">
        <v>5.4</v>
      </c>
      <c r="H55" s="55">
        <f t="shared" si="0"/>
        <v>1134.18</v>
      </c>
      <c r="I55" s="55">
        <f t="shared" si="1"/>
        <v>6124.59</v>
      </c>
      <c r="J55" s="19">
        <v>7349.51</v>
      </c>
      <c r="K55" s="19">
        <f t="shared" si="2"/>
        <v>1082.46</v>
      </c>
      <c r="L55" s="19">
        <f t="shared" si="3"/>
        <v>5845.26</v>
      </c>
      <c r="M55" s="19">
        <v>7014.31</v>
      </c>
      <c r="BE55" s="14"/>
      <c r="BF55" s="15"/>
      <c r="BG55" s="21" t="s">
        <v>258</v>
      </c>
      <c r="BH55" s="41"/>
      <c r="BI55" s="12"/>
      <c r="BJ55" s="12"/>
    </row>
    <row r="56" spans="1:62" s="3" customFormat="1" ht="20.399999999999999" x14ac:dyDescent="0.3">
      <c r="A56" s="25"/>
      <c r="B56" s="26" t="s">
        <v>150</v>
      </c>
      <c r="C56" s="600" t="s">
        <v>151</v>
      </c>
      <c r="D56" s="600"/>
      <c r="E56" s="600"/>
      <c r="F56" s="27" t="s">
        <v>46</v>
      </c>
      <c r="G56" s="22" t="s">
        <v>2306</v>
      </c>
      <c r="H56" s="55"/>
      <c r="I56" s="55"/>
      <c r="J56" s="19"/>
      <c r="K56" s="19"/>
      <c r="L56" s="19"/>
      <c r="M56" s="19"/>
      <c r="BE56" s="14"/>
      <c r="BF56" s="15"/>
      <c r="BG56" s="21"/>
      <c r="BH56" s="41"/>
      <c r="BI56" s="12" t="s">
        <v>151</v>
      </c>
      <c r="BJ56" s="12"/>
    </row>
    <row r="57" spans="1:62" s="3" customFormat="1" ht="20.399999999999999" x14ac:dyDescent="0.3">
      <c r="A57" s="36" t="s">
        <v>139</v>
      </c>
      <c r="B57" s="37" t="s">
        <v>76</v>
      </c>
      <c r="C57" s="599" t="s">
        <v>260</v>
      </c>
      <c r="D57" s="599"/>
      <c r="E57" s="599"/>
      <c r="F57" s="38" t="s">
        <v>46</v>
      </c>
      <c r="G57" s="39" t="s">
        <v>2307</v>
      </c>
      <c r="H57" s="55"/>
      <c r="I57" s="55"/>
      <c r="J57" s="19"/>
      <c r="K57" s="19"/>
      <c r="L57" s="19"/>
      <c r="M57" s="19"/>
      <c r="BE57" s="14"/>
      <c r="BF57" s="15"/>
      <c r="BG57" s="21"/>
      <c r="BH57" s="41" t="s">
        <v>260</v>
      </c>
      <c r="BI57" s="12"/>
      <c r="BJ57" s="12"/>
    </row>
    <row r="58" spans="1:62" s="3" customFormat="1" ht="20.399999999999999" x14ac:dyDescent="0.3">
      <c r="A58" s="25" t="s">
        <v>126</v>
      </c>
      <c r="B58" s="26" t="s">
        <v>262</v>
      </c>
      <c r="C58" s="600" t="s">
        <v>263</v>
      </c>
      <c r="D58" s="600"/>
      <c r="E58" s="600"/>
      <c r="F58" s="27" t="s">
        <v>46</v>
      </c>
      <c r="G58" s="22" t="s">
        <v>2307</v>
      </c>
      <c r="H58" s="55"/>
      <c r="I58" s="55"/>
      <c r="J58" s="19"/>
      <c r="K58" s="19"/>
      <c r="L58" s="19"/>
      <c r="M58" s="19"/>
      <c r="BE58" s="14"/>
      <c r="BF58" s="15"/>
      <c r="BG58" s="21"/>
      <c r="BH58" s="41"/>
      <c r="BI58" s="12"/>
      <c r="BJ58" s="12" t="s">
        <v>263</v>
      </c>
    </row>
    <row r="59" spans="1:62" s="3" customFormat="1" ht="15" customHeight="1" x14ac:dyDescent="0.3">
      <c r="A59" s="603" t="s">
        <v>264</v>
      </c>
      <c r="B59" s="604"/>
      <c r="C59" s="604"/>
      <c r="D59" s="604"/>
      <c r="E59" s="604"/>
      <c r="F59" s="59"/>
      <c r="G59" s="59"/>
      <c r="H59" s="436"/>
      <c r="I59" s="436"/>
      <c r="J59" s="437"/>
      <c r="K59" s="437"/>
      <c r="L59" s="437"/>
      <c r="M59" s="437"/>
      <c r="BE59" s="14"/>
      <c r="BF59" s="15" t="s">
        <v>264</v>
      </c>
      <c r="BG59" s="21"/>
      <c r="BH59" s="41"/>
      <c r="BI59" s="12"/>
      <c r="BJ59" s="12"/>
    </row>
    <row r="60" spans="1:62" s="3" customFormat="1" ht="14.4" x14ac:dyDescent="0.3">
      <c r="A60" s="16" t="s">
        <v>169</v>
      </c>
      <c r="B60" s="17" t="s">
        <v>148</v>
      </c>
      <c r="C60" s="568" t="s">
        <v>149</v>
      </c>
      <c r="D60" s="568"/>
      <c r="E60" s="568"/>
      <c r="F60" s="16" t="s">
        <v>122</v>
      </c>
      <c r="G60" s="30">
        <v>0.02</v>
      </c>
      <c r="H60" s="55">
        <f t="shared" si="0"/>
        <v>179502.5</v>
      </c>
      <c r="I60" s="55">
        <f t="shared" si="1"/>
        <v>3590.05</v>
      </c>
      <c r="J60" s="19">
        <v>4308.0600000000004</v>
      </c>
      <c r="K60" s="19">
        <f t="shared" si="2"/>
        <v>629083.5</v>
      </c>
      <c r="L60" s="19">
        <f t="shared" si="3"/>
        <v>12581.67</v>
      </c>
      <c r="M60" s="19">
        <v>15098</v>
      </c>
      <c r="BE60" s="14"/>
      <c r="BF60" s="15"/>
      <c r="BG60" s="21" t="s">
        <v>149</v>
      </c>
      <c r="BH60" s="41"/>
      <c r="BI60" s="12"/>
      <c r="BJ60" s="12"/>
    </row>
    <row r="61" spans="1:62" s="3" customFormat="1" ht="20.399999999999999" x14ac:dyDescent="0.3">
      <c r="A61" s="25"/>
      <c r="B61" s="26" t="s">
        <v>150</v>
      </c>
      <c r="C61" s="600" t="s">
        <v>151</v>
      </c>
      <c r="D61" s="600"/>
      <c r="E61" s="600"/>
      <c r="F61" s="27" t="s">
        <v>46</v>
      </c>
      <c r="G61" s="22" t="s">
        <v>4228</v>
      </c>
      <c r="H61" s="55"/>
      <c r="I61" s="55"/>
      <c r="J61" s="19"/>
      <c r="K61" s="19"/>
      <c r="L61" s="19"/>
      <c r="M61" s="19"/>
      <c r="BE61" s="14"/>
      <c r="BF61" s="15"/>
      <c r="BG61" s="21"/>
      <c r="BH61" s="41"/>
      <c r="BI61" s="12" t="s">
        <v>151</v>
      </c>
      <c r="BJ61" s="12"/>
    </row>
    <row r="62" spans="1:62" s="3" customFormat="1" ht="20.399999999999999" x14ac:dyDescent="0.3">
      <c r="A62" s="25"/>
      <c r="B62" s="26" t="s">
        <v>152</v>
      </c>
      <c r="C62" s="600" t="s">
        <v>153</v>
      </c>
      <c r="D62" s="600"/>
      <c r="E62" s="600"/>
      <c r="F62" s="27" t="s">
        <v>154</v>
      </c>
      <c r="G62" s="22" t="s">
        <v>4229</v>
      </c>
      <c r="H62" s="55"/>
      <c r="I62" s="55"/>
      <c r="J62" s="19"/>
      <c r="K62" s="19"/>
      <c r="L62" s="19"/>
      <c r="M62" s="19"/>
      <c r="BE62" s="14"/>
      <c r="BF62" s="15"/>
      <c r="BG62" s="21"/>
      <c r="BH62" s="41"/>
      <c r="BI62" s="12" t="s">
        <v>153</v>
      </c>
      <c r="BJ62" s="12"/>
    </row>
    <row r="63" spans="1:62" s="3" customFormat="1" ht="20.399999999999999" x14ac:dyDescent="0.3">
      <c r="A63" s="36" t="s">
        <v>139</v>
      </c>
      <c r="B63" s="37" t="s">
        <v>155</v>
      </c>
      <c r="C63" s="599" t="s">
        <v>156</v>
      </c>
      <c r="D63" s="599"/>
      <c r="E63" s="599"/>
      <c r="F63" s="38" t="s">
        <v>46</v>
      </c>
      <c r="G63" s="39" t="s">
        <v>4230</v>
      </c>
      <c r="H63" s="55"/>
      <c r="I63" s="55"/>
      <c r="J63" s="19"/>
      <c r="K63" s="19"/>
      <c r="L63" s="19"/>
      <c r="M63" s="19"/>
      <c r="BE63" s="14"/>
      <c r="BF63" s="15"/>
      <c r="BG63" s="21"/>
      <c r="BH63" s="41" t="s">
        <v>156</v>
      </c>
      <c r="BI63" s="12"/>
      <c r="BJ63" s="12"/>
    </row>
    <row r="64" spans="1:62" s="3" customFormat="1" ht="21.6" x14ac:dyDescent="0.3">
      <c r="A64" s="25" t="s">
        <v>126</v>
      </c>
      <c r="B64" s="26" t="s">
        <v>157</v>
      </c>
      <c r="C64" s="600" t="s">
        <v>158</v>
      </c>
      <c r="D64" s="600"/>
      <c r="E64" s="600"/>
      <c r="F64" s="27" t="s">
        <v>46</v>
      </c>
      <c r="G64" s="22" t="s">
        <v>4230</v>
      </c>
      <c r="H64" s="55"/>
      <c r="I64" s="55"/>
      <c r="J64" s="19"/>
      <c r="K64" s="19"/>
      <c r="L64" s="19"/>
      <c r="M64" s="19"/>
      <c r="BE64" s="14"/>
      <c r="BF64" s="15"/>
      <c r="BG64" s="21"/>
      <c r="BH64" s="41"/>
      <c r="BI64" s="12"/>
      <c r="BJ64" s="12" t="s">
        <v>158</v>
      </c>
    </row>
    <row r="65" spans="1:62" s="3" customFormat="1" ht="15" customHeight="1" x14ac:dyDescent="0.3">
      <c r="A65" s="603" t="s">
        <v>268</v>
      </c>
      <c r="B65" s="604"/>
      <c r="C65" s="604"/>
      <c r="D65" s="604"/>
      <c r="E65" s="604"/>
      <c r="F65" s="59"/>
      <c r="G65" s="59"/>
      <c r="H65" s="436"/>
      <c r="I65" s="436"/>
      <c r="J65" s="437"/>
      <c r="K65" s="437"/>
      <c r="L65" s="437"/>
      <c r="M65" s="437"/>
      <c r="BE65" s="14"/>
      <c r="BF65" s="15" t="s">
        <v>268</v>
      </c>
      <c r="BG65" s="21"/>
      <c r="BH65" s="41"/>
      <c r="BI65" s="12"/>
      <c r="BJ65" s="12"/>
    </row>
    <row r="66" spans="1:62" s="3" customFormat="1" ht="21.6" x14ac:dyDescent="0.3">
      <c r="A66" s="16" t="s">
        <v>172</v>
      </c>
      <c r="B66" s="17" t="s">
        <v>269</v>
      </c>
      <c r="C66" s="568" t="s">
        <v>270</v>
      </c>
      <c r="D66" s="568"/>
      <c r="E66" s="568"/>
      <c r="F66" s="16" t="s">
        <v>122</v>
      </c>
      <c r="G66" s="30">
        <v>0.11</v>
      </c>
      <c r="H66" s="55">
        <f t="shared" si="0"/>
        <v>266397.45</v>
      </c>
      <c r="I66" s="55">
        <f t="shared" si="1"/>
        <v>29303.72</v>
      </c>
      <c r="J66" s="19">
        <v>35164.46</v>
      </c>
      <c r="K66" s="19">
        <f t="shared" si="2"/>
        <v>5006.6400000000003</v>
      </c>
      <c r="L66" s="19">
        <f t="shared" si="3"/>
        <v>550.73</v>
      </c>
      <c r="M66" s="19">
        <v>660.87</v>
      </c>
      <c r="BE66" s="14"/>
      <c r="BF66" s="15"/>
      <c r="BG66" s="21" t="s">
        <v>270</v>
      </c>
      <c r="BH66" s="41"/>
      <c r="BI66" s="12"/>
      <c r="BJ66" s="12"/>
    </row>
    <row r="67" spans="1:62" s="3" customFormat="1" ht="20.399999999999999" x14ac:dyDescent="0.3">
      <c r="A67" s="25"/>
      <c r="B67" s="26" t="s">
        <v>150</v>
      </c>
      <c r="C67" s="600" t="s">
        <v>151</v>
      </c>
      <c r="D67" s="600"/>
      <c r="E67" s="600"/>
      <c r="F67" s="27" t="s">
        <v>46</v>
      </c>
      <c r="G67" s="22" t="s">
        <v>4231</v>
      </c>
      <c r="H67" s="55"/>
      <c r="I67" s="55"/>
      <c r="J67" s="19"/>
      <c r="K67" s="19"/>
      <c r="L67" s="19"/>
      <c r="M67" s="19"/>
      <c r="BE67" s="14"/>
      <c r="BF67" s="15"/>
      <c r="BG67" s="21"/>
      <c r="BH67" s="41"/>
      <c r="BI67" s="12" t="s">
        <v>151</v>
      </c>
      <c r="BJ67" s="12"/>
    </row>
    <row r="68" spans="1:62" s="3" customFormat="1" ht="20.399999999999999" x14ac:dyDescent="0.3">
      <c r="A68" s="25"/>
      <c r="B68" s="26" t="s">
        <v>152</v>
      </c>
      <c r="C68" s="600" t="s">
        <v>153</v>
      </c>
      <c r="D68" s="600"/>
      <c r="E68" s="600"/>
      <c r="F68" s="27" t="s">
        <v>154</v>
      </c>
      <c r="G68" s="22" t="s">
        <v>4232</v>
      </c>
      <c r="H68" s="55"/>
      <c r="I68" s="55"/>
      <c r="J68" s="19"/>
      <c r="K68" s="19"/>
      <c r="L68" s="19"/>
      <c r="M68" s="19"/>
      <c r="BE68" s="14"/>
      <c r="BF68" s="15"/>
      <c r="BG68" s="21"/>
      <c r="BH68" s="41"/>
      <c r="BI68" s="12" t="s">
        <v>153</v>
      </c>
      <c r="BJ68" s="12"/>
    </row>
    <row r="69" spans="1:62" s="3" customFormat="1" ht="20.399999999999999" x14ac:dyDescent="0.3">
      <c r="A69" s="25"/>
      <c r="B69" s="26" t="s">
        <v>273</v>
      </c>
      <c r="C69" s="600" t="s">
        <v>274</v>
      </c>
      <c r="D69" s="600"/>
      <c r="E69" s="600"/>
      <c r="F69" s="27" t="s">
        <v>67</v>
      </c>
      <c r="G69" s="22" t="s">
        <v>4169</v>
      </c>
      <c r="H69" s="55"/>
      <c r="I69" s="55"/>
      <c r="J69" s="19"/>
      <c r="K69" s="19"/>
      <c r="L69" s="19"/>
      <c r="M69" s="19"/>
      <c r="BE69" s="14"/>
      <c r="BF69" s="15"/>
      <c r="BG69" s="21"/>
      <c r="BH69" s="41"/>
      <c r="BI69" s="12" t="s">
        <v>274</v>
      </c>
      <c r="BJ69" s="12"/>
    </row>
    <row r="70" spans="1:62" s="3" customFormat="1" ht="20.399999999999999" x14ac:dyDescent="0.3">
      <c r="A70" s="25"/>
      <c r="B70" s="26" t="s">
        <v>73</v>
      </c>
      <c r="C70" s="600" t="s">
        <v>74</v>
      </c>
      <c r="D70" s="600"/>
      <c r="E70" s="600"/>
      <c r="F70" s="27" t="s">
        <v>67</v>
      </c>
      <c r="G70" s="22" t="s">
        <v>4233</v>
      </c>
      <c r="H70" s="55"/>
      <c r="I70" s="55"/>
      <c r="J70" s="19"/>
      <c r="K70" s="19"/>
      <c r="L70" s="19"/>
      <c r="M70" s="19"/>
      <c r="BE70" s="14"/>
      <c r="BF70" s="15"/>
      <c r="BG70" s="21"/>
      <c r="BH70" s="41"/>
      <c r="BI70" s="12" t="s">
        <v>74</v>
      </c>
      <c r="BJ70" s="12"/>
    </row>
    <row r="71" spans="1:62" s="3" customFormat="1" ht="21.6" x14ac:dyDescent="0.3">
      <c r="A71" s="25"/>
      <c r="B71" s="26" t="s">
        <v>277</v>
      </c>
      <c r="C71" s="600" t="s">
        <v>278</v>
      </c>
      <c r="D71" s="600"/>
      <c r="E71" s="600"/>
      <c r="F71" s="27" t="s">
        <v>67</v>
      </c>
      <c r="G71" s="22" t="s">
        <v>4089</v>
      </c>
      <c r="H71" s="55"/>
      <c r="I71" s="55"/>
      <c r="J71" s="19"/>
      <c r="K71" s="19"/>
      <c r="L71" s="19"/>
      <c r="M71" s="19"/>
      <c r="BE71" s="14"/>
      <c r="BF71" s="15"/>
      <c r="BG71" s="21"/>
      <c r="BH71" s="41"/>
      <c r="BI71" s="12" t="s">
        <v>278</v>
      </c>
      <c r="BJ71" s="12"/>
    </row>
    <row r="72" spans="1:62" s="3" customFormat="1" ht="20.399999999999999" x14ac:dyDescent="0.3">
      <c r="A72" s="36" t="s">
        <v>139</v>
      </c>
      <c r="B72" s="37" t="s">
        <v>155</v>
      </c>
      <c r="C72" s="599" t="s">
        <v>156</v>
      </c>
      <c r="D72" s="599"/>
      <c r="E72" s="599"/>
      <c r="F72" s="38" t="s">
        <v>46</v>
      </c>
      <c r="G72" s="39" t="s">
        <v>4234</v>
      </c>
      <c r="H72" s="55"/>
      <c r="I72" s="55"/>
      <c r="J72" s="19"/>
      <c r="K72" s="19"/>
      <c r="L72" s="19"/>
      <c r="M72" s="19"/>
      <c r="BE72" s="14"/>
      <c r="BF72" s="15"/>
      <c r="BG72" s="21"/>
      <c r="BH72" s="41" t="s">
        <v>156</v>
      </c>
      <c r="BI72" s="12"/>
      <c r="BJ72" s="12"/>
    </row>
    <row r="73" spans="1:62" s="3" customFormat="1" ht="21.6" x14ac:dyDescent="0.3">
      <c r="A73" s="25"/>
      <c r="B73" s="26" t="s">
        <v>281</v>
      </c>
      <c r="C73" s="600" t="s">
        <v>282</v>
      </c>
      <c r="D73" s="600"/>
      <c r="E73" s="600"/>
      <c r="F73" s="27" t="s">
        <v>67</v>
      </c>
      <c r="G73" s="22" t="s">
        <v>4235</v>
      </c>
      <c r="H73" s="55"/>
      <c r="I73" s="55"/>
      <c r="J73" s="19"/>
      <c r="K73" s="19"/>
      <c r="L73" s="19"/>
      <c r="M73" s="19"/>
      <c r="BE73" s="14"/>
      <c r="BF73" s="15"/>
      <c r="BG73" s="21"/>
      <c r="BH73" s="41"/>
      <c r="BI73" s="12" t="s">
        <v>282</v>
      </c>
      <c r="BJ73" s="12"/>
    </row>
    <row r="74" spans="1:62" s="3" customFormat="1" ht="20.399999999999999" x14ac:dyDescent="0.3">
      <c r="A74" s="36" t="s">
        <v>139</v>
      </c>
      <c r="B74" s="37" t="s">
        <v>284</v>
      </c>
      <c r="C74" s="599" t="s">
        <v>285</v>
      </c>
      <c r="D74" s="599"/>
      <c r="E74" s="599"/>
      <c r="F74" s="38" t="s">
        <v>67</v>
      </c>
      <c r="G74" s="39" t="s">
        <v>4236</v>
      </c>
      <c r="H74" s="55"/>
      <c r="I74" s="55"/>
      <c r="J74" s="19"/>
      <c r="K74" s="19"/>
      <c r="L74" s="19"/>
      <c r="M74" s="19"/>
      <c r="BE74" s="14"/>
      <c r="BF74" s="15"/>
      <c r="BG74" s="21"/>
      <c r="BH74" s="41" t="s">
        <v>285</v>
      </c>
      <c r="BI74" s="12"/>
      <c r="BJ74" s="12"/>
    </row>
    <row r="75" spans="1:62" s="3" customFormat="1" ht="31.8" x14ac:dyDescent="0.3">
      <c r="A75" s="25"/>
      <c r="B75" s="26" t="s">
        <v>287</v>
      </c>
      <c r="C75" s="600" t="s">
        <v>288</v>
      </c>
      <c r="D75" s="600"/>
      <c r="E75" s="600"/>
      <c r="F75" s="27" t="s">
        <v>46</v>
      </c>
      <c r="G75" s="22" t="s">
        <v>4237</v>
      </c>
      <c r="H75" s="55"/>
      <c r="I75" s="55"/>
      <c r="J75" s="19"/>
      <c r="K75" s="19"/>
      <c r="L75" s="19"/>
      <c r="M75" s="19"/>
      <c r="BE75" s="14"/>
      <c r="BF75" s="15"/>
      <c r="BG75" s="21"/>
      <c r="BH75" s="41"/>
      <c r="BI75" s="12" t="s">
        <v>288</v>
      </c>
      <c r="BJ75" s="12"/>
    </row>
    <row r="76" spans="1:62" s="3" customFormat="1" ht="20.399999999999999" x14ac:dyDescent="0.3">
      <c r="A76" s="25"/>
      <c r="B76" s="26" t="s">
        <v>290</v>
      </c>
      <c r="C76" s="600" t="s">
        <v>291</v>
      </c>
      <c r="D76" s="600"/>
      <c r="E76" s="600"/>
      <c r="F76" s="27" t="s">
        <v>154</v>
      </c>
      <c r="G76" s="22" t="s">
        <v>4238</v>
      </c>
      <c r="H76" s="55"/>
      <c r="I76" s="55"/>
      <c r="J76" s="19"/>
      <c r="K76" s="19"/>
      <c r="L76" s="19"/>
      <c r="M76" s="19"/>
      <c r="BE76" s="14"/>
      <c r="BF76" s="15"/>
      <c r="BG76" s="21"/>
      <c r="BH76" s="41"/>
      <c r="BI76" s="12" t="s">
        <v>291</v>
      </c>
      <c r="BJ76" s="12"/>
    </row>
    <row r="77" spans="1:62" s="3" customFormat="1" ht="42" x14ac:dyDescent="0.3">
      <c r="A77" s="16" t="s">
        <v>173</v>
      </c>
      <c r="B77" s="17" t="s">
        <v>305</v>
      </c>
      <c r="C77" s="568" t="s">
        <v>306</v>
      </c>
      <c r="D77" s="568"/>
      <c r="E77" s="568"/>
      <c r="F77" s="16" t="s">
        <v>307</v>
      </c>
      <c r="G77" s="23">
        <v>11</v>
      </c>
      <c r="H77" s="55">
        <f t="shared" si="0"/>
        <v>0</v>
      </c>
      <c r="I77" s="55">
        <f t="shared" si="1"/>
        <v>0</v>
      </c>
      <c r="J77" s="19">
        <v>0</v>
      </c>
      <c r="K77" s="19">
        <f t="shared" si="2"/>
        <v>290.60000000000002</v>
      </c>
      <c r="L77" s="19">
        <f t="shared" si="3"/>
        <v>3196.63</v>
      </c>
      <c r="M77" s="19">
        <v>3835.95</v>
      </c>
      <c r="BE77" s="14"/>
      <c r="BF77" s="15"/>
      <c r="BG77" s="21" t="s">
        <v>306</v>
      </c>
      <c r="BH77" s="41"/>
      <c r="BI77" s="12"/>
      <c r="BJ77" s="12"/>
    </row>
    <row r="78" spans="1:62" s="3" customFormat="1" ht="21.6" x14ac:dyDescent="0.3">
      <c r="A78" s="16" t="s">
        <v>176</v>
      </c>
      <c r="B78" s="17" t="s">
        <v>301</v>
      </c>
      <c r="C78" s="568" t="s">
        <v>302</v>
      </c>
      <c r="D78" s="568"/>
      <c r="E78" s="568"/>
      <c r="F78" s="16" t="s">
        <v>46</v>
      </c>
      <c r="G78" s="18">
        <v>11.164999999999999</v>
      </c>
      <c r="H78" s="55">
        <f t="shared" si="0"/>
        <v>0</v>
      </c>
      <c r="I78" s="55">
        <f t="shared" si="1"/>
        <v>0</v>
      </c>
      <c r="J78" s="19">
        <v>0</v>
      </c>
      <c r="K78" s="19">
        <f t="shared" si="2"/>
        <v>8097.92</v>
      </c>
      <c r="L78" s="19">
        <f t="shared" si="3"/>
        <v>90413.27</v>
      </c>
      <c r="M78" s="19">
        <v>108495.92</v>
      </c>
      <c r="BE78" s="14"/>
      <c r="BF78" s="15"/>
      <c r="BG78" s="21" t="s">
        <v>302</v>
      </c>
      <c r="BH78" s="41"/>
      <c r="BI78" s="12"/>
      <c r="BJ78" s="12"/>
    </row>
    <row r="79" spans="1:62" s="3" customFormat="1" ht="31.8" x14ac:dyDescent="0.3">
      <c r="A79" s="16" t="s">
        <v>178</v>
      </c>
      <c r="B79" s="17" t="s">
        <v>293</v>
      </c>
      <c r="C79" s="568" t="s">
        <v>294</v>
      </c>
      <c r="D79" s="568"/>
      <c r="E79" s="568"/>
      <c r="F79" s="16" t="s">
        <v>67</v>
      </c>
      <c r="G79" s="30">
        <v>0.26</v>
      </c>
      <c r="H79" s="55">
        <f t="shared" ref="H79:H137" si="4">I79/G79</f>
        <v>0</v>
      </c>
      <c r="I79" s="55">
        <f t="shared" ref="I79:I137" si="5">J79/1.2</f>
        <v>0</v>
      </c>
      <c r="J79" s="19">
        <v>0</v>
      </c>
      <c r="K79" s="19">
        <f t="shared" ref="K79:K137" si="6">L79/G79</f>
        <v>81555.38</v>
      </c>
      <c r="L79" s="19">
        <f t="shared" ref="L79:L137" si="7">M79/1.2</f>
        <v>21204.400000000001</v>
      </c>
      <c r="M79" s="19">
        <v>25445.279999999999</v>
      </c>
      <c r="BE79" s="14"/>
      <c r="BF79" s="15"/>
      <c r="BG79" s="21" t="s">
        <v>294</v>
      </c>
      <c r="BH79" s="41"/>
      <c r="BI79" s="12"/>
      <c r="BJ79" s="12"/>
    </row>
    <row r="80" spans="1:62" s="3" customFormat="1" ht="21.6" x14ac:dyDescent="0.3">
      <c r="A80" s="16" t="s">
        <v>182</v>
      </c>
      <c r="B80" s="17" t="s">
        <v>299</v>
      </c>
      <c r="C80" s="568" t="s">
        <v>300</v>
      </c>
      <c r="D80" s="568"/>
      <c r="E80" s="568"/>
      <c r="F80" s="16" t="s">
        <v>67</v>
      </c>
      <c r="G80" s="30">
        <v>0.02</v>
      </c>
      <c r="H80" s="55">
        <f t="shared" si="4"/>
        <v>0</v>
      </c>
      <c r="I80" s="55">
        <f t="shared" si="5"/>
        <v>0</v>
      </c>
      <c r="J80" s="19">
        <v>0</v>
      </c>
      <c r="K80" s="19">
        <f t="shared" si="6"/>
        <v>90001</v>
      </c>
      <c r="L80" s="19">
        <f t="shared" si="7"/>
        <v>1800.02</v>
      </c>
      <c r="M80" s="19">
        <v>2160.02</v>
      </c>
      <c r="BE80" s="14"/>
      <c r="BF80" s="15"/>
      <c r="BG80" s="21" t="s">
        <v>300</v>
      </c>
      <c r="BH80" s="41"/>
      <c r="BI80" s="12"/>
      <c r="BJ80" s="12"/>
    </row>
    <row r="81" spans="1:62" s="3" customFormat="1" ht="31.8" x14ac:dyDescent="0.3">
      <c r="A81" s="16" t="s">
        <v>188</v>
      </c>
      <c r="B81" s="17" t="s">
        <v>303</v>
      </c>
      <c r="C81" s="568" t="s">
        <v>304</v>
      </c>
      <c r="D81" s="568"/>
      <c r="E81" s="568"/>
      <c r="F81" s="16" t="s">
        <v>67</v>
      </c>
      <c r="G81" s="30">
        <v>0.73</v>
      </c>
      <c r="H81" s="55">
        <f t="shared" si="4"/>
        <v>0</v>
      </c>
      <c r="I81" s="55">
        <f t="shared" si="5"/>
        <v>0</v>
      </c>
      <c r="J81" s="19">
        <v>0</v>
      </c>
      <c r="K81" s="19">
        <f t="shared" si="6"/>
        <v>81975.850000000006</v>
      </c>
      <c r="L81" s="19">
        <f t="shared" si="7"/>
        <v>59842.37</v>
      </c>
      <c r="M81" s="19">
        <v>71810.84</v>
      </c>
      <c r="BE81" s="14"/>
      <c r="BF81" s="15"/>
      <c r="BG81" s="21" t="s">
        <v>304</v>
      </c>
      <c r="BH81" s="41"/>
      <c r="BI81" s="12"/>
      <c r="BJ81" s="12"/>
    </row>
    <row r="82" spans="1:62" s="3" customFormat="1" ht="15" customHeight="1" x14ac:dyDescent="0.3">
      <c r="A82" s="603" t="s">
        <v>322</v>
      </c>
      <c r="B82" s="604"/>
      <c r="C82" s="604"/>
      <c r="D82" s="604"/>
      <c r="E82" s="604"/>
      <c r="F82" s="59"/>
      <c r="G82" s="59"/>
      <c r="H82" s="436"/>
      <c r="I82" s="436"/>
      <c r="J82" s="437"/>
      <c r="K82" s="437"/>
      <c r="L82" s="437"/>
      <c r="M82" s="437"/>
      <c r="BE82" s="14"/>
      <c r="BF82" s="15" t="s">
        <v>322</v>
      </c>
      <c r="BG82" s="21"/>
      <c r="BH82" s="41"/>
      <c r="BI82" s="12"/>
      <c r="BJ82" s="12"/>
    </row>
    <row r="83" spans="1:62" s="3" customFormat="1" ht="42" x14ac:dyDescent="0.3">
      <c r="A83" s="16" t="s">
        <v>192</v>
      </c>
      <c r="B83" s="17" t="s">
        <v>323</v>
      </c>
      <c r="C83" s="568" t="s">
        <v>324</v>
      </c>
      <c r="D83" s="568"/>
      <c r="E83" s="568"/>
      <c r="F83" s="16" t="s">
        <v>325</v>
      </c>
      <c r="G83" s="18">
        <v>0.48899999999999999</v>
      </c>
      <c r="H83" s="55">
        <f t="shared" si="4"/>
        <v>29157.4</v>
      </c>
      <c r="I83" s="55">
        <f t="shared" si="5"/>
        <v>14257.97</v>
      </c>
      <c r="J83" s="19">
        <v>17109.560000000001</v>
      </c>
      <c r="K83" s="19">
        <f t="shared" si="6"/>
        <v>9121.64</v>
      </c>
      <c r="L83" s="19">
        <f t="shared" si="7"/>
        <v>4460.4799999999996</v>
      </c>
      <c r="M83" s="19">
        <v>5352.58</v>
      </c>
      <c r="BE83" s="14"/>
      <c r="BF83" s="15"/>
      <c r="BG83" s="21" t="s">
        <v>324</v>
      </c>
      <c r="BH83" s="41"/>
      <c r="BI83" s="12"/>
      <c r="BJ83" s="12"/>
    </row>
    <row r="84" spans="1:62" s="3" customFormat="1" ht="20.399999999999999" x14ac:dyDescent="0.3">
      <c r="A84" s="36" t="s">
        <v>139</v>
      </c>
      <c r="B84" s="37" t="s">
        <v>326</v>
      </c>
      <c r="C84" s="599" t="s">
        <v>327</v>
      </c>
      <c r="D84" s="599"/>
      <c r="E84" s="599"/>
      <c r="F84" s="38" t="s">
        <v>67</v>
      </c>
      <c r="G84" s="39" t="s">
        <v>4239</v>
      </c>
      <c r="H84" s="55"/>
      <c r="I84" s="55"/>
      <c r="J84" s="19"/>
      <c r="K84" s="19"/>
      <c r="L84" s="19"/>
      <c r="M84" s="19"/>
      <c r="BE84" s="14"/>
      <c r="BF84" s="15"/>
      <c r="BG84" s="21"/>
      <c r="BH84" s="41" t="s">
        <v>327</v>
      </c>
      <c r="BI84" s="12"/>
      <c r="BJ84" s="12"/>
    </row>
    <row r="85" spans="1:62" s="3" customFormat="1" ht="20.399999999999999" x14ac:dyDescent="0.3">
      <c r="A85" s="36" t="s">
        <v>139</v>
      </c>
      <c r="B85" s="37" t="s">
        <v>329</v>
      </c>
      <c r="C85" s="599" t="s">
        <v>330</v>
      </c>
      <c r="D85" s="599"/>
      <c r="E85" s="599"/>
      <c r="F85" s="38" t="s">
        <v>67</v>
      </c>
      <c r="G85" s="39" t="s">
        <v>4240</v>
      </c>
      <c r="H85" s="55"/>
      <c r="I85" s="55"/>
      <c r="J85" s="19"/>
      <c r="K85" s="19"/>
      <c r="L85" s="19"/>
      <c r="M85" s="19"/>
      <c r="BE85" s="14"/>
      <c r="BF85" s="15"/>
      <c r="BG85" s="21"/>
      <c r="BH85" s="41" t="s">
        <v>330</v>
      </c>
      <c r="BI85" s="12"/>
      <c r="BJ85" s="12"/>
    </row>
    <row r="86" spans="1:62" s="3" customFormat="1" ht="20.399999999999999" x14ac:dyDescent="0.3">
      <c r="A86" s="25"/>
      <c r="B86" s="26" t="s">
        <v>332</v>
      </c>
      <c r="C86" s="600" t="s">
        <v>333</v>
      </c>
      <c r="D86" s="600"/>
      <c r="E86" s="600"/>
      <c r="F86" s="27" t="s">
        <v>67</v>
      </c>
      <c r="G86" s="22" t="s">
        <v>4241</v>
      </c>
      <c r="H86" s="55"/>
      <c r="I86" s="55"/>
      <c r="J86" s="19"/>
      <c r="K86" s="19"/>
      <c r="L86" s="19"/>
      <c r="M86" s="19"/>
      <c r="BE86" s="14"/>
      <c r="BF86" s="15"/>
      <c r="BG86" s="21"/>
      <c r="BH86" s="41"/>
      <c r="BI86" s="12" t="s">
        <v>333</v>
      </c>
      <c r="BJ86" s="12"/>
    </row>
    <row r="87" spans="1:62" s="3" customFormat="1" ht="20.399999999999999" x14ac:dyDescent="0.3">
      <c r="A87" s="25"/>
      <c r="B87" s="26" t="s">
        <v>335</v>
      </c>
      <c r="C87" s="600" t="s">
        <v>336</v>
      </c>
      <c r="D87" s="600"/>
      <c r="E87" s="600"/>
      <c r="F87" s="27" t="s">
        <v>72</v>
      </c>
      <c r="G87" s="22" t="s">
        <v>4242</v>
      </c>
      <c r="H87" s="55"/>
      <c r="I87" s="55"/>
      <c r="J87" s="19"/>
      <c r="K87" s="19"/>
      <c r="L87" s="19"/>
      <c r="M87" s="19"/>
      <c r="BE87" s="14"/>
      <c r="BF87" s="15"/>
      <c r="BG87" s="21"/>
      <c r="BH87" s="41"/>
      <c r="BI87" s="12" t="s">
        <v>336</v>
      </c>
      <c r="BJ87" s="12"/>
    </row>
    <row r="88" spans="1:62" s="3" customFormat="1" ht="20.399999999999999" x14ac:dyDescent="0.3">
      <c r="A88" s="25" t="s">
        <v>126</v>
      </c>
      <c r="B88" s="26" t="s">
        <v>338</v>
      </c>
      <c r="C88" s="600" t="s">
        <v>339</v>
      </c>
      <c r="D88" s="600"/>
      <c r="E88" s="600"/>
      <c r="F88" s="27" t="s">
        <v>67</v>
      </c>
      <c r="G88" s="22" t="s">
        <v>4240</v>
      </c>
      <c r="H88" s="55"/>
      <c r="I88" s="55"/>
      <c r="J88" s="19"/>
      <c r="K88" s="19"/>
      <c r="L88" s="19"/>
      <c r="M88" s="19"/>
      <c r="BE88" s="14"/>
      <c r="BF88" s="15"/>
      <c r="BG88" s="21"/>
      <c r="BH88" s="41"/>
      <c r="BI88" s="12"/>
      <c r="BJ88" s="12" t="s">
        <v>339</v>
      </c>
    </row>
    <row r="89" spans="1:62" s="3" customFormat="1" ht="20.399999999999999" x14ac:dyDescent="0.3">
      <c r="A89" s="25" t="s">
        <v>126</v>
      </c>
      <c r="B89" s="26" t="s">
        <v>340</v>
      </c>
      <c r="C89" s="600" t="s">
        <v>341</v>
      </c>
      <c r="D89" s="600"/>
      <c r="E89" s="600"/>
      <c r="F89" s="27" t="s">
        <v>67</v>
      </c>
      <c r="G89" s="22" t="s">
        <v>4239</v>
      </c>
      <c r="H89" s="55"/>
      <c r="I89" s="55"/>
      <c r="J89" s="19"/>
      <c r="K89" s="19"/>
      <c r="L89" s="19"/>
      <c r="M89" s="19"/>
      <c r="BE89" s="14"/>
      <c r="BF89" s="15"/>
      <c r="BG89" s="21"/>
      <c r="BH89" s="41"/>
      <c r="BI89" s="12"/>
      <c r="BJ89" s="12" t="s">
        <v>341</v>
      </c>
    </row>
    <row r="90" spans="1:62" s="3" customFormat="1" ht="15" customHeight="1" x14ac:dyDescent="0.3">
      <c r="A90" s="603" t="s">
        <v>342</v>
      </c>
      <c r="B90" s="604"/>
      <c r="C90" s="604"/>
      <c r="D90" s="604"/>
      <c r="E90" s="604"/>
      <c r="F90" s="59"/>
      <c r="G90" s="59"/>
      <c r="H90" s="436"/>
      <c r="I90" s="436"/>
      <c r="J90" s="437"/>
      <c r="K90" s="437"/>
      <c r="L90" s="437"/>
      <c r="M90" s="437"/>
      <c r="BE90" s="14"/>
      <c r="BF90" s="15" t="s">
        <v>342</v>
      </c>
      <c r="BG90" s="21"/>
      <c r="BH90" s="41"/>
      <c r="BI90" s="12"/>
      <c r="BJ90" s="12"/>
    </row>
    <row r="91" spans="1:62" s="3" customFormat="1" ht="15" customHeight="1" x14ac:dyDescent="0.3">
      <c r="A91" s="603" t="s">
        <v>343</v>
      </c>
      <c r="B91" s="604"/>
      <c r="C91" s="604"/>
      <c r="D91" s="604"/>
      <c r="E91" s="604"/>
      <c r="F91" s="59"/>
      <c r="G91" s="59"/>
      <c r="H91" s="436"/>
      <c r="I91" s="436"/>
      <c r="J91" s="437"/>
      <c r="K91" s="437"/>
      <c r="L91" s="437"/>
      <c r="M91" s="437"/>
      <c r="BE91" s="14"/>
      <c r="BF91" s="15" t="s">
        <v>343</v>
      </c>
      <c r="BG91" s="21"/>
      <c r="BH91" s="41"/>
      <c r="BI91" s="12"/>
      <c r="BJ91" s="12"/>
    </row>
    <row r="92" spans="1:62" s="3" customFormat="1" ht="21.6" x14ac:dyDescent="0.3">
      <c r="A92" s="16" t="s">
        <v>194</v>
      </c>
      <c r="B92" s="17" t="s">
        <v>344</v>
      </c>
      <c r="C92" s="568" t="s">
        <v>345</v>
      </c>
      <c r="D92" s="568"/>
      <c r="E92" s="568"/>
      <c r="F92" s="16" t="s">
        <v>325</v>
      </c>
      <c r="G92" s="18">
        <v>0.151</v>
      </c>
      <c r="H92" s="55">
        <f t="shared" si="4"/>
        <v>7085.23</v>
      </c>
      <c r="I92" s="55">
        <f t="shared" si="5"/>
        <v>1069.8699999999999</v>
      </c>
      <c r="J92" s="19">
        <v>1283.8399999999999</v>
      </c>
      <c r="K92" s="19">
        <f t="shared" si="6"/>
        <v>49844.3</v>
      </c>
      <c r="L92" s="19">
        <f t="shared" si="7"/>
        <v>7526.49</v>
      </c>
      <c r="M92" s="19">
        <v>9031.7900000000009</v>
      </c>
      <c r="BE92" s="14"/>
      <c r="BF92" s="15"/>
      <c r="BG92" s="21" t="s">
        <v>345</v>
      </c>
      <c r="BH92" s="41"/>
      <c r="BI92" s="12"/>
      <c r="BJ92" s="12"/>
    </row>
    <row r="93" spans="1:62" s="3" customFormat="1" ht="20.399999999999999" x14ac:dyDescent="0.3">
      <c r="A93" s="25"/>
      <c r="B93" s="26" t="s">
        <v>346</v>
      </c>
      <c r="C93" s="600" t="s">
        <v>347</v>
      </c>
      <c r="D93" s="600"/>
      <c r="E93" s="600"/>
      <c r="F93" s="27" t="s">
        <v>67</v>
      </c>
      <c r="G93" s="22" t="s">
        <v>4243</v>
      </c>
      <c r="H93" s="55"/>
      <c r="I93" s="55"/>
      <c r="J93" s="19"/>
      <c r="K93" s="19"/>
      <c r="L93" s="19"/>
      <c r="M93" s="19"/>
      <c r="BE93" s="14"/>
      <c r="BF93" s="15"/>
      <c r="BG93" s="21"/>
      <c r="BH93" s="41"/>
      <c r="BI93" s="12" t="s">
        <v>347</v>
      </c>
      <c r="BJ93" s="12"/>
    </row>
    <row r="94" spans="1:62" s="3" customFormat="1" ht="20.399999999999999" x14ac:dyDescent="0.3">
      <c r="A94" s="25"/>
      <c r="B94" s="26" t="s">
        <v>349</v>
      </c>
      <c r="C94" s="600" t="s">
        <v>350</v>
      </c>
      <c r="D94" s="600"/>
      <c r="E94" s="600"/>
      <c r="F94" s="27" t="s">
        <v>72</v>
      </c>
      <c r="G94" s="22" t="s">
        <v>4244</v>
      </c>
      <c r="H94" s="55"/>
      <c r="I94" s="55"/>
      <c r="J94" s="19"/>
      <c r="K94" s="19"/>
      <c r="L94" s="19"/>
      <c r="M94" s="19"/>
      <c r="BE94" s="14"/>
      <c r="BF94" s="15"/>
      <c r="BG94" s="21"/>
      <c r="BH94" s="41"/>
      <c r="BI94" s="12" t="s">
        <v>350</v>
      </c>
      <c r="BJ94" s="12"/>
    </row>
    <row r="95" spans="1:62" s="3" customFormat="1" ht="20.399999999999999" x14ac:dyDescent="0.3">
      <c r="A95" s="25" t="s">
        <v>126</v>
      </c>
      <c r="B95" s="26" t="s">
        <v>354</v>
      </c>
      <c r="C95" s="600" t="s">
        <v>355</v>
      </c>
      <c r="D95" s="600"/>
      <c r="E95" s="600"/>
      <c r="F95" s="27" t="s">
        <v>72</v>
      </c>
      <c r="G95" s="22" t="s">
        <v>4245</v>
      </c>
      <c r="H95" s="55"/>
      <c r="I95" s="55"/>
      <c r="J95" s="19"/>
      <c r="K95" s="19"/>
      <c r="L95" s="19"/>
      <c r="M95" s="19"/>
      <c r="BE95" s="14"/>
      <c r="BF95" s="15"/>
      <c r="BG95" s="21"/>
      <c r="BH95" s="41"/>
      <c r="BI95" s="12"/>
      <c r="BJ95" s="12" t="s">
        <v>355</v>
      </c>
    </row>
    <row r="96" spans="1:62" s="3" customFormat="1" ht="15" customHeight="1" x14ac:dyDescent="0.3">
      <c r="A96" s="603" t="s">
        <v>357</v>
      </c>
      <c r="B96" s="604"/>
      <c r="C96" s="604"/>
      <c r="D96" s="604"/>
      <c r="E96" s="604"/>
      <c r="F96" s="59"/>
      <c r="G96" s="59"/>
      <c r="H96" s="436"/>
      <c r="I96" s="436"/>
      <c r="J96" s="437"/>
      <c r="K96" s="437"/>
      <c r="L96" s="437"/>
      <c r="M96" s="437"/>
      <c r="BE96" s="14"/>
      <c r="BF96" s="15" t="s">
        <v>357</v>
      </c>
      <c r="BG96" s="21"/>
      <c r="BH96" s="41"/>
      <c r="BI96" s="12"/>
      <c r="BJ96" s="12"/>
    </row>
    <row r="97" spans="1:62" s="3" customFormat="1" ht="31.8" x14ac:dyDescent="0.3">
      <c r="A97" s="16" t="s">
        <v>197</v>
      </c>
      <c r="B97" s="17" t="s">
        <v>358</v>
      </c>
      <c r="C97" s="568" t="s">
        <v>359</v>
      </c>
      <c r="D97" s="568"/>
      <c r="E97" s="568"/>
      <c r="F97" s="16" t="s">
        <v>325</v>
      </c>
      <c r="G97" s="18">
        <v>0.151</v>
      </c>
      <c r="H97" s="55">
        <f t="shared" si="4"/>
        <v>8335.5</v>
      </c>
      <c r="I97" s="55">
        <f t="shared" si="5"/>
        <v>1258.6600000000001</v>
      </c>
      <c r="J97" s="19">
        <v>1510.39</v>
      </c>
      <c r="K97" s="19">
        <f t="shared" si="6"/>
        <v>35479.4</v>
      </c>
      <c r="L97" s="19">
        <f t="shared" si="7"/>
        <v>5357.39</v>
      </c>
      <c r="M97" s="19">
        <v>6428.87</v>
      </c>
      <c r="BE97" s="14"/>
      <c r="BF97" s="15"/>
      <c r="BG97" s="21" t="s">
        <v>359</v>
      </c>
      <c r="BH97" s="41"/>
      <c r="BI97" s="12"/>
      <c r="BJ97" s="12"/>
    </row>
    <row r="98" spans="1:62" s="3" customFormat="1" ht="20.399999999999999" x14ac:dyDescent="0.3">
      <c r="A98" s="25"/>
      <c r="B98" s="26" t="s">
        <v>360</v>
      </c>
      <c r="C98" s="600" t="s">
        <v>361</v>
      </c>
      <c r="D98" s="600"/>
      <c r="E98" s="600"/>
      <c r="F98" s="27" t="s">
        <v>67</v>
      </c>
      <c r="G98" s="22" t="s">
        <v>4246</v>
      </c>
      <c r="H98" s="55"/>
      <c r="I98" s="55"/>
      <c r="J98" s="19"/>
      <c r="K98" s="19"/>
      <c r="L98" s="19"/>
      <c r="M98" s="19"/>
      <c r="BE98" s="14"/>
      <c r="BF98" s="15"/>
      <c r="BG98" s="21"/>
      <c r="BH98" s="41"/>
      <c r="BI98" s="12" t="s">
        <v>361</v>
      </c>
      <c r="BJ98" s="12"/>
    </row>
    <row r="99" spans="1:62" s="3" customFormat="1" ht="20.399999999999999" x14ac:dyDescent="0.3">
      <c r="A99" s="25"/>
      <c r="B99" s="26" t="s">
        <v>363</v>
      </c>
      <c r="C99" s="600" t="s">
        <v>364</v>
      </c>
      <c r="D99" s="600"/>
      <c r="E99" s="600"/>
      <c r="F99" s="27" t="s">
        <v>67</v>
      </c>
      <c r="G99" s="22" t="s">
        <v>4247</v>
      </c>
      <c r="H99" s="55"/>
      <c r="I99" s="55"/>
      <c r="J99" s="19"/>
      <c r="K99" s="19"/>
      <c r="L99" s="19"/>
      <c r="M99" s="19"/>
      <c r="BE99" s="14"/>
      <c r="BF99" s="15"/>
      <c r="BG99" s="21"/>
      <c r="BH99" s="41"/>
      <c r="BI99" s="12" t="s">
        <v>364</v>
      </c>
      <c r="BJ99" s="12"/>
    </row>
    <row r="100" spans="1:62" s="3" customFormat="1" ht="20.399999999999999" x14ac:dyDescent="0.3">
      <c r="A100" s="25"/>
      <c r="B100" s="26" t="s">
        <v>366</v>
      </c>
      <c r="C100" s="600" t="s">
        <v>367</v>
      </c>
      <c r="D100" s="600"/>
      <c r="E100" s="600"/>
      <c r="F100" s="27" t="s">
        <v>72</v>
      </c>
      <c r="G100" s="22" t="s">
        <v>4248</v>
      </c>
      <c r="H100" s="55"/>
      <c r="I100" s="55"/>
      <c r="J100" s="19"/>
      <c r="K100" s="19"/>
      <c r="L100" s="19"/>
      <c r="M100" s="19"/>
      <c r="BE100" s="14"/>
      <c r="BF100" s="15"/>
      <c r="BG100" s="21"/>
      <c r="BH100" s="41"/>
      <c r="BI100" s="12" t="s">
        <v>367</v>
      </c>
      <c r="BJ100" s="12"/>
    </row>
    <row r="101" spans="1:62" s="3" customFormat="1" ht="21.6" x14ac:dyDescent="0.3">
      <c r="A101" s="25" t="s">
        <v>126</v>
      </c>
      <c r="B101" s="26" t="s">
        <v>371</v>
      </c>
      <c r="C101" s="600" t="s">
        <v>372</v>
      </c>
      <c r="D101" s="600"/>
      <c r="E101" s="600"/>
      <c r="F101" s="27" t="s">
        <v>72</v>
      </c>
      <c r="G101" s="22" t="s">
        <v>4249</v>
      </c>
      <c r="H101" s="55"/>
      <c r="I101" s="55"/>
      <c r="J101" s="19"/>
      <c r="K101" s="19"/>
      <c r="L101" s="19"/>
      <c r="M101" s="19"/>
      <c r="BE101" s="14"/>
      <c r="BF101" s="15"/>
      <c r="BG101" s="21"/>
      <c r="BH101" s="41"/>
      <c r="BI101" s="12"/>
      <c r="BJ101" s="12" t="s">
        <v>372</v>
      </c>
    </row>
    <row r="102" spans="1:62" s="3" customFormat="1" ht="15" customHeight="1" x14ac:dyDescent="0.3">
      <c r="A102" s="603" t="s">
        <v>374</v>
      </c>
      <c r="B102" s="604"/>
      <c r="C102" s="604"/>
      <c r="D102" s="604"/>
      <c r="E102" s="604"/>
      <c r="F102" s="59"/>
      <c r="G102" s="59"/>
      <c r="H102" s="436"/>
      <c r="I102" s="436"/>
      <c r="J102" s="437"/>
      <c r="K102" s="437"/>
      <c r="L102" s="437"/>
      <c r="M102" s="437"/>
      <c r="BE102" s="14"/>
      <c r="BF102" s="15" t="s">
        <v>374</v>
      </c>
      <c r="BG102" s="21"/>
      <c r="BH102" s="41"/>
      <c r="BI102" s="12"/>
      <c r="BJ102" s="12"/>
    </row>
    <row r="103" spans="1:62" s="3" customFormat="1" ht="31.8" x14ac:dyDescent="0.3">
      <c r="A103" s="16" t="s">
        <v>215</v>
      </c>
      <c r="B103" s="17" t="s">
        <v>358</v>
      </c>
      <c r="C103" s="568" t="s">
        <v>359</v>
      </c>
      <c r="D103" s="568"/>
      <c r="E103" s="568"/>
      <c r="F103" s="16" t="s">
        <v>325</v>
      </c>
      <c r="G103" s="18">
        <v>0.151</v>
      </c>
      <c r="H103" s="55">
        <f t="shared" si="4"/>
        <v>8335.5</v>
      </c>
      <c r="I103" s="55">
        <f t="shared" si="5"/>
        <v>1258.6600000000001</v>
      </c>
      <c r="J103" s="19">
        <v>1510.39</v>
      </c>
      <c r="K103" s="19">
        <f t="shared" si="6"/>
        <v>35479.4</v>
      </c>
      <c r="L103" s="19">
        <f t="shared" si="7"/>
        <v>5357.39</v>
      </c>
      <c r="M103" s="19">
        <v>6428.87</v>
      </c>
      <c r="BE103" s="14"/>
      <c r="BF103" s="15"/>
      <c r="BG103" s="21" t="s">
        <v>359</v>
      </c>
      <c r="BH103" s="41"/>
      <c r="BI103" s="12"/>
      <c r="BJ103" s="12"/>
    </row>
    <row r="104" spans="1:62" s="3" customFormat="1" ht="20.399999999999999" x14ac:dyDescent="0.3">
      <c r="A104" s="25"/>
      <c r="B104" s="26" t="s">
        <v>360</v>
      </c>
      <c r="C104" s="600" t="s">
        <v>361</v>
      </c>
      <c r="D104" s="600"/>
      <c r="E104" s="600"/>
      <c r="F104" s="27" t="s">
        <v>67</v>
      </c>
      <c r="G104" s="22" t="s">
        <v>4246</v>
      </c>
      <c r="H104" s="55"/>
      <c r="I104" s="55"/>
      <c r="J104" s="19"/>
      <c r="K104" s="19"/>
      <c r="L104" s="19"/>
      <c r="M104" s="19"/>
      <c r="BE104" s="14"/>
      <c r="BF104" s="15"/>
      <c r="BG104" s="21"/>
      <c r="BH104" s="41"/>
      <c r="BI104" s="12" t="s">
        <v>361</v>
      </c>
      <c r="BJ104" s="12"/>
    </row>
    <row r="105" spans="1:62" s="3" customFormat="1" ht="20.399999999999999" x14ac:dyDescent="0.3">
      <c r="A105" s="25"/>
      <c r="B105" s="26" t="s">
        <v>363</v>
      </c>
      <c r="C105" s="600" t="s">
        <v>364</v>
      </c>
      <c r="D105" s="600"/>
      <c r="E105" s="600"/>
      <c r="F105" s="27" t="s">
        <v>67</v>
      </c>
      <c r="G105" s="22" t="s">
        <v>4247</v>
      </c>
      <c r="H105" s="55"/>
      <c r="I105" s="55"/>
      <c r="J105" s="19"/>
      <c r="K105" s="19"/>
      <c r="L105" s="19"/>
      <c r="M105" s="19"/>
      <c r="BE105" s="14"/>
      <c r="BF105" s="15"/>
      <c r="BG105" s="21"/>
      <c r="BH105" s="41"/>
      <c r="BI105" s="12" t="s">
        <v>364</v>
      </c>
      <c r="BJ105" s="12"/>
    </row>
    <row r="106" spans="1:62" s="3" customFormat="1" ht="20.399999999999999" x14ac:dyDescent="0.3">
      <c r="A106" s="25"/>
      <c r="B106" s="26" t="s">
        <v>366</v>
      </c>
      <c r="C106" s="600" t="s">
        <v>367</v>
      </c>
      <c r="D106" s="600"/>
      <c r="E106" s="600"/>
      <c r="F106" s="27" t="s">
        <v>72</v>
      </c>
      <c r="G106" s="22" t="s">
        <v>4248</v>
      </c>
      <c r="H106" s="55"/>
      <c r="I106" s="55"/>
      <c r="J106" s="19"/>
      <c r="K106" s="19"/>
      <c r="L106" s="19"/>
      <c r="M106" s="19"/>
      <c r="BE106" s="14"/>
      <c r="BF106" s="15"/>
      <c r="BG106" s="21"/>
      <c r="BH106" s="41"/>
      <c r="BI106" s="12" t="s">
        <v>367</v>
      </c>
      <c r="BJ106" s="12"/>
    </row>
    <row r="107" spans="1:62" s="3" customFormat="1" ht="21.6" x14ac:dyDescent="0.3">
      <c r="A107" s="25" t="s">
        <v>126</v>
      </c>
      <c r="B107" s="26" t="s">
        <v>371</v>
      </c>
      <c r="C107" s="600" t="s">
        <v>372</v>
      </c>
      <c r="D107" s="600"/>
      <c r="E107" s="600"/>
      <c r="F107" s="27" t="s">
        <v>72</v>
      </c>
      <c r="G107" s="22" t="s">
        <v>4249</v>
      </c>
      <c r="H107" s="55"/>
      <c r="I107" s="55"/>
      <c r="J107" s="19"/>
      <c r="K107" s="19"/>
      <c r="L107" s="19"/>
      <c r="M107" s="19"/>
      <c r="BE107" s="14"/>
      <c r="BF107" s="15"/>
      <c r="BG107" s="21"/>
      <c r="BH107" s="41"/>
      <c r="BI107" s="12"/>
      <c r="BJ107" s="12" t="s">
        <v>372</v>
      </c>
    </row>
    <row r="108" spans="1:62" s="3" customFormat="1" ht="24.75" customHeight="1" x14ac:dyDescent="0.3">
      <c r="A108" s="603" t="s">
        <v>375</v>
      </c>
      <c r="B108" s="604"/>
      <c r="C108" s="604"/>
      <c r="D108" s="604"/>
      <c r="E108" s="604"/>
      <c r="F108" s="59"/>
      <c r="G108" s="59"/>
      <c r="H108" s="436"/>
      <c r="I108" s="436"/>
      <c r="J108" s="437"/>
      <c r="K108" s="437"/>
      <c r="L108" s="437"/>
      <c r="M108" s="437"/>
      <c r="BE108" s="14"/>
      <c r="BF108" s="15" t="s">
        <v>375</v>
      </c>
      <c r="BG108" s="21"/>
      <c r="BH108" s="41"/>
      <c r="BI108" s="12"/>
      <c r="BJ108" s="12"/>
    </row>
    <row r="109" spans="1:62" s="3" customFormat="1" ht="15" customHeight="1" x14ac:dyDescent="0.3">
      <c r="A109" s="601" t="s">
        <v>4250</v>
      </c>
      <c r="B109" s="602"/>
      <c r="C109" s="602"/>
      <c r="D109" s="602"/>
      <c r="E109" s="602"/>
      <c r="F109" s="602"/>
      <c r="G109" s="602"/>
      <c r="H109" s="101"/>
      <c r="I109" s="101"/>
      <c r="J109" s="102"/>
      <c r="K109" s="102"/>
      <c r="L109" s="102"/>
      <c r="M109" s="102"/>
      <c r="BE109" s="14" t="s">
        <v>4250</v>
      </c>
      <c r="BF109" s="15"/>
      <c r="BG109" s="21"/>
      <c r="BH109" s="41"/>
      <c r="BI109" s="12"/>
      <c r="BJ109" s="12"/>
    </row>
    <row r="110" spans="1:62" s="3" customFormat="1" ht="15" customHeight="1" x14ac:dyDescent="0.3">
      <c r="A110" s="603" t="s">
        <v>377</v>
      </c>
      <c r="B110" s="604"/>
      <c r="C110" s="604"/>
      <c r="D110" s="604"/>
      <c r="E110" s="604"/>
      <c r="F110" s="59"/>
      <c r="G110" s="59"/>
      <c r="H110" s="436"/>
      <c r="I110" s="436"/>
      <c r="J110" s="437"/>
      <c r="K110" s="437"/>
      <c r="L110" s="437"/>
      <c r="M110" s="437"/>
      <c r="BE110" s="14"/>
      <c r="BF110" s="15" t="s">
        <v>377</v>
      </c>
      <c r="BG110" s="21"/>
      <c r="BH110" s="41"/>
      <c r="BI110" s="12"/>
      <c r="BJ110" s="12"/>
    </row>
    <row r="111" spans="1:62" s="3" customFormat="1" ht="21.6" x14ac:dyDescent="0.3">
      <c r="A111" s="16" t="s">
        <v>218</v>
      </c>
      <c r="B111" s="17" t="s">
        <v>496</v>
      </c>
      <c r="C111" s="568" t="s">
        <v>497</v>
      </c>
      <c r="D111" s="568"/>
      <c r="E111" s="568"/>
      <c r="F111" s="16" t="s">
        <v>67</v>
      </c>
      <c r="G111" s="30">
        <v>22.12</v>
      </c>
      <c r="H111" s="55">
        <f t="shared" si="4"/>
        <v>50890.76</v>
      </c>
      <c r="I111" s="55">
        <f t="shared" si="5"/>
        <v>1125703.57</v>
      </c>
      <c r="J111" s="19">
        <v>1350844.28</v>
      </c>
      <c r="K111" s="19">
        <f t="shared" si="6"/>
        <v>907.07</v>
      </c>
      <c r="L111" s="19">
        <f t="shared" si="7"/>
        <v>20064.38</v>
      </c>
      <c r="M111" s="19">
        <v>24077.25</v>
      </c>
      <c r="BE111" s="14"/>
      <c r="BF111" s="15"/>
      <c r="BG111" s="21" t="s">
        <v>497</v>
      </c>
      <c r="BH111" s="41"/>
      <c r="BI111" s="12"/>
      <c r="BJ111" s="12"/>
    </row>
    <row r="112" spans="1:62" s="3" customFormat="1" ht="20.399999999999999" x14ac:dyDescent="0.3">
      <c r="A112" s="25"/>
      <c r="B112" s="26" t="s">
        <v>380</v>
      </c>
      <c r="C112" s="600" t="s">
        <v>381</v>
      </c>
      <c r="D112" s="600"/>
      <c r="E112" s="600"/>
      <c r="F112" s="27" t="s">
        <v>46</v>
      </c>
      <c r="G112" s="22" t="s">
        <v>4251</v>
      </c>
      <c r="H112" s="55"/>
      <c r="I112" s="55"/>
      <c r="J112" s="19"/>
      <c r="K112" s="19"/>
      <c r="L112" s="19"/>
      <c r="M112" s="19"/>
      <c r="BE112" s="14"/>
      <c r="BF112" s="15"/>
      <c r="BG112" s="21"/>
      <c r="BH112" s="41"/>
      <c r="BI112" s="12" t="s">
        <v>381</v>
      </c>
      <c r="BJ112" s="12"/>
    </row>
    <row r="113" spans="1:62" s="3" customFormat="1" ht="20.399999999999999" x14ac:dyDescent="0.3">
      <c r="A113" s="25"/>
      <c r="B113" s="26" t="s">
        <v>383</v>
      </c>
      <c r="C113" s="600" t="s">
        <v>384</v>
      </c>
      <c r="D113" s="600"/>
      <c r="E113" s="600"/>
      <c r="F113" s="27" t="s">
        <v>72</v>
      </c>
      <c r="G113" s="22" t="s">
        <v>4252</v>
      </c>
      <c r="H113" s="55"/>
      <c r="I113" s="55"/>
      <c r="J113" s="19"/>
      <c r="K113" s="19"/>
      <c r="L113" s="19"/>
      <c r="M113" s="19"/>
      <c r="BE113" s="14"/>
      <c r="BF113" s="15"/>
      <c r="BG113" s="21"/>
      <c r="BH113" s="41"/>
      <c r="BI113" s="12" t="s">
        <v>384</v>
      </c>
      <c r="BJ113" s="12"/>
    </row>
    <row r="114" spans="1:62" s="3" customFormat="1" ht="20.399999999999999" x14ac:dyDescent="0.3">
      <c r="A114" s="25"/>
      <c r="B114" s="26" t="s">
        <v>500</v>
      </c>
      <c r="C114" s="600" t="s">
        <v>501</v>
      </c>
      <c r="D114" s="600"/>
      <c r="E114" s="600"/>
      <c r="F114" s="27" t="s">
        <v>72</v>
      </c>
      <c r="G114" s="22" t="s">
        <v>4253</v>
      </c>
      <c r="H114" s="55"/>
      <c r="I114" s="55"/>
      <c r="J114" s="19"/>
      <c r="K114" s="19"/>
      <c r="L114" s="19"/>
      <c r="M114" s="19"/>
      <c r="BE114" s="14"/>
      <c r="BF114" s="15"/>
      <c r="BG114" s="21"/>
      <c r="BH114" s="41"/>
      <c r="BI114" s="12" t="s">
        <v>501</v>
      </c>
      <c r="BJ114" s="12"/>
    </row>
    <row r="115" spans="1:62" s="3" customFormat="1" ht="20.399999999999999" x14ac:dyDescent="0.3">
      <c r="A115" s="36" t="s">
        <v>75</v>
      </c>
      <c r="B115" s="37" t="s">
        <v>387</v>
      </c>
      <c r="C115" s="599" t="s">
        <v>388</v>
      </c>
      <c r="D115" s="599"/>
      <c r="E115" s="599"/>
      <c r="F115" s="38" t="s">
        <v>72</v>
      </c>
      <c r="G115" s="39" t="s">
        <v>33</v>
      </c>
      <c r="H115" s="55"/>
      <c r="I115" s="55"/>
      <c r="J115" s="19"/>
      <c r="K115" s="19"/>
      <c r="L115" s="19"/>
      <c r="M115" s="19"/>
      <c r="BE115" s="14"/>
      <c r="BF115" s="15"/>
      <c r="BG115" s="21"/>
      <c r="BH115" s="41" t="s">
        <v>388</v>
      </c>
      <c r="BI115" s="12"/>
      <c r="BJ115" s="12"/>
    </row>
    <row r="116" spans="1:62" s="3" customFormat="1" ht="20.399999999999999" x14ac:dyDescent="0.3">
      <c r="A116" s="25"/>
      <c r="B116" s="26" t="s">
        <v>73</v>
      </c>
      <c r="C116" s="600" t="s">
        <v>74</v>
      </c>
      <c r="D116" s="600"/>
      <c r="E116" s="600"/>
      <c r="F116" s="27" t="s">
        <v>67</v>
      </c>
      <c r="G116" s="22" t="s">
        <v>4254</v>
      </c>
      <c r="H116" s="55"/>
      <c r="I116" s="55"/>
      <c r="J116" s="19"/>
      <c r="K116" s="19"/>
      <c r="L116" s="19"/>
      <c r="M116" s="19"/>
      <c r="BE116" s="14"/>
      <c r="BF116" s="15"/>
      <c r="BG116" s="21"/>
      <c r="BH116" s="41"/>
      <c r="BI116" s="12" t="s">
        <v>74</v>
      </c>
      <c r="BJ116" s="12"/>
    </row>
    <row r="117" spans="1:62" s="3" customFormat="1" ht="20.399999999999999" x14ac:dyDescent="0.3">
      <c r="A117" s="25"/>
      <c r="B117" s="26" t="s">
        <v>391</v>
      </c>
      <c r="C117" s="600" t="s">
        <v>392</v>
      </c>
      <c r="D117" s="600"/>
      <c r="E117" s="600"/>
      <c r="F117" s="27" t="s">
        <v>67</v>
      </c>
      <c r="G117" s="22" t="s">
        <v>4255</v>
      </c>
      <c r="H117" s="55"/>
      <c r="I117" s="55"/>
      <c r="J117" s="19"/>
      <c r="K117" s="19"/>
      <c r="L117" s="19"/>
      <c r="M117" s="19"/>
      <c r="BE117" s="14"/>
      <c r="BF117" s="15"/>
      <c r="BG117" s="21"/>
      <c r="BH117" s="41"/>
      <c r="BI117" s="12" t="s">
        <v>392</v>
      </c>
      <c r="BJ117" s="12"/>
    </row>
    <row r="118" spans="1:62" s="3" customFormat="1" ht="20.399999999999999" x14ac:dyDescent="0.3">
      <c r="A118" s="36" t="s">
        <v>139</v>
      </c>
      <c r="B118" s="37" t="s">
        <v>505</v>
      </c>
      <c r="C118" s="599" t="s">
        <v>506</v>
      </c>
      <c r="D118" s="599"/>
      <c r="E118" s="599"/>
      <c r="F118" s="38" t="s">
        <v>67</v>
      </c>
      <c r="G118" s="39" t="s">
        <v>4256</v>
      </c>
      <c r="H118" s="55"/>
      <c r="I118" s="55"/>
      <c r="J118" s="19"/>
      <c r="K118" s="19"/>
      <c r="L118" s="19"/>
      <c r="M118" s="19"/>
      <c r="BE118" s="14"/>
      <c r="BF118" s="15"/>
      <c r="BG118" s="21"/>
      <c r="BH118" s="41" t="s">
        <v>506</v>
      </c>
      <c r="BI118" s="12"/>
      <c r="BJ118" s="12"/>
    </row>
    <row r="119" spans="1:62" s="3" customFormat="1" ht="42" x14ac:dyDescent="0.3">
      <c r="A119" s="25"/>
      <c r="B119" s="26" t="s">
        <v>508</v>
      </c>
      <c r="C119" s="600" t="s">
        <v>509</v>
      </c>
      <c r="D119" s="600"/>
      <c r="E119" s="600"/>
      <c r="F119" s="27" t="s">
        <v>67</v>
      </c>
      <c r="G119" s="22" t="s">
        <v>4257</v>
      </c>
      <c r="H119" s="55"/>
      <c r="I119" s="55"/>
      <c r="J119" s="19"/>
      <c r="K119" s="19"/>
      <c r="L119" s="19"/>
      <c r="M119" s="19"/>
      <c r="BE119" s="14"/>
      <c r="BF119" s="15"/>
      <c r="BG119" s="21"/>
      <c r="BH119" s="41"/>
      <c r="BI119" s="12" t="s">
        <v>509</v>
      </c>
      <c r="BJ119" s="12"/>
    </row>
    <row r="120" spans="1:62" s="3" customFormat="1" ht="42" x14ac:dyDescent="0.3">
      <c r="A120" s="25"/>
      <c r="B120" s="26" t="s">
        <v>400</v>
      </c>
      <c r="C120" s="600" t="s">
        <v>401</v>
      </c>
      <c r="D120" s="600"/>
      <c r="E120" s="600"/>
      <c r="F120" s="27" t="s">
        <v>402</v>
      </c>
      <c r="G120" s="22" t="s">
        <v>4258</v>
      </c>
      <c r="H120" s="55"/>
      <c r="I120" s="55"/>
      <c r="J120" s="19"/>
      <c r="K120" s="19"/>
      <c r="L120" s="19"/>
      <c r="M120" s="19"/>
      <c r="BE120" s="14"/>
      <c r="BF120" s="15"/>
      <c r="BG120" s="21"/>
      <c r="BH120" s="41"/>
      <c r="BI120" s="12" t="s">
        <v>401</v>
      </c>
      <c r="BJ120" s="12"/>
    </row>
    <row r="121" spans="1:62" s="3" customFormat="1" ht="21.6" x14ac:dyDescent="0.3">
      <c r="A121" s="25"/>
      <c r="B121" s="26" t="s">
        <v>281</v>
      </c>
      <c r="C121" s="600" t="s">
        <v>282</v>
      </c>
      <c r="D121" s="600"/>
      <c r="E121" s="600"/>
      <c r="F121" s="27" t="s">
        <v>67</v>
      </c>
      <c r="G121" s="22" t="s">
        <v>4259</v>
      </c>
      <c r="H121" s="55"/>
      <c r="I121" s="55"/>
      <c r="J121" s="19"/>
      <c r="K121" s="19"/>
      <c r="L121" s="19"/>
      <c r="M121" s="19"/>
      <c r="BE121" s="14"/>
      <c r="BF121" s="15"/>
      <c r="BG121" s="21"/>
      <c r="BH121" s="41"/>
      <c r="BI121" s="12" t="s">
        <v>282</v>
      </c>
      <c r="BJ121" s="12"/>
    </row>
    <row r="122" spans="1:62" s="3" customFormat="1" ht="20.399999999999999" x14ac:dyDescent="0.3">
      <c r="A122" s="25"/>
      <c r="B122" s="26" t="s">
        <v>405</v>
      </c>
      <c r="C122" s="600" t="s">
        <v>406</v>
      </c>
      <c r="D122" s="600"/>
      <c r="E122" s="600"/>
      <c r="F122" s="27" t="s">
        <v>67</v>
      </c>
      <c r="G122" s="22" t="s">
        <v>4260</v>
      </c>
      <c r="H122" s="55"/>
      <c r="I122" s="55"/>
      <c r="J122" s="19"/>
      <c r="K122" s="19"/>
      <c r="L122" s="19"/>
      <c r="M122" s="19"/>
      <c r="BE122" s="14"/>
      <c r="BF122" s="15"/>
      <c r="BG122" s="21"/>
      <c r="BH122" s="41"/>
      <c r="BI122" s="12" t="s">
        <v>406</v>
      </c>
      <c r="BJ122" s="12"/>
    </row>
    <row r="123" spans="1:62" s="3" customFormat="1" ht="21.6" x14ac:dyDescent="0.3">
      <c r="A123" s="25"/>
      <c r="B123" s="26" t="s">
        <v>408</v>
      </c>
      <c r="C123" s="600" t="s">
        <v>409</v>
      </c>
      <c r="D123" s="600"/>
      <c r="E123" s="600"/>
      <c r="F123" s="27" t="s">
        <v>46</v>
      </c>
      <c r="G123" s="22" t="s">
        <v>4261</v>
      </c>
      <c r="H123" s="55"/>
      <c r="I123" s="55"/>
      <c r="J123" s="19"/>
      <c r="K123" s="19"/>
      <c r="L123" s="19"/>
      <c r="M123" s="19"/>
      <c r="BE123" s="14"/>
      <c r="BF123" s="15"/>
      <c r="BG123" s="21"/>
      <c r="BH123" s="41"/>
      <c r="BI123" s="12" t="s">
        <v>409</v>
      </c>
      <c r="BJ123" s="12"/>
    </row>
    <row r="124" spans="1:62" s="3" customFormat="1" ht="20.399999999999999" x14ac:dyDescent="0.3">
      <c r="A124" s="25"/>
      <c r="B124" s="26" t="s">
        <v>411</v>
      </c>
      <c r="C124" s="600" t="s">
        <v>412</v>
      </c>
      <c r="D124" s="600"/>
      <c r="E124" s="600"/>
      <c r="F124" s="27" t="s">
        <v>67</v>
      </c>
      <c r="G124" s="22" t="s">
        <v>4262</v>
      </c>
      <c r="H124" s="55"/>
      <c r="I124" s="55"/>
      <c r="J124" s="19"/>
      <c r="K124" s="19"/>
      <c r="L124" s="19"/>
      <c r="M124" s="19"/>
      <c r="BE124" s="14"/>
      <c r="BF124" s="15"/>
      <c r="BG124" s="21"/>
      <c r="BH124" s="41"/>
      <c r="BI124" s="12" t="s">
        <v>412</v>
      </c>
      <c r="BJ124" s="12"/>
    </row>
    <row r="125" spans="1:62" s="3" customFormat="1" ht="20.399999999999999" x14ac:dyDescent="0.3">
      <c r="A125" s="25"/>
      <c r="B125" s="26" t="s">
        <v>366</v>
      </c>
      <c r="C125" s="600" t="s">
        <v>367</v>
      </c>
      <c r="D125" s="600"/>
      <c r="E125" s="600"/>
      <c r="F125" s="27" t="s">
        <v>72</v>
      </c>
      <c r="G125" s="22" t="s">
        <v>4263</v>
      </c>
      <c r="H125" s="55"/>
      <c r="I125" s="55"/>
      <c r="J125" s="19"/>
      <c r="K125" s="19"/>
      <c r="L125" s="19"/>
      <c r="M125" s="19"/>
      <c r="BE125" s="14"/>
      <c r="BF125" s="15"/>
      <c r="BG125" s="21"/>
      <c r="BH125" s="41"/>
      <c r="BI125" s="12" t="s">
        <v>367</v>
      </c>
      <c r="BJ125" s="12"/>
    </row>
    <row r="126" spans="1:62" s="3" customFormat="1" ht="21.6" x14ac:dyDescent="0.3">
      <c r="A126" s="16" t="s">
        <v>221</v>
      </c>
      <c r="B126" s="17" t="s">
        <v>517</v>
      </c>
      <c r="C126" s="568" t="s">
        <v>116</v>
      </c>
      <c r="D126" s="568"/>
      <c r="E126" s="568"/>
      <c r="F126" s="16" t="s">
        <v>67</v>
      </c>
      <c r="G126" s="30">
        <v>22.12</v>
      </c>
      <c r="H126" s="55">
        <f t="shared" si="4"/>
        <v>0</v>
      </c>
      <c r="I126" s="55">
        <f t="shared" si="5"/>
        <v>0</v>
      </c>
      <c r="J126" s="19">
        <v>0</v>
      </c>
      <c r="K126" s="19">
        <f t="shared" si="6"/>
        <v>77606.759999999995</v>
      </c>
      <c r="L126" s="19">
        <f t="shared" si="7"/>
        <v>1716661.62</v>
      </c>
      <c r="M126" s="19">
        <v>2059993.94</v>
      </c>
      <c r="BE126" s="14"/>
      <c r="BF126" s="15"/>
      <c r="BG126" s="21" t="s">
        <v>116</v>
      </c>
      <c r="BH126" s="41"/>
      <c r="BI126" s="12"/>
      <c r="BJ126" s="12"/>
    </row>
    <row r="127" spans="1:62" s="3" customFormat="1" ht="14.4" x14ac:dyDescent="0.3">
      <c r="A127" s="16" t="s">
        <v>223</v>
      </c>
      <c r="B127" s="17" t="s">
        <v>582</v>
      </c>
      <c r="C127" s="568" t="s">
        <v>583</v>
      </c>
      <c r="D127" s="568"/>
      <c r="E127" s="568"/>
      <c r="F127" s="16" t="s">
        <v>67</v>
      </c>
      <c r="G127" s="24">
        <v>0.3</v>
      </c>
      <c r="H127" s="55">
        <f t="shared" si="4"/>
        <v>0</v>
      </c>
      <c r="I127" s="55">
        <f t="shared" si="5"/>
        <v>0</v>
      </c>
      <c r="J127" s="19">
        <v>0</v>
      </c>
      <c r="K127" s="19">
        <f t="shared" si="6"/>
        <v>282863.40000000002</v>
      </c>
      <c r="L127" s="19">
        <f t="shared" si="7"/>
        <v>84859.02</v>
      </c>
      <c r="M127" s="19">
        <v>101830.82</v>
      </c>
      <c r="BE127" s="14"/>
      <c r="BF127" s="15"/>
      <c r="BG127" s="21" t="s">
        <v>583</v>
      </c>
      <c r="BH127" s="41"/>
      <c r="BI127" s="12"/>
      <c r="BJ127" s="12"/>
    </row>
    <row r="128" spans="1:62" s="3" customFormat="1" ht="15" customHeight="1" x14ac:dyDescent="0.3">
      <c r="A128" s="603" t="s">
        <v>417</v>
      </c>
      <c r="B128" s="604"/>
      <c r="C128" s="604"/>
      <c r="D128" s="604"/>
      <c r="E128" s="604"/>
      <c r="F128" s="59"/>
      <c r="G128" s="59"/>
      <c r="H128" s="436"/>
      <c r="I128" s="436"/>
      <c r="J128" s="437"/>
      <c r="K128" s="437"/>
      <c r="L128" s="437"/>
      <c r="M128" s="437"/>
      <c r="BE128" s="14"/>
      <c r="BF128" s="15" t="s">
        <v>417</v>
      </c>
      <c r="BG128" s="21"/>
      <c r="BH128" s="41"/>
      <c r="BI128" s="12"/>
      <c r="BJ128" s="12"/>
    </row>
    <row r="129" spans="1:62" s="3" customFormat="1" ht="42" x14ac:dyDescent="0.3">
      <c r="A129" s="16" t="s">
        <v>226</v>
      </c>
      <c r="B129" s="17" t="s">
        <v>418</v>
      </c>
      <c r="C129" s="568" t="s">
        <v>419</v>
      </c>
      <c r="D129" s="568"/>
      <c r="E129" s="568"/>
      <c r="F129" s="16" t="s">
        <v>46</v>
      </c>
      <c r="G129" s="24">
        <v>0.1</v>
      </c>
      <c r="H129" s="55">
        <f t="shared" si="4"/>
        <v>7013</v>
      </c>
      <c r="I129" s="55">
        <f t="shared" si="5"/>
        <v>701.3</v>
      </c>
      <c r="J129" s="19">
        <v>841.56</v>
      </c>
      <c r="K129" s="19">
        <f t="shared" si="6"/>
        <v>0</v>
      </c>
      <c r="L129" s="19">
        <f t="shared" si="7"/>
        <v>0</v>
      </c>
      <c r="M129" s="19">
        <v>0</v>
      </c>
      <c r="BE129" s="14"/>
      <c r="BF129" s="15"/>
      <c r="BG129" s="21" t="s">
        <v>419</v>
      </c>
      <c r="BH129" s="41"/>
      <c r="BI129" s="12"/>
      <c r="BJ129" s="12"/>
    </row>
    <row r="130" spans="1:62" s="3" customFormat="1" ht="62.4" x14ac:dyDescent="0.3">
      <c r="A130" s="16" t="s">
        <v>229</v>
      </c>
      <c r="B130" s="17" t="s">
        <v>420</v>
      </c>
      <c r="C130" s="568" t="s">
        <v>421</v>
      </c>
      <c r="D130" s="568"/>
      <c r="E130" s="568"/>
      <c r="F130" s="16" t="s">
        <v>325</v>
      </c>
      <c r="G130" s="30">
        <v>0.05</v>
      </c>
      <c r="H130" s="55">
        <f t="shared" si="4"/>
        <v>48485.599999999999</v>
      </c>
      <c r="I130" s="55">
        <f t="shared" si="5"/>
        <v>2424.2800000000002</v>
      </c>
      <c r="J130" s="19">
        <v>2909.14</v>
      </c>
      <c r="K130" s="19">
        <f t="shared" si="6"/>
        <v>260695.6</v>
      </c>
      <c r="L130" s="19">
        <f t="shared" si="7"/>
        <v>13034.78</v>
      </c>
      <c r="M130" s="19">
        <v>15641.74</v>
      </c>
      <c r="BE130" s="14"/>
      <c r="BF130" s="15"/>
      <c r="BG130" s="21" t="s">
        <v>421</v>
      </c>
      <c r="BH130" s="41"/>
      <c r="BI130" s="12"/>
      <c r="BJ130" s="12"/>
    </row>
    <row r="131" spans="1:62" s="3" customFormat="1" ht="20.399999999999999" x14ac:dyDescent="0.3">
      <c r="A131" s="36" t="s">
        <v>75</v>
      </c>
      <c r="B131" s="37" t="s">
        <v>150</v>
      </c>
      <c r="C131" s="599" t="s">
        <v>151</v>
      </c>
      <c r="D131" s="599"/>
      <c r="E131" s="599"/>
      <c r="F131" s="38" t="s">
        <v>46</v>
      </c>
      <c r="G131" s="39" t="s">
        <v>33</v>
      </c>
      <c r="H131" s="55"/>
      <c r="I131" s="55"/>
      <c r="J131" s="19"/>
      <c r="K131" s="19"/>
      <c r="L131" s="19"/>
      <c r="M131" s="19"/>
      <c r="BE131" s="14"/>
      <c r="BF131" s="15"/>
      <c r="BG131" s="21"/>
      <c r="BH131" s="41" t="s">
        <v>151</v>
      </c>
      <c r="BI131" s="12"/>
      <c r="BJ131" s="12"/>
    </row>
    <row r="132" spans="1:62" s="3" customFormat="1" ht="20.399999999999999" x14ac:dyDescent="0.3">
      <c r="A132" s="36" t="s">
        <v>75</v>
      </c>
      <c r="B132" s="37" t="s">
        <v>422</v>
      </c>
      <c r="C132" s="599" t="s">
        <v>423</v>
      </c>
      <c r="D132" s="599"/>
      <c r="E132" s="599"/>
      <c r="F132" s="38" t="s">
        <v>72</v>
      </c>
      <c r="G132" s="39" t="s">
        <v>33</v>
      </c>
      <c r="H132" s="55"/>
      <c r="I132" s="55"/>
      <c r="J132" s="19"/>
      <c r="K132" s="19"/>
      <c r="L132" s="19"/>
      <c r="M132" s="19"/>
      <c r="BE132" s="14"/>
      <c r="BF132" s="15"/>
      <c r="BG132" s="21"/>
      <c r="BH132" s="41" t="s">
        <v>423</v>
      </c>
      <c r="BI132" s="12"/>
      <c r="BJ132" s="12"/>
    </row>
    <row r="133" spans="1:62" s="3" customFormat="1" ht="31.8" x14ac:dyDescent="0.3">
      <c r="A133" s="36" t="s">
        <v>75</v>
      </c>
      <c r="B133" s="37" t="s">
        <v>424</v>
      </c>
      <c r="C133" s="599" t="s">
        <v>425</v>
      </c>
      <c r="D133" s="599"/>
      <c r="E133" s="599"/>
      <c r="F133" s="38" t="s">
        <v>426</v>
      </c>
      <c r="G133" s="39" t="s">
        <v>33</v>
      </c>
      <c r="H133" s="55"/>
      <c r="I133" s="55"/>
      <c r="J133" s="19"/>
      <c r="K133" s="19"/>
      <c r="L133" s="19"/>
      <c r="M133" s="19"/>
      <c r="BE133" s="14"/>
      <c r="BF133" s="15"/>
      <c r="BG133" s="21"/>
      <c r="BH133" s="41" t="s">
        <v>425</v>
      </c>
      <c r="BI133" s="12"/>
      <c r="BJ133" s="12"/>
    </row>
    <row r="134" spans="1:62" s="3" customFormat="1" ht="31.8" x14ac:dyDescent="0.3">
      <c r="A134" s="25" t="s">
        <v>126</v>
      </c>
      <c r="B134" s="26" t="s">
        <v>427</v>
      </c>
      <c r="C134" s="600" t="s">
        <v>428</v>
      </c>
      <c r="D134" s="600"/>
      <c r="E134" s="600"/>
      <c r="F134" s="27" t="s">
        <v>72</v>
      </c>
      <c r="G134" s="22" t="s">
        <v>429</v>
      </c>
      <c r="H134" s="55"/>
      <c r="I134" s="55"/>
      <c r="J134" s="19"/>
      <c r="K134" s="19"/>
      <c r="L134" s="19"/>
      <c r="M134" s="19"/>
      <c r="BE134" s="14"/>
      <c r="BF134" s="15"/>
      <c r="BG134" s="21"/>
      <c r="BH134" s="41"/>
      <c r="BI134" s="12"/>
      <c r="BJ134" s="12" t="s">
        <v>428</v>
      </c>
    </row>
    <row r="135" spans="1:62" s="3" customFormat="1" ht="20.399999999999999" x14ac:dyDescent="0.3">
      <c r="A135" s="25" t="s">
        <v>126</v>
      </c>
      <c r="B135" s="26" t="s">
        <v>430</v>
      </c>
      <c r="C135" s="600" t="s">
        <v>151</v>
      </c>
      <c r="D135" s="600"/>
      <c r="E135" s="600"/>
      <c r="F135" s="27" t="s">
        <v>46</v>
      </c>
      <c r="G135" s="22" t="s">
        <v>431</v>
      </c>
      <c r="H135" s="55"/>
      <c r="I135" s="55"/>
      <c r="J135" s="19"/>
      <c r="K135" s="19"/>
      <c r="L135" s="19"/>
      <c r="M135" s="19"/>
      <c r="BE135" s="14"/>
      <c r="BF135" s="15"/>
      <c r="BG135" s="21"/>
      <c r="BH135" s="41"/>
      <c r="BI135" s="12"/>
      <c r="BJ135" s="12" t="s">
        <v>151</v>
      </c>
    </row>
    <row r="136" spans="1:62" s="3" customFormat="1" ht="15" customHeight="1" x14ac:dyDescent="0.3">
      <c r="A136" s="603" t="s">
        <v>432</v>
      </c>
      <c r="B136" s="604"/>
      <c r="C136" s="604"/>
      <c r="D136" s="604"/>
      <c r="E136" s="604"/>
      <c r="F136" s="59"/>
      <c r="G136" s="59"/>
      <c r="H136" s="436"/>
      <c r="I136" s="436"/>
      <c r="J136" s="437"/>
      <c r="K136" s="437"/>
      <c r="L136" s="437"/>
      <c r="M136" s="437"/>
      <c r="BE136" s="14"/>
      <c r="BF136" s="15" t="s">
        <v>432</v>
      </c>
      <c r="BG136" s="21"/>
      <c r="BH136" s="41"/>
      <c r="BI136" s="12"/>
      <c r="BJ136" s="12"/>
    </row>
    <row r="137" spans="1:62" s="3" customFormat="1" ht="14.4" x14ac:dyDescent="0.3">
      <c r="A137" s="16" t="s">
        <v>231</v>
      </c>
      <c r="B137" s="17" t="s">
        <v>433</v>
      </c>
      <c r="C137" s="568" t="s">
        <v>434</v>
      </c>
      <c r="D137" s="568"/>
      <c r="E137" s="568"/>
      <c r="F137" s="16" t="s">
        <v>138</v>
      </c>
      <c r="G137" s="30">
        <v>0.32</v>
      </c>
      <c r="H137" s="55">
        <f t="shared" si="4"/>
        <v>11893.69</v>
      </c>
      <c r="I137" s="55">
        <f t="shared" si="5"/>
        <v>3805.98</v>
      </c>
      <c r="J137" s="19">
        <v>4567.18</v>
      </c>
      <c r="K137" s="19">
        <f t="shared" si="6"/>
        <v>397218.28</v>
      </c>
      <c r="L137" s="19">
        <f t="shared" si="7"/>
        <v>127109.85</v>
      </c>
      <c r="M137" s="19">
        <v>152531.82</v>
      </c>
      <c r="BE137" s="14"/>
      <c r="BF137" s="15"/>
      <c r="BG137" s="21" t="s">
        <v>434</v>
      </c>
      <c r="BH137" s="41"/>
      <c r="BI137" s="12"/>
      <c r="BJ137" s="12"/>
    </row>
    <row r="138" spans="1:62" s="3" customFormat="1" ht="20.399999999999999" x14ac:dyDescent="0.3">
      <c r="A138" s="36" t="s">
        <v>139</v>
      </c>
      <c r="B138" s="37" t="s">
        <v>435</v>
      </c>
      <c r="C138" s="599" t="s">
        <v>436</v>
      </c>
      <c r="D138" s="599"/>
      <c r="E138" s="599"/>
      <c r="F138" s="38" t="s">
        <v>38</v>
      </c>
      <c r="G138" s="39" t="s">
        <v>437</v>
      </c>
      <c r="H138" s="55"/>
      <c r="I138" s="55"/>
      <c r="J138" s="19"/>
      <c r="K138" s="19"/>
      <c r="L138" s="19"/>
      <c r="M138" s="19"/>
      <c r="BE138" s="14"/>
      <c r="BF138" s="15"/>
      <c r="BG138" s="21"/>
      <c r="BH138" s="41" t="s">
        <v>436</v>
      </c>
      <c r="BI138" s="12"/>
      <c r="BJ138" s="12"/>
    </row>
    <row r="139" spans="1:62" s="3" customFormat="1" ht="20.399999999999999" x14ac:dyDescent="0.3">
      <c r="A139" s="25"/>
      <c r="B139" s="26" t="s">
        <v>438</v>
      </c>
      <c r="C139" s="600" t="s">
        <v>439</v>
      </c>
      <c r="D139" s="600"/>
      <c r="E139" s="600"/>
      <c r="F139" s="27" t="s">
        <v>138</v>
      </c>
      <c r="G139" s="22" t="s">
        <v>440</v>
      </c>
      <c r="H139" s="55"/>
      <c r="I139" s="55"/>
      <c r="J139" s="19"/>
      <c r="K139" s="19"/>
      <c r="L139" s="19"/>
      <c r="M139" s="19"/>
      <c r="BE139" s="14"/>
      <c r="BF139" s="15"/>
      <c r="BG139" s="21"/>
      <c r="BH139" s="41"/>
      <c r="BI139" s="12" t="s">
        <v>439</v>
      </c>
      <c r="BJ139" s="12"/>
    </row>
    <row r="140" spans="1:62" s="3" customFormat="1" ht="20.399999999999999" x14ac:dyDescent="0.3">
      <c r="A140" s="36" t="s">
        <v>75</v>
      </c>
      <c r="B140" s="37" t="s">
        <v>441</v>
      </c>
      <c r="C140" s="599" t="s">
        <v>442</v>
      </c>
      <c r="D140" s="599"/>
      <c r="E140" s="599"/>
      <c r="F140" s="38" t="s">
        <v>38</v>
      </c>
      <c r="G140" s="39" t="s">
        <v>33</v>
      </c>
      <c r="H140" s="55"/>
      <c r="I140" s="55"/>
      <c r="J140" s="19"/>
      <c r="K140" s="19"/>
      <c r="L140" s="19"/>
      <c r="M140" s="19"/>
      <c r="BE140" s="14"/>
      <c r="BF140" s="15"/>
      <c r="BG140" s="21"/>
      <c r="BH140" s="41" t="s">
        <v>442</v>
      </c>
      <c r="BI140" s="12"/>
      <c r="BJ140" s="12"/>
    </row>
    <row r="141" spans="1:62" s="3" customFormat="1" ht="31.8" x14ac:dyDescent="0.3">
      <c r="A141" s="25" t="s">
        <v>126</v>
      </c>
      <c r="B141" s="26" t="s">
        <v>443</v>
      </c>
      <c r="C141" s="600" t="s">
        <v>444</v>
      </c>
      <c r="D141" s="600"/>
      <c r="E141" s="600"/>
      <c r="F141" s="27" t="s">
        <v>38</v>
      </c>
      <c r="G141" s="22" t="s">
        <v>437</v>
      </c>
      <c r="H141" s="55"/>
      <c r="I141" s="55"/>
      <c r="J141" s="19"/>
      <c r="K141" s="19"/>
      <c r="L141" s="19"/>
      <c r="M141" s="19"/>
      <c r="BE141" s="14"/>
      <c r="BF141" s="15"/>
      <c r="BG141" s="21"/>
      <c r="BH141" s="41"/>
      <c r="BI141" s="12"/>
      <c r="BJ141" s="12" t="s">
        <v>444</v>
      </c>
    </row>
    <row r="142" spans="1:62" s="3" customFormat="1" ht="42" x14ac:dyDescent="0.3">
      <c r="A142" s="25" t="s">
        <v>126</v>
      </c>
      <c r="B142" s="26" t="s">
        <v>445</v>
      </c>
      <c r="C142" s="600" t="s">
        <v>446</v>
      </c>
      <c r="D142" s="600"/>
      <c r="E142" s="600"/>
      <c r="F142" s="27" t="s">
        <v>38</v>
      </c>
      <c r="G142" s="22" t="s">
        <v>437</v>
      </c>
      <c r="H142" s="55"/>
      <c r="I142" s="55"/>
      <c r="J142" s="19"/>
      <c r="K142" s="19"/>
      <c r="L142" s="19"/>
      <c r="M142" s="19"/>
      <c r="BE142" s="14"/>
      <c r="BF142" s="15"/>
      <c r="BG142" s="21"/>
      <c r="BH142" s="41"/>
      <c r="BI142" s="12"/>
      <c r="BJ142" s="12" t="s">
        <v>446</v>
      </c>
    </row>
    <row r="143" spans="1:62" s="3" customFormat="1" ht="24.75" customHeight="1" x14ac:dyDescent="0.3">
      <c r="A143" s="603" t="s">
        <v>4264</v>
      </c>
      <c r="B143" s="604"/>
      <c r="C143" s="604"/>
      <c r="D143" s="604"/>
      <c r="E143" s="604"/>
      <c r="F143" s="59"/>
      <c r="G143" s="59"/>
      <c r="H143" s="436"/>
      <c r="I143" s="436"/>
      <c r="J143" s="437"/>
      <c r="K143" s="437"/>
      <c r="L143" s="437"/>
      <c r="M143" s="437"/>
      <c r="BE143" s="14"/>
      <c r="BF143" s="15" t="s">
        <v>4264</v>
      </c>
      <c r="BG143" s="21"/>
      <c r="BH143" s="41"/>
      <c r="BI143" s="12"/>
      <c r="BJ143" s="12"/>
    </row>
    <row r="144" spans="1:62" s="3" customFormat="1" ht="21.6" x14ac:dyDescent="0.3">
      <c r="A144" s="16" t="s">
        <v>233</v>
      </c>
      <c r="B144" s="17" t="s">
        <v>448</v>
      </c>
      <c r="C144" s="568" t="s">
        <v>449</v>
      </c>
      <c r="D144" s="568"/>
      <c r="E144" s="568"/>
      <c r="F144" s="16" t="s">
        <v>325</v>
      </c>
      <c r="G144" s="24">
        <v>3.5</v>
      </c>
      <c r="H144" s="55">
        <f t="shared" ref="H144:H203" si="8">I144/G144</f>
        <v>5116.3999999999996</v>
      </c>
      <c r="I144" s="55">
        <f t="shared" ref="I144:I203" si="9">J144/1.2</f>
        <v>17907.41</v>
      </c>
      <c r="J144" s="19">
        <v>21488.89</v>
      </c>
      <c r="K144" s="19">
        <f t="shared" ref="K144:K203" si="10">L144/G144</f>
        <v>122927.95</v>
      </c>
      <c r="L144" s="19">
        <f t="shared" ref="L144:L203" si="11">M144/1.2</f>
        <v>430247.81</v>
      </c>
      <c r="M144" s="19">
        <v>516297.37</v>
      </c>
      <c r="BE144" s="14"/>
      <c r="BF144" s="15"/>
      <c r="BG144" s="21" t="s">
        <v>449</v>
      </c>
      <c r="BH144" s="41"/>
      <c r="BI144" s="12"/>
      <c r="BJ144" s="12"/>
    </row>
    <row r="145" spans="1:62" s="3" customFormat="1" ht="31.8" x14ac:dyDescent="0.3">
      <c r="A145" s="25"/>
      <c r="B145" s="26" t="s">
        <v>450</v>
      </c>
      <c r="C145" s="600" t="s">
        <v>451</v>
      </c>
      <c r="D145" s="600"/>
      <c r="E145" s="600"/>
      <c r="F145" s="27" t="s">
        <v>67</v>
      </c>
      <c r="G145" s="22" t="s">
        <v>4265</v>
      </c>
      <c r="H145" s="55"/>
      <c r="I145" s="55"/>
      <c r="J145" s="19"/>
      <c r="K145" s="19"/>
      <c r="L145" s="19"/>
      <c r="M145" s="19"/>
      <c r="BE145" s="14"/>
      <c r="BF145" s="15"/>
      <c r="BG145" s="21"/>
      <c r="BH145" s="41"/>
      <c r="BI145" s="12" t="s">
        <v>451</v>
      </c>
      <c r="BJ145" s="12"/>
    </row>
    <row r="146" spans="1:62" s="3" customFormat="1" ht="20.399999999999999" x14ac:dyDescent="0.3">
      <c r="A146" s="25"/>
      <c r="B146" s="26" t="s">
        <v>366</v>
      </c>
      <c r="C146" s="600" t="s">
        <v>367</v>
      </c>
      <c r="D146" s="600"/>
      <c r="E146" s="600"/>
      <c r="F146" s="27" t="s">
        <v>72</v>
      </c>
      <c r="G146" s="22" t="s">
        <v>4266</v>
      </c>
      <c r="H146" s="55"/>
      <c r="I146" s="55"/>
      <c r="J146" s="19"/>
      <c r="K146" s="19"/>
      <c r="L146" s="19"/>
      <c r="M146" s="19"/>
      <c r="BE146" s="14"/>
      <c r="BF146" s="15"/>
      <c r="BG146" s="21"/>
      <c r="BH146" s="41"/>
      <c r="BI146" s="12" t="s">
        <v>367</v>
      </c>
      <c r="BJ146" s="12"/>
    </row>
    <row r="147" spans="1:62" s="3" customFormat="1" ht="21.6" x14ac:dyDescent="0.3">
      <c r="A147" s="25" t="s">
        <v>126</v>
      </c>
      <c r="B147" s="26" t="s">
        <v>456</v>
      </c>
      <c r="C147" s="600" t="s">
        <v>457</v>
      </c>
      <c r="D147" s="600"/>
      <c r="E147" s="600"/>
      <c r="F147" s="27" t="s">
        <v>72</v>
      </c>
      <c r="G147" s="22" t="s">
        <v>4267</v>
      </c>
      <c r="H147" s="55"/>
      <c r="I147" s="55"/>
      <c r="J147" s="19"/>
      <c r="K147" s="19"/>
      <c r="L147" s="19"/>
      <c r="M147" s="19"/>
      <c r="BE147" s="14"/>
      <c r="BF147" s="15"/>
      <c r="BG147" s="21"/>
      <c r="BH147" s="41"/>
      <c r="BI147" s="12"/>
      <c r="BJ147" s="12" t="s">
        <v>457</v>
      </c>
    </row>
    <row r="148" spans="1:62" s="3" customFormat="1" ht="15" customHeight="1" x14ac:dyDescent="0.3">
      <c r="A148" s="603" t="s">
        <v>459</v>
      </c>
      <c r="B148" s="604"/>
      <c r="C148" s="604"/>
      <c r="D148" s="604"/>
      <c r="E148" s="604"/>
      <c r="F148" s="59"/>
      <c r="G148" s="59"/>
      <c r="H148" s="436"/>
      <c r="I148" s="436"/>
      <c r="J148" s="437"/>
      <c r="K148" s="437"/>
      <c r="L148" s="437"/>
      <c r="M148" s="437"/>
      <c r="BE148" s="14"/>
      <c r="BF148" s="15" t="s">
        <v>459</v>
      </c>
      <c r="BG148" s="21"/>
      <c r="BH148" s="41"/>
      <c r="BI148" s="12"/>
      <c r="BJ148" s="12"/>
    </row>
    <row r="149" spans="1:62" s="3" customFormat="1" ht="21.6" x14ac:dyDescent="0.3">
      <c r="A149" s="16" t="s">
        <v>239</v>
      </c>
      <c r="B149" s="17" t="s">
        <v>460</v>
      </c>
      <c r="C149" s="568" t="s">
        <v>461</v>
      </c>
      <c r="D149" s="568"/>
      <c r="E149" s="568"/>
      <c r="F149" s="16" t="s">
        <v>154</v>
      </c>
      <c r="G149" s="23">
        <v>35</v>
      </c>
      <c r="H149" s="55">
        <f t="shared" si="8"/>
        <v>1739.61</v>
      </c>
      <c r="I149" s="55">
        <f t="shared" si="9"/>
        <v>60886.23</v>
      </c>
      <c r="J149" s="19">
        <v>73063.47</v>
      </c>
      <c r="K149" s="19">
        <f t="shared" si="10"/>
        <v>100.15</v>
      </c>
      <c r="L149" s="19">
        <f t="shared" si="11"/>
        <v>3505.18</v>
      </c>
      <c r="M149" s="19">
        <v>4206.21</v>
      </c>
      <c r="BE149" s="14"/>
      <c r="BF149" s="15"/>
      <c r="BG149" s="21" t="s">
        <v>461</v>
      </c>
      <c r="BH149" s="41"/>
      <c r="BI149" s="12"/>
      <c r="BJ149" s="12"/>
    </row>
    <row r="150" spans="1:62" s="3" customFormat="1" ht="20.399999999999999" x14ac:dyDescent="0.3">
      <c r="A150" s="36" t="s">
        <v>139</v>
      </c>
      <c r="B150" s="37" t="s">
        <v>462</v>
      </c>
      <c r="C150" s="599" t="s">
        <v>463</v>
      </c>
      <c r="D150" s="599"/>
      <c r="E150" s="599"/>
      <c r="F150" s="38" t="s">
        <v>72</v>
      </c>
      <c r="G150" s="39" t="s">
        <v>4268</v>
      </c>
      <c r="H150" s="55"/>
      <c r="I150" s="55"/>
      <c r="J150" s="19"/>
      <c r="K150" s="19"/>
      <c r="L150" s="19"/>
      <c r="M150" s="19"/>
      <c r="BE150" s="14"/>
      <c r="BF150" s="15"/>
      <c r="BG150" s="21"/>
      <c r="BH150" s="41" t="s">
        <v>463</v>
      </c>
      <c r="BI150" s="12"/>
      <c r="BJ150" s="12"/>
    </row>
    <row r="151" spans="1:62" s="3" customFormat="1" ht="20.399999999999999" x14ac:dyDescent="0.3">
      <c r="A151" s="25" t="s">
        <v>126</v>
      </c>
      <c r="B151" s="26" t="s">
        <v>465</v>
      </c>
      <c r="C151" s="600" t="s">
        <v>463</v>
      </c>
      <c r="D151" s="600"/>
      <c r="E151" s="600"/>
      <c r="F151" s="27" t="s">
        <v>67</v>
      </c>
      <c r="G151" s="22" t="s">
        <v>4269</v>
      </c>
      <c r="H151" s="55"/>
      <c r="I151" s="55"/>
      <c r="J151" s="19"/>
      <c r="K151" s="19"/>
      <c r="L151" s="19"/>
      <c r="M151" s="19"/>
      <c r="BE151" s="14"/>
      <c r="BF151" s="15"/>
      <c r="BG151" s="21"/>
      <c r="BH151" s="41"/>
      <c r="BI151" s="12"/>
      <c r="BJ151" s="12" t="s">
        <v>463</v>
      </c>
    </row>
    <row r="152" spans="1:62" s="3" customFormat="1" ht="31.8" x14ac:dyDescent="0.3">
      <c r="A152" s="16" t="s">
        <v>240</v>
      </c>
      <c r="B152" s="17" t="s">
        <v>467</v>
      </c>
      <c r="C152" s="568" t="s">
        <v>468</v>
      </c>
      <c r="D152" s="568"/>
      <c r="E152" s="568"/>
      <c r="F152" s="16" t="s">
        <v>325</v>
      </c>
      <c r="G152" s="30">
        <v>0.35</v>
      </c>
      <c r="H152" s="55">
        <f t="shared" si="8"/>
        <v>9675</v>
      </c>
      <c r="I152" s="55">
        <f t="shared" si="9"/>
        <v>3386.25</v>
      </c>
      <c r="J152" s="19">
        <v>4063.5</v>
      </c>
      <c r="K152" s="19">
        <f t="shared" si="10"/>
        <v>2281.17</v>
      </c>
      <c r="L152" s="19">
        <f t="shared" si="11"/>
        <v>798.41</v>
      </c>
      <c r="M152" s="19">
        <v>958.09</v>
      </c>
      <c r="BE152" s="14"/>
      <c r="BF152" s="15"/>
      <c r="BG152" s="21" t="s">
        <v>468</v>
      </c>
      <c r="BH152" s="41"/>
      <c r="BI152" s="12"/>
      <c r="BJ152" s="12"/>
    </row>
    <row r="153" spans="1:62" s="3" customFormat="1" ht="20.399999999999999" x14ac:dyDescent="0.3">
      <c r="A153" s="25"/>
      <c r="B153" s="26" t="s">
        <v>335</v>
      </c>
      <c r="C153" s="600" t="s">
        <v>336</v>
      </c>
      <c r="D153" s="600"/>
      <c r="E153" s="600"/>
      <c r="F153" s="27" t="s">
        <v>72</v>
      </c>
      <c r="G153" s="22" t="s">
        <v>4270</v>
      </c>
      <c r="H153" s="55"/>
      <c r="I153" s="55"/>
      <c r="J153" s="19"/>
      <c r="K153" s="19"/>
      <c r="L153" s="19"/>
      <c r="M153" s="19"/>
      <c r="BE153" s="14"/>
      <c r="BF153" s="15"/>
      <c r="BG153" s="21"/>
      <c r="BH153" s="41"/>
      <c r="BI153" s="12" t="s">
        <v>336</v>
      </c>
      <c r="BJ153" s="12"/>
    </row>
    <row r="154" spans="1:62" s="3" customFormat="1" ht="20.399999999999999" x14ac:dyDescent="0.3">
      <c r="A154" s="25"/>
      <c r="B154" s="26" t="s">
        <v>349</v>
      </c>
      <c r="C154" s="600" t="s">
        <v>350</v>
      </c>
      <c r="D154" s="600"/>
      <c r="E154" s="600"/>
      <c r="F154" s="27" t="s">
        <v>72</v>
      </c>
      <c r="G154" s="22" t="s">
        <v>4271</v>
      </c>
      <c r="H154" s="55"/>
      <c r="I154" s="55"/>
      <c r="J154" s="19"/>
      <c r="K154" s="19"/>
      <c r="L154" s="19"/>
      <c r="M154" s="19"/>
      <c r="BE154" s="14"/>
      <c r="BF154" s="15"/>
      <c r="BG154" s="21"/>
      <c r="BH154" s="41"/>
      <c r="BI154" s="12" t="s">
        <v>350</v>
      </c>
      <c r="BJ154" s="12"/>
    </row>
    <row r="155" spans="1:62" s="3" customFormat="1" ht="15" customHeight="1" x14ac:dyDescent="0.3">
      <c r="A155" s="603" t="s">
        <v>471</v>
      </c>
      <c r="B155" s="604"/>
      <c r="C155" s="604"/>
      <c r="D155" s="604"/>
      <c r="E155" s="604"/>
      <c r="F155" s="59"/>
      <c r="G155" s="59"/>
      <c r="H155" s="436"/>
      <c r="I155" s="436"/>
      <c r="J155" s="437"/>
      <c r="K155" s="437"/>
      <c r="L155" s="437"/>
      <c r="M155" s="437"/>
      <c r="BE155" s="14"/>
      <c r="BF155" s="15" t="s">
        <v>471</v>
      </c>
      <c r="BG155" s="21"/>
      <c r="BH155" s="41"/>
      <c r="BI155" s="12"/>
      <c r="BJ155" s="12"/>
    </row>
    <row r="156" spans="1:62" s="3" customFormat="1" ht="14.4" x14ac:dyDescent="0.3">
      <c r="A156" s="16" t="s">
        <v>242</v>
      </c>
      <c r="B156" s="17" t="s">
        <v>472</v>
      </c>
      <c r="C156" s="568" t="s">
        <v>473</v>
      </c>
      <c r="D156" s="568"/>
      <c r="E156" s="568"/>
      <c r="F156" s="16" t="s">
        <v>154</v>
      </c>
      <c r="G156" s="23">
        <v>35</v>
      </c>
      <c r="H156" s="55">
        <f t="shared" si="8"/>
        <v>77.92</v>
      </c>
      <c r="I156" s="55">
        <f t="shared" si="9"/>
        <v>2727.2</v>
      </c>
      <c r="J156" s="19">
        <v>3272.64</v>
      </c>
      <c r="K156" s="19">
        <f t="shared" si="10"/>
        <v>0</v>
      </c>
      <c r="L156" s="19">
        <f t="shared" si="11"/>
        <v>0</v>
      </c>
      <c r="M156" s="19">
        <v>0</v>
      </c>
      <c r="BE156" s="14"/>
      <c r="BF156" s="15"/>
      <c r="BG156" s="21" t="s">
        <v>473</v>
      </c>
      <c r="BH156" s="41"/>
      <c r="BI156" s="12"/>
      <c r="BJ156" s="12"/>
    </row>
    <row r="157" spans="1:62" s="3" customFormat="1" ht="24.75" customHeight="1" x14ac:dyDescent="0.3">
      <c r="A157" s="603" t="s">
        <v>528</v>
      </c>
      <c r="B157" s="604"/>
      <c r="C157" s="604"/>
      <c r="D157" s="604"/>
      <c r="E157" s="604"/>
      <c r="F157" s="59"/>
      <c r="G157" s="59"/>
      <c r="H157" s="436"/>
      <c r="I157" s="436"/>
      <c r="J157" s="437"/>
      <c r="K157" s="437"/>
      <c r="L157" s="437"/>
      <c r="M157" s="437"/>
      <c r="BE157" s="14"/>
      <c r="BF157" s="15" t="s">
        <v>528</v>
      </c>
      <c r="BG157" s="21"/>
      <c r="BH157" s="41"/>
      <c r="BI157" s="12"/>
      <c r="BJ157" s="12"/>
    </row>
    <row r="158" spans="1:62" s="3" customFormat="1" ht="21.6" x14ac:dyDescent="0.3">
      <c r="A158" s="16" t="s">
        <v>243</v>
      </c>
      <c r="B158" s="17" t="s">
        <v>448</v>
      </c>
      <c r="C158" s="568" t="s">
        <v>449</v>
      </c>
      <c r="D158" s="568"/>
      <c r="E158" s="568"/>
      <c r="F158" s="16" t="s">
        <v>325</v>
      </c>
      <c r="G158" s="30">
        <v>0.35</v>
      </c>
      <c r="H158" s="55">
        <f t="shared" si="8"/>
        <v>5116.43</v>
      </c>
      <c r="I158" s="55">
        <f t="shared" si="9"/>
        <v>1790.75</v>
      </c>
      <c r="J158" s="19">
        <v>2148.9</v>
      </c>
      <c r="K158" s="19">
        <f t="shared" si="10"/>
        <v>122927.94</v>
      </c>
      <c r="L158" s="19">
        <f t="shared" si="11"/>
        <v>43024.78</v>
      </c>
      <c r="M158" s="19">
        <v>51629.73</v>
      </c>
      <c r="BE158" s="14"/>
      <c r="BF158" s="15"/>
      <c r="BG158" s="21" t="s">
        <v>449</v>
      </c>
      <c r="BH158" s="41"/>
      <c r="BI158" s="12"/>
      <c r="BJ158" s="12"/>
    </row>
    <row r="159" spans="1:62" s="3" customFormat="1" ht="31.8" x14ac:dyDescent="0.3">
      <c r="A159" s="25"/>
      <c r="B159" s="26" t="s">
        <v>450</v>
      </c>
      <c r="C159" s="600" t="s">
        <v>451</v>
      </c>
      <c r="D159" s="600"/>
      <c r="E159" s="600"/>
      <c r="F159" s="27" t="s">
        <v>67</v>
      </c>
      <c r="G159" s="22" t="s">
        <v>4272</v>
      </c>
      <c r="H159" s="55"/>
      <c r="I159" s="55"/>
      <c r="J159" s="19"/>
      <c r="K159" s="19"/>
      <c r="L159" s="19"/>
      <c r="M159" s="19"/>
      <c r="BE159" s="14"/>
      <c r="BF159" s="15"/>
      <c r="BG159" s="21"/>
      <c r="BH159" s="41"/>
      <c r="BI159" s="12" t="s">
        <v>451</v>
      </c>
      <c r="BJ159" s="12"/>
    </row>
    <row r="160" spans="1:62" s="3" customFormat="1" ht="20.399999999999999" x14ac:dyDescent="0.3">
      <c r="A160" s="25"/>
      <c r="B160" s="26" t="s">
        <v>366</v>
      </c>
      <c r="C160" s="600" t="s">
        <v>367</v>
      </c>
      <c r="D160" s="600"/>
      <c r="E160" s="600"/>
      <c r="F160" s="27" t="s">
        <v>72</v>
      </c>
      <c r="G160" s="22" t="s">
        <v>4273</v>
      </c>
      <c r="H160" s="55"/>
      <c r="I160" s="55"/>
      <c r="J160" s="19"/>
      <c r="K160" s="19"/>
      <c r="L160" s="19"/>
      <c r="M160" s="19"/>
      <c r="BE160" s="14"/>
      <c r="BF160" s="15"/>
      <c r="BG160" s="21"/>
      <c r="BH160" s="41"/>
      <c r="BI160" s="12" t="s">
        <v>367</v>
      </c>
      <c r="BJ160" s="12"/>
    </row>
    <row r="161" spans="1:62" s="3" customFormat="1" ht="21.6" x14ac:dyDescent="0.3">
      <c r="A161" s="25" t="s">
        <v>126</v>
      </c>
      <c r="B161" s="26" t="s">
        <v>456</v>
      </c>
      <c r="C161" s="600" t="s">
        <v>457</v>
      </c>
      <c r="D161" s="600"/>
      <c r="E161" s="600"/>
      <c r="F161" s="27" t="s">
        <v>72</v>
      </c>
      <c r="G161" s="22" t="s">
        <v>4271</v>
      </c>
      <c r="H161" s="55"/>
      <c r="I161" s="55"/>
      <c r="J161" s="19"/>
      <c r="K161" s="19"/>
      <c r="L161" s="19"/>
      <c r="M161" s="19"/>
      <c r="BE161" s="14"/>
      <c r="BF161" s="15"/>
      <c r="BG161" s="21"/>
      <c r="BH161" s="41"/>
      <c r="BI161" s="12"/>
      <c r="BJ161" s="12" t="s">
        <v>457</v>
      </c>
    </row>
    <row r="162" spans="1:62" s="3" customFormat="1" ht="15" customHeight="1" x14ac:dyDescent="0.3">
      <c r="A162" s="603" t="s">
        <v>534</v>
      </c>
      <c r="B162" s="604"/>
      <c r="C162" s="604"/>
      <c r="D162" s="604"/>
      <c r="E162" s="604"/>
      <c r="F162" s="59"/>
      <c r="G162" s="59"/>
      <c r="H162" s="436"/>
      <c r="I162" s="436"/>
      <c r="J162" s="437"/>
      <c r="K162" s="437"/>
      <c r="L162" s="437"/>
      <c r="M162" s="437"/>
      <c r="BE162" s="14"/>
      <c r="BF162" s="15" t="s">
        <v>534</v>
      </c>
      <c r="BG162" s="21"/>
      <c r="BH162" s="41"/>
      <c r="BI162" s="12"/>
      <c r="BJ162" s="12"/>
    </row>
    <row r="163" spans="1:62" s="3" customFormat="1" ht="31.8" x14ac:dyDescent="0.3">
      <c r="A163" s="16" t="s">
        <v>527</v>
      </c>
      <c r="B163" s="17" t="s">
        <v>467</v>
      </c>
      <c r="C163" s="568" t="s">
        <v>468</v>
      </c>
      <c r="D163" s="568"/>
      <c r="E163" s="568"/>
      <c r="F163" s="16" t="s">
        <v>325</v>
      </c>
      <c r="G163" s="24">
        <v>3.5</v>
      </c>
      <c r="H163" s="55">
        <f t="shared" si="8"/>
        <v>9675.01</v>
      </c>
      <c r="I163" s="55">
        <f t="shared" si="9"/>
        <v>33862.550000000003</v>
      </c>
      <c r="J163" s="19">
        <v>40635.06</v>
      </c>
      <c r="K163" s="19">
        <f t="shared" si="10"/>
        <v>2281.15</v>
      </c>
      <c r="L163" s="19">
        <f t="shared" si="11"/>
        <v>7984.04</v>
      </c>
      <c r="M163" s="19">
        <v>9580.85</v>
      </c>
      <c r="BE163" s="14"/>
      <c r="BF163" s="15"/>
      <c r="BG163" s="21" t="s">
        <v>468</v>
      </c>
      <c r="BH163" s="41"/>
      <c r="BI163" s="12"/>
      <c r="BJ163" s="12"/>
    </row>
    <row r="164" spans="1:62" s="3" customFormat="1" ht="20.399999999999999" x14ac:dyDescent="0.3">
      <c r="A164" s="25"/>
      <c r="B164" s="26" t="s">
        <v>335</v>
      </c>
      <c r="C164" s="600" t="s">
        <v>336</v>
      </c>
      <c r="D164" s="600"/>
      <c r="E164" s="600"/>
      <c r="F164" s="27" t="s">
        <v>72</v>
      </c>
      <c r="G164" s="22" t="s">
        <v>4274</v>
      </c>
      <c r="H164" s="55"/>
      <c r="I164" s="55"/>
      <c r="J164" s="19"/>
      <c r="K164" s="19"/>
      <c r="L164" s="19"/>
      <c r="M164" s="19"/>
      <c r="BE164" s="14"/>
      <c r="BF164" s="15"/>
      <c r="BG164" s="21"/>
      <c r="BH164" s="41"/>
      <c r="BI164" s="12" t="s">
        <v>336</v>
      </c>
      <c r="BJ164" s="12"/>
    </row>
    <row r="165" spans="1:62" s="3" customFormat="1" ht="20.399999999999999" x14ac:dyDescent="0.3">
      <c r="A165" s="25"/>
      <c r="B165" s="26" t="s">
        <v>349</v>
      </c>
      <c r="C165" s="600" t="s">
        <v>350</v>
      </c>
      <c r="D165" s="600"/>
      <c r="E165" s="600"/>
      <c r="F165" s="27" t="s">
        <v>72</v>
      </c>
      <c r="G165" s="22" t="s">
        <v>4267</v>
      </c>
      <c r="H165" s="55"/>
      <c r="I165" s="55"/>
      <c r="J165" s="19"/>
      <c r="K165" s="19"/>
      <c r="L165" s="19"/>
      <c r="M165" s="19"/>
      <c r="BE165" s="14"/>
      <c r="BF165" s="15"/>
      <c r="BG165" s="21"/>
      <c r="BH165" s="41"/>
      <c r="BI165" s="12" t="s">
        <v>350</v>
      </c>
      <c r="BJ165" s="12"/>
    </row>
    <row r="166" spans="1:62" s="3" customFormat="1" ht="15" customHeight="1" x14ac:dyDescent="0.3">
      <c r="A166" s="603" t="s">
        <v>4275</v>
      </c>
      <c r="B166" s="604"/>
      <c r="C166" s="604"/>
      <c r="D166" s="604"/>
      <c r="E166" s="604"/>
      <c r="F166" s="59"/>
      <c r="G166" s="59"/>
      <c r="H166" s="436"/>
      <c r="I166" s="436"/>
      <c r="J166" s="437"/>
      <c r="K166" s="437"/>
      <c r="L166" s="437"/>
      <c r="M166" s="437"/>
      <c r="BE166" s="14"/>
      <c r="BF166" s="15" t="s">
        <v>4275</v>
      </c>
      <c r="BG166" s="21"/>
      <c r="BH166" s="41"/>
      <c r="BI166" s="12"/>
      <c r="BJ166" s="12"/>
    </row>
    <row r="167" spans="1:62" s="3" customFormat="1" ht="15" customHeight="1" x14ac:dyDescent="0.3">
      <c r="A167" s="603" t="s">
        <v>481</v>
      </c>
      <c r="B167" s="604"/>
      <c r="C167" s="604"/>
      <c r="D167" s="604"/>
      <c r="E167" s="604"/>
      <c r="F167" s="59"/>
      <c r="G167" s="59"/>
      <c r="H167" s="436"/>
      <c r="I167" s="436"/>
      <c r="J167" s="437"/>
      <c r="K167" s="437"/>
      <c r="L167" s="437"/>
      <c r="M167" s="437"/>
      <c r="BE167" s="14"/>
      <c r="BF167" s="15" t="s">
        <v>481</v>
      </c>
      <c r="BG167" s="21"/>
      <c r="BH167" s="41"/>
      <c r="BI167" s="12"/>
      <c r="BJ167" s="12"/>
    </row>
    <row r="168" spans="1:62" s="3" customFormat="1" ht="42" x14ac:dyDescent="0.3">
      <c r="A168" s="16" t="s">
        <v>529</v>
      </c>
      <c r="B168" s="17" t="s">
        <v>482</v>
      </c>
      <c r="C168" s="568" t="s">
        <v>483</v>
      </c>
      <c r="D168" s="568"/>
      <c r="E168" s="568"/>
      <c r="F168" s="16" t="s">
        <v>325</v>
      </c>
      <c r="G168" s="24">
        <v>3.5</v>
      </c>
      <c r="H168" s="55">
        <f t="shared" si="8"/>
        <v>2803.21</v>
      </c>
      <c r="I168" s="55">
        <f t="shared" si="9"/>
        <v>9811.25</v>
      </c>
      <c r="J168" s="19">
        <v>11773.5</v>
      </c>
      <c r="K168" s="19">
        <f t="shared" si="10"/>
        <v>76263.12</v>
      </c>
      <c r="L168" s="19">
        <f t="shared" si="11"/>
        <v>266920.93</v>
      </c>
      <c r="M168" s="19">
        <v>320305.12</v>
      </c>
      <c r="BE168" s="14"/>
      <c r="BF168" s="15"/>
      <c r="BG168" s="21" t="s">
        <v>483</v>
      </c>
      <c r="BH168" s="41"/>
      <c r="BI168" s="12"/>
      <c r="BJ168" s="12"/>
    </row>
    <row r="169" spans="1:62" s="3" customFormat="1" ht="42" x14ac:dyDescent="0.3">
      <c r="A169" s="25"/>
      <c r="B169" s="26" t="s">
        <v>484</v>
      </c>
      <c r="C169" s="600" t="s">
        <v>485</v>
      </c>
      <c r="D169" s="600"/>
      <c r="E169" s="600"/>
      <c r="F169" s="27" t="s">
        <v>72</v>
      </c>
      <c r="G169" s="22" t="s">
        <v>4276</v>
      </c>
      <c r="H169" s="55"/>
      <c r="I169" s="55"/>
      <c r="J169" s="19"/>
      <c r="K169" s="19"/>
      <c r="L169" s="19"/>
      <c r="M169" s="19"/>
      <c r="BE169" s="14"/>
      <c r="BF169" s="15"/>
      <c r="BG169" s="21"/>
      <c r="BH169" s="41"/>
      <c r="BI169" s="12" t="s">
        <v>485</v>
      </c>
      <c r="BJ169" s="12"/>
    </row>
    <row r="170" spans="1:62" s="3" customFormat="1" ht="20.399999999999999" x14ac:dyDescent="0.3">
      <c r="A170" s="25"/>
      <c r="B170" s="26" t="s">
        <v>366</v>
      </c>
      <c r="C170" s="600" t="s">
        <v>367</v>
      </c>
      <c r="D170" s="600"/>
      <c r="E170" s="600"/>
      <c r="F170" s="27" t="s">
        <v>72</v>
      </c>
      <c r="G170" s="22" t="s">
        <v>4277</v>
      </c>
      <c r="H170" s="55"/>
      <c r="I170" s="55"/>
      <c r="J170" s="19"/>
      <c r="K170" s="19"/>
      <c r="L170" s="19"/>
      <c r="M170" s="19"/>
      <c r="BE170" s="14"/>
      <c r="BF170" s="15"/>
      <c r="BG170" s="21"/>
      <c r="BH170" s="41"/>
      <c r="BI170" s="12" t="s">
        <v>367</v>
      </c>
      <c r="BJ170" s="12"/>
    </row>
    <row r="171" spans="1:62" s="3" customFormat="1" ht="20.399999999999999" x14ac:dyDescent="0.3">
      <c r="A171" s="25" t="s">
        <v>126</v>
      </c>
      <c r="B171" s="26" t="s">
        <v>490</v>
      </c>
      <c r="C171" s="600" t="s">
        <v>491</v>
      </c>
      <c r="D171" s="600"/>
      <c r="E171" s="600"/>
      <c r="F171" s="27" t="s">
        <v>72</v>
      </c>
      <c r="G171" s="22" t="s">
        <v>4278</v>
      </c>
      <c r="H171" s="55"/>
      <c r="I171" s="55"/>
      <c r="J171" s="19"/>
      <c r="K171" s="19"/>
      <c r="L171" s="19"/>
      <c r="M171" s="19"/>
      <c r="BE171" s="14"/>
      <c r="BF171" s="15"/>
      <c r="BG171" s="21"/>
      <c r="BH171" s="41"/>
      <c r="BI171" s="12"/>
      <c r="BJ171" s="12" t="s">
        <v>491</v>
      </c>
    </row>
    <row r="172" spans="1:62" s="3" customFormat="1" ht="15" customHeight="1" x14ac:dyDescent="0.3">
      <c r="A172" s="603" t="s">
        <v>493</v>
      </c>
      <c r="B172" s="604"/>
      <c r="C172" s="604"/>
      <c r="D172" s="604"/>
      <c r="E172" s="604"/>
      <c r="F172" s="59"/>
      <c r="G172" s="59"/>
      <c r="H172" s="436"/>
      <c r="I172" s="436"/>
      <c r="J172" s="437"/>
      <c r="K172" s="437"/>
      <c r="L172" s="437"/>
      <c r="M172" s="437"/>
      <c r="BE172" s="14"/>
      <c r="BF172" s="15" t="s">
        <v>493</v>
      </c>
      <c r="BG172" s="21"/>
      <c r="BH172" s="41"/>
      <c r="BI172" s="12"/>
      <c r="BJ172" s="12"/>
    </row>
    <row r="173" spans="1:62" s="3" customFormat="1" ht="42" x14ac:dyDescent="0.3">
      <c r="A173" s="16" t="s">
        <v>535</v>
      </c>
      <c r="B173" s="17" t="s">
        <v>482</v>
      </c>
      <c r="C173" s="568" t="s">
        <v>483</v>
      </c>
      <c r="D173" s="568"/>
      <c r="E173" s="568"/>
      <c r="F173" s="16" t="s">
        <v>325</v>
      </c>
      <c r="G173" s="24">
        <v>3.5</v>
      </c>
      <c r="H173" s="55">
        <f t="shared" si="8"/>
        <v>2803.21</v>
      </c>
      <c r="I173" s="55">
        <f t="shared" si="9"/>
        <v>9811.25</v>
      </c>
      <c r="J173" s="19">
        <v>11773.5</v>
      </c>
      <c r="K173" s="19">
        <f t="shared" si="10"/>
        <v>76263.12</v>
      </c>
      <c r="L173" s="19">
        <f t="shared" si="11"/>
        <v>266920.93</v>
      </c>
      <c r="M173" s="19">
        <v>320305.12</v>
      </c>
      <c r="BE173" s="14"/>
      <c r="BF173" s="15"/>
      <c r="BG173" s="21" t="s">
        <v>483</v>
      </c>
      <c r="BH173" s="41"/>
      <c r="BI173" s="12"/>
      <c r="BJ173" s="12"/>
    </row>
    <row r="174" spans="1:62" s="3" customFormat="1" ht="42" x14ac:dyDescent="0.3">
      <c r="A174" s="25"/>
      <c r="B174" s="26" t="s">
        <v>484</v>
      </c>
      <c r="C174" s="600" t="s">
        <v>485</v>
      </c>
      <c r="D174" s="600"/>
      <c r="E174" s="600"/>
      <c r="F174" s="27" t="s">
        <v>72</v>
      </c>
      <c r="G174" s="22" t="s">
        <v>4276</v>
      </c>
      <c r="H174" s="55"/>
      <c r="I174" s="55"/>
      <c r="J174" s="19"/>
      <c r="K174" s="19"/>
      <c r="L174" s="19"/>
      <c r="M174" s="19"/>
      <c r="BE174" s="14"/>
      <c r="BF174" s="15"/>
      <c r="BG174" s="21"/>
      <c r="BH174" s="41"/>
      <c r="BI174" s="12" t="s">
        <v>485</v>
      </c>
      <c r="BJ174" s="12"/>
    </row>
    <row r="175" spans="1:62" s="3" customFormat="1" ht="20.399999999999999" x14ac:dyDescent="0.3">
      <c r="A175" s="25"/>
      <c r="B175" s="26" t="s">
        <v>366</v>
      </c>
      <c r="C175" s="600" t="s">
        <v>367</v>
      </c>
      <c r="D175" s="600"/>
      <c r="E175" s="600"/>
      <c r="F175" s="27" t="s">
        <v>72</v>
      </c>
      <c r="G175" s="22" t="s">
        <v>4277</v>
      </c>
      <c r="H175" s="55"/>
      <c r="I175" s="55"/>
      <c r="J175" s="19"/>
      <c r="K175" s="19"/>
      <c r="L175" s="19"/>
      <c r="M175" s="19"/>
      <c r="BE175" s="14"/>
      <c r="BF175" s="15"/>
      <c r="BG175" s="21"/>
      <c r="BH175" s="41"/>
      <c r="BI175" s="12" t="s">
        <v>367</v>
      </c>
      <c r="BJ175" s="12"/>
    </row>
    <row r="176" spans="1:62" s="3" customFormat="1" ht="20.399999999999999" x14ac:dyDescent="0.3">
      <c r="A176" s="25" t="s">
        <v>126</v>
      </c>
      <c r="B176" s="26" t="s">
        <v>490</v>
      </c>
      <c r="C176" s="600" t="s">
        <v>491</v>
      </c>
      <c r="D176" s="600"/>
      <c r="E176" s="600"/>
      <c r="F176" s="27" t="s">
        <v>72</v>
      </c>
      <c r="G176" s="22" t="s">
        <v>4278</v>
      </c>
      <c r="H176" s="55"/>
      <c r="I176" s="55"/>
      <c r="J176" s="19"/>
      <c r="K176" s="19"/>
      <c r="L176" s="19"/>
      <c r="M176" s="19"/>
      <c r="BE176" s="14"/>
      <c r="BF176" s="15"/>
      <c r="BG176" s="21"/>
      <c r="BH176" s="41"/>
      <c r="BI176" s="12"/>
      <c r="BJ176" s="12" t="s">
        <v>491</v>
      </c>
    </row>
    <row r="177" spans="1:62" s="3" customFormat="1" ht="15" customHeight="1" x14ac:dyDescent="0.3">
      <c r="A177" s="603" t="s">
        <v>494</v>
      </c>
      <c r="B177" s="604"/>
      <c r="C177" s="604"/>
      <c r="D177" s="604"/>
      <c r="E177" s="604"/>
      <c r="F177" s="59"/>
      <c r="G177" s="59"/>
      <c r="H177" s="436"/>
      <c r="I177" s="436"/>
      <c r="J177" s="437"/>
      <c r="K177" s="437"/>
      <c r="L177" s="437"/>
      <c r="M177" s="437"/>
      <c r="BE177" s="14"/>
      <c r="BF177" s="15" t="s">
        <v>494</v>
      </c>
      <c r="BG177" s="21"/>
      <c r="BH177" s="41"/>
      <c r="BI177" s="12"/>
      <c r="BJ177" s="12"/>
    </row>
    <row r="178" spans="1:62" s="3" customFormat="1" ht="15" customHeight="1" x14ac:dyDescent="0.3">
      <c r="A178" s="603" t="s">
        <v>4279</v>
      </c>
      <c r="B178" s="604"/>
      <c r="C178" s="604"/>
      <c r="D178" s="604"/>
      <c r="E178" s="604"/>
      <c r="F178" s="59"/>
      <c r="G178" s="59"/>
      <c r="H178" s="436"/>
      <c r="I178" s="436"/>
      <c r="J178" s="437"/>
      <c r="K178" s="437"/>
      <c r="L178" s="437"/>
      <c r="M178" s="437"/>
      <c r="BE178" s="14"/>
      <c r="BF178" s="15" t="s">
        <v>4279</v>
      </c>
      <c r="BG178" s="21"/>
      <c r="BH178" s="41"/>
      <c r="BI178" s="12"/>
      <c r="BJ178" s="12"/>
    </row>
    <row r="179" spans="1:62" s="3" customFormat="1" ht="21.6" x14ac:dyDescent="0.3">
      <c r="A179" s="16" t="s">
        <v>538</v>
      </c>
      <c r="B179" s="17" t="s">
        <v>496</v>
      </c>
      <c r="C179" s="568" t="s">
        <v>497</v>
      </c>
      <c r="D179" s="568"/>
      <c r="E179" s="568"/>
      <c r="F179" s="16" t="s">
        <v>67</v>
      </c>
      <c r="G179" s="24">
        <v>11.3</v>
      </c>
      <c r="H179" s="55">
        <f t="shared" si="8"/>
        <v>50890.76</v>
      </c>
      <c r="I179" s="55">
        <f t="shared" si="9"/>
        <v>575065.57999999996</v>
      </c>
      <c r="J179" s="19">
        <v>690078.69</v>
      </c>
      <c r="K179" s="19">
        <f t="shared" si="10"/>
        <v>78513.83</v>
      </c>
      <c r="L179" s="19">
        <f t="shared" si="11"/>
        <v>887206.33</v>
      </c>
      <c r="M179" s="19">
        <v>1064647.5900000001</v>
      </c>
      <c r="BE179" s="14"/>
      <c r="BF179" s="15"/>
      <c r="BG179" s="21" t="s">
        <v>497</v>
      </c>
      <c r="BH179" s="41"/>
      <c r="BI179" s="12"/>
      <c r="BJ179" s="12"/>
    </row>
    <row r="180" spans="1:62" s="3" customFormat="1" ht="20.399999999999999" x14ac:dyDescent="0.3">
      <c r="A180" s="25"/>
      <c r="B180" s="26" t="s">
        <v>380</v>
      </c>
      <c r="C180" s="600" t="s">
        <v>381</v>
      </c>
      <c r="D180" s="600"/>
      <c r="E180" s="600"/>
      <c r="F180" s="27" t="s">
        <v>46</v>
      </c>
      <c r="G180" s="22" t="s">
        <v>4280</v>
      </c>
      <c r="H180" s="55"/>
      <c r="I180" s="55"/>
      <c r="J180" s="19"/>
      <c r="K180" s="19"/>
      <c r="L180" s="19"/>
      <c r="M180" s="19"/>
      <c r="BE180" s="14"/>
      <c r="BF180" s="15"/>
      <c r="BG180" s="21"/>
      <c r="BH180" s="41"/>
      <c r="BI180" s="12" t="s">
        <v>381</v>
      </c>
      <c r="BJ180" s="12"/>
    </row>
    <row r="181" spans="1:62" s="3" customFormat="1" ht="20.399999999999999" x14ac:dyDescent="0.3">
      <c r="A181" s="25"/>
      <c r="B181" s="26" t="s">
        <v>383</v>
      </c>
      <c r="C181" s="600" t="s">
        <v>384</v>
      </c>
      <c r="D181" s="600"/>
      <c r="E181" s="600"/>
      <c r="F181" s="27" t="s">
        <v>72</v>
      </c>
      <c r="G181" s="22" t="s">
        <v>4281</v>
      </c>
      <c r="H181" s="55"/>
      <c r="I181" s="55"/>
      <c r="J181" s="19"/>
      <c r="K181" s="19"/>
      <c r="L181" s="19"/>
      <c r="M181" s="19"/>
      <c r="BE181" s="14"/>
      <c r="BF181" s="15"/>
      <c r="BG181" s="21"/>
      <c r="BH181" s="41"/>
      <c r="BI181" s="12" t="s">
        <v>384</v>
      </c>
      <c r="BJ181" s="12"/>
    </row>
    <row r="182" spans="1:62" s="3" customFormat="1" ht="20.399999999999999" x14ac:dyDescent="0.3">
      <c r="A182" s="25"/>
      <c r="B182" s="26" t="s">
        <v>500</v>
      </c>
      <c r="C182" s="600" t="s">
        <v>501</v>
      </c>
      <c r="D182" s="600"/>
      <c r="E182" s="600"/>
      <c r="F182" s="27" t="s">
        <v>72</v>
      </c>
      <c r="G182" s="22" t="s">
        <v>4282</v>
      </c>
      <c r="H182" s="55"/>
      <c r="I182" s="55"/>
      <c r="J182" s="19"/>
      <c r="K182" s="19"/>
      <c r="L182" s="19"/>
      <c r="M182" s="19"/>
      <c r="BE182" s="14"/>
      <c r="BF182" s="15"/>
      <c r="BG182" s="21"/>
      <c r="BH182" s="41"/>
      <c r="BI182" s="12" t="s">
        <v>501</v>
      </c>
      <c r="BJ182" s="12"/>
    </row>
    <row r="183" spans="1:62" s="3" customFormat="1" ht="20.399999999999999" x14ac:dyDescent="0.3">
      <c r="A183" s="36" t="s">
        <v>75</v>
      </c>
      <c r="B183" s="37" t="s">
        <v>387</v>
      </c>
      <c r="C183" s="599" t="s">
        <v>388</v>
      </c>
      <c r="D183" s="599"/>
      <c r="E183" s="599"/>
      <c r="F183" s="38" t="s">
        <v>72</v>
      </c>
      <c r="G183" s="39" t="s">
        <v>33</v>
      </c>
      <c r="H183" s="55"/>
      <c r="I183" s="55"/>
      <c r="J183" s="19"/>
      <c r="K183" s="19"/>
      <c r="L183" s="19"/>
      <c r="M183" s="19"/>
      <c r="BE183" s="14"/>
      <c r="BF183" s="15"/>
      <c r="BG183" s="21"/>
      <c r="BH183" s="41" t="s">
        <v>388</v>
      </c>
      <c r="BI183" s="12"/>
      <c r="BJ183" s="12"/>
    </row>
    <row r="184" spans="1:62" s="3" customFormat="1" ht="20.399999999999999" x14ac:dyDescent="0.3">
      <c r="A184" s="25"/>
      <c r="B184" s="26" t="s">
        <v>73</v>
      </c>
      <c r="C184" s="600" t="s">
        <v>74</v>
      </c>
      <c r="D184" s="600"/>
      <c r="E184" s="600"/>
      <c r="F184" s="27" t="s">
        <v>67</v>
      </c>
      <c r="G184" s="22" t="s">
        <v>4283</v>
      </c>
      <c r="H184" s="55"/>
      <c r="I184" s="55"/>
      <c r="J184" s="19"/>
      <c r="K184" s="19"/>
      <c r="L184" s="19"/>
      <c r="M184" s="19"/>
      <c r="BE184" s="14"/>
      <c r="BF184" s="15"/>
      <c r="BG184" s="21"/>
      <c r="BH184" s="41"/>
      <c r="BI184" s="12" t="s">
        <v>74</v>
      </c>
      <c r="BJ184" s="12"/>
    </row>
    <row r="185" spans="1:62" s="3" customFormat="1" ht="20.399999999999999" x14ac:dyDescent="0.3">
      <c r="A185" s="25"/>
      <c r="B185" s="26" t="s">
        <v>391</v>
      </c>
      <c r="C185" s="600" t="s">
        <v>392</v>
      </c>
      <c r="D185" s="600"/>
      <c r="E185" s="600"/>
      <c r="F185" s="27" t="s">
        <v>67</v>
      </c>
      <c r="G185" s="22" t="s">
        <v>4284</v>
      </c>
      <c r="H185" s="55"/>
      <c r="I185" s="55"/>
      <c r="J185" s="19"/>
      <c r="K185" s="19"/>
      <c r="L185" s="19"/>
      <c r="M185" s="19"/>
      <c r="BE185" s="14"/>
      <c r="BF185" s="15"/>
      <c r="BG185" s="21"/>
      <c r="BH185" s="41"/>
      <c r="BI185" s="12" t="s">
        <v>392</v>
      </c>
      <c r="BJ185" s="12"/>
    </row>
    <row r="186" spans="1:62" s="3" customFormat="1" ht="20.399999999999999" x14ac:dyDescent="0.3">
      <c r="A186" s="36" t="s">
        <v>139</v>
      </c>
      <c r="B186" s="37" t="s">
        <v>505</v>
      </c>
      <c r="C186" s="599" t="s">
        <v>506</v>
      </c>
      <c r="D186" s="599"/>
      <c r="E186" s="599"/>
      <c r="F186" s="38" t="s">
        <v>67</v>
      </c>
      <c r="G186" s="39" t="s">
        <v>4285</v>
      </c>
      <c r="H186" s="55"/>
      <c r="I186" s="55"/>
      <c r="J186" s="19"/>
      <c r="K186" s="19"/>
      <c r="L186" s="19"/>
      <c r="M186" s="19"/>
      <c r="BE186" s="14"/>
      <c r="BF186" s="15"/>
      <c r="BG186" s="21"/>
      <c r="BH186" s="41" t="s">
        <v>506</v>
      </c>
      <c r="BI186" s="12"/>
      <c r="BJ186" s="12"/>
    </row>
    <row r="187" spans="1:62" s="3" customFormat="1" ht="42" x14ac:dyDescent="0.3">
      <c r="A187" s="25"/>
      <c r="B187" s="26" t="s">
        <v>508</v>
      </c>
      <c r="C187" s="600" t="s">
        <v>509</v>
      </c>
      <c r="D187" s="600"/>
      <c r="E187" s="600"/>
      <c r="F187" s="27" t="s">
        <v>67</v>
      </c>
      <c r="G187" s="22" t="s">
        <v>4286</v>
      </c>
      <c r="H187" s="55"/>
      <c r="I187" s="55"/>
      <c r="J187" s="19"/>
      <c r="K187" s="19"/>
      <c r="L187" s="19"/>
      <c r="M187" s="19"/>
      <c r="BE187" s="14"/>
      <c r="BF187" s="15"/>
      <c r="BG187" s="21"/>
      <c r="BH187" s="41"/>
      <c r="BI187" s="12" t="s">
        <v>509</v>
      </c>
      <c r="BJ187" s="12"/>
    </row>
    <row r="188" spans="1:62" s="3" customFormat="1" ht="42" x14ac:dyDescent="0.3">
      <c r="A188" s="25"/>
      <c r="B188" s="26" t="s">
        <v>400</v>
      </c>
      <c r="C188" s="600" t="s">
        <v>401</v>
      </c>
      <c r="D188" s="600"/>
      <c r="E188" s="600"/>
      <c r="F188" s="27" t="s">
        <v>402</v>
      </c>
      <c r="G188" s="22" t="s">
        <v>4287</v>
      </c>
      <c r="H188" s="55"/>
      <c r="I188" s="55"/>
      <c r="J188" s="19"/>
      <c r="K188" s="19"/>
      <c r="L188" s="19"/>
      <c r="M188" s="19"/>
      <c r="BE188" s="14"/>
      <c r="BF188" s="15"/>
      <c r="BG188" s="21"/>
      <c r="BH188" s="41"/>
      <c r="BI188" s="12" t="s">
        <v>401</v>
      </c>
      <c r="BJ188" s="12"/>
    </row>
    <row r="189" spans="1:62" s="3" customFormat="1" ht="21.6" x14ac:dyDescent="0.3">
      <c r="A189" s="25"/>
      <c r="B189" s="26" t="s">
        <v>281</v>
      </c>
      <c r="C189" s="600" t="s">
        <v>282</v>
      </c>
      <c r="D189" s="600"/>
      <c r="E189" s="600"/>
      <c r="F189" s="27" t="s">
        <v>67</v>
      </c>
      <c r="G189" s="22" t="s">
        <v>4288</v>
      </c>
      <c r="H189" s="55"/>
      <c r="I189" s="55"/>
      <c r="J189" s="19"/>
      <c r="K189" s="19"/>
      <c r="L189" s="19"/>
      <c r="M189" s="19"/>
      <c r="BE189" s="14"/>
      <c r="BF189" s="15"/>
      <c r="BG189" s="21"/>
      <c r="BH189" s="41"/>
      <c r="BI189" s="12" t="s">
        <v>282</v>
      </c>
      <c r="BJ189" s="12"/>
    </row>
    <row r="190" spans="1:62" s="3" customFormat="1" ht="20.399999999999999" x14ac:dyDescent="0.3">
      <c r="A190" s="25"/>
      <c r="B190" s="26" t="s">
        <v>405</v>
      </c>
      <c r="C190" s="600" t="s">
        <v>406</v>
      </c>
      <c r="D190" s="600"/>
      <c r="E190" s="600"/>
      <c r="F190" s="27" t="s">
        <v>67</v>
      </c>
      <c r="G190" s="22" t="s">
        <v>4289</v>
      </c>
      <c r="H190" s="55"/>
      <c r="I190" s="55"/>
      <c r="J190" s="19"/>
      <c r="K190" s="19"/>
      <c r="L190" s="19"/>
      <c r="M190" s="19"/>
      <c r="BE190" s="14"/>
      <c r="BF190" s="15"/>
      <c r="BG190" s="21"/>
      <c r="BH190" s="41"/>
      <c r="BI190" s="12" t="s">
        <v>406</v>
      </c>
      <c r="BJ190" s="12"/>
    </row>
    <row r="191" spans="1:62" s="3" customFormat="1" ht="21.6" x14ac:dyDescent="0.3">
      <c r="A191" s="25"/>
      <c r="B191" s="26" t="s">
        <v>408</v>
      </c>
      <c r="C191" s="600" t="s">
        <v>409</v>
      </c>
      <c r="D191" s="600"/>
      <c r="E191" s="600"/>
      <c r="F191" s="27" t="s">
        <v>46</v>
      </c>
      <c r="G191" s="22" t="s">
        <v>4290</v>
      </c>
      <c r="H191" s="55"/>
      <c r="I191" s="55"/>
      <c r="J191" s="19"/>
      <c r="K191" s="19"/>
      <c r="L191" s="19"/>
      <c r="M191" s="19"/>
      <c r="BE191" s="14"/>
      <c r="BF191" s="15"/>
      <c r="BG191" s="21"/>
      <c r="BH191" s="41"/>
      <c r="BI191" s="12" t="s">
        <v>409</v>
      </c>
      <c r="BJ191" s="12"/>
    </row>
    <row r="192" spans="1:62" s="3" customFormat="1" ht="20.399999999999999" x14ac:dyDescent="0.3">
      <c r="A192" s="25"/>
      <c r="B192" s="26" t="s">
        <v>411</v>
      </c>
      <c r="C192" s="600" t="s">
        <v>412</v>
      </c>
      <c r="D192" s="600"/>
      <c r="E192" s="600"/>
      <c r="F192" s="27" t="s">
        <v>67</v>
      </c>
      <c r="G192" s="22" t="s">
        <v>4291</v>
      </c>
      <c r="H192" s="55"/>
      <c r="I192" s="55"/>
      <c r="J192" s="19"/>
      <c r="K192" s="19"/>
      <c r="L192" s="19"/>
      <c r="M192" s="19"/>
      <c r="BE192" s="14"/>
      <c r="BF192" s="15"/>
      <c r="BG192" s="21"/>
      <c r="BH192" s="41"/>
      <c r="BI192" s="12" t="s">
        <v>412</v>
      </c>
      <c r="BJ192" s="12"/>
    </row>
    <row r="193" spans="1:62" s="3" customFormat="1" ht="20.399999999999999" x14ac:dyDescent="0.3">
      <c r="A193" s="25"/>
      <c r="B193" s="26" t="s">
        <v>366</v>
      </c>
      <c r="C193" s="600" t="s">
        <v>367</v>
      </c>
      <c r="D193" s="600"/>
      <c r="E193" s="600"/>
      <c r="F193" s="27" t="s">
        <v>72</v>
      </c>
      <c r="G193" s="22" t="s">
        <v>4292</v>
      </c>
      <c r="H193" s="55"/>
      <c r="I193" s="55"/>
      <c r="J193" s="19"/>
      <c r="K193" s="19"/>
      <c r="L193" s="19"/>
      <c r="M193" s="19"/>
      <c r="BE193" s="14"/>
      <c r="BF193" s="15"/>
      <c r="BG193" s="21"/>
      <c r="BH193" s="41"/>
      <c r="BI193" s="12" t="s">
        <v>367</v>
      </c>
      <c r="BJ193" s="12"/>
    </row>
    <row r="194" spans="1:62" s="3" customFormat="1" ht="21.6" x14ac:dyDescent="0.3">
      <c r="A194" s="25" t="s">
        <v>126</v>
      </c>
      <c r="B194" s="26" t="s">
        <v>517</v>
      </c>
      <c r="C194" s="600" t="s">
        <v>116</v>
      </c>
      <c r="D194" s="600"/>
      <c r="E194" s="600"/>
      <c r="F194" s="27" t="s">
        <v>67</v>
      </c>
      <c r="G194" s="22" t="s">
        <v>4285</v>
      </c>
      <c r="H194" s="55"/>
      <c r="I194" s="55"/>
      <c r="J194" s="19"/>
      <c r="K194" s="19"/>
      <c r="L194" s="19"/>
      <c r="M194" s="19"/>
      <c r="BE194" s="14"/>
      <c r="BF194" s="15"/>
      <c r="BG194" s="21"/>
      <c r="BH194" s="41"/>
      <c r="BI194" s="12"/>
      <c r="BJ194" s="12" t="s">
        <v>116</v>
      </c>
    </row>
    <row r="195" spans="1:62" s="3" customFormat="1" ht="15" customHeight="1" x14ac:dyDescent="0.3">
      <c r="A195" s="603" t="s">
        <v>432</v>
      </c>
      <c r="B195" s="604"/>
      <c r="C195" s="604"/>
      <c r="D195" s="604"/>
      <c r="E195" s="604"/>
      <c r="F195" s="59"/>
      <c r="G195" s="59"/>
      <c r="H195" s="436"/>
      <c r="I195" s="436"/>
      <c r="J195" s="437"/>
      <c r="K195" s="437"/>
      <c r="L195" s="437"/>
      <c r="M195" s="437"/>
      <c r="BE195" s="14"/>
      <c r="BF195" s="15" t="s">
        <v>432</v>
      </c>
      <c r="BG195" s="21"/>
      <c r="BH195" s="41"/>
      <c r="BI195" s="12"/>
      <c r="BJ195" s="12"/>
    </row>
    <row r="196" spans="1:62" s="3" customFormat="1" ht="14.4" x14ac:dyDescent="0.3">
      <c r="A196" s="16" t="s">
        <v>543</v>
      </c>
      <c r="B196" s="17" t="s">
        <v>433</v>
      </c>
      <c r="C196" s="568" t="s">
        <v>434</v>
      </c>
      <c r="D196" s="568"/>
      <c r="E196" s="568"/>
      <c r="F196" s="16" t="s">
        <v>138</v>
      </c>
      <c r="G196" s="24">
        <v>0.8</v>
      </c>
      <c r="H196" s="55">
        <f t="shared" si="8"/>
        <v>11893.71</v>
      </c>
      <c r="I196" s="55">
        <f t="shared" si="9"/>
        <v>9514.9699999999993</v>
      </c>
      <c r="J196" s="19">
        <v>11417.96</v>
      </c>
      <c r="K196" s="19">
        <f t="shared" si="10"/>
        <v>397218.29</v>
      </c>
      <c r="L196" s="19">
        <f t="shared" si="11"/>
        <v>317774.63</v>
      </c>
      <c r="M196" s="19">
        <v>381329.56</v>
      </c>
      <c r="BE196" s="14"/>
      <c r="BF196" s="15"/>
      <c r="BG196" s="21" t="s">
        <v>434</v>
      </c>
      <c r="BH196" s="41"/>
      <c r="BI196" s="12"/>
      <c r="BJ196" s="12"/>
    </row>
    <row r="197" spans="1:62" s="3" customFormat="1" ht="20.399999999999999" x14ac:dyDescent="0.3">
      <c r="A197" s="36" t="s">
        <v>139</v>
      </c>
      <c r="B197" s="37" t="s">
        <v>435</v>
      </c>
      <c r="C197" s="599" t="s">
        <v>436</v>
      </c>
      <c r="D197" s="599"/>
      <c r="E197" s="599"/>
      <c r="F197" s="38" t="s">
        <v>38</v>
      </c>
      <c r="G197" s="39" t="s">
        <v>4293</v>
      </c>
      <c r="H197" s="55"/>
      <c r="I197" s="55"/>
      <c r="J197" s="19"/>
      <c r="K197" s="19"/>
      <c r="L197" s="19"/>
      <c r="M197" s="19"/>
      <c r="BE197" s="14"/>
      <c r="BF197" s="15"/>
      <c r="BG197" s="21"/>
      <c r="BH197" s="41" t="s">
        <v>436</v>
      </c>
      <c r="BI197" s="12"/>
      <c r="BJ197" s="12"/>
    </row>
    <row r="198" spans="1:62" s="3" customFormat="1" ht="20.399999999999999" x14ac:dyDescent="0.3">
      <c r="A198" s="25"/>
      <c r="B198" s="26" t="s">
        <v>438</v>
      </c>
      <c r="C198" s="600" t="s">
        <v>439</v>
      </c>
      <c r="D198" s="600"/>
      <c r="E198" s="600"/>
      <c r="F198" s="27" t="s">
        <v>138</v>
      </c>
      <c r="G198" s="22" t="s">
        <v>3851</v>
      </c>
      <c r="H198" s="55"/>
      <c r="I198" s="55"/>
      <c r="J198" s="19"/>
      <c r="K198" s="19"/>
      <c r="L198" s="19"/>
      <c r="M198" s="19"/>
      <c r="BE198" s="14"/>
      <c r="BF198" s="15"/>
      <c r="BG198" s="21"/>
      <c r="BH198" s="41"/>
      <c r="BI198" s="12" t="s">
        <v>439</v>
      </c>
      <c r="BJ198" s="12"/>
    </row>
    <row r="199" spans="1:62" s="3" customFormat="1" ht="20.399999999999999" x14ac:dyDescent="0.3">
      <c r="A199" s="36" t="s">
        <v>75</v>
      </c>
      <c r="B199" s="37" t="s">
        <v>441</v>
      </c>
      <c r="C199" s="599" t="s">
        <v>442</v>
      </c>
      <c r="D199" s="599"/>
      <c r="E199" s="599"/>
      <c r="F199" s="38" t="s">
        <v>38</v>
      </c>
      <c r="G199" s="39" t="s">
        <v>33</v>
      </c>
      <c r="H199" s="55"/>
      <c r="I199" s="55"/>
      <c r="J199" s="19"/>
      <c r="K199" s="19"/>
      <c r="L199" s="19"/>
      <c r="M199" s="19"/>
      <c r="BE199" s="14"/>
      <c r="BF199" s="15"/>
      <c r="BG199" s="21"/>
      <c r="BH199" s="41" t="s">
        <v>442</v>
      </c>
      <c r="BI199" s="12"/>
      <c r="BJ199" s="12"/>
    </row>
    <row r="200" spans="1:62" s="3" customFormat="1" ht="31.8" x14ac:dyDescent="0.3">
      <c r="A200" s="25" t="s">
        <v>126</v>
      </c>
      <c r="B200" s="26" t="s">
        <v>443</v>
      </c>
      <c r="C200" s="600" t="s">
        <v>444</v>
      </c>
      <c r="D200" s="600"/>
      <c r="E200" s="600"/>
      <c r="F200" s="27" t="s">
        <v>38</v>
      </c>
      <c r="G200" s="22" t="s">
        <v>4293</v>
      </c>
      <c r="H200" s="55"/>
      <c r="I200" s="55"/>
      <c r="J200" s="19"/>
      <c r="K200" s="19"/>
      <c r="L200" s="19"/>
      <c r="M200" s="19"/>
      <c r="BE200" s="14"/>
      <c r="BF200" s="15"/>
      <c r="BG200" s="21"/>
      <c r="BH200" s="41"/>
      <c r="BI200" s="12"/>
      <c r="BJ200" s="12" t="s">
        <v>444</v>
      </c>
    </row>
    <row r="201" spans="1:62" s="3" customFormat="1" ht="42" x14ac:dyDescent="0.3">
      <c r="A201" s="25" t="s">
        <v>126</v>
      </c>
      <c r="B201" s="26" t="s">
        <v>445</v>
      </c>
      <c r="C201" s="600" t="s">
        <v>446</v>
      </c>
      <c r="D201" s="600"/>
      <c r="E201" s="600"/>
      <c r="F201" s="27" t="s">
        <v>38</v>
      </c>
      <c r="G201" s="22" t="s">
        <v>4293</v>
      </c>
      <c r="H201" s="55"/>
      <c r="I201" s="55"/>
      <c r="J201" s="19"/>
      <c r="K201" s="19"/>
      <c r="L201" s="19"/>
      <c r="M201" s="19"/>
      <c r="BE201" s="14"/>
      <c r="BF201" s="15"/>
      <c r="BG201" s="21"/>
      <c r="BH201" s="41"/>
      <c r="BI201" s="12"/>
      <c r="BJ201" s="12" t="s">
        <v>446</v>
      </c>
    </row>
    <row r="202" spans="1:62" s="3" customFormat="1" ht="15" customHeight="1" x14ac:dyDescent="0.3">
      <c r="A202" s="603" t="s">
        <v>4294</v>
      </c>
      <c r="B202" s="604"/>
      <c r="C202" s="604"/>
      <c r="D202" s="604"/>
      <c r="E202" s="604"/>
      <c r="F202" s="59"/>
      <c r="G202" s="59"/>
      <c r="H202" s="436"/>
      <c r="I202" s="436"/>
      <c r="J202" s="437"/>
      <c r="K202" s="437"/>
      <c r="L202" s="437"/>
      <c r="M202" s="437"/>
      <c r="BE202" s="14"/>
      <c r="BF202" s="15" t="s">
        <v>4294</v>
      </c>
      <c r="BG202" s="21"/>
      <c r="BH202" s="41"/>
      <c r="BI202" s="12"/>
      <c r="BJ202" s="12"/>
    </row>
    <row r="203" spans="1:62" s="3" customFormat="1" ht="21.6" x14ac:dyDescent="0.3">
      <c r="A203" s="16" t="s">
        <v>545</v>
      </c>
      <c r="B203" s="17" t="s">
        <v>448</v>
      </c>
      <c r="C203" s="568" t="s">
        <v>449</v>
      </c>
      <c r="D203" s="568"/>
      <c r="E203" s="568"/>
      <c r="F203" s="16" t="s">
        <v>325</v>
      </c>
      <c r="G203" s="24">
        <v>1.3</v>
      </c>
      <c r="H203" s="55">
        <f t="shared" si="8"/>
        <v>5116.41</v>
      </c>
      <c r="I203" s="55">
        <f t="shared" si="9"/>
        <v>6651.33</v>
      </c>
      <c r="J203" s="19">
        <v>7981.6</v>
      </c>
      <c r="K203" s="19">
        <f t="shared" si="10"/>
        <v>122927.95</v>
      </c>
      <c r="L203" s="19">
        <f t="shared" si="11"/>
        <v>159806.32999999999</v>
      </c>
      <c r="M203" s="19">
        <v>191767.6</v>
      </c>
      <c r="BE203" s="14"/>
      <c r="BF203" s="15"/>
      <c r="BG203" s="21" t="s">
        <v>449</v>
      </c>
      <c r="BH203" s="41"/>
      <c r="BI203" s="12"/>
      <c r="BJ203" s="12"/>
    </row>
    <row r="204" spans="1:62" s="3" customFormat="1" ht="31.8" x14ac:dyDescent="0.3">
      <c r="A204" s="25"/>
      <c r="B204" s="26" t="s">
        <v>450</v>
      </c>
      <c r="C204" s="600" t="s">
        <v>451</v>
      </c>
      <c r="D204" s="600"/>
      <c r="E204" s="600"/>
      <c r="F204" s="27" t="s">
        <v>67</v>
      </c>
      <c r="G204" s="22" t="s">
        <v>4295</v>
      </c>
      <c r="H204" s="55"/>
      <c r="I204" s="55"/>
      <c r="J204" s="19"/>
      <c r="K204" s="19"/>
      <c r="L204" s="19"/>
      <c r="M204" s="19"/>
      <c r="BE204" s="14"/>
      <c r="BF204" s="15"/>
      <c r="BG204" s="21"/>
      <c r="BH204" s="41"/>
      <c r="BI204" s="12" t="s">
        <v>451</v>
      </c>
      <c r="BJ204" s="12"/>
    </row>
    <row r="205" spans="1:62" s="3" customFormat="1" ht="20.399999999999999" x14ac:dyDescent="0.3">
      <c r="A205" s="25"/>
      <c r="B205" s="26" t="s">
        <v>366</v>
      </c>
      <c r="C205" s="600" t="s">
        <v>367</v>
      </c>
      <c r="D205" s="600"/>
      <c r="E205" s="600"/>
      <c r="F205" s="27" t="s">
        <v>72</v>
      </c>
      <c r="G205" s="22" t="s">
        <v>4296</v>
      </c>
      <c r="H205" s="55"/>
      <c r="I205" s="55"/>
      <c r="J205" s="19"/>
      <c r="K205" s="19"/>
      <c r="L205" s="19"/>
      <c r="M205" s="19"/>
      <c r="BE205" s="14"/>
      <c r="BF205" s="15"/>
      <c r="BG205" s="21"/>
      <c r="BH205" s="41"/>
      <c r="BI205" s="12" t="s">
        <v>367</v>
      </c>
      <c r="BJ205" s="12"/>
    </row>
    <row r="206" spans="1:62" s="3" customFormat="1" ht="21.6" x14ac:dyDescent="0.3">
      <c r="A206" s="25" t="s">
        <v>126</v>
      </c>
      <c r="B206" s="26" t="s">
        <v>456</v>
      </c>
      <c r="C206" s="600" t="s">
        <v>457</v>
      </c>
      <c r="D206" s="600"/>
      <c r="E206" s="600"/>
      <c r="F206" s="27" t="s">
        <v>72</v>
      </c>
      <c r="G206" s="22" t="s">
        <v>4297</v>
      </c>
      <c r="H206" s="55"/>
      <c r="I206" s="55"/>
      <c r="J206" s="19"/>
      <c r="K206" s="19"/>
      <c r="L206" s="19"/>
      <c r="M206" s="19"/>
      <c r="BE206" s="14"/>
      <c r="BF206" s="15"/>
      <c r="BG206" s="21"/>
      <c r="BH206" s="41"/>
      <c r="BI206" s="12"/>
      <c r="BJ206" s="12" t="s">
        <v>457</v>
      </c>
    </row>
    <row r="207" spans="1:62" s="3" customFormat="1" ht="15" customHeight="1" x14ac:dyDescent="0.3">
      <c r="A207" s="603" t="s">
        <v>459</v>
      </c>
      <c r="B207" s="604"/>
      <c r="C207" s="604"/>
      <c r="D207" s="604"/>
      <c r="E207" s="604"/>
      <c r="F207" s="59"/>
      <c r="G207" s="59"/>
      <c r="H207" s="436"/>
      <c r="I207" s="436"/>
      <c r="J207" s="437"/>
      <c r="K207" s="437"/>
      <c r="L207" s="437"/>
      <c r="M207" s="437"/>
      <c r="BE207" s="14"/>
      <c r="BF207" s="15" t="s">
        <v>459</v>
      </c>
      <c r="BG207" s="21"/>
      <c r="BH207" s="41"/>
      <c r="BI207" s="12"/>
      <c r="BJ207" s="12"/>
    </row>
    <row r="208" spans="1:62" s="3" customFormat="1" ht="21.6" x14ac:dyDescent="0.3">
      <c r="A208" s="16" t="s">
        <v>566</v>
      </c>
      <c r="B208" s="17" t="s">
        <v>460</v>
      </c>
      <c r="C208" s="568" t="s">
        <v>461</v>
      </c>
      <c r="D208" s="568"/>
      <c r="E208" s="568"/>
      <c r="F208" s="16" t="s">
        <v>154</v>
      </c>
      <c r="G208" s="23">
        <v>13</v>
      </c>
      <c r="H208" s="55">
        <f t="shared" ref="H208:H270" si="12">I208/G208</f>
        <v>1739.61</v>
      </c>
      <c r="I208" s="55">
        <f t="shared" ref="I208:I270" si="13">J208/1.2</f>
        <v>22614.89</v>
      </c>
      <c r="J208" s="19">
        <v>27137.87</v>
      </c>
      <c r="K208" s="19">
        <f t="shared" ref="K208:K270" si="14">L208/G208</f>
        <v>100.15</v>
      </c>
      <c r="L208" s="19">
        <f t="shared" ref="L208:L270" si="15">M208/1.2</f>
        <v>1301.93</v>
      </c>
      <c r="M208" s="19">
        <v>1562.31</v>
      </c>
      <c r="BE208" s="14"/>
      <c r="BF208" s="15"/>
      <c r="BG208" s="21" t="s">
        <v>461</v>
      </c>
      <c r="BH208" s="41"/>
      <c r="BI208" s="12"/>
      <c r="BJ208" s="12"/>
    </row>
    <row r="209" spans="1:62" s="3" customFormat="1" ht="20.399999999999999" x14ac:dyDescent="0.3">
      <c r="A209" s="36" t="s">
        <v>139</v>
      </c>
      <c r="B209" s="37" t="s">
        <v>462</v>
      </c>
      <c r="C209" s="599" t="s">
        <v>463</v>
      </c>
      <c r="D209" s="599"/>
      <c r="E209" s="599"/>
      <c r="F209" s="38" t="s">
        <v>72</v>
      </c>
      <c r="G209" s="39" t="s">
        <v>4298</v>
      </c>
      <c r="H209" s="55"/>
      <c r="I209" s="55"/>
      <c r="J209" s="19"/>
      <c r="K209" s="19"/>
      <c r="L209" s="19"/>
      <c r="M209" s="19"/>
      <c r="BE209" s="14"/>
      <c r="BF209" s="15"/>
      <c r="BG209" s="21"/>
      <c r="BH209" s="41" t="s">
        <v>463</v>
      </c>
      <c r="BI209" s="12"/>
      <c r="BJ209" s="12"/>
    </row>
    <row r="210" spans="1:62" s="3" customFormat="1" ht="20.399999999999999" x14ac:dyDescent="0.3">
      <c r="A210" s="25" t="s">
        <v>126</v>
      </c>
      <c r="B210" s="26" t="s">
        <v>465</v>
      </c>
      <c r="C210" s="600" t="s">
        <v>463</v>
      </c>
      <c r="D210" s="600"/>
      <c r="E210" s="600"/>
      <c r="F210" s="27" t="s">
        <v>67</v>
      </c>
      <c r="G210" s="22" t="s">
        <v>4299</v>
      </c>
      <c r="H210" s="55"/>
      <c r="I210" s="55"/>
      <c r="J210" s="19"/>
      <c r="K210" s="19"/>
      <c r="L210" s="19"/>
      <c r="M210" s="19"/>
      <c r="BE210" s="14"/>
      <c r="BF210" s="15"/>
      <c r="BG210" s="21"/>
      <c r="BH210" s="41"/>
      <c r="BI210" s="12"/>
      <c r="BJ210" s="12" t="s">
        <v>463</v>
      </c>
    </row>
    <row r="211" spans="1:62" s="3" customFormat="1" ht="31.8" x14ac:dyDescent="0.3">
      <c r="A211" s="16" t="s">
        <v>580</v>
      </c>
      <c r="B211" s="17" t="s">
        <v>467</v>
      </c>
      <c r="C211" s="568" t="s">
        <v>468</v>
      </c>
      <c r="D211" s="568"/>
      <c r="E211" s="568"/>
      <c r="F211" s="16" t="s">
        <v>325</v>
      </c>
      <c r="G211" s="30">
        <v>0.13</v>
      </c>
      <c r="H211" s="55">
        <f t="shared" si="12"/>
        <v>9675.08</v>
      </c>
      <c r="I211" s="55">
        <f t="shared" si="13"/>
        <v>1257.76</v>
      </c>
      <c r="J211" s="19">
        <v>1509.31</v>
      </c>
      <c r="K211" s="19">
        <f t="shared" si="14"/>
        <v>2281.15</v>
      </c>
      <c r="L211" s="19">
        <f t="shared" si="15"/>
        <v>296.55</v>
      </c>
      <c r="M211" s="19">
        <v>355.86</v>
      </c>
      <c r="BE211" s="14"/>
      <c r="BF211" s="15"/>
      <c r="BG211" s="21" t="s">
        <v>468</v>
      </c>
      <c r="BH211" s="41"/>
      <c r="BI211" s="12"/>
      <c r="BJ211" s="12"/>
    </row>
    <row r="212" spans="1:62" s="3" customFormat="1" ht="20.399999999999999" x14ac:dyDescent="0.3">
      <c r="A212" s="25"/>
      <c r="B212" s="26" t="s">
        <v>335</v>
      </c>
      <c r="C212" s="600" t="s">
        <v>336</v>
      </c>
      <c r="D212" s="600"/>
      <c r="E212" s="600"/>
      <c r="F212" s="27" t="s">
        <v>72</v>
      </c>
      <c r="G212" s="22" t="s">
        <v>4300</v>
      </c>
      <c r="H212" s="55"/>
      <c r="I212" s="55"/>
      <c r="J212" s="19"/>
      <c r="K212" s="19"/>
      <c r="L212" s="19"/>
      <c r="M212" s="19"/>
      <c r="BE212" s="14"/>
      <c r="BF212" s="15"/>
      <c r="BG212" s="21"/>
      <c r="BH212" s="41"/>
      <c r="BI212" s="12" t="s">
        <v>336</v>
      </c>
      <c r="BJ212" s="12"/>
    </row>
    <row r="213" spans="1:62" s="3" customFormat="1" ht="20.399999999999999" x14ac:dyDescent="0.3">
      <c r="A213" s="25"/>
      <c r="B213" s="26" t="s">
        <v>349</v>
      </c>
      <c r="C213" s="600" t="s">
        <v>350</v>
      </c>
      <c r="D213" s="600"/>
      <c r="E213" s="600"/>
      <c r="F213" s="27" t="s">
        <v>72</v>
      </c>
      <c r="G213" s="22" t="s">
        <v>4301</v>
      </c>
      <c r="H213" s="55"/>
      <c r="I213" s="55"/>
      <c r="J213" s="19"/>
      <c r="K213" s="19"/>
      <c r="L213" s="19"/>
      <c r="M213" s="19"/>
      <c r="BE213" s="14"/>
      <c r="BF213" s="15"/>
      <c r="BG213" s="21"/>
      <c r="BH213" s="41"/>
      <c r="BI213" s="12" t="s">
        <v>350</v>
      </c>
      <c r="BJ213" s="12"/>
    </row>
    <row r="214" spans="1:62" s="3" customFormat="1" ht="15" customHeight="1" x14ac:dyDescent="0.3">
      <c r="A214" s="603" t="s">
        <v>471</v>
      </c>
      <c r="B214" s="604"/>
      <c r="C214" s="604"/>
      <c r="D214" s="604"/>
      <c r="E214" s="604"/>
      <c r="F214" s="59"/>
      <c r="G214" s="59"/>
      <c r="H214" s="436"/>
      <c r="I214" s="436"/>
      <c r="J214" s="437"/>
      <c r="K214" s="437"/>
      <c r="L214" s="437"/>
      <c r="M214" s="437"/>
      <c r="BE214" s="14"/>
      <c r="BF214" s="15" t="s">
        <v>471</v>
      </c>
      <c r="BG214" s="21"/>
      <c r="BH214" s="41"/>
      <c r="BI214" s="12"/>
      <c r="BJ214" s="12"/>
    </row>
    <row r="215" spans="1:62" s="3" customFormat="1" ht="14.4" x14ac:dyDescent="0.3">
      <c r="A215" s="16" t="s">
        <v>581</v>
      </c>
      <c r="B215" s="17" t="s">
        <v>472</v>
      </c>
      <c r="C215" s="568" t="s">
        <v>473</v>
      </c>
      <c r="D215" s="568"/>
      <c r="E215" s="568"/>
      <c r="F215" s="16" t="s">
        <v>154</v>
      </c>
      <c r="G215" s="23">
        <v>13</v>
      </c>
      <c r="H215" s="55">
        <f t="shared" si="12"/>
        <v>77.92</v>
      </c>
      <c r="I215" s="55">
        <f t="shared" si="13"/>
        <v>1012.96</v>
      </c>
      <c r="J215" s="19">
        <v>1215.55</v>
      </c>
      <c r="K215" s="19">
        <f t="shared" si="14"/>
        <v>0</v>
      </c>
      <c r="L215" s="19">
        <f t="shared" si="15"/>
        <v>0</v>
      </c>
      <c r="M215" s="19">
        <v>0</v>
      </c>
      <c r="BE215" s="14"/>
      <c r="BF215" s="15"/>
      <c r="BG215" s="21" t="s">
        <v>473</v>
      </c>
      <c r="BH215" s="41"/>
      <c r="BI215" s="12"/>
      <c r="BJ215" s="12"/>
    </row>
    <row r="216" spans="1:62" s="3" customFormat="1" ht="24.75" customHeight="1" x14ac:dyDescent="0.3">
      <c r="A216" s="603" t="s">
        <v>528</v>
      </c>
      <c r="B216" s="604"/>
      <c r="C216" s="604"/>
      <c r="D216" s="604"/>
      <c r="E216" s="604"/>
      <c r="F216" s="59"/>
      <c r="G216" s="59"/>
      <c r="H216" s="436"/>
      <c r="I216" s="436"/>
      <c r="J216" s="437"/>
      <c r="K216" s="437"/>
      <c r="L216" s="437"/>
      <c r="M216" s="437"/>
      <c r="BE216" s="14"/>
      <c r="BF216" s="15" t="s">
        <v>528</v>
      </c>
      <c r="BG216" s="21"/>
      <c r="BH216" s="41"/>
      <c r="BI216" s="12"/>
      <c r="BJ216" s="12"/>
    </row>
    <row r="217" spans="1:62" s="3" customFormat="1" ht="21.6" x14ac:dyDescent="0.3">
      <c r="A217" s="16" t="s">
        <v>2133</v>
      </c>
      <c r="B217" s="17" t="s">
        <v>448</v>
      </c>
      <c r="C217" s="568" t="s">
        <v>449</v>
      </c>
      <c r="D217" s="568"/>
      <c r="E217" s="568"/>
      <c r="F217" s="16" t="s">
        <v>325</v>
      </c>
      <c r="G217" s="30">
        <v>0.13</v>
      </c>
      <c r="H217" s="55">
        <f t="shared" si="12"/>
        <v>5116.38</v>
      </c>
      <c r="I217" s="55">
        <f t="shared" si="13"/>
        <v>665.13</v>
      </c>
      <c r="J217" s="19">
        <v>798.15</v>
      </c>
      <c r="K217" s="19">
        <f t="shared" si="14"/>
        <v>122927.92</v>
      </c>
      <c r="L217" s="19">
        <f t="shared" si="15"/>
        <v>15980.63</v>
      </c>
      <c r="M217" s="19">
        <v>19176.759999999998</v>
      </c>
      <c r="BE217" s="14"/>
      <c r="BF217" s="15"/>
      <c r="BG217" s="21" t="s">
        <v>449</v>
      </c>
      <c r="BH217" s="41"/>
      <c r="BI217" s="12"/>
      <c r="BJ217" s="12"/>
    </row>
    <row r="218" spans="1:62" s="3" customFormat="1" ht="31.8" x14ac:dyDescent="0.3">
      <c r="A218" s="25"/>
      <c r="B218" s="26" t="s">
        <v>450</v>
      </c>
      <c r="C218" s="600" t="s">
        <v>451</v>
      </c>
      <c r="D218" s="600"/>
      <c r="E218" s="600"/>
      <c r="F218" s="27" t="s">
        <v>67</v>
      </c>
      <c r="G218" s="22" t="s">
        <v>4302</v>
      </c>
      <c r="H218" s="55"/>
      <c r="I218" s="55"/>
      <c r="J218" s="19"/>
      <c r="K218" s="19"/>
      <c r="L218" s="19"/>
      <c r="M218" s="19"/>
      <c r="BE218" s="14"/>
      <c r="BF218" s="15"/>
      <c r="BG218" s="21"/>
      <c r="BH218" s="41"/>
      <c r="BI218" s="12" t="s">
        <v>451</v>
      </c>
      <c r="BJ218" s="12"/>
    </row>
    <row r="219" spans="1:62" s="3" customFormat="1" ht="20.399999999999999" x14ac:dyDescent="0.3">
      <c r="A219" s="25"/>
      <c r="B219" s="26" t="s">
        <v>366</v>
      </c>
      <c r="C219" s="600" t="s">
        <v>367</v>
      </c>
      <c r="D219" s="600"/>
      <c r="E219" s="600"/>
      <c r="F219" s="27" t="s">
        <v>72</v>
      </c>
      <c r="G219" s="22" t="s">
        <v>4303</v>
      </c>
      <c r="H219" s="55"/>
      <c r="I219" s="55"/>
      <c r="J219" s="19"/>
      <c r="K219" s="19"/>
      <c r="L219" s="19"/>
      <c r="M219" s="19"/>
      <c r="BE219" s="14"/>
      <c r="BF219" s="15"/>
      <c r="BG219" s="21"/>
      <c r="BH219" s="41"/>
      <c r="BI219" s="12" t="s">
        <v>367</v>
      </c>
      <c r="BJ219" s="12"/>
    </row>
    <row r="220" spans="1:62" s="3" customFormat="1" ht="21.6" x14ac:dyDescent="0.3">
      <c r="A220" s="25" t="s">
        <v>126</v>
      </c>
      <c r="B220" s="26" t="s">
        <v>456</v>
      </c>
      <c r="C220" s="600" t="s">
        <v>457</v>
      </c>
      <c r="D220" s="600"/>
      <c r="E220" s="600"/>
      <c r="F220" s="27" t="s">
        <v>72</v>
      </c>
      <c r="G220" s="22" t="s">
        <v>4301</v>
      </c>
      <c r="H220" s="55"/>
      <c r="I220" s="55"/>
      <c r="J220" s="19"/>
      <c r="K220" s="19"/>
      <c r="L220" s="19"/>
      <c r="M220" s="19"/>
      <c r="BE220" s="14"/>
      <c r="BF220" s="15"/>
      <c r="BG220" s="21"/>
      <c r="BH220" s="41"/>
      <c r="BI220" s="12"/>
      <c r="BJ220" s="12" t="s">
        <v>457</v>
      </c>
    </row>
    <row r="221" spans="1:62" s="3" customFormat="1" ht="15" customHeight="1" x14ac:dyDescent="0.3">
      <c r="A221" s="603" t="s">
        <v>534</v>
      </c>
      <c r="B221" s="604"/>
      <c r="C221" s="604"/>
      <c r="D221" s="604"/>
      <c r="E221" s="604"/>
      <c r="F221" s="59"/>
      <c r="G221" s="59"/>
      <c r="H221" s="436"/>
      <c r="I221" s="436"/>
      <c r="J221" s="437"/>
      <c r="K221" s="437"/>
      <c r="L221" s="437"/>
      <c r="M221" s="437"/>
      <c r="BE221" s="14"/>
      <c r="BF221" s="15" t="s">
        <v>534</v>
      </c>
      <c r="BG221" s="21"/>
      <c r="BH221" s="41"/>
      <c r="BI221" s="12"/>
      <c r="BJ221" s="12"/>
    </row>
    <row r="222" spans="1:62" s="3" customFormat="1" ht="31.8" x14ac:dyDescent="0.3">
      <c r="A222" s="16" t="s">
        <v>2134</v>
      </c>
      <c r="B222" s="17" t="s">
        <v>467</v>
      </c>
      <c r="C222" s="568" t="s">
        <v>468</v>
      </c>
      <c r="D222" s="568"/>
      <c r="E222" s="568"/>
      <c r="F222" s="16" t="s">
        <v>325</v>
      </c>
      <c r="G222" s="24">
        <v>1.3</v>
      </c>
      <c r="H222" s="55">
        <f t="shared" si="12"/>
        <v>9675.01</v>
      </c>
      <c r="I222" s="55">
        <f t="shared" si="13"/>
        <v>12577.51</v>
      </c>
      <c r="J222" s="19">
        <v>15093.01</v>
      </c>
      <c r="K222" s="19">
        <f t="shared" si="14"/>
        <v>2281.15</v>
      </c>
      <c r="L222" s="19">
        <f t="shared" si="15"/>
        <v>2965.49</v>
      </c>
      <c r="M222" s="19">
        <v>3558.59</v>
      </c>
      <c r="BE222" s="14"/>
      <c r="BF222" s="15"/>
      <c r="BG222" s="21" t="s">
        <v>468</v>
      </c>
      <c r="BH222" s="41"/>
      <c r="BI222" s="12"/>
      <c r="BJ222" s="12"/>
    </row>
    <row r="223" spans="1:62" s="3" customFormat="1" ht="20.399999999999999" x14ac:dyDescent="0.3">
      <c r="A223" s="25"/>
      <c r="B223" s="26" t="s">
        <v>335</v>
      </c>
      <c r="C223" s="600" t="s">
        <v>336</v>
      </c>
      <c r="D223" s="600"/>
      <c r="E223" s="600"/>
      <c r="F223" s="27" t="s">
        <v>72</v>
      </c>
      <c r="G223" s="22" t="s">
        <v>4304</v>
      </c>
      <c r="H223" s="55"/>
      <c r="I223" s="55"/>
      <c r="J223" s="19"/>
      <c r="K223" s="19"/>
      <c r="L223" s="19"/>
      <c r="M223" s="19"/>
      <c r="BE223" s="14"/>
      <c r="BF223" s="15"/>
      <c r="BG223" s="21"/>
      <c r="BH223" s="41"/>
      <c r="BI223" s="12" t="s">
        <v>336</v>
      </c>
      <c r="BJ223" s="12"/>
    </row>
    <row r="224" spans="1:62" s="3" customFormat="1" ht="20.399999999999999" x14ac:dyDescent="0.3">
      <c r="A224" s="25"/>
      <c r="B224" s="26" t="s">
        <v>349</v>
      </c>
      <c r="C224" s="600" t="s">
        <v>350</v>
      </c>
      <c r="D224" s="600"/>
      <c r="E224" s="600"/>
      <c r="F224" s="27" t="s">
        <v>72</v>
      </c>
      <c r="G224" s="22" t="s">
        <v>4297</v>
      </c>
      <c r="H224" s="55"/>
      <c r="I224" s="55"/>
      <c r="J224" s="19"/>
      <c r="K224" s="19"/>
      <c r="L224" s="19"/>
      <c r="M224" s="19"/>
      <c r="BE224" s="14"/>
      <c r="BF224" s="15"/>
      <c r="BG224" s="21"/>
      <c r="BH224" s="41"/>
      <c r="BI224" s="12" t="s">
        <v>350</v>
      </c>
      <c r="BJ224" s="12"/>
    </row>
    <row r="225" spans="1:62" s="3" customFormat="1" ht="15" customHeight="1" x14ac:dyDescent="0.3">
      <c r="A225" s="603" t="s">
        <v>4275</v>
      </c>
      <c r="B225" s="604"/>
      <c r="C225" s="604"/>
      <c r="D225" s="604"/>
      <c r="E225" s="604"/>
      <c r="F225" s="59"/>
      <c r="G225" s="59"/>
      <c r="H225" s="436"/>
      <c r="I225" s="436"/>
      <c r="J225" s="437"/>
      <c r="K225" s="437"/>
      <c r="L225" s="437"/>
      <c r="M225" s="437"/>
      <c r="BE225" s="14"/>
      <c r="BF225" s="15" t="s">
        <v>4275</v>
      </c>
      <c r="BG225" s="21"/>
      <c r="BH225" s="41"/>
      <c r="BI225" s="12"/>
      <c r="BJ225" s="12"/>
    </row>
    <row r="226" spans="1:62" s="3" customFormat="1" ht="15" customHeight="1" x14ac:dyDescent="0.3">
      <c r="A226" s="603" t="s">
        <v>481</v>
      </c>
      <c r="B226" s="604"/>
      <c r="C226" s="604"/>
      <c r="D226" s="604"/>
      <c r="E226" s="604"/>
      <c r="F226" s="59"/>
      <c r="G226" s="59"/>
      <c r="H226" s="436"/>
      <c r="I226" s="436"/>
      <c r="J226" s="437"/>
      <c r="K226" s="437"/>
      <c r="L226" s="437"/>
      <c r="M226" s="437"/>
      <c r="BE226" s="14"/>
      <c r="BF226" s="15" t="s">
        <v>481</v>
      </c>
      <c r="BG226" s="21"/>
      <c r="BH226" s="41"/>
      <c r="BI226" s="12"/>
      <c r="BJ226" s="12"/>
    </row>
    <row r="227" spans="1:62" s="3" customFormat="1" ht="42" x14ac:dyDescent="0.3">
      <c r="A227" s="16" t="s">
        <v>2135</v>
      </c>
      <c r="B227" s="17" t="s">
        <v>482</v>
      </c>
      <c r="C227" s="568" t="s">
        <v>483</v>
      </c>
      <c r="D227" s="568"/>
      <c r="E227" s="568"/>
      <c r="F227" s="16" t="s">
        <v>325</v>
      </c>
      <c r="G227" s="24">
        <v>1.3</v>
      </c>
      <c r="H227" s="55">
        <f t="shared" si="12"/>
        <v>2803.22</v>
      </c>
      <c r="I227" s="55">
        <f t="shared" si="13"/>
        <v>3644.18</v>
      </c>
      <c r="J227" s="19">
        <v>4373.01</v>
      </c>
      <c r="K227" s="19">
        <f t="shared" si="14"/>
        <v>76263.13</v>
      </c>
      <c r="L227" s="19">
        <f t="shared" si="15"/>
        <v>99142.07</v>
      </c>
      <c r="M227" s="19">
        <v>118970.48</v>
      </c>
      <c r="BE227" s="14"/>
      <c r="BF227" s="15"/>
      <c r="BG227" s="21" t="s">
        <v>483</v>
      </c>
      <c r="BH227" s="41"/>
      <c r="BI227" s="12"/>
      <c r="BJ227" s="12"/>
    </row>
    <row r="228" spans="1:62" s="3" customFormat="1" ht="42" x14ac:dyDescent="0.3">
      <c r="A228" s="25"/>
      <c r="B228" s="26" t="s">
        <v>484</v>
      </c>
      <c r="C228" s="600" t="s">
        <v>485</v>
      </c>
      <c r="D228" s="600"/>
      <c r="E228" s="600"/>
      <c r="F228" s="27" t="s">
        <v>72</v>
      </c>
      <c r="G228" s="22" t="s">
        <v>4305</v>
      </c>
      <c r="H228" s="55"/>
      <c r="I228" s="55"/>
      <c r="J228" s="19"/>
      <c r="K228" s="19"/>
      <c r="L228" s="19"/>
      <c r="M228" s="19"/>
      <c r="BE228" s="14"/>
      <c r="BF228" s="15"/>
      <c r="BG228" s="21"/>
      <c r="BH228" s="41"/>
      <c r="BI228" s="12" t="s">
        <v>485</v>
      </c>
      <c r="BJ228" s="12"/>
    </row>
    <row r="229" spans="1:62" s="3" customFormat="1" ht="20.399999999999999" x14ac:dyDescent="0.3">
      <c r="A229" s="25"/>
      <c r="B229" s="26" t="s">
        <v>366</v>
      </c>
      <c r="C229" s="600" t="s">
        <v>367</v>
      </c>
      <c r="D229" s="600"/>
      <c r="E229" s="600"/>
      <c r="F229" s="27" t="s">
        <v>72</v>
      </c>
      <c r="G229" s="22" t="s">
        <v>4306</v>
      </c>
      <c r="H229" s="55"/>
      <c r="I229" s="55"/>
      <c r="J229" s="19"/>
      <c r="K229" s="19"/>
      <c r="L229" s="19"/>
      <c r="M229" s="19"/>
      <c r="BE229" s="14"/>
      <c r="BF229" s="15"/>
      <c r="BG229" s="21"/>
      <c r="BH229" s="41"/>
      <c r="BI229" s="12" t="s">
        <v>367</v>
      </c>
      <c r="BJ229" s="12"/>
    </row>
    <row r="230" spans="1:62" s="3" customFormat="1" ht="20.399999999999999" x14ac:dyDescent="0.3">
      <c r="A230" s="25" t="s">
        <v>126</v>
      </c>
      <c r="B230" s="26" t="s">
        <v>490</v>
      </c>
      <c r="C230" s="600" t="s">
        <v>491</v>
      </c>
      <c r="D230" s="600"/>
      <c r="E230" s="600"/>
      <c r="F230" s="27" t="s">
        <v>72</v>
      </c>
      <c r="G230" s="22" t="s">
        <v>4307</v>
      </c>
      <c r="H230" s="55"/>
      <c r="I230" s="55"/>
      <c r="J230" s="19"/>
      <c r="K230" s="19"/>
      <c r="L230" s="19"/>
      <c r="M230" s="19"/>
      <c r="BE230" s="14"/>
      <c r="BF230" s="15"/>
      <c r="BG230" s="21"/>
      <c r="BH230" s="41"/>
      <c r="BI230" s="12"/>
      <c r="BJ230" s="12" t="s">
        <v>491</v>
      </c>
    </row>
    <row r="231" spans="1:62" s="3" customFormat="1" ht="15" customHeight="1" x14ac:dyDescent="0.3">
      <c r="A231" s="603" t="s">
        <v>493</v>
      </c>
      <c r="B231" s="604"/>
      <c r="C231" s="604"/>
      <c r="D231" s="604"/>
      <c r="E231" s="604"/>
      <c r="F231" s="59"/>
      <c r="G231" s="59"/>
      <c r="H231" s="436"/>
      <c r="I231" s="436"/>
      <c r="J231" s="437"/>
      <c r="K231" s="437"/>
      <c r="L231" s="437"/>
      <c r="M231" s="437"/>
      <c r="BE231" s="14"/>
      <c r="BF231" s="15" t="s">
        <v>493</v>
      </c>
      <c r="BG231" s="21"/>
      <c r="BH231" s="41"/>
      <c r="BI231" s="12"/>
      <c r="BJ231" s="12"/>
    </row>
    <row r="232" spans="1:62" s="3" customFormat="1" ht="42" x14ac:dyDescent="0.3">
      <c r="A232" s="16" t="s">
        <v>2140</v>
      </c>
      <c r="B232" s="17" t="s">
        <v>482</v>
      </c>
      <c r="C232" s="568" t="s">
        <v>483</v>
      </c>
      <c r="D232" s="568"/>
      <c r="E232" s="568"/>
      <c r="F232" s="16" t="s">
        <v>325</v>
      </c>
      <c r="G232" s="24">
        <v>1.3</v>
      </c>
      <c r="H232" s="55">
        <f t="shared" si="12"/>
        <v>2803.22</v>
      </c>
      <c r="I232" s="55">
        <f t="shared" si="13"/>
        <v>3644.18</v>
      </c>
      <c r="J232" s="19">
        <v>4373.01</v>
      </c>
      <c r="K232" s="19">
        <f t="shared" si="14"/>
        <v>76263.13</v>
      </c>
      <c r="L232" s="19">
        <f t="shared" si="15"/>
        <v>99142.07</v>
      </c>
      <c r="M232" s="19">
        <v>118970.48</v>
      </c>
      <c r="BE232" s="14"/>
      <c r="BF232" s="15"/>
      <c r="BG232" s="21" t="s">
        <v>483</v>
      </c>
      <c r="BH232" s="41"/>
      <c r="BI232" s="12"/>
      <c r="BJ232" s="12"/>
    </row>
    <row r="233" spans="1:62" s="3" customFormat="1" ht="42" x14ac:dyDescent="0.3">
      <c r="A233" s="25"/>
      <c r="B233" s="26" t="s">
        <v>484</v>
      </c>
      <c r="C233" s="600" t="s">
        <v>485</v>
      </c>
      <c r="D233" s="600"/>
      <c r="E233" s="600"/>
      <c r="F233" s="27" t="s">
        <v>72</v>
      </c>
      <c r="G233" s="22" t="s">
        <v>4305</v>
      </c>
      <c r="H233" s="55"/>
      <c r="I233" s="55"/>
      <c r="J233" s="19"/>
      <c r="K233" s="19"/>
      <c r="L233" s="19"/>
      <c r="M233" s="19"/>
      <c r="BE233" s="14"/>
      <c r="BF233" s="15"/>
      <c r="BG233" s="21"/>
      <c r="BH233" s="41"/>
      <c r="BI233" s="12" t="s">
        <v>485</v>
      </c>
      <c r="BJ233" s="12"/>
    </row>
    <row r="234" spans="1:62" s="3" customFormat="1" ht="20.399999999999999" x14ac:dyDescent="0.3">
      <c r="A234" s="25"/>
      <c r="B234" s="26" t="s">
        <v>366</v>
      </c>
      <c r="C234" s="600" t="s">
        <v>367</v>
      </c>
      <c r="D234" s="600"/>
      <c r="E234" s="600"/>
      <c r="F234" s="27" t="s">
        <v>72</v>
      </c>
      <c r="G234" s="22" t="s">
        <v>4306</v>
      </c>
      <c r="H234" s="55"/>
      <c r="I234" s="55"/>
      <c r="J234" s="19"/>
      <c r="K234" s="19"/>
      <c r="L234" s="19"/>
      <c r="M234" s="19"/>
      <c r="BE234" s="14"/>
      <c r="BF234" s="15"/>
      <c r="BG234" s="21"/>
      <c r="BH234" s="41"/>
      <c r="BI234" s="12" t="s">
        <v>367</v>
      </c>
      <c r="BJ234" s="12"/>
    </row>
    <row r="235" spans="1:62" s="3" customFormat="1" ht="20.399999999999999" x14ac:dyDescent="0.3">
      <c r="A235" s="25" t="s">
        <v>126</v>
      </c>
      <c r="B235" s="26" t="s">
        <v>490</v>
      </c>
      <c r="C235" s="600" t="s">
        <v>491</v>
      </c>
      <c r="D235" s="600"/>
      <c r="E235" s="600"/>
      <c r="F235" s="27" t="s">
        <v>72</v>
      </c>
      <c r="G235" s="22" t="s">
        <v>4307</v>
      </c>
      <c r="H235" s="55"/>
      <c r="I235" s="55"/>
      <c r="J235" s="19"/>
      <c r="K235" s="19"/>
      <c r="L235" s="19"/>
      <c r="M235" s="19"/>
      <c r="BE235" s="14"/>
      <c r="BF235" s="15"/>
      <c r="BG235" s="21"/>
      <c r="BH235" s="41"/>
      <c r="BI235" s="12"/>
      <c r="BJ235" s="12" t="s">
        <v>491</v>
      </c>
    </row>
    <row r="236" spans="1:62" s="3" customFormat="1" ht="15" customHeight="1" x14ac:dyDescent="0.3">
      <c r="A236" s="603" t="s">
        <v>494</v>
      </c>
      <c r="B236" s="604"/>
      <c r="C236" s="604"/>
      <c r="D236" s="604"/>
      <c r="E236" s="604"/>
      <c r="F236" s="59"/>
      <c r="G236" s="59"/>
      <c r="H236" s="436"/>
      <c r="I236" s="436"/>
      <c r="J236" s="437"/>
      <c r="K236" s="437"/>
      <c r="L236" s="437"/>
      <c r="M236" s="437"/>
      <c r="BE236" s="14"/>
      <c r="BF236" s="15" t="s">
        <v>494</v>
      </c>
      <c r="BG236" s="21"/>
      <c r="BH236" s="41"/>
      <c r="BI236" s="12"/>
      <c r="BJ236" s="12"/>
    </row>
    <row r="237" spans="1:62" s="3" customFormat="1" ht="15" customHeight="1" x14ac:dyDescent="0.3">
      <c r="A237" s="603" t="s">
        <v>544</v>
      </c>
      <c r="B237" s="604"/>
      <c r="C237" s="604"/>
      <c r="D237" s="604"/>
      <c r="E237" s="604"/>
      <c r="F237" s="59"/>
      <c r="G237" s="59"/>
      <c r="H237" s="436"/>
      <c r="I237" s="436"/>
      <c r="J237" s="437"/>
      <c r="K237" s="437"/>
      <c r="L237" s="437"/>
      <c r="M237" s="437"/>
      <c r="BE237" s="14"/>
      <c r="BF237" s="15" t="s">
        <v>544</v>
      </c>
      <c r="BG237" s="21"/>
      <c r="BH237" s="41"/>
      <c r="BI237" s="12"/>
      <c r="BJ237" s="12"/>
    </row>
    <row r="238" spans="1:62" s="3" customFormat="1" ht="31.8" x14ac:dyDescent="0.3">
      <c r="A238" s="16" t="s">
        <v>2165</v>
      </c>
      <c r="B238" s="17" t="s">
        <v>546</v>
      </c>
      <c r="C238" s="568" t="s">
        <v>547</v>
      </c>
      <c r="D238" s="568"/>
      <c r="E238" s="568"/>
      <c r="F238" s="16" t="s">
        <v>67</v>
      </c>
      <c r="G238" s="18">
        <v>0.65600000000000003</v>
      </c>
      <c r="H238" s="55">
        <f t="shared" si="12"/>
        <v>55321.46</v>
      </c>
      <c r="I238" s="55">
        <f t="shared" si="13"/>
        <v>36290.879999999997</v>
      </c>
      <c r="J238" s="19">
        <v>43549.06</v>
      </c>
      <c r="K238" s="19">
        <f t="shared" si="14"/>
        <v>45545.67</v>
      </c>
      <c r="L238" s="19">
        <f t="shared" si="15"/>
        <v>29877.96</v>
      </c>
      <c r="M238" s="19">
        <v>35853.550000000003</v>
      </c>
      <c r="BE238" s="14"/>
      <c r="BF238" s="15"/>
      <c r="BG238" s="21" t="s">
        <v>547</v>
      </c>
      <c r="BH238" s="41"/>
      <c r="BI238" s="12"/>
      <c r="BJ238" s="12"/>
    </row>
    <row r="239" spans="1:62" s="3" customFormat="1" ht="20.399999999999999" x14ac:dyDescent="0.3">
      <c r="A239" s="25"/>
      <c r="B239" s="26" t="s">
        <v>380</v>
      </c>
      <c r="C239" s="600" t="s">
        <v>381</v>
      </c>
      <c r="D239" s="600"/>
      <c r="E239" s="600"/>
      <c r="F239" s="27" t="s">
        <v>46</v>
      </c>
      <c r="G239" s="22" t="s">
        <v>4308</v>
      </c>
      <c r="H239" s="55"/>
      <c r="I239" s="55"/>
      <c r="J239" s="19"/>
      <c r="K239" s="19"/>
      <c r="L239" s="19"/>
      <c r="M239" s="19"/>
      <c r="BE239" s="14"/>
      <c r="BF239" s="15"/>
      <c r="BG239" s="21"/>
      <c r="BH239" s="41"/>
      <c r="BI239" s="12" t="s">
        <v>381</v>
      </c>
      <c r="BJ239" s="12"/>
    </row>
    <row r="240" spans="1:62" s="3" customFormat="1" ht="20.399999999999999" x14ac:dyDescent="0.3">
      <c r="A240" s="25"/>
      <c r="B240" s="26" t="s">
        <v>383</v>
      </c>
      <c r="C240" s="600" t="s">
        <v>384</v>
      </c>
      <c r="D240" s="600"/>
      <c r="E240" s="600"/>
      <c r="F240" s="27" t="s">
        <v>72</v>
      </c>
      <c r="G240" s="22" t="s">
        <v>4309</v>
      </c>
      <c r="H240" s="55"/>
      <c r="I240" s="55"/>
      <c r="J240" s="19"/>
      <c r="K240" s="19"/>
      <c r="L240" s="19"/>
      <c r="M240" s="19"/>
      <c r="BE240" s="14"/>
      <c r="BF240" s="15"/>
      <c r="BG240" s="21"/>
      <c r="BH240" s="41"/>
      <c r="BI240" s="12" t="s">
        <v>384</v>
      </c>
      <c r="BJ240" s="12"/>
    </row>
    <row r="241" spans="1:62" s="3" customFormat="1" ht="20.399999999999999" x14ac:dyDescent="0.3">
      <c r="A241" s="25"/>
      <c r="B241" s="26" t="s">
        <v>500</v>
      </c>
      <c r="C241" s="600" t="s">
        <v>501</v>
      </c>
      <c r="D241" s="600"/>
      <c r="E241" s="600"/>
      <c r="F241" s="27" t="s">
        <v>72</v>
      </c>
      <c r="G241" s="22" t="s">
        <v>4310</v>
      </c>
      <c r="H241" s="55"/>
      <c r="I241" s="55"/>
      <c r="J241" s="19"/>
      <c r="K241" s="19"/>
      <c r="L241" s="19"/>
      <c r="M241" s="19"/>
      <c r="BE241" s="14"/>
      <c r="BF241" s="15"/>
      <c r="BG241" s="21"/>
      <c r="BH241" s="41"/>
      <c r="BI241" s="12" t="s">
        <v>501</v>
      </c>
      <c r="BJ241" s="12"/>
    </row>
    <row r="242" spans="1:62" s="3" customFormat="1" ht="20.399999999999999" x14ac:dyDescent="0.3">
      <c r="A242" s="36" t="s">
        <v>75</v>
      </c>
      <c r="B242" s="37" t="s">
        <v>387</v>
      </c>
      <c r="C242" s="599" t="s">
        <v>388</v>
      </c>
      <c r="D242" s="599"/>
      <c r="E242" s="599"/>
      <c r="F242" s="38" t="s">
        <v>72</v>
      </c>
      <c r="G242" s="39" t="s">
        <v>33</v>
      </c>
      <c r="H242" s="55"/>
      <c r="I242" s="55"/>
      <c r="J242" s="19"/>
      <c r="K242" s="19"/>
      <c r="L242" s="19"/>
      <c r="M242" s="19"/>
      <c r="BE242" s="14"/>
      <c r="BF242" s="15"/>
      <c r="BG242" s="21"/>
      <c r="BH242" s="41" t="s">
        <v>388</v>
      </c>
      <c r="BI242" s="12"/>
      <c r="BJ242" s="12"/>
    </row>
    <row r="243" spans="1:62" s="3" customFormat="1" ht="20.399999999999999" x14ac:dyDescent="0.3">
      <c r="A243" s="25"/>
      <c r="B243" s="26" t="s">
        <v>73</v>
      </c>
      <c r="C243" s="600" t="s">
        <v>74</v>
      </c>
      <c r="D243" s="600"/>
      <c r="E243" s="600"/>
      <c r="F243" s="27" t="s">
        <v>67</v>
      </c>
      <c r="G243" s="22" t="s">
        <v>4311</v>
      </c>
      <c r="H243" s="55"/>
      <c r="I243" s="55"/>
      <c r="J243" s="19"/>
      <c r="K243" s="19"/>
      <c r="L243" s="19"/>
      <c r="M243" s="19"/>
      <c r="BE243" s="14"/>
      <c r="BF243" s="15"/>
      <c r="BG243" s="21"/>
      <c r="BH243" s="41"/>
      <c r="BI243" s="12" t="s">
        <v>74</v>
      </c>
      <c r="BJ243" s="12"/>
    </row>
    <row r="244" spans="1:62" s="3" customFormat="1" ht="20.399999999999999" x14ac:dyDescent="0.3">
      <c r="A244" s="25"/>
      <c r="B244" s="26" t="s">
        <v>391</v>
      </c>
      <c r="C244" s="600" t="s">
        <v>392</v>
      </c>
      <c r="D244" s="600"/>
      <c r="E244" s="600"/>
      <c r="F244" s="27" t="s">
        <v>67</v>
      </c>
      <c r="G244" s="22" t="s">
        <v>4312</v>
      </c>
      <c r="H244" s="55"/>
      <c r="I244" s="55"/>
      <c r="J244" s="19"/>
      <c r="K244" s="19"/>
      <c r="L244" s="19"/>
      <c r="M244" s="19"/>
      <c r="BE244" s="14"/>
      <c r="BF244" s="15"/>
      <c r="BG244" s="21"/>
      <c r="BH244" s="41"/>
      <c r="BI244" s="12" t="s">
        <v>392</v>
      </c>
      <c r="BJ244" s="12"/>
    </row>
    <row r="245" spans="1:62" s="3" customFormat="1" ht="20.399999999999999" x14ac:dyDescent="0.3">
      <c r="A245" s="36" t="s">
        <v>139</v>
      </c>
      <c r="B245" s="37" t="s">
        <v>505</v>
      </c>
      <c r="C245" s="599" t="s">
        <v>553</v>
      </c>
      <c r="D245" s="599"/>
      <c r="E245" s="599"/>
      <c r="F245" s="38" t="s">
        <v>67</v>
      </c>
      <c r="G245" s="39" t="s">
        <v>4313</v>
      </c>
      <c r="H245" s="55"/>
      <c r="I245" s="55"/>
      <c r="J245" s="19"/>
      <c r="K245" s="19"/>
      <c r="L245" s="19"/>
      <c r="M245" s="19"/>
      <c r="BE245" s="14"/>
      <c r="BF245" s="15"/>
      <c r="BG245" s="21"/>
      <c r="BH245" s="41" t="s">
        <v>553</v>
      </c>
      <c r="BI245" s="12"/>
      <c r="BJ245" s="12"/>
    </row>
    <row r="246" spans="1:62" s="3" customFormat="1" ht="42" x14ac:dyDescent="0.3">
      <c r="A246" s="25"/>
      <c r="B246" s="26" t="s">
        <v>508</v>
      </c>
      <c r="C246" s="600" t="s">
        <v>509</v>
      </c>
      <c r="D246" s="600"/>
      <c r="E246" s="600"/>
      <c r="F246" s="27" t="s">
        <v>67</v>
      </c>
      <c r="G246" s="22" t="s">
        <v>4314</v>
      </c>
      <c r="H246" s="55"/>
      <c r="I246" s="55"/>
      <c r="J246" s="19"/>
      <c r="K246" s="19"/>
      <c r="L246" s="19"/>
      <c r="M246" s="19"/>
      <c r="BE246" s="14"/>
      <c r="BF246" s="15"/>
      <c r="BG246" s="21"/>
      <c r="BH246" s="41"/>
      <c r="BI246" s="12" t="s">
        <v>509</v>
      </c>
      <c r="BJ246" s="12"/>
    </row>
    <row r="247" spans="1:62" s="3" customFormat="1" ht="42" x14ac:dyDescent="0.3">
      <c r="A247" s="25"/>
      <c r="B247" s="26" t="s">
        <v>400</v>
      </c>
      <c r="C247" s="600" t="s">
        <v>401</v>
      </c>
      <c r="D247" s="600"/>
      <c r="E247" s="600"/>
      <c r="F247" s="27" t="s">
        <v>402</v>
      </c>
      <c r="G247" s="22" t="s">
        <v>4315</v>
      </c>
      <c r="H247" s="55"/>
      <c r="I247" s="55"/>
      <c r="J247" s="19"/>
      <c r="K247" s="19"/>
      <c r="L247" s="19"/>
      <c r="M247" s="19"/>
      <c r="BE247" s="14"/>
      <c r="BF247" s="15"/>
      <c r="BG247" s="21"/>
      <c r="BH247" s="41"/>
      <c r="BI247" s="12" t="s">
        <v>401</v>
      </c>
      <c r="BJ247" s="12"/>
    </row>
    <row r="248" spans="1:62" s="3" customFormat="1" ht="21.6" x14ac:dyDescent="0.3">
      <c r="A248" s="25"/>
      <c r="B248" s="26" t="s">
        <v>281</v>
      </c>
      <c r="C248" s="600" t="s">
        <v>282</v>
      </c>
      <c r="D248" s="600"/>
      <c r="E248" s="600"/>
      <c r="F248" s="27" t="s">
        <v>67</v>
      </c>
      <c r="G248" s="22" t="s">
        <v>4316</v>
      </c>
      <c r="H248" s="55"/>
      <c r="I248" s="55"/>
      <c r="J248" s="19"/>
      <c r="K248" s="19"/>
      <c r="L248" s="19"/>
      <c r="M248" s="19"/>
      <c r="BE248" s="14"/>
      <c r="BF248" s="15"/>
      <c r="BG248" s="21"/>
      <c r="BH248" s="41"/>
      <c r="BI248" s="12" t="s">
        <v>282</v>
      </c>
      <c r="BJ248" s="12"/>
    </row>
    <row r="249" spans="1:62" s="3" customFormat="1" ht="20.399999999999999" x14ac:dyDescent="0.3">
      <c r="A249" s="25"/>
      <c r="B249" s="26" t="s">
        <v>405</v>
      </c>
      <c r="C249" s="600" t="s">
        <v>406</v>
      </c>
      <c r="D249" s="600"/>
      <c r="E249" s="600"/>
      <c r="F249" s="27" t="s">
        <v>67</v>
      </c>
      <c r="G249" s="22" t="s">
        <v>4317</v>
      </c>
      <c r="H249" s="55"/>
      <c r="I249" s="55"/>
      <c r="J249" s="19"/>
      <c r="K249" s="19"/>
      <c r="L249" s="19"/>
      <c r="M249" s="19"/>
      <c r="BE249" s="14"/>
      <c r="BF249" s="15"/>
      <c r="BG249" s="21"/>
      <c r="BH249" s="41"/>
      <c r="BI249" s="12" t="s">
        <v>406</v>
      </c>
      <c r="BJ249" s="12"/>
    </row>
    <row r="250" spans="1:62" s="3" customFormat="1" ht="21.6" x14ac:dyDescent="0.3">
      <c r="A250" s="25"/>
      <c r="B250" s="26" t="s">
        <v>408</v>
      </c>
      <c r="C250" s="600" t="s">
        <v>409</v>
      </c>
      <c r="D250" s="600"/>
      <c r="E250" s="600"/>
      <c r="F250" s="27" t="s">
        <v>46</v>
      </c>
      <c r="G250" s="22" t="s">
        <v>4318</v>
      </c>
      <c r="H250" s="55"/>
      <c r="I250" s="55"/>
      <c r="J250" s="19"/>
      <c r="K250" s="19"/>
      <c r="L250" s="19"/>
      <c r="M250" s="19"/>
      <c r="BE250" s="14"/>
      <c r="BF250" s="15"/>
      <c r="BG250" s="21"/>
      <c r="BH250" s="41"/>
      <c r="BI250" s="12" t="s">
        <v>409</v>
      </c>
      <c r="BJ250" s="12"/>
    </row>
    <row r="251" spans="1:62" s="3" customFormat="1" ht="20.399999999999999" x14ac:dyDescent="0.3">
      <c r="A251" s="25"/>
      <c r="B251" s="26" t="s">
        <v>411</v>
      </c>
      <c r="C251" s="600" t="s">
        <v>412</v>
      </c>
      <c r="D251" s="600"/>
      <c r="E251" s="600"/>
      <c r="F251" s="27" t="s">
        <v>67</v>
      </c>
      <c r="G251" s="22" t="s">
        <v>4319</v>
      </c>
      <c r="H251" s="55"/>
      <c r="I251" s="55"/>
      <c r="J251" s="19"/>
      <c r="K251" s="19"/>
      <c r="L251" s="19"/>
      <c r="M251" s="19"/>
      <c r="BE251" s="14"/>
      <c r="BF251" s="15"/>
      <c r="BG251" s="21"/>
      <c r="BH251" s="41"/>
      <c r="BI251" s="12" t="s">
        <v>412</v>
      </c>
      <c r="BJ251" s="12"/>
    </row>
    <row r="252" spans="1:62" s="3" customFormat="1" ht="20.399999999999999" x14ac:dyDescent="0.3">
      <c r="A252" s="25"/>
      <c r="B252" s="26" t="s">
        <v>366</v>
      </c>
      <c r="C252" s="600" t="s">
        <v>367</v>
      </c>
      <c r="D252" s="600"/>
      <c r="E252" s="600"/>
      <c r="F252" s="27" t="s">
        <v>72</v>
      </c>
      <c r="G252" s="22" t="s">
        <v>4320</v>
      </c>
      <c r="H252" s="55"/>
      <c r="I252" s="55"/>
      <c r="J252" s="19"/>
      <c r="K252" s="19"/>
      <c r="L252" s="19"/>
      <c r="M252" s="19"/>
      <c r="BE252" s="14"/>
      <c r="BF252" s="15"/>
      <c r="BG252" s="21"/>
      <c r="BH252" s="41"/>
      <c r="BI252" s="12" t="s">
        <v>367</v>
      </c>
      <c r="BJ252" s="12"/>
    </row>
    <row r="253" spans="1:62" s="3" customFormat="1" ht="42" x14ac:dyDescent="0.3">
      <c r="A253" s="25" t="s">
        <v>126</v>
      </c>
      <c r="B253" s="26" t="s">
        <v>562</v>
      </c>
      <c r="C253" s="600" t="s">
        <v>563</v>
      </c>
      <c r="D253" s="600"/>
      <c r="E253" s="600"/>
      <c r="F253" s="27" t="s">
        <v>154</v>
      </c>
      <c r="G253" s="22" t="s">
        <v>4321</v>
      </c>
      <c r="H253" s="55"/>
      <c r="I253" s="55"/>
      <c r="J253" s="19"/>
      <c r="K253" s="19"/>
      <c r="L253" s="19"/>
      <c r="M253" s="19"/>
      <c r="BE253" s="14"/>
      <c r="BF253" s="15"/>
      <c r="BG253" s="21"/>
      <c r="BH253" s="41"/>
      <c r="BI253" s="12"/>
      <c r="BJ253" s="12" t="s">
        <v>563</v>
      </c>
    </row>
    <row r="254" spans="1:62" s="3" customFormat="1" ht="15" customHeight="1" x14ac:dyDescent="0.3">
      <c r="A254" s="603" t="s">
        <v>565</v>
      </c>
      <c r="B254" s="604"/>
      <c r="C254" s="604"/>
      <c r="D254" s="604"/>
      <c r="E254" s="604"/>
      <c r="F254" s="59"/>
      <c r="G254" s="59"/>
      <c r="H254" s="436"/>
      <c r="I254" s="436"/>
      <c r="J254" s="437"/>
      <c r="K254" s="437"/>
      <c r="L254" s="437"/>
      <c r="M254" s="437"/>
      <c r="BE254" s="14"/>
      <c r="BF254" s="15" t="s">
        <v>565</v>
      </c>
      <c r="BG254" s="21"/>
      <c r="BH254" s="41"/>
      <c r="BI254" s="12"/>
      <c r="BJ254" s="12"/>
    </row>
    <row r="255" spans="1:62" s="3" customFormat="1" ht="21.6" x14ac:dyDescent="0.3">
      <c r="A255" s="16" t="s">
        <v>2175</v>
      </c>
      <c r="B255" s="17" t="s">
        <v>496</v>
      </c>
      <c r="C255" s="568" t="s">
        <v>497</v>
      </c>
      <c r="D255" s="568"/>
      <c r="E255" s="568"/>
      <c r="F255" s="16" t="s">
        <v>67</v>
      </c>
      <c r="G255" s="18">
        <v>2.835</v>
      </c>
      <c r="H255" s="55">
        <f t="shared" si="12"/>
        <v>50890.77</v>
      </c>
      <c r="I255" s="55">
        <f t="shared" si="13"/>
        <v>144275.32</v>
      </c>
      <c r="J255" s="19">
        <v>173130.38</v>
      </c>
      <c r="K255" s="19">
        <f t="shared" si="14"/>
        <v>907.07</v>
      </c>
      <c r="L255" s="19">
        <f t="shared" si="15"/>
        <v>2571.54</v>
      </c>
      <c r="M255" s="19">
        <v>3085.85</v>
      </c>
      <c r="BE255" s="14"/>
      <c r="BF255" s="15"/>
      <c r="BG255" s="21" t="s">
        <v>497</v>
      </c>
      <c r="BH255" s="41"/>
      <c r="BI255" s="12"/>
      <c r="BJ255" s="12"/>
    </row>
    <row r="256" spans="1:62" s="3" customFormat="1" ht="20.399999999999999" x14ac:dyDescent="0.3">
      <c r="A256" s="25"/>
      <c r="B256" s="26" t="s">
        <v>380</v>
      </c>
      <c r="C256" s="600" t="s">
        <v>381</v>
      </c>
      <c r="D256" s="600"/>
      <c r="E256" s="600"/>
      <c r="F256" s="27" t="s">
        <v>46</v>
      </c>
      <c r="G256" s="22" t="s">
        <v>4322</v>
      </c>
      <c r="H256" s="55"/>
      <c r="I256" s="55"/>
      <c r="J256" s="19"/>
      <c r="K256" s="19"/>
      <c r="L256" s="19"/>
      <c r="M256" s="19"/>
      <c r="BE256" s="14"/>
      <c r="BF256" s="15"/>
      <c r="BG256" s="21"/>
      <c r="BH256" s="41"/>
      <c r="BI256" s="12" t="s">
        <v>381</v>
      </c>
      <c r="BJ256" s="12"/>
    </row>
    <row r="257" spans="1:62" s="3" customFormat="1" ht="20.399999999999999" x14ac:dyDescent="0.3">
      <c r="A257" s="25"/>
      <c r="B257" s="26" t="s">
        <v>383</v>
      </c>
      <c r="C257" s="600" t="s">
        <v>384</v>
      </c>
      <c r="D257" s="600"/>
      <c r="E257" s="600"/>
      <c r="F257" s="27" t="s">
        <v>72</v>
      </c>
      <c r="G257" s="22" t="s">
        <v>4323</v>
      </c>
      <c r="H257" s="55"/>
      <c r="I257" s="55"/>
      <c r="J257" s="19"/>
      <c r="K257" s="19"/>
      <c r="L257" s="19"/>
      <c r="M257" s="19"/>
      <c r="BE257" s="14"/>
      <c r="BF257" s="15"/>
      <c r="BG257" s="21"/>
      <c r="BH257" s="41"/>
      <c r="BI257" s="12" t="s">
        <v>384</v>
      </c>
      <c r="BJ257" s="12"/>
    </row>
    <row r="258" spans="1:62" s="3" customFormat="1" ht="20.399999999999999" x14ac:dyDescent="0.3">
      <c r="A258" s="25"/>
      <c r="B258" s="26" t="s">
        <v>500</v>
      </c>
      <c r="C258" s="600" t="s">
        <v>501</v>
      </c>
      <c r="D258" s="600"/>
      <c r="E258" s="600"/>
      <c r="F258" s="27" t="s">
        <v>72</v>
      </c>
      <c r="G258" s="22" t="s">
        <v>4324</v>
      </c>
      <c r="H258" s="55"/>
      <c r="I258" s="55"/>
      <c r="J258" s="19"/>
      <c r="K258" s="19"/>
      <c r="L258" s="19"/>
      <c r="M258" s="19"/>
      <c r="BE258" s="14"/>
      <c r="BF258" s="15"/>
      <c r="BG258" s="21"/>
      <c r="BH258" s="41"/>
      <c r="BI258" s="12" t="s">
        <v>501</v>
      </c>
      <c r="BJ258" s="12"/>
    </row>
    <row r="259" spans="1:62" s="3" customFormat="1" ht="20.399999999999999" x14ac:dyDescent="0.3">
      <c r="A259" s="36" t="s">
        <v>75</v>
      </c>
      <c r="B259" s="37" t="s">
        <v>387</v>
      </c>
      <c r="C259" s="599" t="s">
        <v>388</v>
      </c>
      <c r="D259" s="599"/>
      <c r="E259" s="599"/>
      <c r="F259" s="38" t="s">
        <v>72</v>
      </c>
      <c r="G259" s="39" t="s">
        <v>33</v>
      </c>
      <c r="H259" s="55"/>
      <c r="I259" s="55"/>
      <c r="J259" s="19"/>
      <c r="K259" s="19"/>
      <c r="L259" s="19"/>
      <c r="M259" s="19"/>
      <c r="BE259" s="14"/>
      <c r="BF259" s="15"/>
      <c r="BG259" s="21"/>
      <c r="BH259" s="41" t="s">
        <v>388</v>
      </c>
      <c r="BI259" s="12"/>
      <c r="BJ259" s="12"/>
    </row>
    <row r="260" spans="1:62" s="3" customFormat="1" ht="20.399999999999999" x14ac:dyDescent="0.3">
      <c r="A260" s="25"/>
      <c r="B260" s="26" t="s">
        <v>73</v>
      </c>
      <c r="C260" s="600" t="s">
        <v>74</v>
      </c>
      <c r="D260" s="600"/>
      <c r="E260" s="600"/>
      <c r="F260" s="27" t="s">
        <v>67</v>
      </c>
      <c r="G260" s="22" t="s">
        <v>4325</v>
      </c>
      <c r="H260" s="55"/>
      <c r="I260" s="55"/>
      <c r="J260" s="19"/>
      <c r="K260" s="19"/>
      <c r="L260" s="19"/>
      <c r="M260" s="19"/>
      <c r="BE260" s="14"/>
      <c r="BF260" s="15"/>
      <c r="BG260" s="21"/>
      <c r="BH260" s="41"/>
      <c r="BI260" s="12" t="s">
        <v>74</v>
      </c>
      <c r="BJ260" s="12"/>
    </row>
    <row r="261" spans="1:62" s="3" customFormat="1" ht="20.399999999999999" x14ac:dyDescent="0.3">
      <c r="A261" s="25"/>
      <c r="B261" s="26" t="s">
        <v>391</v>
      </c>
      <c r="C261" s="600" t="s">
        <v>392</v>
      </c>
      <c r="D261" s="600"/>
      <c r="E261" s="600"/>
      <c r="F261" s="27" t="s">
        <v>67</v>
      </c>
      <c r="G261" s="22" t="s">
        <v>4326</v>
      </c>
      <c r="H261" s="55"/>
      <c r="I261" s="55"/>
      <c r="J261" s="19"/>
      <c r="K261" s="19"/>
      <c r="L261" s="19"/>
      <c r="M261" s="19"/>
      <c r="BE261" s="14"/>
      <c r="BF261" s="15"/>
      <c r="BG261" s="21"/>
      <c r="BH261" s="41"/>
      <c r="BI261" s="12" t="s">
        <v>392</v>
      </c>
      <c r="BJ261" s="12"/>
    </row>
    <row r="262" spans="1:62" s="3" customFormat="1" ht="20.399999999999999" x14ac:dyDescent="0.3">
      <c r="A262" s="36" t="s">
        <v>139</v>
      </c>
      <c r="B262" s="37" t="s">
        <v>505</v>
      </c>
      <c r="C262" s="599" t="s">
        <v>506</v>
      </c>
      <c r="D262" s="599"/>
      <c r="E262" s="599"/>
      <c r="F262" s="38" t="s">
        <v>67</v>
      </c>
      <c r="G262" s="39" t="s">
        <v>4327</v>
      </c>
      <c r="H262" s="55"/>
      <c r="I262" s="55"/>
      <c r="J262" s="19"/>
      <c r="K262" s="19"/>
      <c r="L262" s="19"/>
      <c r="M262" s="19"/>
      <c r="BE262" s="14"/>
      <c r="BF262" s="15"/>
      <c r="BG262" s="21"/>
      <c r="BH262" s="41" t="s">
        <v>506</v>
      </c>
      <c r="BI262" s="12"/>
      <c r="BJ262" s="12"/>
    </row>
    <row r="263" spans="1:62" s="3" customFormat="1" ht="42" x14ac:dyDescent="0.3">
      <c r="A263" s="25"/>
      <c r="B263" s="26" t="s">
        <v>508</v>
      </c>
      <c r="C263" s="600" t="s">
        <v>509</v>
      </c>
      <c r="D263" s="600"/>
      <c r="E263" s="600"/>
      <c r="F263" s="27" t="s">
        <v>67</v>
      </c>
      <c r="G263" s="22" t="s">
        <v>4328</v>
      </c>
      <c r="H263" s="55"/>
      <c r="I263" s="55"/>
      <c r="J263" s="19"/>
      <c r="K263" s="19"/>
      <c r="L263" s="19"/>
      <c r="M263" s="19"/>
      <c r="BE263" s="14"/>
      <c r="BF263" s="15"/>
      <c r="BG263" s="21"/>
      <c r="BH263" s="41"/>
      <c r="BI263" s="12" t="s">
        <v>509</v>
      </c>
      <c r="BJ263" s="12"/>
    </row>
    <row r="264" spans="1:62" s="3" customFormat="1" ht="42" x14ac:dyDescent="0.3">
      <c r="A264" s="25"/>
      <c r="B264" s="26" t="s">
        <v>400</v>
      </c>
      <c r="C264" s="600" t="s">
        <v>401</v>
      </c>
      <c r="D264" s="600"/>
      <c r="E264" s="600"/>
      <c r="F264" s="27" t="s">
        <v>402</v>
      </c>
      <c r="G264" s="22" t="s">
        <v>4329</v>
      </c>
      <c r="H264" s="55"/>
      <c r="I264" s="55"/>
      <c r="J264" s="19"/>
      <c r="K264" s="19"/>
      <c r="L264" s="19"/>
      <c r="M264" s="19"/>
      <c r="BE264" s="14"/>
      <c r="BF264" s="15"/>
      <c r="BG264" s="21"/>
      <c r="BH264" s="41"/>
      <c r="BI264" s="12" t="s">
        <v>401</v>
      </c>
      <c r="BJ264" s="12"/>
    </row>
    <row r="265" spans="1:62" s="3" customFormat="1" ht="21.6" x14ac:dyDescent="0.3">
      <c r="A265" s="25"/>
      <c r="B265" s="26" t="s">
        <v>281</v>
      </c>
      <c r="C265" s="600" t="s">
        <v>282</v>
      </c>
      <c r="D265" s="600"/>
      <c r="E265" s="600"/>
      <c r="F265" s="27" t="s">
        <v>67</v>
      </c>
      <c r="G265" s="22" t="s">
        <v>4330</v>
      </c>
      <c r="H265" s="55"/>
      <c r="I265" s="55"/>
      <c r="J265" s="19"/>
      <c r="K265" s="19"/>
      <c r="L265" s="19"/>
      <c r="M265" s="19"/>
      <c r="BE265" s="14"/>
      <c r="BF265" s="15"/>
      <c r="BG265" s="21"/>
      <c r="BH265" s="41"/>
      <c r="BI265" s="12" t="s">
        <v>282</v>
      </c>
      <c r="BJ265" s="12"/>
    </row>
    <row r="266" spans="1:62" s="3" customFormat="1" ht="20.399999999999999" x14ac:dyDescent="0.3">
      <c r="A266" s="25"/>
      <c r="B266" s="26" t="s">
        <v>405</v>
      </c>
      <c r="C266" s="600" t="s">
        <v>406</v>
      </c>
      <c r="D266" s="600"/>
      <c r="E266" s="600"/>
      <c r="F266" s="27" t="s">
        <v>67</v>
      </c>
      <c r="G266" s="22" t="s">
        <v>4331</v>
      </c>
      <c r="H266" s="55"/>
      <c r="I266" s="55"/>
      <c r="J266" s="19"/>
      <c r="K266" s="19"/>
      <c r="L266" s="19"/>
      <c r="M266" s="19"/>
      <c r="BE266" s="14"/>
      <c r="BF266" s="15"/>
      <c r="BG266" s="21"/>
      <c r="BH266" s="41"/>
      <c r="BI266" s="12" t="s">
        <v>406</v>
      </c>
      <c r="BJ266" s="12"/>
    </row>
    <row r="267" spans="1:62" s="3" customFormat="1" ht="21.6" x14ac:dyDescent="0.3">
      <c r="A267" s="25"/>
      <c r="B267" s="26" t="s">
        <v>408</v>
      </c>
      <c r="C267" s="600" t="s">
        <v>409</v>
      </c>
      <c r="D267" s="600"/>
      <c r="E267" s="600"/>
      <c r="F267" s="27" t="s">
        <v>46</v>
      </c>
      <c r="G267" s="22" t="s">
        <v>4332</v>
      </c>
      <c r="H267" s="55"/>
      <c r="I267" s="55"/>
      <c r="J267" s="19"/>
      <c r="K267" s="19"/>
      <c r="L267" s="19"/>
      <c r="M267" s="19"/>
      <c r="BE267" s="14"/>
      <c r="BF267" s="15"/>
      <c r="BG267" s="21"/>
      <c r="BH267" s="41"/>
      <c r="BI267" s="12" t="s">
        <v>409</v>
      </c>
      <c r="BJ267" s="12"/>
    </row>
    <row r="268" spans="1:62" s="3" customFormat="1" ht="20.399999999999999" x14ac:dyDescent="0.3">
      <c r="A268" s="25"/>
      <c r="B268" s="26" t="s">
        <v>411</v>
      </c>
      <c r="C268" s="600" t="s">
        <v>412</v>
      </c>
      <c r="D268" s="600"/>
      <c r="E268" s="600"/>
      <c r="F268" s="27" t="s">
        <v>67</v>
      </c>
      <c r="G268" s="22" t="s">
        <v>4333</v>
      </c>
      <c r="H268" s="55"/>
      <c r="I268" s="55"/>
      <c r="J268" s="19"/>
      <c r="K268" s="19"/>
      <c r="L268" s="19"/>
      <c r="M268" s="19"/>
      <c r="BE268" s="14"/>
      <c r="BF268" s="15"/>
      <c r="BG268" s="21"/>
      <c r="BH268" s="41"/>
      <c r="BI268" s="12" t="s">
        <v>412</v>
      </c>
      <c r="BJ268" s="12"/>
    </row>
    <row r="269" spans="1:62" s="3" customFormat="1" ht="20.399999999999999" x14ac:dyDescent="0.3">
      <c r="A269" s="25"/>
      <c r="B269" s="26" t="s">
        <v>366</v>
      </c>
      <c r="C269" s="600" t="s">
        <v>367</v>
      </c>
      <c r="D269" s="600"/>
      <c r="E269" s="600"/>
      <c r="F269" s="27" t="s">
        <v>72</v>
      </c>
      <c r="G269" s="22" t="s">
        <v>4334</v>
      </c>
      <c r="H269" s="55"/>
      <c r="I269" s="55"/>
      <c r="J269" s="19"/>
      <c r="K269" s="19"/>
      <c r="L269" s="19"/>
      <c r="M269" s="19"/>
      <c r="BE269" s="14"/>
      <c r="BF269" s="15"/>
      <c r="BG269" s="21"/>
      <c r="BH269" s="41"/>
      <c r="BI269" s="12" t="s">
        <v>367</v>
      </c>
      <c r="BJ269" s="12"/>
    </row>
    <row r="270" spans="1:62" s="3" customFormat="1" ht="21.6" x14ac:dyDescent="0.3">
      <c r="A270" s="16" t="s">
        <v>2176</v>
      </c>
      <c r="B270" s="17" t="s">
        <v>517</v>
      </c>
      <c r="C270" s="568" t="s">
        <v>116</v>
      </c>
      <c r="D270" s="568"/>
      <c r="E270" s="568"/>
      <c r="F270" s="16" t="s">
        <v>67</v>
      </c>
      <c r="G270" s="18">
        <v>2.835</v>
      </c>
      <c r="H270" s="55">
        <f t="shared" si="12"/>
        <v>0</v>
      </c>
      <c r="I270" s="55">
        <f t="shared" si="13"/>
        <v>0</v>
      </c>
      <c r="J270" s="19">
        <v>0</v>
      </c>
      <c r="K270" s="19">
        <f t="shared" si="14"/>
        <v>77606.77</v>
      </c>
      <c r="L270" s="19">
        <f t="shared" si="15"/>
        <v>220015.18</v>
      </c>
      <c r="M270" s="19">
        <v>264018.21999999997</v>
      </c>
      <c r="BE270" s="14"/>
      <c r="BF270" s="15"/>
      <c r="BG270" s="21" t="s">
        <v>116</v>
      </c>
      <c r="BH270" s="41"/>
      <c r="BI270" s="12"/>
      <c r="BJ270" s="12"/>
    </row>
    <row r="271" spans="1:62" s="3" customFormat="1" ht="14.4" x14ac:dyDescent="0.3">
      <c r="A271" s="16" t="s">
        <v>2179</v>
      </c>
      <c r="B271" s="17" t="s">
        <v>582</v>
      </c>
      <c r="C271" s="568" t="s">
        <v>583</v>
      </c>
      <c r="D271" s="568"/>
      <c r="E271" s="568"/>
      <c r="F271" s="16" t="s">
        <v>67</v>
      </c>
      <c r="G271" s="30">
        <v>0.06</v>
      </c>
      <c r="H271" s="55">
        <f t="shared" ref="H271" si="16">I271/G271</f>
        <v>0</v>
      </c>
      <c r="I271" s="55">
        <f t="shared" ref="I271" si="17">J271/1.2</f>
        <v>0</v>
      </c>
      <c r="J271" s="19">
        <v>0</v>
      </c>
      <c r="K271" s="19">
        <f t="shared" ref="K271" si="18">L271/G271</f>
        <v>282863.5</v>
      </c>
      <c r="L271" s="19">
        <f t="shared" ref="L271" si="19">M271/1.2</f>
        <v>16971.810000000001</v>
      </c>
      <c r="M271" s="19">
        <v>20366.169999999998</v>
      </c>
      <c r="BE271" s="14"/>
      <c r="BF271" s="15"/>
      <c r="BG271" s="21" t="s">
        <v>583</v>
      </c>
      <c r="BH271" s="41"/>
      <c r="BI271" s="12"/>
      <c r="BJ271" s="12"/>
    </row>
    <row r="272" spans="1:62" s="287" customFormat="1" ht="20.25" customHeight="1" x14ac:dyDescent="0.3">
      <c r="A272" s="578" t="s">
        <v>57</v>
      </c>
      <c r="B272" s="579"/>
      <c r="C272" s="579"/>
      <c r="D272" s="579"/>
      <c r="E272" s="579"/>
      <c r="F272" s="579"/>
      <c r="G272" s="579"/>
      <c r="H272" s="312"/>
      <c r="I272" s="296">
        <f>SUM(I14:I271)</f>
        <v>2387414.13</v>
      </c>
      <c r="J272" s="297">
        <f>SUM(J14:J271)</f>
        <v>2864896.89</v>
      </c>
      <c r="K272" s="296"/>
      <c r="L272" s="298">
        <f>SUM(L14:L271)</f>
        <v>5309417.25</v>
      </c>
      <c r="M272" s="299">
        <f>SUM(M14:M271)</f>
        <v>6371300.6500000004</v>
      </c>
    </row>
    <row r="273" spans="1:16" s="289" customFormat="1" ht="20.25" customHeight="1" thickBot="1" x14ac:dyDescent="0.35">
      <c r="A273" s="571" t="s">
        <v>5737</v>
      </c>
      <c r="B273" s="572"/>
      <c r="C273" s="572"/>
      <c r="D273" s="572"/>
      <c r="E273" s="572"/>
      <c r="F273" s="572"/>
      <c r="G273" s="572"/>
      <c r="H273" s="288"/>
      <c r="I273" s="581">
        <f>I272+L272</f>
        <v>7696831.3799999999</v>
      </c>
      <c r="J273" s="582"/>
      <c r="K273" s="582"/>
      <c r="L273" s="582"/>
      <c r="M273" s="583"/>
    </row>
    <row r="274" spans="1:16" s="289" customFormat="1" ht="20.25" customHeight="1" thickBot="1" x14ac:dyDescent="0.35">
      <c r="A274" s="571" t="s">
        <v>5738</v>
      </c>
      <c r="B274" s="572"/>
      <c r="C274" s="572"/>
      <c r="D274" s="572"/>
      <c r="E274" s="572"/>
      <c r="F274" s="572"/>
      <c r="G274" s="572"/>
      <c r="H274" s="288"/>
      <c r="I274" s="573">
        <f>J272+M272</f>
        <v>9236197.5399999991</v>
      </c>
      <c r="J274" s="574"/>
      <c r="K274" s="574"/>
      <c r="L274" s="574"/>
      <c r="M274" s="575"/>
    </row>
    <row r="275" spans="1:16" ht="11.25" customHeight="1" x14ac:dyDescent="0.2">
      <c r="P275" s="52">
        <f>P273-P274</f>
        <v>0</v>
      </c>
    </row>
  </sheetData>
  <autoFilter ref="A11:BM274" xr:uid="{00000000-0001-0000-1D00-000000000000}"/>
  <mergeCells count="272">
    <mergeCell ref="A2:M2"/>
    <mergeCell ref="A3:M3"/>
    <mergeCell ref="A5:M5"/>
    <mergeCell ref="C9:E9"/>
    <mergeCell ref="C10:E10"/>
    <mergeCell ref="A109:G109"/>
    <mergeCell ref="A30:G30"/>
    <mergeCell ref="A12:G12"/>
    <mergeCell ref="A26:G26"/>
    <mergeCell ref="A19:G19"/>
    <mergeCell ref="A17:G17"/>
    <mergeCell ref="A15:G15"/>
    <mergeCell ref="A13:G13"/>
    <mergeCell ref="A108:E108"/>
    <mergeCell ref="A102:E102"/>
    <mergeCell ref="A96:E96"/>
    <mergeCell ref="A91:E91"/>
    <mergeCell ref="A90:E90"/>
    <mergeCell ref="A82:E82"/>
    <mergeCell ref="A65:E65"/>
    <mergeCell ref="A59:E59"/>
    <mergeCell ref="A6:M6"/>
    <mergeCell ref="C7:G7"/>
    <mergeCell ref="C16:E16"/>
    <mergeCell ref="C18:E18"/>
    <mergeCell ref="C20:E20"/>
    <mergeCell ref="C14:E14"/>
    <mergeCell ref="C27:E27"/>
    <mergeCell ref="C28:E28"/>
    <mergeCell ref="C29:E29"/>
    <mergeCell ref="C21:E21"/>
    <mergeCell ref="C22:E22"/>
    <mergeCell ref="C23:E23"/>
    <mergeCell ref="C24:E24"/>
    <mergeCell ref="C25:E25"/>
    <mergeCell ref="A31:E31"/>
    <mergeCell ref="C46:E46"/>
    <mergeCell ref="C47:E47"/>
    <mergeCell ref="C49:E49"/>
    <mergeCell ref="C50:E50"/>
    <mergeCell ref="C41:E41"/>
    <mergeCell ref="C42:E42"/>
    <mergeCell ref="C43:E43"/>
    <mergeCell ref="C44:E44"/>
    <mergeCell ref="C45:E45"/>
    <mergeCell ref="A48:E48"/>
    <mergeCell ref="C36:E36"/>
    <mergeCell ref="C37:E37"/>
    <mergeCell ref="C38:E38"/>
    <mergeCell ref="C39:E39"/>
    <mergeCell ref="C33:E33"/>
    <mergeCell ref="C34:E34"/>
    <mergeCell ref="C35:E35"/>
    <mergeCell ref="A40:E40"/>
    <mergeCell ref="A32:E32"/>
    <mergeCell ref="C56:E56"/>
    <mergeCell ref="C57:E57"/>
    <mergeCell ref="C58:E58"/>
    <mergeCell ref="C60:E60"/>
    <mergeCell ref="C51:E51"/>
    <mergeCell ref="C52:E52"/>
    <mergeCell ref="C53:E53"/>
    <mergeCell ref="C55:E55"/>
    <mergeCell ref="A54:E54"/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86:E86"/>
    <mergeCell ref="C87:E87"/>
    <mergeCell ref="C88:E88"/>
    <mergeCell ref="C89:E89"/>
    <mergeCell ref="C81:E81"/>
    <mergeCell ref="C83:E83"/>
    <mergeCell ref="C84:E84"/>
    <mergeCell ref="C85:E85"/>
    <mergeCell ref="C95:E95"/>
    <mergeCell ref="C97:E97"/>
    <mergeCell ref="C98:E98"/>
    <mergeCell ref="C99:E99"/>
    <mergeCell ref="C92:E92"/>
    <mergeCell ref="C93:E93"/>
    <mergeCell ref="C94:E94"/>
    <mergeCell ref="C104:E104"/>
    <mergeCell ref="C105:E105"/>
    <mergeCell ref="C106:E106"/>
    <mergeCell ref="C107:E107"/>
    <mergeCell ref="C100:E100"/>
    <mergeCell ref="C101:E101"/>
    <mergeCell ref="C103:E103"/>
    <mergeCell ref="C113:E113"/>
    <mergeCell ref="C114:E114"/>
    <mergeCell ref="C115:E115"/>
    <mergeCell ref="C116:E116"/>
    <mergeCell ref="C117:E117"/>
    <mergeCell ref="C111:E111"/>
    <mergeCell ref="C112:E112"/>
    <mergeCell ref="A110:E110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A128:E128"/>
    <mergeCell ref="C144:E144"/>
    <mergeCell ref="C145:E145"/>
    <mergeCell ref="C146:E146"/>
    <mergeCell ref="C138:E138"/>
    <mergeCell ref="C139:E139"/>
    <mergeCell ref="C140:E140"/>
    <mergeCell ref="C141:E141"/>
    <mergeCell ref="C142:E142"/>
    <mergeCell ref="A143:E143"/>
    <mergeCell ref="C133:E133"/>
    <mergeCell ref="C134:E134"/>
    <mergeCell ref="C135:E135"/>
    <mergeCell ref="C137:E137"/>
    <mergeCell ref="C129:E129"/>
    <mergeCell ref="C130:E130"/>
    <mergeCell ref="C131:E131"/>
    <mergeCell ref="C132:E132"/>
    <mergeCell ref="A136:E136"/>
    <mergeCell ref="C152:E152"/>
    <mergeCell ref="C153:E153"/>
    <mergeCell ref="C154:E154"/>
    <mergeCell ref="C156:E156"/>
    <mergeCell ref="C147:E147"/>
    <mergeCell ref="C149:E149"/>
    <mergeCell ref="C150:E150"/>
    <mergeCell ref="C151:E151"/>
    <mergeCell ref="A155:E155"/>
    <mergeCell ref="A148:E148"/>
    <mergeCell ref="C161:E161"/>
    <mergeCell ref="C163:E163"/>
    <mergeCell ref="C164:E164"/>
    <mergeCell ref="C165:E165"/>
    <mergeCell ref="C158:E158"/>
    <mergeCell ref="C159:E159"/>
    <mergeCell ref="C160:E160"/>
    <mergeCell ref="A162:E162"/>
    <mergeCell ref="A157:E157"/>
    <mergeCell ref="C171:E171"/>
    <mergeCell ref="C173:E173"/>
    <mergeCell ref="C174:E174"/>
    <mergeCell ref="C168:E168"/>
    <mergeCell ref="C169:E169"/>
    <mergeCell ref="C170:E170"/>
    <mergeCell ref="A172:E172"/>
    <mergeCell ref="A167:E167"/>
    <mergeCell ref="A166:E166"/>
    <mergeCell ref="C179:E179"/>
    <mergeCell ref="C180:E180"/>
    <mergeCell ref="C181:E181"/>
    <mergeCell ref="C182:E182"/>
    <mergeCell ref="C183:E183"/>
    <mergeCell ref="C175:E175"/>
    <mergeCell ref="C176:E176"/>
    <mergeCell ref="A178:E178"/>
    <mergeCell ref="A177:E177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199:E199"/>
    <mergeCell ref="C200:E200"/>
    <mergeCell ref="C201:E201"/>
    <mergeCell ref="C203:E203"/>
    <mergeCell ref="C194:E194"/>
    <mergeCell ref="C196:E196"/>
    <mergeCell ref="C197:E197"/>
    <mergeCell ref="C198:E198"/>
    <mergeCell ref="A202:E202"/>
    <mergeCell ref="A195:E195"/>
    <mergeCell ref="C208:E208"/>
    <mergeCell ref="C209:E209"/>
    <mergeCell ref="C210:E210"/>
    <mergeCell ref="C211:E211"/>
    <mergeCell ref="C212:E212"/>
    <mergeCell ref="C204:E204"/>
    <mergeCell ref="C205:E205"/>
    <mergeCell ref="C206:E206"/>
    <mergeCell ref="A207:E207"/>
    <mergeCell ref="C218:E218"/>
    <mergeCell ref="C219:E219"/>
    <mergeCell ref="C220:E220"/>
    <mergeCell ref="C213:E213"/>
    <mergeCell ref="C215:E215"/>
    <mergeCell ref="C217:E217"/>
    <mergeCell ref="A221:E221"/>
    <mergeCell ref="A216:E216"/>
    <mergeCell ref="A214:E214"/>
    <mergeCell ref="A231:E231"/>
    <mergeCell ref="C227:E227"/>
    <mergeCell ref="C228:E228"/>
    <mergeCell ref="C229:E229"/>
    <mergeCell ref="C230:E230"/>
    <mergeCell ref="C222:E222"/>
    <mergeCell ref="C223:E223"/>
    <mergeCell ref="C224:E224"/>
    <mergeCell ref="A226:E226"/>
    <mergeCell ref="A225:E225"/>
    <mergeCell ref="C240:E240"/>
    <mergeCell ref="C241:E241"/>
    <mergeCell ref="C242:E242"/>
    <mergeCell ref="C243:E243"/>
    <mergeCell ref="C244:E244"/>
    <mergeCell ref="C235:E235"/>
    <mergeCell ref="C238:E238"/>
    <mergeCell ref="C239:E239"/>
    <mergeCell ref="C232:E232"/>
    <mergeCell ref="C233:E233"/>
    <mergeCell ref="C234:E234"/>
    <mergeCell ref="A237:E237"/>
    <mergeCell ref="A236:E236"/>
    <mergeCell ref="C250:E250"/>
    <mergeCell ref="C251:E251"/>
    <mergeCell ref="C252:E252"/>
    <mergeCell ref="C253:E253"/>
    <mergeCell ref="A254:E254"/>
    <mergeCell ref="C245:E245"/>
    <mergeCell ref="C246:E246"/>
    <mergeCell ref="C247:E247"/>
    <mergeCell ref="C248:E248"/>
    <mergeCell ref="C249:E249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I273:M273"/>
    <mergeCell ref="A274:G274"/>
    <mergeCell ref="I274:M274"/>
    <mergeCell ref="C270:E270"/>
    <mergeCell ref="C271:E271"/>
    <mergeCell ref="A272:G272"/>
    <mergeCell ref="A273:G273"/>
    <mergeCell ref="C265:E265"/>
    <mergeCell ref="C266:E266"/>
    <mergeCell ref="C267:E267"/>
    <mergeCell ref="C268:E268"/>
    <mergeCell ref="C269:E26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40">
    <tabColor theme="7" tint="0.79998168889431442"/>
    <pageSetUpPr fitToPage="1"/>
  </sheetPr>
  <dimension ref="A1:BN89"/>
  <sheetViews>
    <sheetView topLeftCell="A83" workbookViewId="0">
      <selection activeCell="H14" sqref="H14:M8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6.88671875" style="1" customWidth="1"/>
    <col min="4" max="4" width="14.33203125" style="1" customWidth="1"/>
    <col min="5" max="5" width="18.88671875" style="1" customWidth="1"/>
    <col min="6" max="7" width="10.6640625" style="1" customWidth="1"/>
    <col min="8" max="8" width="18" style="52" customWidth="1"/>
    <col min="9" max="13" width="25.6640625" style="52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66" width="11.44140625" style="1" bestFit="1" customWidth="1"/>
    <col min="67" max="16384" width="9.109375" style="1"/>
  </cols>
  <sheetData>
    <row r="1" spans="1:60" s="3" customFormat="1" ht="14.4" x14ac:dyDescent="0.3">
      <c r="A1" s="78" t="s">
        <v>5561</v>
      </c>
      <c r="B1" s="4"/>
      <c r="C1" s="4"/>
      <c r="D1" s="4"/>
      <c r="E1" s="4"/>
      <c r="F1" s="4"/>
      <c r="G1" s="4"/>
      <c r="H1" s="52"/>
      <c r="I1" s="52"/>
      <c r="J1" s="52"/>
      <c r="K1" s="87"/>
      <c r="L1" s="87"/>
      <c r="M1" s="52"/>
    </row>
    <row r="2" spans="1:60" s="3" customFormat="1" ht="40.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60" s="3" customFormat="1" ht="14.4" x14ac:dyDescent="0.3">
      <c r="A5" s="588" t="s">
        <v>1334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1334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60" s="3" customFormat="1" ht="14.4" x14ac:dyDescent="0.3">
      <c r="A7" s="4"/>
      <c r="B7" s="8" t="s">
        <v>5</v>
      </c>
      <c r="C7" s="577" t="s">
        <v>1335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60" s="3" customFormat="1" ht="15" thickBot="1" x14ac:dyDescent="0.35">
      <c r="A8" s="13"/>
      <c r="H8" s="54"/>
      <c r="I8" s="54"/>
      <c r="J8" s="54"/>
      <c r="K8" s="54"/>
      <c r="L8" s="54"/>
      <c r="M8" s="54"/>
    </row>
    <row r="9" spans="1:60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60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60" s="3" customFormat="1" ht="15" customHeight="1" x14ac:dyDescent="0.3">
      <c r="A11" s="601" t="s">
        <v>968</v>
      </c>
      <c r="B11" s="602"/>
      <c r="C11" s="602"/>
      <c r="D11" s="602"/>
      <c r="E11" s="602"/>
      <c r="F11" s="602"/>
      <c r="G11" s="602"/>
      <c r="H11" s="82"/>
      <c r="I11" s="82"/>
      <c r="J11" s="82"/>
      <c r="K11" s="82"/>
      <c r="L11" s="82"/>
      <c r="M11" s="83"/>
      <c r="BE11" s="14" t="s">
        <v>968</v>
      </c>
    </row>
    <row r="12" spans="1:60" s="3" customFormat="1" ht="30" customHeight="1" x14ac:dyDescent="0.3">
      <c r="A12" s="603" t="s">
        <v>1336</v>
      </c>
      <c r="B12" s="604"/>
      <c r="C12" s="604"/>
      <c r="D12" s="604"/>
      <c r="E12" s="604"/>
      <c r="F12" s="604"/>
      <c r="G12" s="604"/>
      <c r="H12" s="98"/>
      <c r="I12" s="98"/>
      <c r="J12" s="98"/>
      <c r="K12" s="98"/>
      <c r="L12" s="98"/>
      <c r="M12" s="99"/>
      <c r="BE12" s="14"/>
      <c r="BF12" s="15" t="s">
        <v>1336</v>
      </c>
    </row>
    <row r="13" spans="1:60" s="3" customFormat="1" ht="21.6" x14ac:dyDescent="0.3">
      <c r="A13" s="16" t="s">
        <v>15</v>
      </c>
      <c r="B13" s="17" t="s">
        <v>378</v>
      </c>
      <c r="C13" s="568" t="s">
        <v>379</v>
      </c>
      <c r="D13" s="568"/>
      <c r="E13" s="568"/>
      <c r="F13" s="16" t="s">
        <v>67</v>
      </c>
      <c r="G13" s="30">
        <v>34.630000000000003</v>
      </c>
      <c r="H13" s="55">
        <f>I13/G13</f>
        <v>62900.02</v>
      </c>
      <c r="I13" s="55">
        <f>J13/1.2</f>
        <v>2178227.81</v>
      </c>
      <c r="J13" s="19">
        <v>2613873.37</v>
      </c>
      <c r="K13" s="20">
        <f>L13/G13</f>
        <v>85002.45</v>
      </c>
      <c r="L13" s="20">
        <f>M13/1.2</f>
        <v>2943634.84</v>
      </c>
      <c r="M13" s="19">
        <v>3532361.81</v>
      </c>
      <c r="BE13" s="14"/>
      <c r="BF13" s="15"/>
      <c r="BG13" s="21" t="s">
        <v>379</v>
      </c>
    </row>
    <row r="14" spans="1:60" s="3" customFormat="1" ht="20.399999999999999" x14ac:dyDescent="0.3">
      <c r="A14" s="25"/>
      <c r="B14" s="26" t="s">
        <v>380</v>
      </c>
      <c r="C14" s="600" t="s">
        <v>381</v>
      </c>
      <c r="D14" s="600"/>
      <c r="E14" s="600"/>
      <c r="F14" s="27" t="s">
        <v>46</v>
      </c>
      <c r="G14" s="22" t="s">
        <v>1337</v>
      </c>
      <c r="H14" s="55"/>
      <c r="I14" s="55"/>
      <c r="J14" s="19"/>
      <c r="K14" s="20"/>
      <c r="L14" s="20"/>
      <c r="M14" s="19"/>
      <c r="BE14" s="14"/>
      <c r="BF14" s="15"/>
      <c r="BG14" s="21"/>
      <c r="BH14" s="12" t="s">
        <v>381</v>
      </c>
    </row>
    <row r="15" spans="1:60" s="3" customFormat="1" ht="20.399999999999999" x14ac:dyDescent="0.3">
      <c r="A15" s="25"/>
      <c r="B15" s="26" t="s">
        <v>383</v>
      </c>
      <c r="C15" s="600" t="s">
        <v>384</v>
      </c>
      <c r="D15" s="600"/>
      <c r="E15" s="600"/>
      <c r="F15" s="27" t="s">
        <v>72</v>
      </c>
      <c r="G15" s="22" t="s">
        <v>1338</v>
      </c>
      <c r="H15" s="55"/>
      <c r="I15" s="55"/>
      <c r="J15" s="19"/>
      <c r="K15" s="20"/>
      <c r="L15" s="20"/>
      <c r="M15" s="19"/>
      <c r="BE15" s="14"/>
      <c r="BF15" s="15"/>
      <c r="BG15" s="21"/>
      <c r="BH15" s="12" t="s">
        <v>384</v>
      </c>
    </row>
    <row r="16" spans="1:60" s="3" customFormat="1" ht="20.399999999999999" x14ac:dyDescent="0.3">
      <c r="A16" s="25"/>
      <c r="B16" s="26" t="s">
        <v>273</v>
      </c>
      <c r="C16" s="600" t="s">
        <v>274</v>
      </c>
      <c r="D16" s="600"/>
      <c r="E16" s="600"/>
      <c r="F16" s="27" t="s">
        <v>67</v>
      </c>
      <c r="G16" s="22" t="s">
        <v>1339</v>
      </c>
      <c r="H16" s="55"/>
      <c r="I16" s="55"/>
      <c r="J16" s="19"/>
      <c r="K16" s="20"/>
      <c r="L16" s="20"/>
      <c r="M16" s="19"/>
      <c r="BE16" s="14"/>
      <c r="BF16" s="15"/>
      <c r="BG16" s="21"/>
      <c r="BH16" s="12" t="s">
        <v>274</v>
      </c>
    </row>
    <row r="17" spans="1:62" s="3" customFormat="1" ht="20.399999999999999" x14ac:dyDescent="0.3">
      <c r="A17" s="25"/>
      <c r="B17" s="26" t="s">
        <v>387</v>
      </c>
      <c r="C17" s="600" t="s">
        <v>388</v>
      </c>
      <c r="D17" s="600"/>
      <c r="E17" s="600"/>
      <c r="F17" s="27" t="s">
        <v>72</v>
      </c>
      <c r="G17" s="22" t="s">
        <v>1340</v>
      </c>
      <c r="H17" s="55"/>
      <c r="I17" s="55"/>
      <c r="J17" s="19"/>
      <c r="K17" s="20"/>
      <c r="L17" s="20"/>
      <c r="M17" s="19"/>
      <c r="BE17" s="14"/>
      <c r="BF17" s="15"/>
      <c r="BG17" s="21"/>
      <c r="BH17" s="12" t="s">
        <v>388</v>
      </c>
    </row>
    <row r="18" spans="1:62" s="3" customFormat="1" ht="20.399999999999999" x14ac:dyDescent="0.3">
      <c r="A18" s="25"/>
      <c r="B18" s="26" t="s">
        <v>73</v>
      </c>
      <c r="C18" s="600" t="s">
        <v>74</v>
      </c>
      <c r="D18" s="600"/>
      <c r="E18" s="600"/>
      <c r="F18" s="27" t="s">
        <v>67</v>
      </c>
      <c r="G18" s="22" t="s">
        <v>1341</v>
      </c>
      <c r="H18" s="55"/>
      <c r="I18" s="55"/>
      <c r="J18" s="19"/>
      <c r="K18" s="20"/>
      <c r="L18" s="20"/>
      <c r="M18" s="19"/>
      <c r="BE18" s="14"/>
      <c r="BF18" s="15"/>
      <c r="BG18" s="21"/>
      <c r="BH18" s="12" t="s">
        <v>74</v>
      </c>
    </row>
    <row r="19" spans="1:62" s="3" customFormat="1" ht="20.399999999999999" x14ac:dyDescent="0.3">
      <c r="A19" s="25"/>
      <c r="B19" s="26" t="s">
        <v>391</v>
      </c>
      <c r="C19" s="600" t="s">
        <v>392</v>
      </c>
      <c r="D19" s="600"/>
      <c r="E19" s="600"/>
      <c r="F19" s="27" t="s">
        <v>67</v>
      </c>
      <c r="G19" s="22" t="s">
        <v>1342</v>
      </c>
      <c r="H19" s="55"/>
      <c r="I19" s="55"/>
      <c r="J19" s="19"/>
      <c r="K19" s="20"/>
      <c r="L19" s="20"/>
      <c r="M19" s="19"/>
      <c r="BE19" s="14"/>
      <c r="BF19" s="15"/>
      <c r="BG19" s="21"/>
      <c r="BH19" s="12" t="s">
        <v>392</v>
      </c>
    </row>
    <row r="20" spans="1:62" s="3" customFormat="1" ht="20.399999999999999" x14ac:dyDescent="0.3">
      <c r="A20" s="36" t="s">
        <v>139</v>
      </c>
      <c r="B20" s="37" t="s">
        <v>394</v>
      </c>
      <c r="C20" s="599" t="s">
        <v>395</v>
      </c>
      <c r="D20" s="599"/>
      <c r="E20" s="599"/>
      <c r="F20" s="38" t="s">
        <v>67</v>
      </c>
      <c r="G20" s="39" t="s">
        <v>1343</v>
      </c>
      <c r="H20" s="55"/>
      <c r="I20" s="55"/>
      <c r="J20" s="19"/>
      <c r="K20" s="20"/>
      <c r="L20" s="20"/>
      <c r="M20" s="19"/>
      <c r="BE20" s="14"/>
      <c r="BF20" s="15"/>
      <c r="BG20" s="21"/>
      <c r="BH20" s="12"/>
      <c r="BI20" s="41" t="s">
        <v>395</v>
      </c>
    </row>
    <row r="21" spans="1:62" s="3" customFormat="1" ht="31.8" x14ac:dyDescent="0.3">
      <c r="A21" s="25"/>
      <c r="B21" s="26" t="s">
        <v>397</v>
      </c>
      <c r="C21" s="600" t="s">
        <v>398</v>
      </c>
      <c r="D21" s="600"/>
      <c r="E21" s="600"/>
      <c r="F21" s="27" t="s">
        <v>67</v>
      </c>
      <c r="G21" s="22" t="s">
        <v>1344</v>
      </c>
      <c r="H21" s="55"/>
      <c r="I21" s="55"/>
      <c r="J21" s="19"/>
      <c r="K21" s="20"/>
      <c r="L21" s="20"/>
      <c r="M21" s="19"/>
      <c r="BE21" s="14"/>
      <c r="BF21" s="15"/>
      <c r="BG21" s="21"/>
      <c r="BH21" s="12" t="s">
        <v>398</v>
      </c>
      <c r="BI21" s="41"/>
    </row>
    <row r="22" spans="1:62" s="3" customFormat="1" ht="42" x14ac:dyDescent="0.3">
      <c r="A22" s="25"/>
      <c r="B22" s="26" t="s">
        <v>400</v>
      </c>
      <c r="C22" s="600" t="s">
        <v>401</v>
      </c>
      <c r="D22" s="600"/>
      <c r="E22" s="600"/>
      <c r="F22" s="27" t="s">
        <v>402</v>
      </c>
      <c r="G22" s="22" t="s">
        <v>1345</v>
      </c>
      <c r="H22" s="55"/>
      <c r="I22" s="55"/>
      <c r="J22" s="19"/>
      <c r="K22" s="20"/>
      <c r="L22" s="20"/>
      <c r="M22" s="19"/>
      <c r="BE22" s="14"/>
      <c r="BF22" s="15"/>
      <c r="BG22" s="21"/>
      <c r="BH22" s="12" t="s">
        <v>401</v>
      </c>
      <c r="BI22" s="41"/>
    </row>
    <row r="23" spans="1:62" s="3" customFormat="1" ht="21.6" x14ac:dyDescent="0.3">
      <c r="A23" s="25"/>
      <c r="B23" s="26" t="s">
        <v>281</v>
      </c>
      <c r="C23" s="600" t="s">
        <v>282</v>
      </c>
      <c r="D23" s="600"/>
      <c r="E23" s="600"/>
      <c r="F23" s="27" t="s">
        <v>67</v>
      </c>
      <c r="G23" s="22" t="s">
        <v>1346</v>
      </c>
      <c r="H23" s="55"/>
      <c r="I23" s="55"/>
      <c r="J23" s="19"/>
      <c r="K23" s="20"/>
      <c r="L23" s="20"/>
      <c r="M23" s="19"/>
      <c r="BE23" s="14"/>
      <c r="BF23" s="15"/>
      <c r="BG23" s="21"/>
      <c r="BH23" s="12" t="s">
        <v>282</v>
      </c>
      <c r="BI23" s="41"/>
    </row>
    <row r="24" spans="1:62" s="3" customFormat="1" ht="20.399999999999999" x14ac:dyDescent="0.3">
      <c r="A24" s="25"/>
      <c r="B24" s="26" t="s">
        <v>405</v>
      </c>
      <c r="C24" s="600" t="s">
        <v>406</v>
      </c>
      <c r="D24" s="600"/>
      <c r="E24" s="600"/>
      <c r="F24" s="27" t="s">
        <v>67</v>
      </c>
      <c r="G24" s="22" t="s">
        <v>1347</v>
      </c>
      <c r="H24" s="55"/>
      <c r="I24" s="55"/>
      <c r="J24" s="19"/>
      <c r="K24" s="20"/>
      <c r="L24" s="20"/>
      <c r="M24" s="19"/>
      <c r="BE24" s="14"/>
      <c r="BF24" s="15"/>
      <c r="BG24" s="21"/>
      <c r="BH24" s="12" t="s">
        <v>406</v>
      </c>
      <c r="BI24" s="41"/>
    </row>
    <row r="25" spans="1:62" s="3" customFormat="1" ht="21.6" x14ac:dyDescent="0.3">
      <c r="A25" s="25"/>
      <c r="B25" s="26" t="s">
        <v>408</v>
      </c>
      <c r="C25" s="600" t="s">
        <v>409</v>
      </c>
      <c r="D25" s="600"/>
      <c r="E25" s="600"/>
      <c r="F25" s="27" t="s">
        <v>46</v>
      </c>
      <c r="G25" s="22" t="s">
        <v>1348</v>
      </c>
      <c r="H25" s="55"/>
      <c r="I25" s="55"/>
      <c r="J25" s="19"/>
      <c r="K25" s="20"/>
      <c r="L25" s="20"/>
      <c r="M25" s="19"/>
      <c r="BE25" s="14"/>
      <c r="BF25" s="15"/>
      <c r="BG25" s="21"/>
      <c r="BH25" s="12" t="s">
        <v>409</v>
      </c>
      <c r="BI25" s="41"/>
    </row>
    <row r="26" spans="1:62" s="3" customFormat="1" ht="20.399999999999999" x14ac:dyDescent="0.3">
      <c r="A26" s="25"/>
      <c r="B26" s="26" t="s">
        <v>411</v>
      </c>
      <c r="C26" s="600" t="s">
        <v>412</v>
      </c>
      <c r="D26" s="600"/>
      <c r="E26" s="600"/>
      <c r="F26" s="27" t="s">
        <v>67</v>
      </c>
      <c r="G26" s="22" t="s">
        <v>1349</v>
      </c>
      <c r="H26" s="55"/>
      <c r="I26" s="55"/>
      <c r="J26" s="19"/>
      <c r="K26" s="20"/>
      <c r="L26" s="20"/>
      <c r="M26" s="19"/>
      <c r="BE26" s="14"/>
      <c r="BF26" s="15"/>
      <c r="BG26" s="21"/>
      <c r="BH26" s="12" t="s">
        <v>412</v>
      </c>
      <c r="BI26" s="41"/>
    </row>
    <row r="27" spans="1:62" s="3" customFormat="1" ht="20.399999999999999" x14ac:dyDescent="0.3">
      <c r="A27" s="25"/>
      <c r="B27" s="26" t="s">
        <v>366</v>
      </c>
      <c r="C27" s="600" t="s">
        <v>367</v>
      </c>
      <c r="D27" s="600"/>
      <c r="E27" s="600"/>
      <c r="F27" s="27" t="s">
        <v>72</v>
      </c>
      <c r="G27" s="22" t="s">
        <v>1350</v>
      </c>
      <c r="H27" s="55"/>
      <c r="I27" s="55"/>
      <c r="J27" s="19"/>
      <c r="K27" s="20"/>
      <c r="L27" s="20"/>
      <c r="M27" s="19"/>
      <c r="BE27" s="14"/>
      <c r="BF27" s="15"/>
      <c r="BG27" s="21"/>
      <c r="BH27" s="12" t="s">
        <v>367</v>
      </c>
      <c r="BI27" s="41"/>
    </row>
    <row r="28" spans="1:62" s="3" customFormat="1" ht="21.6" x14ac:dyDescent="0.3">
      <c r="A28" s="25" t="s">
        <v>126</v>
      </c>
      <c r="B28" s="26" t="s">
        <v>415</v>
      </c>
      <c r="C28" s="600" t="s">
        <v>416</v>
      </c>
      <c r="D28" s="600"/>
      <c r="E28" s="600"/>
      <c r="F28" s="27" t="s">
        <v>67</v>
      </c>
      <c r="G28" s="22" t="s">
        <v>1343</v>
      </c>
      <c r="H28" s="55"/>
      <c r="I28" s="55"/>
      <c r="J28" s="19"/>
      <c r="K28" s="20"/>
      <c r="L28" s="20"/>
      <c r="M28" s="19"/>
      <c r="BE28" s="14"/>
      <c r="BF28" s="15"/>
      <c r="BG28" s="21"/>
      <c r="BH28" s="12"/>
      <c r="BI28" s="41"/>
      <c r="BJ28" s="12" t="s">
        <v>416</v>
      </c>
    </row>
    <row r="29" spans="1:62" s="3" customFormat="1" ht="15" customHeight="1" x14ac:dyDescent="0.3">
      <c r="A29" s="603" t="s">
        <v>1351</v>
      </c>
      <c r="B29" s="604"/>
      <c r="C29" s="604"/>
      <c r="D29" s="604"/>
      <c r="E29" s="604"/>
      <c r="F29" s="604"/>
      <c r="G29" s="604"/>
      <c r="H29" s="436"/>
      <c r="I29" s="436"/>
      <c r="J29" s="437"/>
      <c r="K29" s="438"/>
      <c r="L29" s="438"/>
      <c r="M29" s="437"/>
      <c r="BE29" s="14"/>
      <c r="BF29" s="15" t="s">
        <v>1351</v>
      </c>
      <c r="BG29" s="21"/>
      <c r="BH29" s="12"/>
      <c r="BI29" s="41"/>
      <c r="BJ29" s="12"/>
    </row>
    <row r="30" spans="1:62" s="3" customFormat="1" ht="15" customHeight="1" x14ac:dyDescent="0.3">
      <c r="A30" s="603" t="s">
        <v>1352</v>
      </c>
      <c r="B30" s="604"/>
      <c r="C30" s="604"/>
      <c r="D30" s="604"/>
      <c r="E30" s="604"/>
      <c r="F30" s="604"/>
      <c r="G30" s="604"/>
      <c r="H30" s="436"/>
      <c r="I30" s="436"/>
      <c r="J30" s="437"/>
      <c r="K30" s="438"/>
      <c r="L30" s="438"/>
      <c r="M30" s="437"/>
      <c r="BE30" s="14"/>
      <c r="BF30" s="15" t="s">
        <v>1352</v>
      </c>
      <c r="BG30" s="21"/>
      <c r="BH30" s="12"/>
      <c r="BI30" s="41"/>
      <c r="BJ30" s="12"/>
    </row>
    <row r="31" spans="1:62" s="3" customFormat="1" ht="31.8" x14ac:dyDescent="0.3">
      <c r="A31" s="16" t="s">
        <v>20</v>
      </c>
      <c r="B31" s="17" t="s">
        <v>546</v>
      </c>
      <c r="C31" s="568" t="s">
        <v>547</v>
      </c>
      <c r="D31" s="568"/>
      <c r="E31" s="568"/>
      <c r="F31" s="16" t="s">
        <v>67</v>
      </c>
      <c r="G31" s="30">
        <v>9.91</v>
      </c>
      <c r="H31" s="55">
        <f t="shared" ref="H31:H73" si="0">I31/G31</f>
        <v>55321.47</v>
      </c>
      <c r="I31" s="55">
        <f t="shared" ref="I31:I73" si="1">J31/1.2</f>
        <v>548235.80000000005</v>
      </c>
      <c r="J31" s="19">
        <v>657882.96</v>
      </c>
      <c r="K31" s="20">
        <f t="shared" ref="K31:K73" si="2">L31/G31</f>
        <v>907.07</v>
      </c>
      <c r="L31" s="20">
        <f t="shared" ref="L31:L73" si="3">M31/1.2</f>
        <v>8989.06</v>
      </c>
      <c r="M31" s="19">
        <v>10786.87</v>
      </c>
      <c r="BE31" s="14"/>
      <c r="BF31" s="15"/>
      <c r="BG31" s="21" t="s">
        <v>547</v>
      </c>
      <c r="BH31" s="12"/>
      <c r="BI31" s="41"/>
      <c r="BJ31" s="12"/>
    </row>
    <row r="32" spans="1:62" s="3" customFormat="1" ht="20.399999999999999" x14ac:dyDescent="0.3">
      <c r="A32" s="25"/>
      <c r="B32" s="26" t="s">
        <v>380</v>
      </c>
      <c r="C32" s="600" t="s">
        <v>381</v>
      </c>
      <c r="D32" s="600"/>
      <c r="E32" s="600"/>
      <c r="F32" s="27" t="s">
        <v>46</v>
      </c>
      <c r="G32" s="22" t="s">
        <v>1353</v>
      </c>
      <c r="H32" s="55"/>
      <c r="I32" s="55"/>
      <c r="J32" s="19"/>
      <c r="K32" s="20"/>
      <c r="L32" s="20"/>
      <c r="M32" s="19"/>
      <c r="BE32" s="14"/>
      <c r="BF32" s="15"/>
      <c r="BG32" s="21"/>
      <c r="BH32" s="12" t="s">
        <v>381</v>
      </c>
      <c r="BI32" s="41"/>
      <c r="BJ32" s="12"/>
    </row>
    <row r="33" spans="1:62" s="3" customFormat="1" ht="20.399999999999999" x14ac:dyDescent="0.3">
      <c r="A33" s="25"/>
      <c r="B33" s="26" t="s">
        <v>383</v>
      </c>
      <c r="C33" s="600" t="s">
        <v>384</v>
      </c>
      <c r="D33" s="600"/>
      <c r="E33" s="600"/>
      <c r="F33" s="27" t="s">
        <v>72</v>
      </c>
      <c r="G33" s="22" t="s">
        <v>1354</v>
      </c>
      <c r="H33" s="55"/>
      <c r="I33" s="55"/>
      <c r="J33" s="19"/>
      <c r="K33" s="20"/>
      <c r="L33" s="20"/>
      <c r="M33" s="19"/>
      <c r="BE33" s="14"/>
      <c r="BF33" s="15"/>
      <c r="BG33" s="21"/>
      <c r="BH33" s="12" t="s">
        <v>384</v>
      </c>
      <c r="BI33" s="41"/>
      <c r="BJ33" s="12"/>
    </row>
    <row r="34" spans="1:62" s="3" customFormat="1" ht="20.399999999999999" x14ac:dyDescent="0.3">
      <c r="A34" s="25"/>
      <c r="B34" s="26" t="s">
        <v>500</v>
      </c>
      <c r="C34" s="600" t="s">
        <v>501</v>
      </c>
      <c r="D34" s="600"/>
      <c r="E34" s="600"/>
      <c r="F34" s="27" t="s">
        <v>72</v>
      </c>
      <c r="G34" s="22" t="s">
        <v>1355</v>
      </c>
      <c r="H34" s="55"/>
      <c r="I34" s="55"/>
      <c r="J34" s="19"/>
      <c r="K34" s="20"/>
      <c r="L34" s="20"/>
      <c r="M34" s="19"/>
      <c r="BE34" s="14"/>
      <c r="BF34" s="15"/>
      <c r="BG34" s="21"/>
      <c r="BH34" s="12" t="s">
        <v>501</v>
      </c>
      <c r="BI34" s="41"/>
      <c r="BJ34" s="12"/>
    </row>
    <row r="35" spans="1:62" s="3" customFormat="1" ht="20.399999999999999" x14ac:dyDescent="0.3">
      <c r="A35" s="36" t="s">
        <v>75</v>
      </c>
      <c r="B35" s="37" t="s">
        <v>387</v>
      </c>
      <c r="C35" s="599" t="s">
        <v>388</v>
      </c>
      <c r="D35" s="599"/>
      <c r="E35" s="599"/>
      <c r="F35" s="38" t="s">
        <v>72</v>
      </c>
      <c r="G35" s="39" t="s">
        <v>33</v>
      </c>
      <c r="H35" s="55"/>
      <c r="I35" s="55"/>
      <c r="J35" s="19"/>
      <c r="K35" s="20"/>
      <c r="L35" s="20"/>
      <c r="M35" s="19"/>
      <c r="BE35" s="14"/>
      <c r="BF35" s="15"/>
      <c r="BG35" s="21"/>
      <c r="BH35" s="12"/>
      <c r="BI35" s="41" t="s">
        <v>388</v>
      </c>
      <c r="BJ35" s="12"/>
    </row>
    <row r="36" spans="1:62" s="3" customFormat="1" ht="20.399999999999999" x14ac:dyDescent="0.3">
      <c r="A36" s="25"/>
      <c r="B36" s="26" t="s">
        <v>73</v>
      </c>
      <c r="C36" s="600" t="s">
        <v>74</v>
      </c>
      <c r="D36" s="600"/>
      <c r="E36" s="600"/>
      <c r="F36" s="27" t="s">
        <v>67</v>
      </c>
      <c r="G36" s="22" t="s">
        <v>1356</v>
      </c>
      <c r="H36" s="55"/>
      <c r="I36" s="55"/>
      <c r="J36" s="19"/>
      <c r="K36" s="20"/>
      <c r="L36" s="20"/>
      <c r="M36" s="19"/>
      <c r="BE36" s="14"/>
      <c r="BF36" s="15"/>
      <c r="BG36" s="21"/>
      <c r="BH36" s="12" t="s">
        <v>74</v>
      </c>
      <c r="BI36" s="41"/>
      <c r="BJ36" s="12"/>
    </row>
    <row r="37" spans="1:62" s="3" customFormat="1" ht="20.399999999999999" x14ac:dyDescent="0.3">
      <c r="A37" s="25"/>
      <c r="B37" s="26" t="s">
        <v>391</v>
      </c>
      <c r="C37" s="600" t="s">
        <v>392</v>
      </c>
      <c r="D37" s="600"/>
      <c r="E37" s="600"/>
      <c r="F37" s="27" t="s">
        <v>67</v>
      </c>
      <c r="G37" s="22" t="s">
        <v>1357</v>
      </c>
      <c r="H37" s="55"/>
      <c r="I37" s="55"/>
      <c r="J37" s="19"/>
      <c r="K37" s="20"/>
      <c r="L37" s="20"/>
      <c r="M37" s="19"/>
      <c r="BE37" s="14"/>
      <c r="BF37" s="15"/>
      <c r="BG37" s="21"/>
      <c r="BH37" s="12" t="s">
        <v>392</v>
      </c>
      <c r="BI37" s="41"/>
      <c r="BJ37" s="12"/>
    </row>
    <row r="38" spans="1:62" s="3" customFormat="1" ht="20.399999999999999" x14ac:dyDescent="0.3">
      <c r="A38" s="36" t="s">
        <v>139</v>
      </c>
      <c r="B38" s="37" t="s">
        <v>505</v>
      </c>
      <c r="C38" s="599" t="s">
        <v>553</v>
      </c>
      <c r="D38" s="599"/>
      <c r="E38" s="599"/>
      <c r="F38" s="38" t="s">
        <v>67</v>
      </c>
      <c r="G38" s="39" t="s">
        <v>1358</v>
      </c>
      <c r="H38" s="55"/>
      <c r="I38" s="55"/>
      <c r="J38" s="19"/>
      <c r="K38" s="20"/>
      <c r="L38" s="20"/>
      <c r="M38" s="19"/>
      <c r="BE38" s="14"/>
      <c r="BF38" s="15"/>
      <c r="BG38" s="21"/>
      <c r="BH38" s="12"/>
      <c r="BI38" s="41" t="s">
        <v>553</v>
      </c>
      <c r="BJ38" s="12"/>
    </row>
    <row r="39" spans="1:62" s="3" customFormat="1" ht="42" x14ac:dyDescent="0.3">
      <c r="A39" s="25"/>
      <c r="B39" s="26" t="s">
        <v>508</v>
      </c>
      <c r="C39" s="600" t="s">
        <v>509</v>
      </c>
      <c r="D39" s="600"/>
      <c r="E39" s="600"/>
      <c r="F39" s="27" t="s">
        <v>67</v>
      </c>
      <c r="G39" s="22" t="s">
        <v>1359</v>
      </c>
      <c r="H39" s="55"/>
      <c r="I39" s="55"/>
      <c r="J39" s="19"/>
      <c r="K39" s="20"/>
      <c r="L39" s="20"/>
      <c r="M39" s="19"/>
      <c r="BE39" s="14"/>
      <c r="BF39" s="15"/>
      <c r="BG39" s="21"/>
      <c r="BH39" s="12" t="s">
        <v>509</v>
      </c>
      <c r="BI39" s="41"/>
      <c r="BJ39" s="12"/>
    </row>
    <row r="40" spans="1:62" s="3" customFormat="1" ht="42" x14ac:dyDescent="0.3">
      <c r="A40" s="25"/>
      <c r="B40" s="26" t="s">
        <v>400</v>
      </c>
      <c r="C40" s="600" t="s">
        <v>401</v>
      </c>
      <c r="D40" s="600"/>
      <c r="E40" s="600"/>
      <c r="F40" s="27" t="s">
        <v>402</v>
      </c>
      <c r="G40" s="22" t="s">
        <v>1360</v>
      </c>
      <c r="H40" s="55"/>
      <c r="I40" s="55"/>
      <c r="J40" s="19"/>
      <c r="K40" s="20"/>
      <c r="L40" s="20"/>
      <c r="M40" s="19"/>
      <c r="BE40" s="14"/>
      <c r="BF40" s="15"/>
      <c r="BG40" s="21"/>
      <c r="BH40" s="12" t="s">
        <v>401</v>
      </c>
      <c r="BI40" s="41"/>
      <c r="BJ40" s="12"/>
    </row>
    <row r="41" spans="1:62" s="3" customFormat="1" ht="21.6" x14ac:dyDescent="0.3">
      <c r="A41" s="25"/>
      <c r="B41" s="26" t="s">
        <v>281</v>
      </c>
      <c r="C41" s="600" t="s">
        <v>282</v>
      </c>
      <c r="D41" s="600"/>
      <c r="E41" s="600"/>
      <c r="F41" s="27" t="s">
        <v>67</v>
      </c>
      <c r="G41" s="22" t="s">
        <v>1361</v>
      </c>
      <c r="H41" s="55"/>
      <c r="I41" s="55"/>
      <c r="J41" s="19"/>
      <c r="K41" s="20"/>
      <c r="L41" s="20"/>
      <c r="M41" s="19"/>
      <c r="BE41" s="14"/>
      <c r="BF41" s="15"/>
      <c r="BG41" s="21"/>
      <c r="BH41" s="12" t="s">
        <v>282</v>
      </c>
      <c r="BI41" s="41"/>
      <c r="BJ41" s="12"/>
    </row>
    <row r="42" spans="1:62" s="3" customFormat="1" ht="20.399999999999999" x14ac:dyDescent="0.3">
      <c r="A42" s="25"/>
      <c r="B42" s="26" t="s">
        <v>405</v>
      </c>
      <c r="C42" s="600" t="s">
        <v>406</v>
      </c>
      <c r="D42" s="600"/>
      <c r="E42" s="600"/>
      <c r="F42" s="27" t="s">
        <v>67</v>
      </c>
      <c r="G42" s="22" t="s">
        <v>1362</v>
      </c>
      <c r="H42" s="55"/>
      <c r="I42" s="55"/>
      <c r="J42" s="19"/>
      <c r="K42" s="20"/>
      <c r="L42" s="20"/>
      <c r="M42" s="19"/>
      <c r="BE42" s="14"/>
      <c r="BF42" s="15"/>
      <c r="BG42" s="21"/>
      <c r="BH42" s="12" t="s">
        <v>406</v>
      </c>
      <c r="BI42" s="41"/>
      <c r="BJ42" s="12"/>
    </row>
    <row r="43" spans="1:62" s="3" customFormat="1" ht="21.6" x14ac:dyDescent="0.3">
      <c r="A43" s="25"/>
      <c r="B43" s="26" t="s">
        <v>408</v>
      </c>
      <c r="C43" s="600" t="s">
        <v>409</v>
      </c>
      <c r="D43" s="600"/>
      <c r="E43" s="600"/>
      <c r="F43" s="27" t="s">
        <v>46</v>
      </c>
      <c r="G43" s="22" t="s">
        <v>1363</v>
      </c>
      <c r="H43" s="55"/>
      <c r="I43" s="55"/>
      <c r="J43" s="19"/>
      <c r="K43" s="20"/>
      <c r="L43" s="20"/>
      <c r="M43" s="19"/>
      <c r="BE43" s="14"/>
      <c r="BF43" s="15"/>
      <c r="BG43" s="21"/>
      <c r="BH43" s="12" t="s">
        <v>409</v>
      </c>
      <c r="BI43" s="41"/>
      <c r="BJ43" s="12"/>
    </row>
    <row r="44" spans="1:62" s="3" customFormat="1" ht="20.399999999999999" x14ac:dyDescent="0.3">
      <c r="A44" s="25"/>
      <c r="B44" s="26" t="s">
        <v>411</v>
      </c>
      <c r="C44" s="600" t="s">
        <v>412</v>
      </c>
      <c r="D44" s="600"/>
      <c r="E44" s="600"/>
      <c r="F44" s="27" t="s">
        <v>67</v>
      </c>
      <c r="G44" s="22" t="s">
        <v>1364</v>
      </c>
      <c r="H44" s="55"/>
      <c r="I44" s="55"/>
      <c r="J44" s="19"/>
      <c r="K44" s="20"/>
      <c r="L44" s="20"/>
      <c r="M44" s="19"/>
      <c r="BE44" s="14"/>
      <c r="BF44" s="15"/>
      <c r="BG44" s="21"/>
      <c r="BH44" s="12" t="s">
        <v>412</v>
      </c>
      <c r="BI44" s="41"/>
      <c r="BJ44" s="12"/>
    </row>
    <row r="45" spans="1:62" s="3" customFormat="1" ht="20.399999999999999" x14ac:dyDescent="0.3">
      <c r="A45" s="25"/>
      <c r="B45" s="26" t="s">
        <v>366</v>
      </c>
      <c r="C45" s="600" t="s">
        <v>367</v>
      </c>
      <c r="D45" s="600"/>
      <c r="E45" s="600"/>
      <c r="F45" s="27" t="s">
        <v>72</v>
      </c>
      <c r="G45" s="22" t="s">
        <v>1365</v>
      </c>
      <c r="H45" s="55"/>
      <c r="I45" s="55"/>
      <c r="J45" s="19"/>
      <c r="K45" s="20"/>
      <c r="L45" s="20"/>
      <c r="M45" s="19"/>
      <c r="BE45" s="14"/>
      <c r="BF45" s="15"/>
      <c r="BG45" s="21"/>
      <c r="BH45" s="12" t="s">
        <v>367</v>
      </c>
      <c r="BI45" s="41"/>
      <c r="BJ45" s="12"/>
    </row>
    <row r="46" spans="1:62" s="3" customFormat="1" ht="24.75" customHeight="1" x14ac:dyDescent="0.3">
      <c r="A46" s="603" t="s">
        <v>1014</v>
      </c>
      <c r="B46" s="604"/>
      <c r="C46" s="604"/>
      <c r="D46" s="604"/>
      <c r="E46" s="604"/>
      <c r="F46" s="604"/>
      <c r="G46" s="604"/>
      <c r="H46" s="436"/>
      <c r="I46" s="436"/>
      <c r="J46" s="437"/>
      <c r="K46" s="438"/>
      <c r="L46" s="438"/>
      <c r="M46" s="437"/>
      <c r="BE46" s="14"/>
      <c r="BF46" s="15" t="s">
        <v>1014</v>
      </c>
      <c r="BG46" s="21"/>
      <c r="BH46" s="12"/>
      <c r="BI46" s="41"/>
      <c r="BJ46" s="12"/>
    </row>
    <row r="47" spans="1:62" s="3" customFormat="1" ht="21.6" x14ac:dyDescent="0.3">
      <c r="A47" s="16" t="s">
        <v>22</v>
      </c>
      <c r="B47" s="17" t="s">
        <v>448</v>
      </c>
      <c r="C47" s="568" t="s">
        <v>449</v>
      </c>
      <c r="D47" s="568"/>
      <c r="E47" s="568"/>
      <c r="F47" s="16" t="s">
        <v>325</v>
      </c>
      <c r="G47" s="24">
        <v>7.2</v>
      </c>
      <c r="H47" s="55">
        <f t="shared" si="0"/>
        <v>5116.3999999999996</v>
      </c>
      <c r="I47" s="55">
        <f t="shared" si="1"/>
        <v>36838.11</v>
      </c>
      <c r="J47" s="19">
        <v>44205.73</v>
      </c>
      <c r="K47" s="20">
        <f t="shared" si="2"/>
        <v>122927.95</v>
      </c>
      <c r="L47" s="20">
        <f t="shared" si="3"/>
        <v>885081.21</v>
      </c>
      <c r="M47" s="19">
        <v>1062097.45</v>
      </c>
      <c r="BE47" s="14"/>
      <c r="BF47" s="15"/>
      <c r="BG47" s="21" t="s">
        <v>449</v>
      </c>
      <c r="BH47" s="12"/>
      <c r="BI47" s="41"/>
      <c r="BJ47" s="12"/>
    </row>
    <row r="48" spans="1:62" s="3" customFormat="1" ht="31.8" x14ac:dyDescent="0.3">
      <c r="A48" s="25"/>
      <c r="B48" s="26" t="s">
        <v>450</v>
      </c>
      <c r="C48" s="600" t="s">
        <v>451</v>
      </c>
      <c r="D48" s="600"/>
      <c r="E48" s="600"/>
      <c r="F48" s="27" t="s">
        <v>67</v>
      </c>
      <c r="G48" s="22" t="s">
        <v>1366</v>
      </c>
      <c r="H48" s="55"/>
      <c r="I48" s="55"/>
      <c r="J48" s="19"/>
      <c r="K48" s="20"/>
      <c r="L48" s="20"/>
      <c r="M48" s="19"/>
      <c r="BE48" s="14"/>
      <c r="BF48" s="15"/>
      <c r="BG48" s="21"/>
      <c r="BH48" s="12" t="s">
        <v>451</v>
      </c>
      <c r="BI48" s="41"/>
      <c r="BJ48" s="12"/>
    </row>
    <row r="49" spans="1:62" s="3" customFormat="1" ht="20.399999999999999" x14ac:dyDescent="0.3">
      <c r="A49" s="25"/>
      <c r="B49" s="26" t="s">
        <v>366</v>
      </c>
      <c r="C49" s="600" t="s">
        <v>367</v>
      </c>
      <c r="D49" s="600"/>
      <c r="E49" s="600"/>
      <c r="F49" s="27" t="s">
        <v>72</v>
      </c>
      <c r="G49" s="22" t="s">
        <v>1367</v>
      </c>
      <c r="H49" s="55"/>
      <c r="I49" s="55"/>
      <c r="J49" s="19"/>
      <c r="K49" s="20"/>
      <c r="L49" s="20"/>
      <c r="M49" s="19"/>
      <c r="BE49" s="14"/>
      <c r="BF49" s="15"/>
      <c r="BG49" s="21"/>
      <c r="BH49" s="12" t="s">
        <v>367</v>
      </c>
      <c r="BI49" s="41"/>
      <c r="BJ49" s="12"/>
    </row>
    <row r="50" spans="1:62" s="3" customFormat="1" ht="31.8" x14ac:dyDescent="0.3">
      <c r="A50" s="25" t="s">
        <v>126</v>
      </c>
      <c r="B50" s="26" t="s">
        <v>454</v>
      </c>
      <c r="C50" s="600" t="s">
        <v>451</v>
      </c>
      <c r="D50" s="600"/>
      <c r="E50" s="600"/>
      <c r="F50" s="27" t="s">
        <v>67</v>
      </c>
      <c r="G50" s="22" t="s">
        <v>1368</v>
      </c>
      <c r="H50" s="55"/>
      <c r="I50" s="55"/>
      <c r="J50" s="19"/>
      <c r="K50" s="20"/>
      <c r="L50" s="20"/>
      <c r="M50" s="19"/>
      <c r="BE50" s="14"/>
      <c r="BF50" s="15"/>
      <c r="BG50" s="21"/>
      <c r="BH50" s="12"/>
      <c r="BI50" s="41"/>
      <c r="BJ50" s="12" t="s">
        <v>451</v>
      </c>
    </row>
    <row r="51" spans="1:62" s="3" customFormat="1" ht="21.6" x14ac:dyDescent="0.3">
      <c r="A51" s="25" t="s">
        <v>126</v>
      </c>
      <c r="B51" s="26" t="s">
        <v>456</v>
      </c>
      <c r="C51" s="600" t="s">
        <v>457</v>
      </c>
      <c r="D51" s="600"/>
      <c r="E51" s="600"/>
      <c r="F51" s="27" t="s">
        <v>72</v>
      </c>
      <c r="G51" s="22" t="s">
        <v>1369</v>
      </c>
      <c r="H51" s="55"/>
      <c r="I51" s="55"/>
      <c r="J51" s="19"/>
      <c r="K51" s="20"/>
      <c r="L51" s="20"/>
      <c r="M51" s="19"/>
      <c r="BE51" s="14"/>
      <c r="BF51" s="15"/>
      <c r="BG51" s="21"/>
      <c r="BH51" s="12"/>
      <c r="BI51" s="41"/>
      <c r="BJ51" s="12" t="s">
        <v>457</v>
      </c>
    </row>
    <row r="52" spans="1:62" s="3" customFormat="1" ht="15" customHeight="1" x14ac:dyDescent="0.3">
      <c r="A52" s="603" t="s">
        <v>1019</v>
      </c>
      <c r="B52" s="604"/>
      <c r="C52" s="604"/>
      <c r="D52" s="604"/>
      <c r="E52" s="604"/>
      <c r="F52" s="604"/>
      <c r="G52" s="604"/>
      <c r="H52" s="436"/>
      <c r="I52" s="436"/>
      <c r="J52" s="437"/>
      <c r="K52" s="438"/>
      <c r="L52" s="438"/>
      <c r="M52" s="437"/>
      <c r="BE52" s="14"/>
      <c r="BF52" s="15" t="s">
        <v>1019</v>
      </c>
      <c r="BG52" s="21"/>
      <c r="BH52" s="12"/>
      <c r="BI52" s="41"/>
      <c r="BJ52" s="12"/>
    </row>
    <row r="53" spans="1:62" s="3" customFormat="1" ht="21.6" x14ac:dyDescent="0.3">
      <c r="A53" s="16" t="s">
        <v>27</v>
      </c>
      <c r="B53" s="17" t="s">
        <v>460</v>
      </c>
      <c r="C53" s="568" t="s">
        <v>461</v>
      </c>
      <c r="D53" s="568"/>
      <c r="E53" s="568"/>
      <c r="F53" s="16" t="s">
        <v>154</v>
      </c>
      <c r="G53" s="23">
        <v>72</v>
      </c>
      <c r="H53" s="55">
        <f t="shared" si="0"/>
        <v>1739.61</v>
      </c>
      <c r="I53" s="55">
        <f t="shared" si="1"/>
        <v>125251.63</v>
      </c>
      <c r="J53" s="19">
        <v>150301.96</v>
      </c>
      <c r="K53" s="20">
        <f t="shared" si="2"/>
        <v>100.15</v>
      </c>
      <c r="L53" s="20">
        <f t="shared" si="3"/>
        <v>7210.63</v>
      </c>
      <c r="M53" s="19">
        <v>8652.75</v>
      </c>
      <c r="BE53" s="14"/>
      <c r="BF53" s="15"/>
      <c r="BG53" s="21" t="s">
        <v>461</v>
      </c>
      <c r="BH53" s="12"/>
      <c r="BI53" s="41"/>
      <c r="BJ53" s="12"/>
    </row>
    <row r="54" spans="1:62" s="3" customFormat="1" ht="20.399999999999999" x14ac:dyDescent="0.3">
      <c r="A54" s="36" t="s">
        <v>139</v>
      </c>
      <c r="B54" s="37" t="s">
        <v>462</v>
      </c>
      <c r="C54" s="599" t="s">
        <v>463</v>
      </c>
      <c r="D54" s="599"/>
      <c r="E54" s="599"/>
      <c r="F54" s="38" t="s">
        <v>72</v>
      </c>
      <c r="G54" s="39" t="s">
        <v>1370</v>
      </c>
      <c r="H54" s="55"/>
      <c r="I54" s="55"/>
      <c r="J54" s="19"/>
      <c r="K54" s="20"/>
      <c r="L54" s="20"/>
      <c r="M54" s="19"/>
      <c r="BE54" s="14"/>
      <c r="BF54" s="15"/>
      <c r="BG54" s="21"/>
      <c r="BH54" s="12"/>
      <c r="BI54" s="41" t="s">
        <v>463</v>
      </c>
      <c r="BJ54" s="12"/>
    </row>
    <row r="55" spans="1:62" s="3" customFormat="1" ht="20.399999999999999" x14ac:dyDescent="0.3">
      <c r="A55" s="25" t="s">
        <v>126</v>
      </c>
      <c r="B55" s="26" t="s">
        <v>465</v>
      </c>
      <c r="C55" s="600" t="s">
        <v>463</v>
      </c>
      <c r="D55" s="600"/>
      <c r="E55" s="600"/>
      <c r="F55" s="27" t="s">
        <v>67</v>
      </c>
      <c r="G55" s="22" t="s">
        <v>1371</v>
      </c>
      <c r="H55" s="55"/>
      <c r="I55" s="55"/>
      <c r="J55" s="19"/>
      <c r="K55" s="20"/>
      <c r="L55" s="20"/>
      <c r="M55" s="19"/>
      <c r="BE55" s="14"/>
      <c r="BF55" s="15"/>
      <c r="BG55" s="21"/>
      <c r="BH55" s="12"/>
      <c r="BI55" s="41"/>
      <c r="BJ55" s="12" t="s">
        <v>463</v>
      </c>
    </row>
    <row r="56" spans="1:62" s="3" customFormat="1" ht="31.8" x14ac:dyDescent="0.3">
      <c r="A56" s="16" t="s">
        <v>35</v>
      </c>
      <c r="B56" s="17" t="s">
        <v>467</v>
      </c>
      <c r="C56" s="568" t="s">
        <v>468</v>
      </c>
      <c r="D56" s="568"/>
      <c r="E56" s="568"/>
      <c r="F56" s="16" t="s">
        <v>325</v>
      </c>
      <c r="G56" s="30">
        <v>0.72</v>
      </c>
      <c r="H56" s="55">
        <f t="shared" si="0"/>
        <v>9675.01</v>
      </c>
      <c r="I56" s="55">
        <f t="shared" si="1"/>
        <v>6966.01</v>
      </c>
      <c r="J56" s="19">
        <v>8359.2099999999991</v>
      </c>
      <c r="K56" s="20">
        <f t="shared" si="2"/>
        <v>2281.15</v>
      </c>
      <c r="L56" s="20">
        <f t="shared" si="3"/>
        <v>1642.43</v>
      </c>
      <c r="M56" s="19">
        <v>1970.91</v>
      </c>
      <c r="BE56" s="14"/>
      <c r="BF56" s="15"/>
      <c r="BG56" s="21" t="s">
        <v>468</v>
      </c>
      <c r="BH56" s="12"/>
      <c r="BI56" s="41"/>
      <c r="BJ56" s="12"/>
    </row>
    <row r="57" spans="1:62" s="3" customFormat="1" ht="20.399999999999999" x14ac:dyDescent="0.3">
      <c r="A57" s="25"/>
      <c r="B57" s="26" t="s">
        <v>335</v>
      </c>
      <c r="C57" s="600" t="s">
        <v>336</v>
      </c>
      <c r="D57" s="600"/>
      <c r="E57" s="600"/>
      <c r="F57" s="27" t="s">
        <v>72</v>
      </c>
      <c r="G57" s="22" t="s">
        <v>1372</v>
      </c>
      <c r="H57" s="55"/>
      <c r="I57" s="55"/>
      <c r="J57" s="19"/>
      <c r="K57" s="20"/>
      <c r="L57" s="20"/>
      <c r="M57" s="19"/>
      <c r="BE57" s="14"/>
      <c r="BF57" s="15"/>
      <c r="BG57" s="21"/>
      <c r="BH57" s="12" t="s">
        <v>336</v>
      </c>
      <c r="BI57" s="41"/>
      <c r="BJ57" s="12"/>
    </row>
    <row r="58" spans="1:62" s="3" customFormat="1" ht="20.399999999999999" x14ac:dyDescent="0.3">
      <c r="A58" s="25"/>
      <c r="B58" s="26" t="s">
        <v>349</v>
      </c>
      <c r="C58" s="600" t="s">
        <v>350</v>
      </c>
      <c r="D58" s="600"/>
      <c r="E58" s="600"/>
      <c r="F58" s="27" t="s">
        <v>72</v>
      </c>
      <c r="G58" s="22" t="s">
        <v>1373</v>
      </c>
      <c r="H58" s="55"/>
      <c r="I58" s="55"/>
      <c r="J58" s="19"/>
      <c r="K58" s="20"/>
      <c r="L58" s="20"/>
      <c r="M58" s="19"/>
      <c r="BE58" s="14"/>
      <c r="BF58" s="15"/>
      <c r="BG58" s="21"/>
      <c r="BH58" s="12" t="s">
        <v>350</v>
      </c>
      <c r="BI58" s="41"/>
      <c r="BJ58" s="12"/>
    </row>
    <row r="59" spans="1:62" s="3" customFormat="1" ht="15" customHeight="1" x14ac:dyDescent="0.3">
      <c r="A59" s="603" t="s">
        <v>1022</v>
      </c>
      <c r="B59" s="604"/>
      <c r="C59" s="604"/>
      <c r="D59" s="604"/>
      <c r="E59" s="604"/>
      <c r="F59" s="604"/>
      <c r="G59" s="604"/>
      <c r="H59" s="436"/>
      <c r="I59" s="436"/>
      <c r="J59" s="437"/>
      <c r="K59" s="438"/>
      <c r="L59" s="438"/>
      <c r="M59" s="437"/>
      <c r="BE59" s="14"/>
      <c r="BF59" s="15" t="s">
        <v>1022</v>
      </c>
      <c r="BG59" s="21"/>
      <c r="BH59" s="12"/>
      <c r="BI59" s="41"/>
      <c r="BJ59" s="12"/>
    </row>
    <row r="60" spans="1:62" s="3" customFormat="1" ht="14.4" x14ac:dyDescent="0.3">
      <c r="A60" s="16" t="s">
        <v>40</v>
      </c>
      <c r="B60" s="17" t="s">
        <v>472</v>
      </c>
      <c r="C60" s="568" t="s">
        <v>473</v>
      </c>
      <c r="D60" s="568"/>
      <c r="E60" s="568"/>
      <c r="F60" s="16" t="s">
        <v>154</v>
      </c>
      <c r="G60" s="23">
        <v>72</v>
      </c>
      <c r="H60" s="55">
        <f t="shared" si="0"/>
        <v>77.92</v>
      </c>
      <c r="I60" s="55">
        <f t="shared" si="1"/>
        <v>5610.22</v>
      </c>
      <c r="J60" s="19">
        <v>6732.26</v>
      </c>
      <c r="K60" s="20">
        <f t="shared" si="2"/>
        <v>0</v>
      </c>
      <c r="L60" s="20">
        <f t="shared" si="3"/>
        <v>0</v>
      </c>
      <c r="M60" s="19">
        <v>0</v>
      </c>
      <c r="BE60" s="14"/>
      <c r="BF60" s="15"/>
      <c r="BG60" s="21" t="s">
        <v>473</v>
      </c>
      <c r="BH60" s="12"/>
      <c r="BI60" s="41"/>
      <c r="BJ60" s="12"/>
    </row>
    <row r="61" spans="1:62" s="3" customFormat="1" ht="24.75" customHeight="1" x14ac:dyDescent="0.3">
      <c r="A61" s="603" t="s">
        <v>1023</v>
      </c>
      <c r="B61" s="604"/>
      <c r="C61" s="604"/>
      <c r="D61" s="604"/>
      <c r="E61" s="604"/>
      <c r="F61" s="604"/>
      <c r="G61" s="604"/>
      <c r="H61" s="436"/>
      <c r="I61" s="436"/>
      <c r="J61" s="437"/>
      <c r="K61" s="438"/>
      <c r="L61" s="438"/>
      <c r="M61" s="437"/>
      <c r="BE61" s="14"/>
      <c r="BF61" s="15" t="s">
        <v>1023</v>
      </c>
      <c r="BG61" s="21"/>
      <c r="BH61" s="12"/>
      <c r="BI61" s="41"/>
      <c r="BJ61" s="12"/>
    </row>
    <row r="62" spans="1:62" s="3" customFormat="1" ht="21.6" x14ac:dyDescent="0.3">
      <c r="A62" s="16" t="s">
        <v>47</v>
      </c>
      <c r="B62" s="17" t="s">
        <v>448</v>
      </c>
      <c r="C62" s="568" t="s">
        <v>449</v>
      </c>
      <c r="D62" s="568"/>
      <c r="E62" s="568"/>
      <c r="F62" s="16" t="s">
        <v>325</v>
      </c>
      <c r="G62" s="30">
        <v>0.72</v>
      </c>
      <c r="H62" s="55">
        <f t="shared" si="0"/>
        <v>5116.3900000000003</v>
      </c>
      <c r="I62" s="55">
        <f t="shared" si="1"/>
        <v>3683.8</v>
      </c>
      <c r="J62" s="19">
        <v>4420.5600000000004</v>
      </c>
      <c r="K62" s="20">
        <f t="shared" si="2"/>
        <v>122927.94</v>
      </c>
      <c r="L62" s="20">
        <f t="shared" si="3"/>
        <v>88508.12</v>
      </c>
      <c r="M62" s="19">
        <v>106209.74</v>
      </c>
      <c r="BE62" s="14"/>
      <c r="BF62" s="15"/>
      <c r="BG62" s="21" t="s">
        <v>449</v>
      </c>
      <c r="BH62" s="12"/>
      <c r="BI62" s="41"/>
      <c r="BJ62" s="12"/>
    </row>
    <row r="63" spans="1:62" s="3" customFormat="1" ht="31.8" x14ac:dyDescent="0.3">
      <c r="A63" s="25"/>
      <c r="B63" s="26" t="s">
        <v>450</v>
      </c>
      <c r="C63" s="600" t="s">
        <v>451</v>
      </c>
      <c r="D63" s="600"/>
      <c r="E63" s="600"/>
      <c r="F63" s="27" t="s">
        <v>67</v>
      </c>
      <c r="G63" s="22" t="s">
        <v>1374</v>
      </c>
      <c r="H63" s="55"/>
      <c r="I63" s="55"/>
      <c r="J63" s="19"/>
      <c r="K63" s="20"/>
      <c r="L63" s="20"/>
      <c r="M63" s="19"/>
      <c r="BE63" s="14"/>
      <c r="BF63" s="15"/>
      <c r="BG63" s="21"/>
      <c r="BH63" s="12" t="s">
        <v>451</v>
      </c>
      <c r="BI63" s="41"/>
      <c r="BJ63" s="12"/>
    </row>
    <row r="64" spans="1:62" s="3" customFormat="1" ht="20.399999999999999" x14ac:dyDescent="0.3">
      <c r="A64" s="25"/>
      <c r="B64" s="26" t="s">
        <v>366</v>
      </c>
      <c r="C64" s="600" t="s">
        <v>367</v>
      </c>
      <c r="D64" s="600"/>
      <c r="E64" s="600"/>
      <c r="F64" s="27" t="s">
        <v>72</v>
      </c>
      <c r="G64" s="22" t="s">
        <v>1375</v>
      </c>
      <c r="H64" s="55"/>
      <c r="I64" s="55"/>
      <c r="J64" s="19"/>
      <c r="K64" s="20"/>
      <c r="L64" s="20"/>
      <c r="M64" s="19"/>
      <c r="BE64" s="14"/>
      <c r="BF64" s="15"/>
      <c r="BG64" s="21"/>
      <c r="BH64" s="12" t="s">
        <v>367</v>
      </c>
      <c r="BI64" s="41"/>
      <c r="BJ64" s="12"/>
    </row>
    <row r="65" spans="1:62" s="3" customFormat="1" ht="31.8" x14ac:dyDescent="0.3">
      <c r="A65" s="25" t="s">
        <v>126</v>
      </c>
      <c r="B65" s="26" t="s">
        <v>454</v>
      </c>
      <c r="C65" s="600" t="s">
        <v>451</v>
      </c>
      <c r="D65" s="600"/>
      <c r="E65" s="600"/>
      <c r="F65" s="27" t="s">
        <v>67</v>
      </c>
      <c r="G65" s="22" t="s">
        <v>1376</v>
      </c>
      <c r="H65" s="55"/>
      <c r="I65" s="55"/>
      <c r="J65" s="19"/>
      <c r="K65" s="20"/>
      <c r="L65" s="20"/>
      <c r="M65" s="19"/>
      <c r="BE65" s="14"/>
      <c r="BF65" s="15"/>
      <c r="BG65" s="21"/>
      <c r="BH65" s="12"/>
      <c r="BI65" s="41"/>
      <c r="BJ65" s="12" t="s">
        <v>451</v>
      </c>
    </row>
    <row r="66" spans="1:62" s="3" customFormat="1" ht="21.6" x14ac:dyDescent="0.3">
      <c r="A66" s="25" t="s">
        <v>126</v>
      </c>
      <c r="B66" s="26" t="s">
        <v>456</v>
      </c>
      <c r="C66" s="600" t="s">
        <v>457</v>
      </c>
      <c r="D66" s="600"/>
      <c r="E66" s="600"/>
      <c r="F66" s="27" t="s">
        <v>72</v>
      </c>
      <c r="G66" s="22" t="s">
        <v>1373</v>
      </c>
      <c r="H66" s="55"/>
      <c r="I66" s="55"/>
      <c r="J66" s="19"/>
      <c r="K66" s="20"/>
      <c r="L66" s="20"/>
      <c r="M66" s="19"/>
      <c r="BE66" s="14"/>
      <c r="BF66" s="15"/>
      <c r="BG66" s="21"/>
      <c r="BH66" s="12"/>
      <c r="BI66" s="41"/>
      <c r="BJ66" s="12" t="s">
        <v>457</v>
      </c>
    </row>
    <row r="67" spans="1:62" s="3" customFormat="1" ht="15" customHeight="1" x14ac:dyDescent="0.3">
      <c r="A67" s="603" t="s">
        <v>1028</v>
      </c>
      <c r="B67" s="604"/>
      <c r="C67" s="604"/>
      <c r="D67" s="604"/>
      <c r="E67" s="604"/>
      <c r="F67" s="604"/>
      <c r="G67" s="604"/>
      <c r="H67" s="436"/>
      <c r="I67" s="436"/>
      <c r="J67" s="437"/>
      <c r="K67" s="438"/>
      <c r="L67" s="438"/>
      <c r="M67" s="437"/>
      <c r="BE67" s="14"/>
      <c r="BF67" s="15" t="s">
        <v>1028</v>
      </c>
      <c r="BG67" s="21"/>
      <c r="BH67" s="12"/>
      <c r="BI67" s="41"/>
      <c r="BJ67" s="12"/>
    </row>
    <row r="68" spans="1:62" s="3" customFormat="1" ht="31.8" x14ac:dyDescent="0.3">
      <c r="A68" s="16" t="s">
        <v>52</v>
      </c>
      <c r="B68" s="17" t="s">
        <v>467</v>
      </c>
      <c r="C68" s="568" t="s">
        <v>468</v>
      </c>
      <c r="D68" s="568"/>
      <c r="E68" s="568"/>
      <c r="F68" s="16" t="s">
        <v>325</v>
      </c>
      <c r="G68" s="24">
        <v>7.2</v>
      </c>
      <c r="H68" s="55">
        <f t="shared" si="0"/>
        <v>9675.02</v>
      </c>
      <c r="I68" s="55">
        <f t="shared" si="1"/>
        <v>69660.13</v>
      </c>
      <c r="J68" s="19">
        <v>83592.149999999994</v>
      </c>
      <c r="K68" s="20">
        <f t="shared" si="2"/>
        <v>2281.15</v>
      </c>
      <c r="L68" s="20">
        <f t="shared" si="3"/>
        <v>16424.3</v>
      </c>
      <c r="M68" s="19">
        <v>19709.16</v>
      </c>
      <c r="BE68" s="14"/>
      <c r="BF68" s="15"/>
      <c r="BG68" s="21" t="s">
        <v>468</v>
      </c>
      <c r="BH68" s="12"/>
      <c r="BI68" s="41"/>
      <c r="BJ68" s="12"/>
    </row>
    <row r="69" spans="1:62" s="3" customFormat="1" ht="20.399999999999999" x14ac:dyDescent="0.3">
      <c r="A69" s="25"/>
      <c r="B69" s="26" t="s">
        <v>335</v>
      </c>
      <c r="C69" s="600" t="s">
        <v>336</v>
      </c>
      <c r="D69" s="600"/>
      <c r="E69" s="600"/>
      <c r="F69" s="27" t="s">
        <v>72</v>
      </c>
      <c r="G69" s="22" t="s">
        <v>1377</v>
      </c>
      <c r="H69" s="55"/>
      <c r="I69" s="55"/>
      <c r="J69" s="19"/>
      <c r="K69" s="20"/>
      <c r="L69" s="20"/>
      <c r="M69" s="19"/>
      <c r="BE69" s="14"/>
      <c r="BF69" s="15"/>
      <c r="BG69" s="21"/>
      <c r="BH69" s="12" t="s">
        <v>336</v>
      </c>
      <c r="BI69" s="41"/>
      <c r="BJ69" s="12"/>
    </row>
    <row r="70" spans="1:62" s="3" customFormat="1" ht="20.399999999999999" x14ac:dyDescent="0.3">
      <c r="A70" s="25"/>
      <c r="B70" s="26" t="s">
        <v>349</v>
      </c>
      <c r="C70" s="600" t="s">
        <v>350</v>
      </c>
      <c r="D70" s="600"/>
      <c r="E70" s="600"/>
      <c r="F70" s="27" t="s">
        <v>72</v>
      </c>
      <c r="G70" s="22" t="s">
        <v>1369</v>
      </c>
      <c r="H70" s="55"/>
      <c r="I70" s="55"/>
      <c r="J70" s="19"/>
      <c r="K70" s="20"/>
      <c r="L70" s="20"/>
      <c r="M70" s="19"/>
      <c r="BE70" s="14"/>
      <c r="BF70" s="15"/>
      <c r="BG70" s="21"/>
      <c r="BH70" s="12" t="s">
        <v>350</v>
      </c>
      <c r="BI70" s="41"/>
      <c r="BJ70" s="12"/>
    </row>
    <row r="71" spans="1:62" s="3" customFormat="1" ht="15" customHeight="1" x14ac:dyDescent="0.3">
      <c r="A71" s="603" t="s">
        <v>1030</v>
      </c>
      <c r="B71" s="604"/>
      <c r="C71" s="604"/>
      <c r="D71" s="604"/>
      <c r="E71" s="604"/>
      <c r="F71" s="604"/>
      <c r="G71" s="604"/>
      <c r="H71" s="436"/>
      <c r="I71" s="436"/>
      <c r="J71" s="437"/>
      <c r="K71" s="438"/>
      <c r="L71" s="438"/>
      <c r="M71" s="437"/>
      <c r="BE71" s="14"/>
      <c r="BF71" s="15" t="s">
        <v>1030</v>
      </c>
      <c r="BG71" s="21"/>
      <c r="BH71" s="12"/>
      <c r="BI71" s="41"/>
      <c r="BJ71" s="12"/>
    </row>
    <row r="72" spans="1:62" s="3" customFormat="1" ht="15" customHeight="1" x14ac:dyDescent="0.3">
      <c r="A72" s="603" t="s">
        <v>1031</v>
      </c>
      <c r="B72" s="604"/>
      <c r="C72" s="604"/>
      <c r="D72" s="604"/>
      <c r="E72" s="604"/>
      <c r="F72" s="604"/>
      <c r="G72" s="604"/>
      <c r="H72" s="436"/>
      <c r="I72" s="436"/>
      <c r="J72" s="437"/>
      <c r="K72" s="438"/>
      <c r="L72" s="438"/>
      <c r="M72" s="437"/>
      <c r="BE72" s="14"/>
      <c r="BF72" s="15" t="s">
        <v>1031</v>
      </c>
      <c r="BG72" s="21"/>
      <c r="BH72" s="12"/>
      <c r="BI72" s="41"/>
      <c r="BJ72" s="12"/>
    </row>
    <row r="73" spans="1:62" s="3" customFormat="1" ht="42" x14ac:dyDescent="0.3">
      <c r="A73" s="16" t="s">
        <v>55</v>
      </c>
      <c r="B73" s="17" t="s">
        <v>482</v>
      </c>
      <c r="C73" s="568" t="s">
        <v>483</v>
      </c>
      <c r="D73" s="568"/>
      <c r="E73" s="568"/>
      <c r="F73" s="16" t="s">
        <v>325</v>
      </c>
      <c r="G73" s="24">
        <v>7.2</v>
      </c>
      <c r="H73" s="55">
        <f t="shared" si="0"/>
        <v>2803.21</v>
      </c>
      <c r="I73" s="55">
        <f t="shared" si="1"/>
        <v>20183.14</v>
      </c>
      <c r="J73" s="19">
        <v>24219.77</v>
      </c>
      <c r="K73" s="20">
        <f t="shared" si="2"/>
        <v>76263.12</v>
      </c>
      <c r="L73" s="20">
        <f t="shared" si="3"/>
        <v>549094.49</v>
      </c>
      <c r="M73" s="19">
        <v>658913.39</v>
      </c>
      <c r="BE73" s="14"/>
      <c r="BF73" s="15"/>
      <c r="BG73" s="21" t="s">
        <v>483</v>
      </c>
      <c r="BH73" s="12"/>
      <c r="BI73" s="41"/>
      <c r="BJ73" s="12"/>
    </row>
    <row r="74" spans="1:62" s="3" customFormat="1" ht="42" x14ac:dyDescent="0.3">
      <c r="A74" s="25"/>
      <c r="B74" s="26" t="s">
        <v>484</v>
      </c>
      <c r="C74" s="600" t="s">
        <v>485</v>
      </c>
      <c r="D74" s="600"/>
      <c r="E74" s="600"/>
      <c r="F74" s="27" t="s">
        <v>72</v>
      </c>
      <c r="G74" s="22" t="s">
        <v>1378</v>
      </c>
      <c r="H74" s="55"/>
      <c r="I74" s="55"/>
      <c r="J74" s="19"/>
      <c r="K74" s="20"/>
      <c r="L74" s="20"/>
      <c r="M74" s="19"/>
      <c r="BE74" s="14"/>
      <c r="BF74" s="15"/>
      <c r="BG74" s="21"/>
      <c r="BH74" s="12" t="s">
        <v>485</v>
      </c>
      <c r="BI74" s="41"/>
      <c r="BJ74" s="12"/>
    </row>
    <row r="75" spans="1:62" s="3" customFormat="1" ht="20.399999999999999" x14ac:dyDescent="0.3">
      <c r="A75" s="25"/>
      <c r="B75" s="26" t="s">
        <v>366</v>
      </c>
      <c r="C75" s="600" t="s">
        <v>367</v>
      </c>
      <c r="D75" s="600"/>
      <c r="E75" s="600"/>
      <c r="F75" s="27" t="s">
        <v>72</v>
      </c>
      <c r="G75" s="22" t="s">
        <v>1379</v>
      </c>
      <c r="H75" s="55"/>
      <c r="I75" s="55"/>
      <c r="J75" s="19"/>
      <c r="K75" s="20"/>
      <c r="L75" s="20"/>
      <c r="M75" s="19"/>
      <c r="BE75" s="14"/>
      <c r="BF75" s="15"/>
      <c r="BG75" s="21"/>
      <c r="BH75" s="12" t="s">
        <v>367</v>
      </c>
      <c r="BI75" s="41"/>
      <c r="BJ75" s="12"/>
    </row>
    <row r="76" spans="1:62" s="3" customFormat="1" ht="42" x14ac:dyDescent="0.3">
      <c r="A76" s="25" t="s">
        <v>126</v>
      </c>
      <c r="B76" s="26" t="s">
        <v>488</v>
      </c>
      <c r="C76" s="600" t="s">
        <v>485</v>
      </c>
      <c r="D76" s="600"/>
      <c r="E76" s="600"/>
      <c r="F76" s="27" t="s">
        <v>72</v>
      </c>
      <c r="G76" s="22" t="s">
        <v>1380</v>
      </c>
      <c r="H76" s="55"/>
      <c r="I76" s="55"/>
      <c r="J76" s="19"/>
      <c r="K76" s="20"/>
      <c r="L76" s="20"/>
      <c r="M76" s="19"/>
      <c r="BE76" s="14"/>
      <c r="BF76" s="15"/>
      <c r="BG76" s="21"/>
      <c r="BH76" s="12"/>
      <c r="BI76" s="41"/>
      <c r="BJ76" s="12" t="s">
        <v>485</v>
      </c>
    </row>
    <row r="77" spans="1:62" s="3" customFormat="1" ht="20.399999999999999" x14ac:dyDescent="0.3">
      <c r="A77" s="25" t="s">
        <v>126</v>
      </c>
      <c r="B77" s="26" t="s">
        <v>490</v>
      </c>
      <c r="C77" s="600" t="s">
        <v>491</v>
      </c>
      <c r="D77" s="600"/>
      <c r="E77" s="600"/>
      <c r="F77" s="27" t="s">
        <v>72</v>
      </c>
      <c r="G77" s="22" t="s">
        <v>1381</v>
      </c>
      <c r="H77" s="55"/>
      <c r="I77" s="55"/>
      <c r="J77" s="19"/>
      <c r="K77" s="20"/>
      <c r="L77" s="20"/>
      <c r="M77" s="19"/>
      <c r="BE77" s="14"/>
      <c r="BF77" s="15"/>
      <c r="BG77" s="21"/>
      <c r="BH77" s="12"/>
      <c r="BI77" s="41"/>
      <c r="BJ77" s="12" t="s">
        <v>491</v>
      </c>
    </row>
    <row r="78" spans="1:62" s="3" customFormat="1" ht="15" customHeight="1" x14ac:dyDescent="0.3">
      <c r="A78" s="603" t="s">
        <v>1036</v>
      </c>
      <c r="B78" s="604"/>
      <c r="C78" s="604"/>
      <c r="D78" s="604"/>
      <c r="E78" s="604"/>
      <c r="F78" s="604"/>
      <c r="G78" s="604"/>
      <c r="H78" s="436"/>
      <c r="I78" s="436"/>
      <c r="J78" s="437"/>
      <c r="K78" s="438"/>
      <c r="L78" s="438"/>
      <c r="M78" s="437"/>
      <c r="BE78" s="14"/>
      <c r="BF78" s="15" t="s">
        <v>1036</v>
      </c>
      <c r="BG78" s="21"/>
      <c r="BH78" s="12"/>
      <c r="BI78" s="41"/>
      <c r="BJ78" s="12"/>
    </row>
    <row r="79" spans="1:62" s="3" customFormat="1" ht="42" x14ac:dyDescent="0.3">
      <c r="A79" s="16" t="s">
        <v>56</v>
      </c>
      <c r="B79" s="17" t="s">
        <v>482</v>
      </c>
      <c r="C79" s="568" t="s">
        <v>483</v>
      </c>
      <c r="D79" s="568"/>
      <c r="E79" s="568"/>
      <c r="F79" s="16" t="s">
        <v>325</v>
      </c>
      <c r="G79" s="24">
        <v>7.2</v>
      </c>
      <c r="H79" s="55">
        <f t="shared" ref="H79" si="4">I79/G79</f>
        <v>2803.21</v>
      </c>
      <c r="I79" s="55">
        <f t="shared" ref="I79" si="5">J79/1.2</f>
        <v>20183.14</v>
      </c>
      <c r="J79" s="19">
        <v>24219.77</v>
      </c>
      <c r="K79" s="20">
        <f t="shared" ref="K79" si="6">L79/G79</f>
        <v>76263.12</v>
      </c>
      <c r="L79" s="20">
        <f t="shared" ref="L79" si="7">M79/1.2</f>
        <v>549094.49</v>
      </c>
      <c r="M79" s="19">
        <v>658913.39</v>
      </c>
      <c r="BE79" s="14"/>
      <c r="BF79" s="15"/>
      <c r="BG79" s="21" t="s">
        <v>483</v>
      </c>
      <c r="BH79" s="12"/>
      <c r="BI79" s="41"/>
      <c r="BJ79" s="12"/>
    </row>
    <row r="80" spans="1:62" s="3" customFormat="1" ht="42" x14ac:dyDescent="0.3">
      <c r="A80" s="25"/>
      <c r="B80" s="26" t="s">
        <v>484</v>
      </c>
      <c r="C80" s="600" t="s">
        <v>485</v>
      </c>
      <c r="D80" s="600"/>
      <c r="E80" s="600"/>
      <c r="F80" s="27" t="s">
        <v>72</v>
      </c>
      <c r="G80" s="22" t="s">
        <v>1378</v>
      </c>
      <c r="H80" s="55"/>
      <c r="I80" s="55"/>
      <c r="J80" s="19"/>
      <c r="K80" s="20"/>
      <c r="L80" s="20"/>
      <c r="M80" s="19"/>
      <c r="BE80" s="14"/>
      <c r="BF80" s="15"/>
      <c r="BG80" s="21"/>
      <c r="BH80" s="12" t="s">
        <v>485</v>
      </c>
      <c r="BI80" s="41"/>
      <c r="BJ80" s="12"/>
    </row>
    <row r="81" spans="1:66" s="3" customFormat="1" ht="20.399999999999999" x14ac:dyDescent="0.3">
      <c r="A81" s="25"/>
      <c r="B81" s="26" t="s">
        <v>366</v>
      </c>
      <c r="C81" s="600" t="s">
        <v>367</v>
      </c>
      <c r="D81" s="600"/>
      <c r="E81" s="600"/>
      <c r="F81" s="27" t="s">
        <v>72</v>
      </c>
      <c r="G81" s="22" t="s">
        <v>1379</v>
      </c>
      <c r="H81" s="55"/>
      <c r="I81" s="55"/>
      <c r="J81" s="19"/>
      <c r="K81" s="20"/>
      <c r="L81" s="20"/>
      <c r="M81" s="19"/>
      <c r="BE81" s="14"/>
      <c r="BF81" s="15"/>
      <c r="BG81" s="21"/>
      <c r="BH81" s="12" t="s">
        <v>367</v>
      </c>
      <c r="BI81" s="41"/>
      <c r="BJ81" s="12"/>
    </row>
    <row r="82" spans="1:66" s="3" customFormat="1" ht="42" x14ac:dyDescent="0.3">
      <c r="A82" s="25" t="s">
        <v>126</v>
      </c>
      <c r="B82" s="26" t="s">
        <v>488</v>
      </c>
      <c r="C82" s="600" t="s">
        <v>485</v>
      </c>
      <c r="D82" s="600"/>
      <c r="E82" s="600"/>
      <c r="F82" s="27" t="s">
        <v>72</v>
      </c>
      <c r="G82" s="22" t="s">
        <v>1380</v>
      </c>
      <c r="H82" s="55"/>
      <c r="I82" s="55"/>
      <c r="J82" s="19"/>
      <c r="K82" s="20"/>
      <c r="L82" s="20"/>
      <c r="M82" s="19"/>
      <c r="BE82" s="14"/>
      <c r="BF82" s="15"/>
      <c r="BG82" s="21"/>
      <c r="BH82" s="12"/>
      <c r="BI82" s="41"/>
      <c r="BJ82" s="12" t="s">
        <v>485</v>
      </c>
    </row>
    <row r="83" spans="1:66" s="3" customFormat="1" ht="20.399999999999999" x14ac:dyDescent="0.3">
      <c r="A83" s="25" t="s">
        <v>126</v>
      </c>
      <c r="B83" s="26" t="s">
        <v>490</v>
      </c>
      <c r="C83" s="600" t="s">
        <v>491</v>
      </c>
      <c r="D83" s="600"/>
      <c r="E83" s="600"/>
      <c r="F83" s="27" t="s">
        <v>72</v>
      </c>
      <c r="G83" s="22" t="s">
        <v>1381</v>
      </c>
      <c r="H83" s="55"/>
      <c r="I83" s="55"/>
      <c r="J83" s="19"/>
      <c r="K83" s="20"/>
      <c r="L83" s="20"/>
      <c r="M83" s="19"/>
      <c r="BE83" s="14"/>
      <c r="BF83" s="15"/>
      <c r="BG83" s="21"/>
      <c r="BH83" s="12"/>
      <c r="BI83" s="41"/>
      <c r="BJ83" s="12" t="s">
        <v>491</v>
      </c>
    </row>
    <row r="84" spans="1:66" s="3" customFormat="1" ht="15" customHeight="1" x14ac:dyDescent="0.3">
      <c r="A84" s="603" t="s">
        <v>494</v>
      </c>
      <c r="B84" s="604"/>
      <c r="C84" s="604"/>
      <c r="D84" s="604"/>
      <c r="E84" s="604"/>
      <c r="F84" s="604"/>
      <c r="G84" s="604"/>
      <c r="H84" s="250"/>
      <c r="I84" s="250"/>
      <c r="J84" s="250"/>
      <c r="K84" s="250"/>
      <c r="L84" s="250"/>
      <c r="M84" s="437"/>
      <c r="BE84" s="14"/>
      <c r="BF84" s="15" t="s">
        <v>494</v>
      </c>
      <c r="BG84" s="21"/>
      <c r="BH84" s="12"/>
      <c r="BI84" s="41"/>
      <c r="BJ84" s="12"/>
    </row>
    <row r="85" spans="1:66" s="287" customFormat="1" ht="20.25" customHeight="1" x14ac:dyDescent="0.3">
      <c r="A85" s="578" t="s">
        <v>57</v>
      </c>
      <c r="B85" s="579"/>
      <c r="C85" s="579"/>
      <c r="D85" s="579"/>
      <c r="E85" s="579"/>
      <c r="F85" s="579"/>
      <c r="G85" s="579"/>
      <c r="H85" s="312"/>
      <c r="I85" s="296">
        <f>SUM(I13:I83)</f>
        <v>3014839.79</v>
      </c>
      <c r="J85" s="297">
        <f>SUM(J13:J83)</f>
        <v>3617807.74</v>
      </c>
      <c r="K85" s="296"/>
      <c r="L85" s="298">
        <f>SUM(L13:L83)</f>
        <v>5049679.57</v>
      </c>
      <c r="M85" s="299">
        <f>SUM(M13:M83)</f>
        <v>6059615.4699999997</v>
      </c>
    </row>
    <row r="86" spans="1:66" s="289" customFormat="1" ht="20.25" customHeight="1" thickBot="1" x14ac:dyDescent="0.35">
      <c r="A86" s="571" t="s">
        <v>5737</v>
      </c>
      <c r="B86" s="572"/>
      <c r="C86" s="572"/>
      <c r="D86" s="572"/>
      <c r="E86" s="572"/>
      <c r="F86" s="572"/>
      <c r="G86" s="572"/>
      <c r="H86" s="288"/>
      <c r="I86" s="581">
        <f>I85+L85</f>
        <v>8064519.3600000003</v>
      </c>
      <c r="J86" s="582"/>
      <c r="K86" s="582"/>
      <c r="L86" s="582"/>
      <c r="M86" s="583"/>
    </row>
    <row r="87" spans="1:66" s="289" customFormat="1" ht="20.25" customHeight="1" thickBot="1" x14ac:dyDescent="0.35">
      <c r="A87" s="571" t="s">
        <v>5738</v>
      </c>
      <c r="B87" s="572"/>
      <c r="C87" s="572"/>
      <c r="D87" s="572"/>
      <c r="E87" s="572"/>
      <c r="F87" s="572"/>
      <c r="G87" s="572"/>
      <c r="H87" s="288"/>
      <c r="I87" s="573">
        <f>J85+M85</f>
        <v>9677423.2100000009</v>
      </c>
      <c r="J87" s="574"/>
      <c r="K87" s="574"/>
      <c r="L87" s="574"/>
      <c r="M87" s="575"/>
    </row>
    <row r="88" spans="1:66" s="3" customFormat="1" ht="14.4" x14ac:dyDescent="0.3">
      <c r="A88" s="4"/>
      <c r="B88" s="4"/>
      <c r="C88" s="4"/>
      <c r="D88" s="4"/>
      <c r="E88" s="4"/>
      <c r="F88" s="4"/>
      <c r="G88" s="4"/>
      <c r="H88" s="52"/>
      <c r="I88" s="52"/>
      <c r="J88" s="112"/>
      <c r="K88" s="52"/>
      <c r="L88" s="52"/>
      <c r="M88" s="52"/>
      <c r="BN88" s="54"/>
    </row>
    <row r="89" spans="1:66" ht="11.25" customHeight="1" x14ac:dyDescent="0.2">
      <c r="BN89" s="52"/>
    </row>
  </sheetData>
  <autoFilter ref="A10:M87" xr:uid="{00000000-0001-0000-0F00-000000000000}">
    <filterColumn colId="2" showButton="0"/>
    <filterColumn colId="3" showButton="0"/>
  </autoFilter>
  <mergeCells count="86">
    <mergeCell ref="A2:M2"/>
    <mergeCell ref="A3:M3"/>
    <mergeCell ref="A5:M5"/>
    <mergeCell ref="C13:E13"/>
    <mergeCell ref="C14:E14"/>
    <mergeCell ref="A12:G12"/>
    <mergeCell ref="A6:M6"/>
    <mergeCell ref="C7:G7"/>
    <mergeCell ref="C9:E9"/>
    <mergeCell ref="C10:E10"/>
    <mergeCell ref="A11:G11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A29:G29"/>
    <mergeCell ref="C31:E31"/>
    <mergeCell ref="C32:E32"/>
    <mergeCell ref="C33:E33"/>
    <mergeCell ref="C34:E34"/>
    <mergeCell ref="A30:G30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50:E50"/>
    <mergeCell ref="C51:E51"/>
    <mergeCell ref="C53:E53"/>
    <mergeCell ref="C54:E54"/>
    <mergeCell ref="C45:E45"/>
    <mergeCell ref="C47:E47"/>
    <mergeCell ref="C48:E48"/>
    <mergeCell ref="C49:E49"/>
    <mergeCell ref="A46:G46"/>
    <mergeCell ref="A52:G52"/>
    <mergeCell ref="C55:E55"/>
    <mergeCell ref="C56:E56"/>
    <mergeCell ref="C57:E57"/>
    <mergeCell ref="C58:E58"/>
    <mergeCell ref="A61:G61"/>
    <mergeCell ref="A59:G59"/>
    <mergeCell ref="C65:E65"/>
    <mergeCell ref="C66:E66"/>
    <mergeCell ref="C68:E68"/>
    <mergeCell ref="C69:E69"/>
    <mergeCell ref="C60:E60"/>
    <mergeCell ref="C62:E62"/>
    <mergeCell ref="C63:E63"/>
    <mergeCell ref="C64:E64"/>
    <mergeCell ref="A84:G84"/>
    <mergeCell ref="A78:G78"/>
    <mergeCell ref="A72:G72"/>
    <mergeCell ref="A71:G71"/>
    <mergeCell ref="A67:G67"/>
    <mergeCell ref="C80:E80"/>
    <mergeCell ref="C81:E81"/>
    <mergeCell ref="C82:E82"/>
    <mergeCell ref="C83:E83"/>
    <mergeCell ref="C75:E75"/>
    <mergeCell ref="C76:E76"/>
    <mergeCell ref="C77:E77"/>
    <mergeCell ref="C79:E79"/>
    <mergeCell ref="C70:E70"/>
    <mergeCell ref="C73:E73"/>
    <mergeCell ref="C74:E74"/>
    <mergeCell ref="I86:M86"/>
    <mergeCell ref="A87:G87"/>
    <mergeCell ref="I87:M87"/>
    <mergeCell ref="A85:G85"/>
    <mergeCell ref="A86:G86"/>
  </mergeCells>
  <printOptions horizontalCentered="1"/>
  <pageMargins left="0.39370077848434498" right="0.39370077848434498" top="0.35433071851730302" bottom="0.31496062874794001" header="0.118110239505768" footer="0.118110239505768"/>
  <pageSetup paperSize="9" scale="95" fitToHeight="0" orientation="landscape" r:id="rId1"/>
  <headerFooter>
    <oddFooter>&amp;RСтраница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41">
    <tabColor theme="4"/>
    <pageSetUpPr fitToPage="1"/>
  </sheetPr>
  <dimension ref="A1:BL143"/>
  <sheetViews>
    <sheetView topLeftCell="A22" workbookViewId="0">
      <selection activeCell="A20" sqref="A20:G20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0.44140625" style="1" customWidth="1"/>
    <col min="4" max="4" width="15.109375" style="1" customWidth="1"/>
    <col min="5" max="5" width="18.44140625" style="1" customWidth="1"/>
    <col min="6" max="7" width="10.6640625" style="1" customWidth="1"/>
    <col min="8" max="8" width="11.44140625" style="52" customWidth="1"/>
    <col min="9" max="13" width="22" style="52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78" t="s">
        <v>5577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58" s="3" customFormat="1" ht="33" customHeight="1" x14ac:dyDescent="0.3">
      <c r="A2" s="587" t="s">
        <v>1770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P2" s="6" t="s">
        <v>1770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8" s="3" customFormat="1" ht="14.4" x14ac:dyDescent="0.3">
      <c r="A5" s="588" t="s">
        <v>4335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E5" s="6" t="s">
        <v>4335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8" s="3" customFormat="1" ht="14.4" x14ac:dyDescent="0.3">
      <c r="A7" s="4"/>
      <c r="B7" s="8" t="s">
        <v>5</v>
      </c>
      <c r="C7" s="577" t="s">
        <v>4336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8" s="3" customFormat="1" ht="15" thickBot="1" x14ac:dyDescent="0.35">
      <c r="A8" s="4"/>
      <c r="B8" s="8"/>
      <c r="C8" s="45"/>
      <c r="D8" s="45"/>
      <c r="E8" s="45"/>
      <c r="F8" s="46"/>
      <c r="G8" s="45"/>
      <c r="H8" s="53"/>
      <c r="I8" s="53"/>
      <c r="J8" s="88"/>
      <c r="K8" s="88"/>
      <c r="L8" s="88"/>
      <c r="M8" s="88"/>
    </row>
    <row r="9" spans="1:58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8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8" s="3" customFormat="1" ht="15" customHeight="1" x14ac:dyDescent="0.3">
      <c r="A11" s="601" t="s">
        <v>1299</v>
      </c>
      <c r="B11" s="602"/>
      <c r="C11" s="602"/>
      <c r="D11" s="602"/>
      <c r="E11" s="602"/>
      <c r="F11" s="602"/>
      <c r="G11" s="602"/>
      <c r="H11" s="82"/>
      <c r="I11" s="82"/>
      <c r="J11" s="82"/>
      <c r="K11" s="82"/>
      <c r="L11" s="82"/>
      <c r="M11" s="83"/>
      <c r="BD11" s="14" t="s">
        <v>1299</v>
      </c>
    </row>
    <row r="12" spans="1:58" s="3" customFormat="1" ht="15" customHeight="1" x14ac:dyDescent="0.3">
      <c r="A12" s="603" t="s">
        <v>4337</v>
      </c>
      <c r="B12" s="604"/>
      <c r="C12" s="604"/>
      <c r="D12" s="604"/>
      <c r="E12" s="604"/>
      <c r="F12" s="604"/>
      <c r="G12" s="604"/>
      <c r="H12" s="98"/>
      <c r="I12" s="98"/>
      <c r="J12" s="98"/>
      <c r="K12" s="98"/>
      <c r="L12" s="98"/>
      <c r="M12" s="99"/>
      <c r="BD12" s="14"/>
      <c r="BE12" s="15" t="s">
        <v>4337</v>
      </c>
    </row>
    <row r="13" spans="1:58" s="3" customFormat="1" ht="31.8" x14ac:dyDescent="0.3">
      <c r="A13" s="16" t="s">
        <v>15</v>
      </c>
      <c r="B13" s="17" t="s">
        <v>588</v>
      </c>
      <c r="C13" s="568" t="s">
        <v>589</v>
      </c>
      <c r="D13" s="568"/>
      <c r="E13" s="568"/>
      <c r="F13" s="16" t="s">
        <v>43</v>
      </c>
      <c r="G13" s="42">
        <v>7.1510000000000004E-2</v>
      </c>
      <c r="H13" s="55">
        <f>I13/G13</f>
        <v>42966.720000000001</v>
      </c>
      <c r="I13" s="55">
        <f>J13/1.2</f>
        <v>3072.55</v>
      </c>
      <c r="J13" s="19">
        <v>3687.06</v>
      </c>
      <c r="K13" s="19">
        <f>L13/G13</f>
        <v>0</v>
      </c>
      <c r="L13" s="19">
        <f>M13/1.2</f>
        <v>0</v>
      </c>
      <c r="M13" s="19">
        <v>0</v>
      </c>
      <c r="BD13" s="14"/>
      <c r="BE13" s="15"/>
      <c r="BF13" s="21" t="s">
        <v>589</v>
      </c>
    </row>
    <row r="14" spans="1:58" s="3" customFormat="1" ht="15" customHeight="1" x14ac:dyDescent="0.3">
      <c r="A14" s="603" t="s">
        <v>2233</v>
      </c>
      <c r="B14" s="604"/>
      <c r="C14" s="604"/>
      <c r="D14" s="604"/>
      <c r="E14" s="604"/>
      <c r="F14" s="604"/>
      <c r="G14" s="604"/>
      <c r="H14" s="354"/>
      <c r="I14" s="354"/>
      <c r="J14" s="267"/>
      <c r="K14" s="267"/>
      <c r="L14" s="267"/>
      <c r="M14" s="267"/>
      <c r="BD14" s="14"/>
      <c r="BE14" s="15" t="s">
        <v>2233</v>
      </c>
      <c r="BF14" s="21"/>
    </row>
    <row r="15" spans="1:58" s="3" customFormat="1" ht="42" x14ac:dyDescent="0.3">
      <c r="A15" s="16" t="s">
        <v>20</v>
      </c>
      <c r="B15" s="17" t="s">
        <v>613</v>
      </c>
      <c r="C15" s="568" t="s">
        <v>614</v>
      </c>
      <c r="D15" s="568"/>
      <c r="E15" s="568"/>
      <c r="F15" s="16" t="s">
        <v>43</v>
      </c>
      <c r="G15" s="42">
        <v>8.9099999999999995E-3</v>
      </c>
      <c r="H15" s="55">
        <f t="shared" ref="H15:H76" si="0">I15/G15</f>
        <v>54425.36</v>
      </c>
      <c r="I15" s="55">
        <f t="shared" ref="I15:I76" si="1">J15/1.2</f>
        <v>484.93</v>
      </c>
      <c r="J15" s="19">
        <v>581.91</v>
      </c>
      <c r="K15" s="19">
        <f t="shared" ref="K15:K76" si="2">L15/G15</f>
        <v>0</v>
      </c>
      <c r="L15" s="19">
        <f t="shared" ref="L15:L76" si="3">M15/1.2</f>
        <v>0</v>
      </c>
      <c r="M15" s="19">
        <v>0</v>
      </c>
      <c r="BD15" s="14"/>
      <c r="BE15" s="15"/>
      <c r="BF15" s="21" t="s">
        <v>614</v>
      </c>
    </row>
    <row r="16" spans="1:58" s="3" customFormat="1" ht="42" x14ac:dyDescent="0.3">
      <c r="A16" s="16" t="s">
        <v>22</v>
      </c>
      <c r="B16" s="17" t="s">
        <v>48</v>
      </c>
      <c r="C16" s="568" t="s">
        <v>49</v>
      </c>
      <c r="D16" s="568"/>
      <c r="E16" s="568"/>
      <c r="F16" s="16" t="s">
        <v>50</v>
      </c>
      <c r="G16" s="30">
        <v>17.82</v>
      </c>
      <c r="H16" s="55">
        <f t="shared" si="0"/>
        <v>693.07</v>
      </c>
      <c r="I16" s="55">
        <f t="shared" si="1"/>
        <v>12350.51</v>
      </c>
      <c r="J16" s="19">
        <v>14820.61</v>
      </c>
      <c r="K16" s="19">
        <f t="shared" si="2"/>
        <v>0</v>
      </c>
      <c r="L16" s="19">
        <f t="shared" si="3"/>
        <v>0</v>
      </c>
      <c r="M16" s="19">
        <v>0</v>
      </c>
      <c r="BD16" s="14"/>
      <c r="BE16" s="15"/>
      <c r="BF16" s="21" t="s">
        <v>49</v>
      </c>
    </row>
    <row r="17" spans="1:60" s="3" customFormat="1" ht="15" customHeight="1" x14ac:dyDescent="0.3">
      <c r="A17" s="603" t="s">
        <v>1974</v>
      </c>
      <c r="B17" s="604"/>
      <c r="C17" s="604"/>
      <c r="D17" s="604"/>
      <c r="E17" s="604"/>
      <c r="F17" s="604"/>
      <c r="G17" s="604"/>
      <c r="H17" s="354"/>
      <c r="I17" s="354"/>
      <c r="J17" s="267"/>
      <c r="K17" s="267"/>
      <c r="L17" s="267"/>
      <c r="M17" s="267"/>
      <c r="BD17" s="14"/>
      <c r="BE17" s="15" t="s">
        <v>1974</v>
      </c>
      <c r="BF17" s="21"/>
    </row>
    <row r="18" spans="1:60" s="3" customFormat="1" ht="31.8" x14ac:dyDescent="0.3">
      <c r="A18" s="16" t="s">
        <v>27</v>
      </c>
      <c r="B18" s="17" t="s">
        <v>1975</v>
      </c>
      <c r="C18" s="568" t="s">
        <v>1976</v>
      </c>
      <c r="D18" s="568"/>
      <c r="E18" s="568"/>
      <c r="F18" s="16" t="s">
        <v>122</v>
      </c>
      <c r="G18" s="29">
        <v>4.2299999999999997E-2</v>
      </c>
      <c r="H18" s="55">
        <f t="shared" si="0"/>
        <v>215254.85</v>
      </c>
      <c r="I18" s="55">
        <f t="shared" si="1"/>
        <v>9105.2800000000007</v>
      </c>
      <c r="J18" s="19">
        <v>10926.34</v>
      </c>
      <c r="K18" s="19">
        <f t="shared" si="2"/>
        <v>0</v>
      </c>
      <c r="L18" s="19">
        <f t="shared" si="3"/>
        <v>0</v>
      </c>
      <c r="M18" s="19">
        <v>0</v>
      </c>
      <c r="BD18" s="14"/>
      <c r="BE18" s="15"/>
      <c r="BF18" s="21" t="s">
        <v>1976</v>
      </c>
    </row>
    <row r="19" spans="1:60" s="3" customFormat="1" ht="15" customHeight="1" x14ac:dyDescent="0.3">
      <c r="A19" s="603" t="s">
        <v>4338</v>
      </c>
      <c r="B19" s="604"/>
      <c r="C19" s="604"/>
      <c r="D19" s="604"/>
      <c r="E19" s="604"/>
      <c r="F19" s="604"/>
      <c r="G19" s="604"/>
      <c r="H19" s="354"/>
      <c r="I19" s="354"/>
      <c r="J19" s="267"/>
      <c r="K19" s="267"/>
      <c r="L19" s="267"/>
      <c r="M19" s="267"/>
      <c r="BD19" s="14"/>
      <c r="BE19" s="15" t="s">
        <v>4338</v>
      </c>
      <c r="BF19" s="21"/>
    </row>
    <row r="20" spans="1:60" s="3" customFormat="1" ht="15" customHeight="1" x14ac:dyDescent="0.3">
      <c r="A20" s="603" t="s">
        <v>2234</v>
      </c>
      <c r="B20" s="604"/>
      <c r="C20" s="604"/>
      <c r="D20" s="604"/>
      <c r="E20" s="604"/>
      <c r="F20" s="604"/>
      <c r="G20" s="604"/>
      <c r="H20" s="354"/>
      <c r="I20" s="354"/>
      <c r="J20" s="267"/>
      <c r="K20" s="267"/>
      <c r="L20" s="267"/>
      <c r="M20" s="267"/>
      <c r="BD20" s="14"/>
      <c r="BE20" s="15" t="s">
        <v>2234</v>
      </c>
      <c r="BF20" s="21"/>
    </row>
    <row r="21" spans="1:60" s="3" customFormat="1" ht="31.8" x14ac:dyDescent="0.3">
      <c r="A21" s="16" t="s">
        <v>35</v>
      </c>
      <c r="B21" s="17" t="s">
        <v>2235</v>
      </c>
      <c r="C21" s="568" t="s">
        <v>2236</v>
      </c>
      <c r="D21" s="568"/>
      <c r="E21" s="568"/>
      <c r="F21" s="16" t="s">
        <v>67</v>
      </c>
      <c r="G21" s="24">
        <v>26.4</v>
      </c>
      <c r="H21" s="55">
        <f t="shared" si="0"/>
        <v>17304.349999999999</v>
      </c>
      <c r="I21" s="55">
        <f t="shared" si="1"/>
        <v>456834.89</v>
      </c>
      <c r="J21" s="19">
        <v>548201.87</v>
      </c>
      <c r="K21" s="19">
        <f t="shared" si="2"/>
        <v>231.46</v>
      </c>
      <c r="L21" s="19">
        <f t="shared" si="3"/>
        <v>6110.47</v>
      </c>
      <c r="M21" s="19">
        <v>7332.56</v>
      </c>
      <c r="BD21" s="14"/>
      <c r="BE21" s="15"/>
      <c r="BF21" s="21" t="s">
        <v>2236</v>
      </c>
    </row>
    <row r="22" spans="1:60" s="3" customFormat="1" ht="20.399999999999999" x14ac:dyDescent="0.3">
      <c r="A22" s="25"/>
      <c r="B22" s="26" t="s">
        <v>854</v>
      </c>
      <c r="C22" s="600" t="s">
        <v>855</v>
      </c>
      <c r="D22" s="600"/>
      <c r="E22" s="600"/>
      <c r="F22" s="27" t="s">
        <v>46</v>
      </c>
      <c r="G22" s="22" t="s">
        <v>4339</v>
      </c>
      <c r="H22" s="55"/>
      <c r="I22" s="55"/>
      <c r="J22" s="19"/>
      <c r="K22" s="19"/>
      <c r="L22" s="19"/>
      <c r="M22" s="19"/>
      <c r="BD22" s="14"/>
      <c r="BE22" s="15"/>
      <c r="BF22" s="21"/>
      <c r="BG22" s="12" t="s">
        <v>855</v>
      </c>
    </row>
    <row r="23" spans="1:60" s="3" customFormat="1" ht="20.399999999999999" x14ac:dyDescent="0.3">
      <c r="A23" s="25"/>
      <c r="B23" s="26" t="s">
        <v>380</v>
      </c>
      <c r="C23" s="600" t="s">
        <v>381</v>
      </c>
      <c r="D23" s="600"/>
      <c r="E23" s="600"/>
      <c r="F23" s="27" t="s">
        <v>46</v>
      </c>
      <c r="G23" s="22" t="s">
        <v>4340</v>
      </c>
      <c r="H23" s="55"/>
      <c r="I23" s="55"/>
      <c r="J23" s="19"/>
      <c r="K23" s="19"/>
      <c r="L23" s="19"/>
      <c r="M23" s="19"/>
      <c r="BD23" s="14"/>
      <c r="BE23" s="15"/>
      <c r="BF23" s="21"/>
      <c r="BG23" s="12" t="s">
        <v>381</v>
      </c>
    </row>
    <row r="24" spans="1:60" s="3" customFormat="1" ht="20.399999999999999" x14ac:dyDescent="0.3">
      <c r="A24" s="25"/>
      <c r="B24" s="26" t="s">
        <v>1445</v>
      </c>
      <c r="C24" s="600" t="s">
        <v>1446</v>
      </c>
      <c r="D24" s="600"/>
      <c r="E24" s="600"/>
      <c r="F24" s="27" t="s">
        <v>67</v>
      </c>
      <c r="G24" s="22" t="s">
        <v>4341</v>
      </c>
      <c r="H24" s="55"/>
      <c r="I24" s="55"/>
      <c r="J24" s="19"/>
      <c r="K24" s="19"/>
      <c r="L24" s="19"/>
      <c r="M24" s="19"/>
      <c r="BD24" s="14"/>
      <c r="BE24" s="15"/>
      <c r="BF24" s="21"/>
      <c r="BG24" s="12" t="s">
        <v>1446</v>
      </c>
    </row>
    <row r="25" spans="1:60" s="3" customFormat="1" ht="20.399999999999999" x14ac:dyDescent="0.3">
      <c r="A25" s="25"/>
      <c r="B25" s="26" t="s">
        <v>644</v>
      </c>
      <c r="C25" s="600" t="s">
        <v>645</v>
      </c>
      <c r="D25" s="600"/>
      <c r="E25" s="600"/>
      <c r="F25" s="27" t="s">
        <v>67</v>
      </c>
      <c r="G25" s="22" t="s">
        <v>4342</v>
      </c>
      <c r="H25" s="55"/>
      <c r="I25" s="55"/>
      <c r="J25" s="19"/>
      <c r="K25" s="19"/>
      <c r="L25" s="19"/>
      <c r="M25" s="19"/>
      <c r="BD25" s="14"/>
      <c r="BE25" s="15"/>
      <c r="BF25" s="21"/>
      <c r="BG25" s="12" t="s">
        <v>645</v>
      </c>
    </row>
    <row r="26" spans="1:60" s="3" customFormat="1" ht="21.6" x14ac:dyDescent="0.3">
      <c r="A26" s="36" t="s">
        <v>139</v>
      </c>
      <c r="B26" s="37" t="s">
        <v>2241</v>
      </c>
      <c r="C26" s="599" t="s">
        <v>2242</v>
      </c>
      <c r="D26" s="599"/>
      <c r="E26" s="599"/>
      <c r="F26" s="38" t="s">
        <v>67</v>
      </c>
      <c r="G26" s="39" t="s">
        <v>4343</v>
      </c>
      <c r="H26" s="55"/>
      <c r="I26" s="55"/>
      <c r="J26" s="19"/>
      <c r="K26" s="19"/>
      <c r="L26" s="19"/>
      <c r="M26" s="19"/>
      <c r="BD26" s="14"/>
      <c r="BE26" s="15"/>
      <c r="BF26" s="21"/>
      <c r="BG26" s="12"/>
      <c r="BH26" s="41" t="s">
        <v>2242</v>
      </c>
    </row>
    <row r="27" spans="1:60" s="3" customFormat="1" ht="20.399999999999999" x14ac:dyDescent="0.3">
      <c r="A27" s="25"/>
      <c r="B27" s="26" t="s">
        <v>2244</v>
      </c>
      <c r="C27" s="600" t="s">
        <v>2245</v>
      </c>
      <c r="D27" s="600"/>
      <c r="E27" s="600"/>
      <c r="F27" s="27" t="s">
        <v>67</v>
      </c>
      <c r="G27" s="22" t="s">
        <v>4344</v>
      </c>
      <c r="H27" s="55"/>
      <c r="I27" s="55"/>
      <c r="J27" s="19"/>
      <c r="K27" s="19"/>
      <c r="L27" s="19"/>
      <c r="M27" s="19"/>
      <c r="BD27" s="14"/>
      <c r="BE27" s="15"/>
      <c r="BF27" s="21"/>
      <c r="BG27" s="12" t="s">
        <v>2245</v>
      </c>
      <c r="BH27" s="41"/>
    </row>
    <row r="28" spans="1:60" s="3" customFormat="1" ht="31.8" x14ac:dyDescent="0.3">
      <c r="A28" s="25"/>
      <c r="B28" s="26" t="s">
        <v>2247</v>
      </c>
      <c r="C28" s="600" t="s">
        <v>2248</v>
      </c>
      <c r="D28" s="600"/>
      <c r="E28" s="600"/>
      <c r="F28" s="27" t="s">
        <v>46</v>
      </c>
      <c r="G28" s="22" t="s">
        <v>4345</v>
      </c>
      <c r="H28" s="55"/>
      <c r="I28" s="55"/>
      <c r="J28" s="19"/>
      <c r="K28" s="19"/>
      <c r="L28" s="19"/>
      <c r="M28" s="19"/>
      <c r="BD28" s="14"/>
      <c r="BE28" s="15"/>
      <c r="BF28" s="21"/>
      <c r="BG28" s="12" t="s">
        <v>2248</v>
      </c>
      <c r="BH28" s="41"/>
    </row>
    <row r="29" spans="1:60" s="3" customFormat="1" ht="21.6" x14ac:dyDescent="0.3">
      <c r="A29" s="25"/>
      <c r="B29" s="26" t="s">
        <v>835</v>
      </c>
      <c r="C29" s="600" t="s">
        <v>836</v>
      </c>
      <c r="D29" s="600"/>
      <c r="E29" s="600"/>
      <c r="F29" s="27" t="s">
        <v>72</v>
      </c>
      <c r="G29" s="22" t="s">
        <v>4346</v>
      </c>
      <c r="H29" s="55"/>
      <c r="I29" s="55"/>
      <c r="J29" s="19"/>
      <c r="K29" s="19"/>
      <c r="L29" s="19"/>
      <c r="M29" s="19"/>
      <c r="BD29" s="14"/>
      <c r="BE29" s="15"/>
      <c r="BF29" s="21"/>
      <c r="BG29" s="12" t="s">
        <v>836</v>
      </c>
      <c r="BH29" s="41"/>
    </row>
    <row r="30" spans="1:60" s="3" customFormat="1" ht="42" x14ac:dyDescent="0.3">
      <c r="A30" s="16" t="s">
        <v>40</v>
      </c>
      <c r="B30" s="17" t="s">
        <v>2251</v>
      </c>
      <c r="C30" s="568" t="s">
        <v>2252</v>
      </c>
      <c r="D30" s="568"/>
      <c r="E30" s="568"/>
      <c r="F30" s="16" t="s">
        <v>1456</v>
      </c>
      <c r="G30" s="23">
        <v>12</v>
      </c>
      <c r="H30" s="55">
        <f t="shared" si="0"/>
        <v>0</v>
      </c>
      <c r="I30" s="55">
        <f t="shared" si="1"/>
        <v>0</v>
      </c>
      <c r="J30" s="19">
        <v>0</v>
      </c>
      <c r="K30" s="19">
        <f t="shared" si="2"/>
        <v>1001408.61</v>
      </c>
      <c r="L30" s="19">
        <f t="shared" si="3"/>
        <v>12016903.300000001</v>
      </c>
      <c r="M30" s="19">
        <v>14420283.960000001</v>
      </c>
      <c r="BD30" s="14"/>
      <c r="BE30" s="15"/>
      <c r="BF30" s="21" t="s">
        <v>2252</v>
      </c>
      <c r="BG30" s="12"/>
      <c r="BH30" s="41"/>
    </row>
    <row r="31" spans="1:60" s="3" customFormat="1" ht="15" customHeight="1" x14ac:dyDescent="0.3">
      <c r="A31" s="603" t="s">
        <v>4347</v>
      </c>
      <c r="B31" s="604"/>
      <c r="C31" s="604"/>
      <c r="D31" s="604"/>
      <c r="E31" s="604"/>
      <c r="F31" s="604"/>
      <c r="G31" s="604"/>
      <c r="H31" s="354"/>
      <c r="I31" s="354"/>
      <c r="J31" s="267"/>
      <c r="K31" s="267"/>
      <c r="L31" s="267"/>
      <c r="M31" s="267"/>
      <c r="BD31" s="14"/>
      <c r="BE31" s="15" t="s">
        <v>4347</v>
      </c>
      <c r="BF31" s="21"/>
      <c r="BG31" s="12"/>
      <c r="BH31" s="41"/>
    </row>
    <row r="32" spans="1:60" s="3" customFormat="1" ht="42" x14ac:dyDescent="0.3">
      <c r="A32" s="16" t="s">
        <v>47</v>
      </c>
      <c r="B32" s="17" t="s">
        <v>253</v>
      </c>
      <c r="C32" s="568" t="s">
        <v>254</v>
      </c>
      <c r="D32" s="568"/>
      <c r="E32" s="568"/>
      <c r="F32" s="16" t="s">
        <v>43</v>
      </c>
      <c r="G32" s="42">
        <v>7.5740000000000002E-2</v>
      </c>
      <c r="H32" s="55">
        <f t="shared" si="0"/>
        <v>12933.19</v>
      </c>
      <c r="I32" s="55">
        <f t="shared" si="1"/>
        <v>979.56</v>
      </c>
      <c r="J32" s="19">
        <v>1175.47</v>
      </c>
      <c r="K32" s="19">
        <f t="shared" si="2"/>
        <v>0</v>
      </c>
      <c r="L32" s="19">
        <f t="shared" si="3"/>
        <v>0</v>
      </c>
      <c r="M32" s="19">
        <v>0</v>
      </c>
      <c r="BD32" s="14"/>
      <c r="BE32" s="15"/>
      <c r="BF32" s="21" t="s">
        <v>254</v>
      </c>
      <c r="BG32" s="12"/>
      <c r="BH32" s="41"/>
    </row>
    <row r="33" spans="1:61" s="3" customFormat="1" ht="15" customHeight="1" x14ac:dyDescent="0.3">
      <c r="A33" s="601" t="s">
        <v>4348</v>
      </c>
      <c r="B33" s="602"/>
      <c r="C33" s="602"/>
      <c r="D33" s="602"/>
      <c r="E33" s="602"/>
      <c r="F33" s="602"/>
      <c r="G33" s="602"/>
      <c r="H33" s="101"/>
      <c r="I33" s="101"/>
      <c r="J33" s="102"/>
      <c r="K33" s="102"/>
      <c r="L33" s="19">
        <f t="shared" si="3"/>
        <v>0</v>
      </c>
      <c r="M33" s="19">
        <v>0</v>
      </c>
      <c r="BD33" s="14" t="s">
        <v>4348</v>
      </c>
      <c r="BE33" s="15"/>
      <c r="BF33" s="21"/>
      <c r="BG33" s="12"/>
      <c r="BH33" s="41"/>
    </row>
    <row r="34" spans="1:61" s="3" customFormat="1" ht="15" customHeight="1" x14ac:dyDescent="0.3">
      <c r="A34" s="603" t="s">
        <v>4349</v>
      </c>
      <c r="B34" s="604"/>
      <c r="C34" s="604"/>
      <c r="D34" s="604"/>
      <c r="E34" s="604"/>
      <c r="F34" s="604"/>
      <c r="G34" s="604"/>
      <c r="H34" s="354"/>
      <c r="I34" s="354"/>
      <c r="J34" s="267"/>
      <c r="K34" s="267"/>
      <c r="L34" s="267"/>
      <c r="M34" s="267"/>
      <c r="BD34" s="14"/>
      <c r="BE34" s="15" t="s">
        <v>4349</v>
      </c>
      <c r="BF34" s="21"/>
      <c r="BG34" s="12"/>
      <c r="BH34" s="41"/>
    </row>
    <row r="35" spans="1:61" s="3" customFormat="1" ht="21.6" x14ac:dyDescent="0.3">
      <c r="A35" s="16" t="s">
        <v>52</v>
      </c>
      <c r="B35" s="17" t="s">
        <v>4350</v>
      </c>
      <c r="C35" s="568" t="s">
        <v>4351</v>
      </c>
      <c r="D35" s="568"/>
      <c r="E35" s="568"/>
      <c r="F35" s="16" t="s">
        <v>46</v>
      </c>
      <c r="G35" s="30">
        <v>1.02</v>
      </c>
      <c r="H35" s="55">
        <f t="shared" si="0"/>
        <v>1053.92</v>
      </c>
      <c r="I35" s="55">
        <f t="shared" si="1"/>
        <v>1075</v>
      </c>
      <c r="J35" s="19">
        <v>1290</v>
      </c>
      <c r="K35" s="19">
        <f t="shared" si="2"/>
        <v>680.23</v>
      </c>
      <c r="L35" s="19">
        <f t="shared" si="3"/>
        <v>693.83</v>
      </c>
      <c r="M35" s="19">
        <v>832.59</v>
      </c>
      <c r="BD35" s="14"/>
      <c r="BE35" s="15"/>
      <c r="BF35" s="21" t="s">
        <v>4351</v>
      </c>
      <c r="BG35" s="12"/>
      <c r="BH35" s="41"/>
    </row>
    <row r="36" spans="1:61" s="3" customFormat="1" ht="20.399999999999999" x14ac:dyDescent="0.3">
      <c r="A36" s="25"/>
      <c r="B36" s="26" t="s">
        <v>150</v>
      </c>
      <c r="C36" s="600" t="s">
        <v>151</v>
      </c>
      <c r="D36" s="600"/>
      <c r="E36" s="600"/>
      <c r="F36" s="27" t="s">
        <v>46</v>
      </c>
      <c r="G36" s="22" t="s">
        <v>4352</v>
      </c>
      <c r="H36" s="55"/>
      <c r="I36" s="55"/>
      <c r="J36" s="19"/>
      <c r="K36" s="19"/>
      <c r="L36" s="19"/>
      <c r="M36" s="19"/>
      <c r="BD36" s="14"/>
      <c r="BE36" s="15"/>
      <c r="BF36" s="21"/>
      <c r="BG36" s="12" t="s">
        <v>151</v>
      </c>
      <c r="BH36" s="41"/>
    </row>
    <row r="37" spans="1:61" s="3" customFormat="1" ht="20.399999999999999" x14ac:dyDescent="0.3">
      <c r="A37" s="36" t="s">
        <v>139</v>
      </c>
      <c r="B37" s="37" t="s">
        <v>763</v>
      </c>
      <c r="C37" s="599" t="s">
        <v>764</v>
      </c>
      <c r="D37" s="599"/>
      <c r="E37" s="599"/>
      <c r="F37" s="38" t="s">
        <v>46</v>
      </c>
      <c r="G37" s="39" t="s">
        <v>4353</v>
      </c>
      <c r="H37" s="55"/>
      <c r="I37" s="55"/>
      <c r="J37" s="19"/>
      <c r="K37" s="19"/>
      <c r="L37" s="19"/>
      <c r="M37" s="19"/>
      <c r="BD37" s="14"/>
      <c r="BE37" s="15"/>
      <c r="BF37" s="21"/>
      <c r="BG37" s="12"/>
      <c r="BH37" s="41" t="s">
        <v>764</v>
      </c>
    </row>
    <row r="38" spans="1:61" s="3" customFormat="1" ht="21.6" x14ac:dyDescent="0.3">
      <c r="A38" s="25" t="s">
        <v>126</v>
      </c>
      <c r="B38" s="26" t="s">
        <v>201</v>
      </c>
      <c r="C38" s="600" t="s">
        <v>79</v>
      </c>
      <c r="D38" s="600"/>
      <c r="E38" s="600"/>
      <c r="F38" s="27" t="s">
        <v>46</v>
      </c>
      <c r="G38" s="22" t="s">
        <v>4353</v>
      </c>
      <c r="H38" s="55"/>
      <c r="I38" s="55"/>
      <c r="J38" s="19"/>
      <c r="K38" s="19"/>
      <c r="L38" s="19"/>
      <c r="M38" s="19"/>
      <c r="BD38" s="14"/>
      <c r="BE38" s="15"/>
      <c r="BF38" s="21"/>
      <c r="BG38" s="12"/>
      <c r="BH38" s="41"/>
      <c r="BI38" s="12" t="s">
        <v>79</v>
      </c>
    </row>
    <row r="39" spans="1:61" s="3" customFormat="1" ht="15" customHeight="1" x14ac:dyDescent="0.3">
      <c r="A39" s="603" t="s">
        <v>1982</v>
      </c>
      <c r="B39" s="604"/>
      <c r="C39" s="604"/>
      <c r="D39" s="604"/>
      <c r="E39" s="604"/>
      <c r="F39" s="604"/>
      <c r="G39" s="604"/>
      <c r="H39" s="354"/>
      <c r="I39" s="354"/>
      <c r="J39" s="267"/>
      <c r="K39" s="267"/>
      <c r="L39" s="267"/>
      <c r="M39" s="267"/>
      <c r="BD39" s="14"/>
      <c r="BE39" s="15" t="s">
        <v>1982</v>
      </c>
      <c r="BF39" s="21"/>
      <c r="BG39" s="12"/>
      <c r="BH39" s="41"/>
      <c r="BI39" s="12"/>
    </row>
    <row r="40" spans="1:61" s="3" customFormat="1" ht="31.8" x14ac:dyDescent="0.3">
      <c r="A40" s="16" t="s">
        <v>55</v>
      </c>
      <c r="B40" s="17" t="s">
        <v>1179</v>
      </c>
      <c r="C40" s="568" t="s">
        <v>1180</v>
      </c>
      <c r="D40" s="568"/>
      <c r="E40" s="568"/>
      <c r="F40" s="16" t="s">
        <v>185</v>
      </c>
      <c r="G40" s="29">
        <v>4.5999999999999999E-3</v>
      </c>
      <c r="H40" s="55">
        <f t="shared" si="0"/>
        <v>57384.78</v>
      </c>
      <c r="I40" s="55">
        <f t="shared" si="1"/>
        <v>263.97000000000003</v>
      </c>
      <c r="J40" s="19">
        <v>316.76</v>
      </c>
      <c r="K40" s="19">
        <f t="shared" si="2"/>
        <v>43419.57</v>
      </c>
      <c r="L40" s="19">
        <f t="shared" si="3"/>
        <v>199.73</v>
      </c>
      <c r="M40" s="19">
        <v>239.67</v>
      </c>
      <c r="BD40" s="14"/>
      <c r="BE40" s="15"/>
      <c r="BF40" s="21" t="s">
        <v>1180</v>
      </c>
      <c r="BG40" s="12"/>
      <c r="BH40" s="41"/>
      <c r="BI40" s="12"/>
    </row>
    <row r="41" spans="1:61" s="3" customFormat="1" ht="21.6" x14ac:dyDescent="0.3">
      <c r="A41" s="36" t="s">
        <v>75</v>
      </c>
      <c r="B41" s="37" t="s">
        <v>1181</v>
      </c>
      <c r="C41" s="599" t="s">
        <v>1182</v>
      </c>
      <c r="D41" s="599"/>
      <c r="E41" s="599"/>
      <c r="F41" s="38" t="s">
        <v>154</v>
      </c>
      <c r="G41" s="39" t="s">
        <v>33</v>
      </c>
      <c r="H41" s="55"/>
      <c r="I41" s="55"/>
      <c r="J41" s="19"/>
      <c r="K41" s="19"/>
      <c r="L41" s="19"/>
      <c r="M41" s="19"/>
      <c r="BD41" s="14"/>
      <c r="BE41" s="15"/>
      <c r="BF41" s="21"/>
      <c r="BG41" s="12"/>
      <c r="BH41" s="41" t="s">
        <v>1182</v>
      </c>
      <c r="BI41" s="12"/>
    </row>
    <row r="42" spans="1:61" s="3" customFormat="1" ht="20.399999999999999" x14ac:dyDescent="0.3">
      <c r="A42" s="25"/>
      <c r="B42" s="26" t="s">
        <v>644</v>
      </c>
      <c r="C42" s="600" t="s">
        <v>645</v>
      </c>
      <c r="D42" s="600"/>
      <c r="E42" s="600"/>
      <c r="F42" s="27" t="s">
        <v>67</v>
      </c>
      <c r="G42" s="22" t="s">
        <v>2106</v>
      </c>
      <c r="H42" s="55"/>
      <c r="I42" s="55"/>
      <c r="J42" s="19"/>
      <c r="K42" s="19"/>
      <c r="L42" s="19"/>
      <c r="M42" s="19"/>
      <c r="BD42" s="14"/>
      <c r="BE42" s="15"/>
      <c r="BF42" s="21"/>
      <c r="BG42" s="12" t="s">
        <v>645</v>
      </c>
      <c r="BH42" s="41"/>
      <c r="BI42" s="12"/>
    </row>
    <row r="43" spans="1:61" s="3" customFormat="1" ht="21.6" x14ac:dyDescent="0.3">
      <c r="A43" s="25" t="s">
        <v>126</v>
      </c>
      <c r="B43" s="26" t="s">
        <v>1984</v>
      </c>
      <c r="C43" s="600" t="s">
        <v>1985</v>
      </c>
      <c r="D43" s="600"/>
      <c r="E43" s="600"/>
      <c r="F43" s="27" t="s">
        <v>154</v>
      </c>
      <c r="G43" s="22" t="s">
        <v>4354</v>
      </c>
      <c r="H43" s="55"/>
      <c r="I43" s="55"/>
      <c r="J43" s="19"/>
      <c r="K43" s="19"/>
      <c r="L43" s="19"/>
      <c r="M43" s="19"/>
      <c r="BD43" s="14"/>
      <c r="BE43" s="15"/>
      <c r="BF43" s="21"/>
      <c r="BG43" s="12"/>
      <c r="BH43" s="41"/>
      <c r="BI43" s="12" t="s">
        <v>1985</v>
      </c>
    </row>
    <row r="44" spans="1:61" s="3" customFormat="1" ht="15" customHeight="1" x14ac:dyDescent="0.3">
      <c r="A44" s="603" t="s">
        <v>1987</v>
      </c>
      <c r="B44" s="604"/>
      <c r="C44" s="604"/>
      <c r="D44" s="604"/>
      <c r="E44" s="604"/>
      <c r="F44" s="604"/>
      <c r="G44" s="604"/>
      <c r="H44" s="354"/>
      <c r="I44" s="354"/>
      <c r="J44" s="267"/>
      <c r="K44" s="267"/>
      <c r="L44" s="267"/>
      <c r="M44" s="267"/>
      <c r="BD44" s="14"/>
      <c r="BE44" s="15" t="s">
        <v>1987</v>
      </c>
      <c r="BF44" s="21"/>
      <c r="BG44" s="12"/>
      <c r="BH44" s="41"/>
      <c r="BI44" s="12"/>
    </row>
    <row r="45" spans="1:61" s="3" customFormat="1" ht="14.4" x14ac:dyDescent="0.3">
      <c r="A45" s="16" t="s">
        <v>56</v>
      </c>
      <c r="B45" s="17" t="s">
        <v>148</v>
      </c>
      <c r="C45" s="568" t="s">
        <v>149</v>
      </c>
      <c r="D45" s="568"/>
      <c r="E45" s="568"/>
      <c r="F45" s="16" t="s">
        <v>122</v>
      </c>
      <c r="G45" s="29">
        <v>3.3999999999999998E-3</v>
      </c>
      <c r="H45" s="55">
        <f t="shared" si="0"/>
        <v>179497.06</v>
      </c>
      <c r="I45" s="55">
        <f t="shared" si="1"/>
        <v>610.29</v>
      </c>
      <c r="J45" s="19">
        <v>732.35</v>
      </c>
      <c r="K45" s="19">
        <f t="shared" si="2"/>
        <v>594832.35</v>
      </c>
      <c r="L45" s="19">
        <f t="shared" si="3"/>
        <v>2022.43</v>
      </c>
      <c r="M45" s="19">
        <v>2426.91</v>
      </c>
      <c r="BD45" s="14"/>
      <c r="BE45" s="15"/>
      <c r="BF45" s="21" t="s">
        <v>149</v>
      </c>
      <c r="BG45" s="12"/>
      <c r="BH45" s="41"/>
      <c r="BI45" s="12"/>
    </row>
    <row r="46" spans="1:61" s="3" customFormat="1" ht="20.399999999999999" x14ac:dyDescent="0.3">
      <c r="A46" s="25"/>
      <c r="B46" s="26" t="s">
        <v>150</v>
      </c>
      <c r="C46" s="600" t="s">
        <v>151</v>
      </c>
      <c r="D46" s="600"/>
      <c r="E46" s="600"/>
      <c r="F46" s="27" t="s">
        <v>46</v>
      </c>
      <c r="G46" s="22" t="s">
        <v>4355</v>
      </c>
      <c r="H46" s="55"/>
      <c r="I46" s="55"/>
      <c r="J46" s="19"/>
      <c r="K46" s="19"/>
      <c r="L46" s="19"/>
      <c r="M46" s="19"/>
      <c r="BD46" s="14"/>
      <c r="BE46" s="15"/>
      <c r="BF46" s="21"/>
      <c r="BG46" s="12" t="s">
        <v>151</v>
      </c>
      <c r="BH46" s="41"/>
      <c r="BI46" s="12"/>
    </row>
    <row r="47" spans="1:61" s="3" customFormat="1" ht="20.399999999999999" x14ac:dyDescent="0.3">
      <c r="A47" s="25"/>
      <c r="B47" s="26" t="s">
        <v>152</v>
      </c>
      <c r="C47" s="600" t="s">
        <v>153</v>
      </c>
      <c r="D47" s="600"/>
      <c r="E47" s="600"/>
      <c r="F47" s="27" t="s">
        <v>154</v>
      </c>
      <c r="G47" s="22" t="s">
        <v>4356</v>
      </c>
      <c r="H47" s="55"/>
      <c r="I47" s="55"/>
      <c r="J47" s="19"/>
      <c r="K47" s="19"/>
      <c r="L47" s="19"/>
      <c r="M47" s="19"/>
      <c r="BD47" s="14"/>
      <c r="BE47" s="15"/>
      <c r="BF47" s="21"/>
      <c r="BG47" s="12" t="s">
        <v>153</v>
      </c>
      <c r="BH47" s="41"/>
      <c r="BI47" s="12"/>
    </row>
    <row r="48" spans="1:61" s="3" customFormat="1" ht="20.399999999999999" x14ac:dyDescent="0.3">
      <c r="A48" s="36" t="s">
        <v>139</v>
      </c>
      <c r="B48" s="37" t="s">
        <v>155</v>
      </c>
      <c r="C48" s="599" t="s">
        <v>156</v>
      </c>
      <c r="D48" s="599"/>
      <c r="E48" s="599"/>
      <c r="F48" s="38" t="s">
        <v>46</v>
      </c>
      <c r="G48" s="39" t="s">
        <v>4357</v>
      </c>
      <c r="H48" s="55"/>
      <c r="I48" s="55"/>
      <c r="J48" s="19"/>
      <c r="K48" s="19"/>
      <c r="L48" s="19"/>
      <c r="M48" s="19"/>
      <c r="BD48" s="14"/>
      <c r="BE48" s="15"/>
      <c r="BF48" s="21"/>
      <c r="BG48" s="12"/>
      <c r="BH48" s="41" t="s">
        <v>156</v>
      </c>
      <c r="BI48" s="12"/>
    </row>
    <row r="49" spans="1:61" s="3" customFormat="1" ht="21.6" x14ac:dyDescent="0.3">
      <c r="A49" s="25" t="s">
        <v>126</v>
      </c>
      <c r="B49" s="26" t="s">
        <v>1991</v>
      </c>
      <c r="C49" s="600" t="s">
        <v>1992</v>
      </c>
      <c r="D49" s="600"/>
      <c r="E49" s="600"/>
      <c r="F49" s="27" t="s">
        <v>46</v>
      </c>
      <c r="G49" s="22" t="s">
        <v>4357</v>
      </c>
      <c r="H49" s="55"/>
      <c r="I49" s="55"/>
      <c r="J49" s="19"/>
      <c r="K49" s="19"/>
      <c r="L49" s="19"/>
      <c r="M49" s="19"/>
      <c r="BD49" s="14"/>
      <c r="BE49" s="15"/>
      <c r="BF49" s="21"/>
      <c r="BG49" s="12"/>
      <c r="BH49" s="41"/>
      <c r="BI49" s="12" t="s">
        <v>1992</v>
      </c>
    </row>
    <row r="50" spans="1:61" s="3" customFormat="1" ht="15" customHeight="1" x14ac:dyDescent="0.3">
      <c r="A50" s="603" t="s">
        <v>2012</v>
      </c>
      <c r="B50" s="604"/>
      <c r="C50" s="604"/>
      <c r="D50" s="604"/>
      <c r="E50" s="604"/>
      <c r="F50" s="604"/>
      <c r="G50" s="604"/>
      <c r="H50" s="354"/>
      <c r="I50" s="354"/>
      <c r="J50" s="267"/>
      <c r="K50" s="267"/>
      <c r="L50" s="267"/>
      <c r="M50" s="267"/>
      <c r="BD50" s="14"/>
      <c r="BE50" s="15" t="s">
        <v>2012</v>
      </c>
      <c r="BF50" s="21"/>
      <c r="BG50" s="12"/>
      <c r="BH50" s="41"/>
      <c r="BI50" s="12"/>
    </row>
    <row r="51" spans="1:61" s="3" customFormat="1" ht="21.6" x14ac:dyDescent="0.3">
      <c r="A51" s="16" t="s">
        <v>162</v>
      </c>
      <c r="B51" s="17" t="s">
        <v>269</v>
      </c>
      <c r="C51" s="568" t="s">
        <v>270</v>
      </c>
      <c r="D51" s="568"/>
      <c r="E51" s="568"/>
      <c r="F51" s="16" t="s">
        <v>122</v>
      </c>
      <c r="G51" s="18">
        <v>3.4000000000000002E-2</v>
      </c>
      <c r="H51" s="55">
        <f t="shared" si="0"/>
        <v>266397.34999999998</v>
      </c>
      <c r="I51" s="55">
        <f t="shared" si="1"/>
        <v>9057.51</v>
      </c>
      <c r="J51" s="19">
        <v>10869.01</v>
      </c>
      <c r="K51" s="19">
        <f t="shared" si="2"/>
        <v>5006.76</v>
      </c>
      <c r="L51" s="19">
        <f t="shared" si="3"/>
        <v>170.23</v>
      </c>
      <c r="M51" s="19">
        <v>204.27</v>
      </c>
      <c r="BD51" s="14"/>
      <c r="BE51" s="15"/>
      <c r="BF51" s="21" t="s">
        <v>270</v>
      </c>
      <c r="BG51" s="12"/>
      <c r="BH51" s="41"/>
      <c r="BI51" s="12"/>
    </row>
    <row r="52" spans="1:61" s="3" customFormat="1" ht="20.399999999999999" x14ac:dyDescent="0.3">
      <c r="A52" s="25"/>
      <c r="B52" s="26" t="s">
        <v>150</v>
      </c>
      <c r="C52" s="600" t="s">
        <v>151</v>
      </c>
      <c r="D52" s="600"/>
      <c r="E52" s="600"/>
      <c r="F52" s="27" t="s">
        <v>46</v>
      </c>
      <c r="G52" s="22" t="s">
        <v>4358</v>
      </c>
      <c r="H52" s="55"/>
      <c r="I52" s="55"/>
      <c r="J52" s="19"/>
      <c r="K52" s="19"/>
      <c r="L52" s="19"/>
      <c r="M52" s="19"/>
      <c r="BD52" s="14"/>
      <c r="BE52" s="15"/>
      <c r="BF52" s="21"/>
      <c r="BG52" s="12" t="s">
        <v>151</v>
      </c>
      <c r="BH52" s="41"/>
      <c r="BI52" s="12"/>
    </row>
    <row r="53" spans="1:61" s="3" customFormat="1" ht="20.399999999999999" x14ac:dyDescent="0.3">
      <c r="A53" s="25"/>
      <c r="B53" s="26" t="s">
        <v>152</v>
      </c>
      <c r="C53" s="600" t="s">
        <v>153</v>
      </c>
      <c r="D53" s="600"/>
      <c r="E53" s="600"/>
      <c r="F53" s="27" t="s">
        <v>154</v>
      </c>
      <c r="G53" s="22" t="s">
        <v>4359</v>
      </c>
      <c r="H53" s="55"/>
      <c r="I53" s="55"/>
      <c r="J53" s="19"/>
      <c r="K53" s="19"/>
      <c r="L53" s="19"/>
      <c r="M53" s="19"/>
      <c r="BD53" s="14"/>
      <c r="BE53" s="15"/>
      <c r="BF53" s="21"/>
      <c r="BG53" s="12" t="s">
        <v>153</v>
      </c>
      <c r="BH53" s="41"/>
      <c r="BI53" s="12"/>
    </row>
    <row r="54" spans="1:61" s="3" customFormat="1" ht="20.399999999999999" x14ac:dyDescent="0.3">
      <c r="A54" s="25"/>
      <c r="B54" s="26" t="s">
        <v>273</v>
      </c>
      <c r="C54" s="600" t="s">
        <v>274</v>
      </c>
      <c r="D54" s="600"/>
      <c r="E54" s="600"/>
      <c r="F54" s="27" t="s">
        <v>67</v>
      </c>
      <c r="G54" s="22" t="s">
        <v>4360</v>
      </c>
      <c r="H54" s="55"/>
      <c r="I54" s="55"/>
      <c r="J54" s="19"/>
      <c r="K54" s="19"/>
      <c r="L54" s="19"/>
      <c r="M54" s="19"/>
      <c r="BD54" s="14"/>
      <c r="BE54" s="15"/>
      <c r="BF54" s="21"/>
      <c r="BG54" s="12" t="s">
        <v>274</v>
      </c>
      <c r="BH54" s="41"/>
      <c r="BI54" s="12"/>
    </row>
    <row r="55" spans="1:61" s="3" customFormat="1" ht="20.399999999999999" x14ac:dyDescent="0.3">
      <c r="A55" s="25"/>
      <c r="B55" s="26" t="s">
        <v>73</v>
      </c>
      <c r="C55" s="600" t="s">
        <v>74</v>
      </c>
      <c r="D55" s="600"/>
      <c r="E55" s="600"/>
      <c r="F55" s="27" t="s">
        <v>67</v>
      </c>
      <c r="G55" s="22" t="s">
        <v>4361</v>
      </c>
      <c r="H55" s="55"/>
      <c r="I55" s="55"/>
      <c r="J55" s="19"/>
      <c r="K55" s="19"/>
      <c r="L55" s="19"/>
      <c r="M55" s="19"/>
      <c r="BD55" s="14"/>
      <c r="BE55" s="15"/>
      <c r="BF55" s="21"/>
      <c r="BG55" s="12" t="s">
        <v>74</v>
      </c>
      <c r="BH55" s="41"/>
      <c r="BI55" s="12"/>
    </row>
    <row r="56" spans="1:61" s="3" customFormat="1" ht="21.6" x14ac:dyDescent="0.3">
      <c r="A56" s="25"/>
      <c r="B56" s="26" t="s">
        <v>277</v>
      </c>
      <c r="C56" s="600" t="s">
        <v>278</v>
      </c>
      <c r="D56" s="600"/>
      <c r="E56" s="600"/>
      <c r="F56" s="27" t="s">
        <v>67</v>
      </c>
      <c r="G56" s="22" t="s">
        <v>4362</v>
      </c>
      <c r="H56" s="55"/>
      <c r="I56" s="55"/>
      <c r="J56" s="19"/>
      <c r="K56" s="19"/>
      <c r="L56" s="19"/>
      <c r="M56" s="19"/>
      <c r="BD56" s="14"/>
      <c r="BE56" s="15"/>
      <c r="BF56" s="21"/>
      <c r="BG56" s="12" t="s">
        <v>278</v>
      </c>
      <c r="BH56" s="41"/>
      <c r="BI56" s="12"/>
    </row>
    <row r="57" spans="1:61" s="3" customFormat="1" ht="20.399999999999999" x14ac:dyDescent="0.3">
      <c r="A57" s="36" t="s">
        <v>139</v>
      </c>
      <c r="B57" s="37" t="s">
        <v>155</v>
      </c>
      <c r="C57" s="599" t="s">
        <v>156</v>
      </c>
      <c r="D57" s="599"/>
      <c r="E57" s="599"/>
      <c r="F57" s="38" t="s">
        <v>46</v>
      </c>
      <c r="G57" s="39" t="s">
        <v>4363</v>
      </c>
      <c r="H57" s="55"/>
      <c r="I57" s="55"/>
      <c r="J57" s="19"/>
      <c r="K57" s="19"/>
      <c r="L57" s="19"/>
      <c r="M57" s="19"/>
      <c r="BD57" s="14"/>
      <c r="BE57" s="15"/>
      <c r="BF57" s="21"/>
      <c r="BG57" s="12"/>
      <c r="BH57" s="41" t="s">
        <v>156</v>
      </c>
      <c r="BI57" s="12"/>
    </row>
    <row r="58" spans="1:61" s="3" customFormat="1" ht="21.6" x14ac:dyDescent="0.3">
      <c r="A58" s="25"/>
      <c r="B58" s="26" t="s">
        <v>281</v>
      </c>
      <c r="C58" s="600" t="s">
        <v>282</v>
      </c>
      <c r="D58" s="600"/>
      <c r="E58" s="600"/>
      <c r="F58" s="27" t="s">
        <v>67</v>
      </c>
      <c r="G58" s="22" t="s">
        <v>4364</v>
      </c>
      <c r="H58" s="55"/>
      <c r="I58" s="55"/>
      <c r="J58" s="19"/>
      <c r="K58" s="19"/>
      <c r="L58" s="19"/>
      <c r="M58" s="19"/>
      <c r="BD58" s="14"/>
      <c r="BE58" s="15"/>
      <c r="BF58" s="21"/>
      <c r="BG58" s="12" t="s">
        <v>282</v>
      </c>
      <c r="BH58" s="41"/>
      <c r="BI58" s="12"/>
    </row>
    <row r="59" spans="1:61" s="3" customFormat="1" ht="20.399999999999999" x14ac:dyDescent="0.3">
      <c r="A59" s="36" t="s">
        <v>139</v>
      </c>
      <c r="B59" s="37" t="s">
        <v>284</v>
      </c>
      <c r="C59" s="599" t="s">
        <v>285</v>
      </c>
      <c r="D59" s="599"/>
      <c r="E59" s="599"/>
      <c r="F59" s="38" t="s">
        <v>67</v>
      </c>
      <c r="G59" s="39" t="s">
        <v>4365</v>
      </c>
      <c r="H59" s="55"/>
      <c r="I59" s="55"/>
      <c r="J59" s="19"/>
      <c r="K59" s="19"/>
      <c r="L59" s="19"/>
      <c r="M59" s="19"/>
      <c r="BD59" s="14"/>
      <c r="BE59" s="15"/>
      <c r="BF59" s="21"/>
      <c r="BG59" s="12"/>
      <c r="BH59" s="41" t="s">
        <v>285</v>
      </c>
      <c r="BI59" s="12"/>
    </row>
    <row r="60" spans="1:61" s="3" customFormat="1" ht="31.8" x14ac:dyDescent="0.3">
      <c r="A60" s="25"/>
      <c r="B60" s="26" t="s">
        <v>287</v>
      </c>
      <c r="C60" s="600" t="s">
        <v>288</v>
      </c>
      <c r="D60" s="600"/>
      <c r="E60" s="600"/>
      <c r="F60" s="27" t="s">
        <v>46</v>
      </c>
      <c r="G60" s="22" t="s">
        <v>4366</v>
      </c>
      <c r="H60" s="55"/>
      <c r="I60" s="55"/>
      <c r="J60" s="19"/>
      <c r="K60" s="19"/>
      <c r="L60" s="19"/>
      <c r="M60" s="19"/>
      <c r="BD60" s="14"/>
      <c r="BE60" s="15"/>
      <c r="BF60" s="21"/>
      <c r="BG60" s="12" t="s">
        <v>288</v>
      </c>
      <c r="BH60" s="41"/>
      <c r="BI60" s="12"/>
    </row>
    <row r="61" spans="1:61" s="3" customFormat="1" ht="20.399999999999999" x14ac:dyDescent="0.3">
      <c r="A61" s="25"/>
      <c r="B61" s="26" t="s">
        <v>290</v>
      </c>
      <c r="C61" s="600" t="s">
        <v>291</v>
      </c>
      <c r="D61" s="600"/>
      <c r="E61" s="600"/>
      <c r="F61" s="27" t="s">
        <v>154</v>
      </c>
      <c r="G61" s="22" t="s">
        <v>4367</v>
      </c>
      <c r="H61" s="55"/>
      <c r="I61" s="55"/>
      <c r="J61" s="19"/>
      <c r="K61" s="19"/>
      <c r="L61" s="19"/>
      <c r="M61" s="19"/>
      <c r="BD61" s="14"/>
      <c r="BE61" s="15"/>
      <c r="BF61" s="21"/>
      <c r="BG61" s="12" t="s">
        <v>291</v>
      </c>
      <c r="BH61" s="41"/>
      <c r="BI61" s="12"/>
    </row>
    <row r="62" spans="1:61" s="3" customFormat="1" ht="21.6" x14ac:dyDescent="0.3">
      <c r="A62" s="16" t="s">
        <v>165</v>
      </c>
      <c r="B62" s="17" t="s">
        <v>2027</v>
      </c>
      <c r="C62" s="568" t="s">
        <v>2028</v>
      </c>
      <c r="D62" s="568"/>
      <c r="E62" s="568"/>
      <c r="F62" s="16" t="s">
        <v>46</v>
      </c>
      <c r="G62" s="18">
        <v>3.4510000000000001</v>
      </c>
      <c r="H62" s="55">
        <f t="shared" si="0"/>
        <v>0</v>
      </c>
      <c r="I62" s="55">
        <f t="shared" si="1"/>
        <v>0</v>
      </c>
      <c r="J62" s="19">
        <v>0</v>
      </c>
      <c r="K62" s="19">
        <f t="shared" si="2"/>
        <v>7438.71</v>
      </c>
      <c r="L62" s="19">
        <f t="shared" si="3"/>
        <v>25670.98</v>
      </c>
      <c r="M62" s="19">
        <v>30805.17</v>
      </c>
      <c r="BD62" s="14"/>
      <c r="BE62" s="15"/>
      <c r="BF62" s="21" t="s">
        <v>2028</v>
      </c>
      <c r="BG62" s="12"/>
      <c r="BH62" s="41"/>
      <c r="BI62" s="12"/>
    </row>
    <row r="63" spans="1:61" s="3" customFormat="1" ht="21.6" x14ac:dyDescent="0.3">
      <c r="A63" s="16" t="s">
        <v>166</v>
      </c>
      <c r="B63" s="17" t="s">
        <v>2029</v>
      </c>
      <c r="C63" s="568" t="s">
        <v>2030</v>
      </c>
      <c r="D63" s="568"/>
      <c r="E63" s="568"/>
      <c r="F63" s="16" t="s">
        <v>67</v>
      </c>
      <c r="G63" s="42">
        <v>0.10742</v>
      </c>
      <c r="H63" s="55">
        <f t="shared" si="0"/>
        <v>0</v>
      </c>
      <c r="I63" s="55">
        <f t="shared" si="1"/>
        <v>0</v>
      </c>
      <c r="J63" s="19">
        <v>0</v>
      </c>
      <c r="K63" s="19">
        <f t="shared" si="2"/>
        <v>57244.93</v>
      </c>
      <c r="L63" s="19">
        <f t="shared" si="3"/>
        <v>6149.25</v>
      </c>
      <c r="M63" s="19">
        <v>7379.1</v>
      </c>
      <c r="BD63" s="14"/>
      <c r="BE63" s="15"/>
      <c r="BF63" s="21" t="s">
        <v>2030</v>
      </c>
      <c r="BG63" s="12"/>
      <c r="BH63" s="41"/>
      <c r="BI63" s="12"/>
    </row>
    <row r="64" spans="1:61" s="3" customFormat="1" ht="21.6" x14ac:dyDescent="0.3">
      <c r="A64" s="16" t="s">
        <v>169</v>
      </c>
      <c r="B64" s="17" t="s">
        <v>2039</v>
      </c>
      <c r="C64" s="568" t="s">
        <v>2040</v>
      </c>
      <c r="D64" s="568"/>
      <c r="E64" s="568"/>
      <c r="F64" s="16" t="s">
        <v>67</v>
      </c>
      <c r="G64" s="42">
        <v>2.9940000000000001E-2</v>
      </c>
      <c r="H64" s="55">
        <f t="shared" si="0"/>
        <v>0</v>
      </c>
      <c r="I64" s="55">
        <f t="shared" si="1"/>
        <v>0</v>
      </c>
      <c r="J64" s="19">
        <v>0</v>
      </c>
      <c r="K64" s="19">
        <f t="shared" si="2"/>
        <v>76046.759999999995</v>
      </c>
      <c r="L64" s="19">
        <f t="shared" si="3"/>
        <v>2276.84</v>
      </c>
      <c r="M64" s="19">
        <v>2732.21</v>
      </c>
      <c r="BD64" s="14"/>
      <c r="BE64" s="15"/>
      <c r="BF64" s="21" t="s">
        <v>2040</v>
      </c>
      <c r="BG64" s="12"/>
      <c r="BH64" s="41"/>
      <c r="BI64" s="12"/>
    </row>
    <row r="65" spans="1:61" s="3" customFormat="1" ht="31.8" x14ac:dyDescent="0.3">
      <c r="A65" s="16" t="s">
        <v>172</v>
      </c>
      <c r="B65" s="17" t="s">
        <v>2023</v>
      </c>
      <c r="C65" s="568" t="s">
        <v>2024</v>
      </c>
      <c r="D65" s="568"/>
      <c r="E65" s="568"/>
      <c r="F65" s="16" t="s">
        <v>307</v>
      </c>
      <c r="G65" s="24">
        <v>3.4</v>
      </c>
      <c r="H65" s="55">
        <f t="shared" si="0"/>
        <v>0</v>
      </c>
      <c r="I65" s="55">
        <f t="shared" si="1"/>
        <v>0</v>
      </c>
      <c r="J65" s="19">
        <v>0</v>
      </c>
      <c r="K65" s="19">
        <f t="shared" si="2"/>
        <v>74.42</v>
      </c>
      <c r="L65" s="19">
        <f t="shared" si="3"/>
        <v>253.02</v>
      </c>
      <c r="M65" s="19">
        <v>303.62</v>
      </c>
      <c r="BD65" s="14"/>
      <c r="BE65" s="15"/>
      <c r="BF65" s="21" t="s">
        <v>2024</v>
      </c>
      <c r="BG65" s="12"/>
      <c r="BH65" s="41"/>
      <c r="BI65" s="12"/>
    </row>
    <row r="66" spans="1:61" s="3" customFormat="1" ht="31.8" x14ac:dyDescent="0.3">
      <c r="A66" s="16" t="s">
        <v>173</v>
      </c>
      <c r="B66" s="17" t="s">
        <v>2025</v>
      </c>
      <c r="C66" s="568" t="s">
        <v>2026</v>
      </c>
      <c r="D66" s="568"/>
      <c r="E66" s="568"/>
      <c r="F66" s="16" t="s">
        <v>307</v>
      </c>
      <c r="G66" s="24">
        <v>3.4</v>
      </c>
      <c r="H66" s="55">
        <f t="shared" si="0"/>
        <v>0</v>
      </c>
      <c r="I66" s="55">
        <f t="shared" si="1"/>
        <v>0</v>
      </c>
      <c r="J66" s="19">
        <v>0</v>
      </c>
      <c r="K66" s="19">
        <f t="shared" si="2"/>
        <v>223.16</v>
      </c>
      <c r="L66" s="19">
        <f t="shared" si="3"/>
        <v>758.73</v>
      </c>
      <c r="M66" s="19">
        <v>910.47</v>
      </c>
      <c r="BD66" s="14"/>
      <c r="BE66" s="15"/>
      <c r="BF66" s="21" t="s">
        <v>2026</v>
      </c>
      <c r="BG66" s="12"/>
      <c r="BH66" s="41"/>
      <c r="BI66" s="12"/>
    </row>
    <row r="67" spans="1:61" s="3" customFormat="1" ht="15" customHeight="1" x14ac:dyDescent="0.3">
      <c r="A67" s="603" t="s">
        <v>3313</v>
      </c>
      <c r="B67" s="604"/>
      <c r="C67" s="604"/>
      <c r="D67" s="604"/>
      <c r="E67" s="604"/>
      <c r="F67" s="604"/>
      <c r="G67" s="604"/>
      <c r="H67" s="354"/>
      <c r="I67" s="354"/>
      <c r="J67" s="267"/>
      <c r="K67" s="267"/>
      <c r="L67" s="267"/>
      <c r="M67" s="267"/>
      <c r="BD67" s="14"/>
      <c r="BE67" s="15" t="s">
        <v>3313</v>
      </c>
      <c r="BF67" s="21"/>
      <c r="BG67" s="12"/>
      <c r="BH67" s="41"/>
      <c r="BI67" s="12"/>
    </row>
    <row r="68" spans="1:61" s="3" customFormat="1" ht="21.6" x14ac:dyDescent="0.3">
      <c r="A68" s="16" t="s">
        <v>176</v>
      </c>
      <c r="B68" s="17" t="s">
        <v>2042</v>
      </c>
      <c r="C68" s="568" t="s">
        <v>2043</v>
      </c>
      <c r="D68" s="568"/>
      <c r="E68" s="568"/>
      <c r="F68" s="16" t="s">
        <v>67</v>
      </c>
      <c r="G68" s="42">
        <v>9.7979999999999998E-2</v>
      </c>
      <c r="H68" s="55">
        <f t="shared" si="0"/>
        <v>231704.43</v>
      </c>
      <c r="I68" s="55">
        <f t="shared" si="1"/>
        <v>22702.400000000001</v>
      </c>
      <c r="J68" s="19">
        <v>27242.880000000001</v>
      </c>
      <c r="K68" s="19">
        <f t="shared" si="2"/>
        <v>119767.2</v>
      </c>
      <c r="L68" s="19">
        <f t="shared" si="3"/>
        <v>11734.79</v>
      </c>
      <c r="M68" s="19">
        <v>14081.75</v>
      </c>
      <c r="BD68" s="14"/>
      <c r="BE68" s="15"/>
      <c r="BF68" s="21" t="s">
        <v>2043</v>
      </c>
      <c r="BG68" s="12"/>
      <c r="BH68" s="41"/>
      <c r="BI68" s="12"/>
    </row>
    <row r="69" spans="1:61" s="3" customFormat="1" ht="20.399999999999999" x14ac:dyDescent="0.3">
      <c r="A69" s="36" t="s">
        <v>139</v>
      </c>
      <c r="B69" s="37" t="s">
        <v>2044</v>
      </c>
      <c r="C69" s="599" t="s">
        <v>2045</v>
      </c>
      <c r="D69" s="599"/>
      <c r="E69" s="599"/>
      <c r="F69" s="38" t="s">
        <v>67</v>
      </c>
      <c r="G69" s="39" t="s">
        <v>4368</v>
      </c>
      <c r="H69" s="55"/>
      <c r="I69" s="55"/>
      <c r="J69" s="19"/>
      <c r="K69" s="19"/>
      <c r="L69" s="19"/>
      <c r="M69" s="19"/>
      <c r="BD69" s="14"/>
      <c r="BE69" s="15"/>
      <c r="BF69" s="21"/>
      <c r="BG69" s="12"/>
      <c r="BH69" s="41" t="s">
        <v>2045</v>
      </c>
      <c r="BI69" s="12"/>
    </row>
    <row r="70" spans="1:61" s="3" customFormat="1" ht="20.399999999999999" x14ac:dyDescent="0.3">
      <c r="A70" s="25" t="s">
        <v>126</v>
      </c>
      <c r="B70" s="26" t="s">
        <v>2047</v>
      </c>
      <c r="C70" s="600" t="s">
        <v>2048</v>
      </c>
      <c r="D70" s="600"/>
      <c r="E70" s="600"/>
      <c r="F70" s="27" t="s">
        <v>67</v>
      </c>
      <c r="G70" s="22" t="s">
        <v>4368</v>
      </c>
      <c r="H70" s="55"/>
      <c r="I70" s="55"/>
      <c r="J70" s="19"/>
      <c r="K70" s="19"/>
      <c r="L70" s="19"/>
      <c r="M70" s="19"/>
      <c r="BD70" s="14"/>
      <c r="BE70" s="15"/>
      <c r="BF70" s="21"/>
      <c r="BG70" s="12"/>
      <c r="BH70" s="41"/>
      <c r="BI70" s="12" t="s">
        <v>2048</v>
      </c>
    </row>
    <row r="71" spans="1:61" s="3" customFormat="1" ht="15" customHeight="1" x14ac:dyDescent="0.3">
      <c r="A71" s="603" t="s">
        <v>2089</v>
      </c>
      <c r="B71" s="604"/>
      <c r="C71" s="604"/>
      <c r="D71" s="604"/>
      <c r="E71" s="604"/>
      <c r="F71" s="604"/>
      <c r="G71" s="604"/>
      <c r="H71" s="354"/>
      <c r="I71" s="354"/>
      <c r="J71" s="267"/>
      <c r="K71" s="267"/>
      <c r="L71" s="267"/>
      <c r="M71" s="267"/>
      <c r="BD71" s="14"/>
      <c r="BE71" s="15" t="s">
        <v>2089</v>
      </c>
      <c r="BF71" s="21"/>
      <c r="BG71" s="12"/>
      <c r="BH71" s="41"/>
      <c r="BI71" s="12"/>
    </row>
    <row r="72" spans="1:61" s="3" customFormat="1" ht="21.6" x14ac:dyDescent="0.3">
      <c r="A72" s="16" t="s">
        <v>178</v>
      </c>
      <c r="B72" s="17" t="s">
        <v>2090</v>
      </c>
      <c r="C72" s="568" t="s">
        <v>2091</v>
      </c>
      <c r="D72" s="568"/>
      <c r="E72" s="568"/>
      <c r="F72" s="16" t="s">
        <v>325</v>
      </c>
      <c r="G72" s="29">
        <v>8.8599999999999998E-2</v>
      </c>
      <c r="H72" s="55">
        <f t="shared" si="0"/>
        <v>7013.54</v>
      </c>
      <c r="I72" s="55">
        <f t="shared" si="1"/>
        <v>621.4</v>
      </c>
      <c r="J72" s="19">
        <v>745.68</v>
      </c>
      <c r="K72" s="19">
        <f t="shared" si="2"/>
        <v>1558.47</v>
      </c>
      <c r="L72" s="19">
        <f t="shared" si="3"/>
        <v>138.08000000000001</v>
      </c>
      <c r="M72" s="19">
        <v>165.7</v>
      </c>
      <c r="BD72" s="14"/>
      <c r="BE72" s="15"/>
      <c r="BF72" s="21" t="s">
        <v>2091</v>
      </c>
      <c r="BG72" s="12"/>
      <c r="BH72" s="41"/>
      <c r="BI72" s="12"/>
    </row>
    <row r="73" spans="1:61" s="3" customFormat="1" ht="20.399999999999999" x14ac:dyDescent="0.3">
      <c r="A73" s="25"/>
      <c r="B73" s="26" t="s">
        <v>411</v>
      </c>
      <c r="C73" s="600" t="s">
        <v>412</v>
      </c>
      <c r="D73" s="600"/>
      <c r="E73" s="600"/>
      <c r="F73" s="27" t="s">
        <v>67</v>
      </c>
      <c r="G73" s="22" t="s">
        <v>4369</v>
      </c>
      <c r="H73" s="55"/>
      <c r="I73" s="55"/>
      <c r="J73" s="19"/>
      <c r="K73" s="19"/>
      <c r="L73" s="19"/>
      <c r="M73" s="19"/>
      <c r="BD73" s="14"/>
      <c r="BE73" s="15"/>
      <c r="BF73" s="21"/>
      <c r="BG73" s="12" t="s">
        <v>412</v>
      </c>
      <c r="BH73" s="41"/>
      <c r="BI73" s="12"/>
    </row>
    <row r="74" spans="1:61" s="3" customFormat="1" ht="20.399999999999999" x14ac:dyDescent="0.3">
      <c r="A74" s="25"/>
      <c r="B74" s="26" t="s">
        <v>2093</v>
      </c>
      <c r="C74" s="600" t="s">
        <v>2094</v>
      </c>
      <c r="D74" s="600"/>
      <c r="E74" s="600"/>
      <c r="F74" s="27" t="s">
        <v>67</v>
      </c>
      <c r="G74" s="22" t="s">
        <v>4370</v>
      </c>
      <c r="H74" s="55"/>
      <c r="I74" s="55"/>
      <c r="J74" s="19"/>
      <c r="K74" s="19"/>
      <c r="L74" s="19"/>
      <c r="M74" s="19"/>
      <c r="BD74" s="14"/>
      <c r="BE74" s="15"/>
      <c r="BF74" s="21"/>
      <c r="BG74" s="12" t="s">
        <v>2094</v>
      </c>
      <c r="BH74" s="41"/>
      <c r="BI74" s="12"/>
    </row>
    <row r="75" spans="1:61" s="3" customFormat="1" ht="15" customHeight="1" x14ac:dyDescent="0.3">
      <c r="A75" s="603" t="s">
        <v>3321</v>
      </c>
      <c r="B75" s="604"/>
      <c r="C75" s="604"/>
      <c r="D75" s="604"/>
      <c r="E75" s="604"/>
      <c r="F75" s="604"/>
      <c r="G75" s="604"/>
      <c r="H75" s="354"/>
      <c r="I75" s="354"/>
      <c r="J75" s="267"/>
      <c r="K75" s="267"/>
      <c r="L75" s="267"/>
      <c r="M75" s="267"/>
      <c r="BD75" s="14"/>
      <c r="BE75" s="15" t="s">
        <v>3321</v>
      </c>
      <c r="BF75" s="21"/>
      <c r="BG75" s="12"/>
      <c r="BH75" s="41"/>
      <c r="BI75" s="12"/>
    </row>
    <row r="76" spans="1:61" s="3" customFormat="1" ht="21.6" x14ac:dyDescent="0.3">
      <c r="A76" s="16" t="s">
        <v>182</v>
      </c>
      <c r="B76" s="17" t="s">
        <v>2097</v>
      </c>
      <c r="C76" s="568" t="s">
        <v>2098</v>
      </c>
      <c r="D76" s="568"/>
      <c r="E76" s="568"/>
      <c r="F76" s="16" t="s">
        <v>325</v>
      </c>
      <c r="G76" s="29">
        <v>8.8599999999999998E-2</v>
      </c>
      <c r="H76" s="55">
        <f t="shared" si="0"/>
        <v>4903.5</v>
      </c>
      <c r="I76" s="55">
        <f t="shared" si="1"/>
        <v>434.45</v>
      </c>
      <c r="J76" s="19">
        <v>521.34</v>
      </c>
      <c r="K76" s="19">
        <f t="shared" si="2"/>
        <v>2832.51</v>
      </c>
      <c r="L76" s="19">
        <f t="shared" si="3"/>
        <v>250.96</v>
      </c>
      <c r="M76" s="19">
        <v>301.14999999999998</v>
      </c>
      <c r="BD76" s="14"/>
      <c r="BE76" s="15"/>
      <c r="BF76" s="21" t="s">
        <v>2098</v>
      </c>
      <c r="BG76" s="12"/>
      <c r="BH76" s="41"/>
      <c r="BI76" s="12"/>
    </row>
    <row r="77" spans="1:61" s="3" customFormat="1" ht="20.399999999999999" x14ac:dyDescent="0.3">
      <c r="A77" s="25"/>
      <c r="B77" s="26" t="s">
        <v>2099</v>
      </c>
      <c r="C77" s="600" t="s">
        <v>2100</v>
      </c>
      <c r="D77" s="600"/>
      <c r="E77" s="600"/>
      <c r="F77" s="27" t="s">
        <v>67</v>
      </c>
      <c r="G77" s="22" t="s">
        <v>4371</v>
      </c>
      <c r="H77" s="55"/>
      <c r="I77" s="55"/>
      <c r="J77" s="19"/>
      <c r="K77" s="19"/>
      <c r="L77" s="19"/>
      <c r="M77" s="19"/>
      <c r="BD77" s="14"/>
      <c r="BE77" s="15"/>
      <c r="BF77" s="21"/>
      <c r="BG77" s="12" t="s">
        <v>2100</v>
      </c>
      <c r="BH77" s="41"/>
      <c r="BI77" s="12"/>
    </row>
    <row r="78" spans="1:61" s="3" customFormat="1" ht="20.399999999999999" x14ac:dyDescent="0.3">
      <c r="A78" s="25"/>
      <c r="B78" s="26" t="s">
        <v>349</v>
      </c>
      <c r="C78" s="600" t="s">
        <v>350</v>
      </c>
      <c r="D78" s="600"/>
      <c r="E78" s="600"/>
      <c r="F78" s="27" t="s">
        <v>72</v>
      </c>
      <c r="G78" s="22" t="s">
        <v>4372</v>
      </c>
      <c r="H78" s="55"/>
      <c r="I78" s="55"/>
      <c r="J78" s="19"/>
      <c r="K78" s="19"/>
      <c r="L78" s="19"/>
      <c r="M78" s="19"/>
      <c r="BD78" s="14"/>
      <c r="BE78" s="15"/>
      <c r="BF78" s="21"/>
      <c r="BG78" s="12" t="s">
        <v>350</v>
      </c>
      <c r="BH78" s="41"/>
      <c r="BI78" s="12"/>
    </row>
    <row r="79" spans="1:61" s="3" customFormat="1" ht="15" customHeight="1" x14ac:dyDescent="0.3">
      <c r="A79" s="603" t="s">
        <v>2278</v>
      </c>
      <c r="B79" s="604"/>
      <c r="C79" s="604"/>
      <c r="D79" s="604"/>
      <c r="E79" s="604"/>
      <c r="F79" s="604"/>
      <c r="G79" s="604"/>
      <c r="H79" s="354"/>
      <c r="I79" s="354"/>
      <c r="J79" s="267"/>
      <c r="K79" s="267"/>
      <c r="L79" s="267"/>
      <c r="M79" s="267"/>
      <c r="BD79" s="14"/>
      <c r="BE79" s="15" t="s">
        <v>2278</v>
      </c>
      <c r="BF79" s="21"/>
      <c r="BG79" s="12"/>
      <c r="BH79" s="41"/>
      <c r="BI79" s="12"/>
    </row>
    <row r="80" spans="1:61" s="3" customFormat="1" ht="42" x14ac:dyDescent="0.3">
      <c r="A80" s="16" t="s">
        <v>188</v>
      </c>
      <c r="B80" s="17" t="s">
        <v>323</v>
      </c>
      <c r="C80" s="568" t="s">
        <v>324</v>
      </c>
      <c r="D80" s="568"/>
      <c r="E80" s="568"/>
      <c r="F80" s="16" t="s">
        <v>325</v>
      </c>
      <c r="G80" s="29">
        <v>0.19320000000000001</v>
      </c>
      <c r="H80" s="55">
        <f t="shared" ref="H80:H134" si="4">I80/G80</f>
        <v>29157.45</v>
      </c>
      <c r="I80" s="55">
        <f t="shared" ref="I80:I134" si="5">J80/1.2</f>
        <v>5633.22</v>
      </c>
      <c r="J80" s="19">
        <v>6759.86</v>
      </c>
      <c r="K80" s="19">
        <f t="shared" ref="K80:K134" si="6">L80/G80</f>
        <v>30202.28</v>
      </c>
      <c r="L80" s="19">
        <f t="shared" ref="L80:L134" si="7">M80/1.2</f>
        <v>5835.08</v>
      </c>
      <c r="M80" s="19">
        <v>7002.09</v>
      </c>
      <c r="BD80" s="14"/>
      <c r="BE80" s="15"/>
      <c r="BF80" s="21" t="s">
        <v>324</v>
      </c>
      <c r="BG80" s="12"/>
      <c r="BH80" s="41"/>
      <c r="BI80" s="12"/>
    </row>
    <row r="81" spans="1:61" s="3" customFormat="1" ht="20.399999999999999" x14ac:dyDescent="0.3">
      <c r="A81" s="36" t="s">
        <v>139</v>
      </c>
      <c r="B81" s="37" t="s">
        <v>326</v>
      </c>
      <c r="C81" s="599" t="s">
        <v>327</v>
      </c>
      <c r="D81" s="599"/>
      <c r="E81" s="599"/>
      <c r="F81" s="38" t="s">
        <v>67</v>
      </c>
      <c r="G81" s="39" t="s">
        <v>4373</v>
      </c>
      <c r="H81" s="55"/>
      <c r="I81" s="55"/>
      <c r="J81" s="19"/>
      <c r="K81" s="19"/>
      <c r="L81" s="19"/>
      <c r="M81" s="19"/>
      <c r="BD81" s="14"/>
      <c r="BE81" s="15"/>
      <c r="BF81" s="21"/>
      <c r="BG81" s="12"/>
      <c r="BH81" s="41" t="s">
        <v>327</v>
      </c>
      <c r="BI81" s="12"/>
    </row>
    <row r="82" spans="1:61" s="3" customFormat="1" ht="20.399999999999999" x14ac:dyDescent="0.3">
      <c r="A82" s="36" t="s">
        <v>139</v>
      </c>
      <c r="B82" s="37" t="s">
        <v>329</v>
      </c>
      <c r="C82" s="599" t="s">
        <v>330</v>
      </c>
      <c r="D82" s="599"/>
      <c r="E82" s="599"/>
      <c r="F82" s="38" t="s">
        <v>67</v>
      </c>
      <c r="G82" s="39" t="s">
        <v>4374</v>
      </c>
      <c r="H82" s="55"/>
      <c r="I82" s="55"/>
      <c r="J82" s="19"/>
      <c r="K82" s="19"/>
      <c r="L82" s="19"/>
      <c r="M82" s="19"/>
      <c r="BD82" s="14"/>
      <c r="BE82" s="15"/>
      <c r="BF82" s="21"/>
      <c r="BG82" s="12"/>
      <c r="BH82" s="41" t="s">
        <v>330</v>
      </c>
      <c r="BI82" s="12"/>
    </row>
    <row r="83" spans="1:61" s="3" customFormat="1" ht="20.399999999999999" x14ac:dyDescent="0.3">
      <c r="A83" s="25"/>
      <c r="B83" s="26" t="s">
        <v>332</v>
      </c>
      <c r="C83" s="600" t="s">
        <v>333</v>
      </c>
      <c r="D83" s="600"/>
      <c r="E83" s="600"/>
      <c r="F83" s="27" t="s">
        <v>67</v>
      </c>
      <c r="G83" s="22" t="s">
        <v>4375</v>
      </c>
      <c r="H83" s="55"/>
      <c r="I83" s="55"/>
      <c r="J83" s="19"/>
      <c r="K83" s="19"/>
      <c r="L83" s="19"/>
      <c r="M83" s="19"/>
      <c r="BD83" s="14"/>
      <c r="BE83" s="15"/>
      <c r="BF83" s="21"/>
      <c r="BG83" s="12" t="s">
        <v>333</v>
      </c>
      <c r="BH83" s="41"/>
      <c r="BI83" s="12"/>
    </row>
    <row r="84" spans="1:61" s="3" customFormat="1" ht="20.399999999999999" x14ac:dyDescent="0.3">
      <c r="A84" s="25"/>
      <c r="B84" s="26" t="s">
        <v>335</v>
      </c>
      <c r="C84" s="600" t="s">
        <v>336</v>
      </c>
      <c r="D84" s="600"/>
      <c r="E84" s="600"/>
      <c r="F84" s="27" t="s">
        <v>72</v>
      </c>
      <c r="G84" s="22" t="s">
        <v>4376</v>
      </c>
      <c r="H84" s="55"/>
      <c r="I84" s="55"/>
      <c r="J84" s="19"/>
      <c r="K84" s="19"/>
      <c r="L84" s="19"/>
      <c r="M84" s="19"/>
      <c r="BD84" s="14"/>
      <c r="BE84" s="15"/>
      <c r="BF84" s="21"/>
      <c r="BG84" s="12" t="s">
        <v>336</v>
      </c>
      <c r="BH84" s="41"/>
      <c r="BI84" s="12"/>
    </row>
    <row r="85" spans="1:61" s="3" customFormat="1" ht="20.399999999999999" x14ac:dyDescent="0.3">
      <c r="A85" s="25" t="s">
        <v>126</v>
      </c>
      <c r="B85" s="26" t="s">
        <v>340</v>
      </c>
      <c r="C85" s="600" t="s">
        <v>341</v>
      </c>
      <c r="D85" s="600"/>
      <c r="E85" s="600"/>
      <c r="F85" s="27" t="s">
        <v>67</v>
      </c>
      <c r="G85" s="22" t="s">
        <v>4373</v>
      </c>
      <c r="H85" s="55"/>
      <c r="I85" s="55"/>
      <c r="J85" s="19"/>
      <c r="K85" s="19"/>
      <c r="L85" s="19"/>
      <c r="M85" s="19"/>
      <c r="BD85" s="14"/>
      <c r="BE85" s="15"/>
      <c r="BF85" s="21"/>
      <c r="BG85" s="12"/>
      <c r="BH85" s="41"/>
      <c r="BI85" s="12" t="s">
        <v>341</v>
      </c>
    </row>
    <row r="86" spans="1:61" s="3" customFormat="1" ht="21.6" x14ac:dyDescent="0.3">
      <c r="A86" s="25" t="s">
        <v>126</v>
      </c>
      <c r="B86" s="26" t="s">
        <v>2283</v>
      </c>
      <c r="C86" s="600" t="s">
        <v>2284</v>
      </c>
      <c r="D86" s="600"/>
      <c r="E86" s="600"/>
      <c r="F86" s="27" t="s">
        <v>67</v>
      </c>
      <c r="G86" s="22" t="s">
        <v>4374</v>
      </c>
      <c r="H86" s="55"/>
      <c r="I86" s="55"/>
      <c r="J86" s="19"/>
      <c r="K86" s="19"/>
      <c r="L86" s="19"/>
      <c r="M86" s="19"/>
      <c r="BD86" s="14"/>
      <c r="BE86" s="15"/>
      <c r="BF86" s="21"/>
      <c r="BG86" s="12"/>
      <c r="BH86" s="41"/>
      <c r="BI86" s="12" t="s">
        <v>2284</v>
      </c>
    </row>
    <row r="87" spans="1:61" s="3" customFormat="1" ht="15" customHeight="1" x14ac:dyDescent="0.3">
      <c r="A87" s="601" t="s">
        <v>4377</v>
      </c>
      <c r="B87" s="602"/>
      <c r="C87" s="602"/>
      <c r="D87" s="602"/>
      <c r="E87" s="602"/>
      <c r="F87" s="602"/>
      <c r="G87" s="602"/>
      <c r="H87" s="101"/>
      <c r="I87" s="101"/>
      <c r="J87" s="102"/>
      <c r="K87" s="102"/>
      <c r="L87" s="19">
        <f t="shared" si="7"/>
        <v>0</v>
      </c>
      <c r="M87" s="19">
        <v>0</v>
      </c>
      <c r="BD87" s="14" t="s">
        <v>4377</v>
      </c>
      <c r="BE87" s="15"/>
      <c r="BF87" s="21"/>
      <c r="BG87" s="12"/>
      <c r="BH87" s="41"/>
      <c r="BI87" s="12"/>
    </row>
    <row r="88" spans="1:61" s="3" customFormat="1" ht="15" customHeight="1" x14ac:dyDescent="0.3">
      <c r="A88" s="603" t="s">
        <v>4349</v>
      </c>
      <c r="B88" s="604"/>
      <c r="C88" s="604"/>
      <c r="D88" s="604"/>
      <c r="E88" s="604"/>
      <c r="F88" s="604"/>
      <c r="G88" s="604"/>
      <c r="H88" s="354"/>
      <c r="I88" s="354"/>
      <c r="J88" s="267"/>
      <c r="K88" s="267"/>
      <c r="L88" s="267"/>
      <c r="M88" s="267"/>
      <c r="BD88" s="14"/>
      <c r="BE88" s="15" t="s">
        <v>4349</v>
      </c>
      <c r="BF88" s="21"/>
      <c r="BG88" s="12"/>
      <c r="BH88" s="41"/>
      <c r="BI88" s="12"/>
    </row>
    <row r="89" spans="1:61" s="3" customFormat="1" ht="21.6" x14ac:dyDescent="0.3">
      <c r="A89" s="16" t="s">
        <v>192</v>
      </c>
      <c r="B89" s="17" t="s">
        <v>4350</v>
      </c>
      <c r="C89" s="568" t="s">
        <v>4351</v>
      </c>
      <c r="D89" s="568"/>
      <c r="E89" s="568"/>
      <c r="F89" s="16" t="s">
        <v>46</v>
      </c>
      <c r="G89" s="30">
        <v>0.84</v>
      </c>
      <c r="H89" s="55">
        <f t="shared" si="4"/>
        <v>1053.8900000000001</v>
      </c>
      <c r="I89" s="55">
        <f t="shared" si="5"/>
        <v>885.27</v>
      </c>
      <c r="J89" s="19">
        <v>1062.32</v>
      </c>
      <c r="K89" s="19">
        <f t="shared" si="6"/>
        <v>680.23</v>
      </c>
      <c r="L89" s="19">
        <f t="shared" si="7"/>
        <v>571.39</v>
      </c>
      <c r="M89" s="19">
        <v>685.67</v>
      </c>
      <c r="BD89" s="14"/>
      <c r="BE89" s="15"/>
      <c r="BF89" s="21" t="s">
        <v>4351</v>
      </c>
      <c r="BG89" s="12"/>
      <c r="BH89" s="41"/>
      <c r="BI89" s="12"/>
    </row>
    <row r="90" spans="1:61" s="3" customFormat="1" ht="20.399999999999999" x14ac:dyDescent="0.3">
      <c r="A90" s="25"/>
      <c r="B90" s="26" t="s">
        <v>150</v>
      </c>
      <c r="C90" s="600" t="s">
        <v>151</v>
      </c>
      <c r="D90" s="600"/>
      <c r="E90" s="600"/>
      <c r="F90" s="27" t="s">
        <v>46</v>
      </c>
      <c r="G90" s="22" t="s">
        <v>4378</v>
      </c>
      <c r="H90" s="55"/>
      <c r="I90" s="55"/>
      <c r="J90" s="19"/>
      <c r="K90" s="19"/>
      <c r="L90" s="19"/>
      <c r="M90" s="19"/>
      <c r="BD90" s="14"/>
      <c r="BE90" s="15"/>
      <c r="BF90" s="21"/>
      <c r="BG90" s="12" t="s">
        <v>151</v>
      </c>
      <c r="BH90" s="41"/>
      <c r="BI90" s="12"/>
    </row>
    <row r="91" spans="1:61" s="3" customFormat="1" ht="20.399999999999999" x14ac:dyDescent="0.3">
      <c r="A91" s="36" t="s">
        <v>139</v>
      </c>
      <c r="B91" s="37" t="s">
        <v>763</v>
      </c>
      <c r="C91" s="599" t="s">
        <v>764</v>
      </c>
      <c r="D91" s="599"/>
      <c r="E91" s="599"/>
      <c r="F91" s="38" t="s">
        <v>46</v>
      </c>
      <c r="G91" s="39" t="s">
        <v>4379</v>
      </c>
      <c r="H91" s="55"/>
      <c r="I91" s="55"/>
      <c r="J91" s="19"/>
      <c r="K91" s="19"/>
      <c r="L91" s="19"/>
      <c r="M91" s="19"/>
      <c r="BD91" s="14"/>
      <c r="BE91" s="15"/>
      <c r="BF91" s="21"/>
      <c r="BG91" s="12"/>
      <c r="BH91" s="41" t="s">
        <v>764</v>
      </c>
      <c r="BI91" s="12"/>
    </row>
    <row r="92" spans="1:61" s="3" customFormat="1" ht="21.6" x14ac:dyDescent="0.3">
      <c r="A92" s="25" t="s">
        <v>126</v>
      </c>
      <c r="B92" s="26" t="s">
        <v>201</v>
      </c>
      <c r="C92" s="600" t="s">
        <v>79</v>
      </c>
      <c r="D92" s="600"/>
      <c r="E92" s="600"/>
      <c r="F92" s="27" t="s">
        <v>46</v>
      </c>
      <c r="G92" s="22" t="s">
        <v>4379</v>
      </c>
      <c r="H92" s="55"/>
      <c r="I92" s="55"/>
      <c r="J92" s="19"/>
      <c r="K92" s="19"/>
      <c r="L92" s="19"/>
      <c r="M92" s="19"/>
      <c r="BD92" s="14"/>
      <c r="BE92" s="15"/>
      <c r="BF92" s="21"/>
      <c r="BG92" s="12"/>
      <c r="BH92" s="41"/>
      <c r="BI92" s="12" t="s">
        <v>79</v>
      </c>
    </row>
    <row r="93" spans="1:61" s="3" customFormat="1" ht="15" customHeight="1" x14ac:dyDescent="0.3">
      <c r="A93" s="603" t="s">
        <v>1982</v>
      </c>
      <c r="B93" s="604"/>
      <c r="C93" s="604"/>
      <c r="D93" s="604"/>
      <c r="E93" s="604"/>
      <c r="F93" s="604"/>
      <c r="G93" s="604"/>
      <c r="H93" s="354"/>
      <c r="I93" s="354"/>
      <c r="J93" s="267"/>
      <c r="K93" s="267"/>
      <c r="L93" s="267"/>
      <c r="M93" s="267"/>
      <c r="BD93" s="14"/>
      <c r="BE93" s="15" t="s">
        <v>1982</v>
      </c>
      <c r="BF93" s="21"/>
      <c r="BG93" s="12"/>
      <c r="BH93" s="41"/>
      <c r="BI93" s="12"/>
    </row>
    <row r="94" spans="1:61" s="3" customFormat="1" ht="31.8" x14ac:dyDescent="0.3">
      <c r="A94" s="16" t="s">
        <v>194</v>
      </c>
      <c r="B94" s="17" t="s">
        <v>1179</v>
      </c>
      <c r="C94" s="568" t="s">
        <v>1180</v>
      </c>
      <c r="D94" s="568"/>
      <c r="E94" s="568"/>
      <c r="F94" s="16" t="s">
        <v>185</v>
      </c>
      <c r="G94" s="29">
        <v>3.8E-3</v>
      </c>
      <c r="H94" s="55">
        <f t="shared" si="4"/>
        <v>57386.84</v>
      </c>
      <c r="I94" s="55">
        <f t="shared" si="5"/>
        <v>218.07</v>
      </c>
      <c r="J94" s="19">
        <v>261.68</v>
      </c>
      <c r="K94" s="19">
        <f t="shared" si="6"/>
        <v>43418.42</v>
      </c>
      <c r="L94" s="19">
        <f t="shared" si="7"/>
        <v>164.99</v>
      </c>
      <c r="M94" s="19">
        <v>197.99</v>
      </c>
      <c r="BD94" s="14"/>
      <c r="BE94" s="15"/>
      <c r="BF94" s="21" t="s">
        <v>1180</v>
      </c>
      <c r="BG94" s="12"/>
      <c r="BH94" s="41"/>
      <c r="BI94" s="12"/>
    </row>
    <row r="95" spans="1:61" s="3" customFormat="1" ht="21.6" x14ac:dyDescent="0.3">
      <c r="A95" s="36" t="s">
        <v>75</v>
      </c>
      <c r="B95" s="37" t="s">
        <v>1181</v>
      </c>
      <c r="C95" s="599" t="s">
        <v>1182</v>
      </c>
      <c r="D95" s="599"/>
      <c r="E95" s="599"/>
      <c r="F95" s="38" t="s">
        <v>154</v>
      </c>
      <c r="G95" s="39" t="s">
        <v>33</v>
      </c>
      <c r="H95" s="55"/>
      <c r="I95" s="55"/>
      <c r="J95" s="19"/>
      <c r="K95" s="19"/>
      <c r="L95" s="19"/>
      <c r="M95" s="19"/>
      <c r="BD95" s="14"/>
      <c r="BE95" s="15"/>
      <c r="BF95" s="21"/>
      <c r="BG95" s="12"/>
      <c r="BH95" s="41" t="s">
        <v>1182</v>
      </c>
      <c r="BI95" s="12"/>
    </row>
    <row r="96" spans="1:61" s="3" customFormat="1" ht="20.399999999999999" x14ac:dyDescent="0.3">
      <c r="A96" s="25"/>
      <c r="B96" s="26" t="s">
        <v>644</v>
      </c>
      <c r="C96" s="600" t="s">
        <v>645</v>
      </c>
      <c r="D96" s="600"/>
      <c r="E96" s="600"/>
      <c r="F96" s="27" t="s">
        <v>67</v>
      </c>
      <c r="G96" s="22" t="s">
        <v>4380</v>
      </c>
      <c r="H96" s="55"/>
      <c r="I96" s="55"/>
      <c r="J96" s="19"/>
      <c r="K96" s="19"/>
      <c r="L96" s="19"/>
      <c r="M96" s="19"/>
      <c r="BD96" s="14"/>
      <c r="BE96" s="15"/>
      <c r="BF96" s="21"/>
      <c r="BG96" s="12" t="s">
        <v>645</v>
      </c>
      <c r="BH96" s="41"/>
      <c r="BI96" s="12"/>
    </row>
    <row r="97" spans="1:61" s="3" customFormat="1" ht="21.6" x14ac:dyDescent="0.3">
      <c r="A97" s="25" t="s">
        <v>126</v>
      </c>
      <c r="B97" s="26" t="s">
        <v>1984</v>
      </c>
      <c r="C97" s="600" t="s">
        <v>1985</v>
      </c>
      <c r="D97" s="600"/>
      <c r="E97" s="600"/>
      <c r="F97" s="27" t="s">
        <v>154</v>
      </c>
      <c r="G97" s="22" t="s">
        <v>4381</v>
      </c>
      <c r="H97" s="55"/>
      <c r="I97" s="55"/>
      <c r="J97" s="19"/>
      <c r="K97" s="19"/>
      <c r="L97" s="19"/>
      <c r="M97" s="19"/>
      <c r="BD97" s="14"/>
      <c r="BE97" s="15"/>
      <c r="BF97" s="21"/>
      <c r="BG97" s="12"/>
      <c r="BH97" s="41"/>
      <c r="BI97" s="12" t="s">
        <v>1985</v>
      </c>
    </row>
    <row r="98" spans="1:61" s="3" customFormat="1" ht="15" customHeight="1" x14ac:dyDescent="0.3">
      <c r="A98" s="603" t="s">
        <v>1987</v>
      </c>
      <c r="B98" s="604"/>
      <c r="C98" s="604"/>
      <c r="D98" s="604"/>
      <c r="E98" s="604"/>
      <c r="F98" s="604"/>
      <c r="G98" s="604"/>
      <c r="H98" s="354"/>
      <c r="I98" s="354"/>
      <c r="J98" s="267"/>
      <c r="K98" s="267"/>
      <c r="L98" s="267"/>
      <c r="M98" s="267"/>
      <c r="BD98" s="14"/>
      <c r="BE98" s="15" t="s">
        <v>1987</v>
      </c>
      <c r="BF98" s="21"/>
      <c r="BG98" s="12"/>
      <c r="BH98" s="41"/>
      <c r="BI98" s="12"/>
    </row>
    <row r="99" spans="1:61" s="3" customFormat="1" ht="14.4" x14ac:dyDescent="0.3">
      <c r="A99" s="16" t="s">
        <v>197</v>
      </c>
      <c r="B99" s="17" t="s">
        <v>148</v>
      </c>
      <c r="C99" s="568" t="s">
        <v>149</v>
      </c>
      <c r="D99" s="568"/>
      <c r="E99" s="568"/>
      <c r="F99" s="16" t="s">
        <v>122</v>
      </c>
      <c r="G99" s="18">
        <v>3.0000000000000001E-3</v>
      </c>
      <c r="H99" s="55">
        <f t="shared" si="4"/>
        <v>179506.67</v>
      </c>
      <c r="I99" s="55">
        <f t="shared" si="5"/>
        <v>538.52</v>
      </c>
      <c r="J99" s="19">
        <v>646.22</v>
      </c>
      <c r="K99" s="19">
        <f t="shared" si="6"/>
        <v>594830</v>
      </c>
      <c r="L99" s="19">
        <f t="shared" si="7"/>
        <v>1784.49</v>
      </c>
      <c r="M99" s="19">
        <v>2141.39</v>
      </c>
      <c r="BD99" s="14"/>
      <c r="BE99" s="15"/>
      <c r="BF99" s="21" t="s">
        <v>149</v>
      </c>
      <c r="BG99" s="12"/>
      <c r="BH99" s="41"/>
      <c r="BI99" s="12"/>
    </row>
    <row r="100" spans="1:61" s="3" customFormat="1" ht="20.399999999999999" x14ac:dyDescent="0.3">
      <c r="A100" s="25"/>
      <c r="B100" s="26" t="s">
        <v>150</v>
      </c>
      <c r="C100" s="600" t="s">
        <v>151</v>
      </c>
      <c r="D100" s="600"/>
      <c r="E100" s="600"/>
      <c r="F100" s="27" t="s">
        <v>46</v>
      </c>
      <c r="G100" s="22" t="s">
        <v>4382</v>
      </c>
      <c r="H100" s="55"/>
      <c r="I100" s="55"/>
      <c r="J100" s="19"/>
      <c r="K100" s="19"/>
      <c r="L100" s="19"/>
      <c r="M100" s="19"/>
      <c r="BD100" s="14"/>
      <c r="BE100" s="15"/>
      <c r="BF100" s="21"/>
      <c r="BG100" s="12" t="s">
        <v>151</v>
      </c>
      <c r="BH100" s="41"/>
      <c r="BI100" s="12"/>
    </row>
    <row r="101" spans="1:61" s="3" customFormat="1" ht="20.399999999999999" x14ac:dyDescent="0.3">
      <c r="A101" s="25"/>
      <c r="B101" s="26" t="s">
        <v>152</v>
      </c>
      <c r="C101" s="600" t="s">
        <v>153</v>
      </c>
      <c r="D101" s="600"/>
      <c r="E101" s="600"/>
      <c r="F101" s="27" t="s">
        <v>154</v>
      </c>
      <c r="G101" s="22" t="s">
        <v>4383</v>
      </c>
      <c r="H101" s="55"/>
      <c r="I101" s="55"/>
      <c r="J101" s="19"/>
      <c r="K101" s="19"/>
      <c r="L101" s="19"/>
      <c r="M101" s="19"/>
      <c r="BD101" s="14"/>
      <c r="BE101" s="15"/>
      <c r="BF101" s="21"/>
      <c r="BG101" s="12" t="s">
        <v>153</v>
      </c>
      <c r="BH101" s="41"/>
      <c r="BI101" s="12"/>
    </row>
    <row r="102" spans="1:61" s="3" customFormat="1" ht="20.399999999999999" x14ac:dyDescent="0.3">
      <c r="A102" s="36" t="s">
        <v>139</v>
      </c>
      <c r="B102" s="37" t="s">
        <v>155</v>
      </c>
      <c r="C102" s="599" t="s">
        <v>156</v>
      </c>
      <c r="D102" s="599"/>
      <c r="E102" s="599"/>
      <c r="F102" s="38" t="s">
        <v>46</v>
      </c>
      <c r="G102" s="39" t="s">
        <v>4384</v>
      </c>
      <c r="H102" s="55"/>
      <c r="I102" s="55"/>
      <c r="J102" s="19"/>
      <c r="K102" s="19"/>
      <c r="L102" s="19"/>
      <c r="M102" s="19"/>
      <c r="BD102" s="14"/>
      <c r="BE102" s="15"/>
      <c r="BF102" s="21"/>
      <c r="BG102" s="12"/>
      <c r="BH102" s="41" t="s">
        <v>156</v>
      </c>
      <c r="BI102" s="12"/>
    </row>
    <row r="103" spans="1:61" s="3" customFormat="1" ht="21.6" x14ac:dyDescent="0.3">
      <c r="A103" s="25" t="s">
        <v>126</v>
      </c>
      <c r="B103" s="26" t="s">
        <v>1991</v>
      </c>
      <c r="C103" s="600" t="s">
        <v>1992</v>
      </c>
      <c r="D103" s="600"/>
      <c r="E103" s="600"/>
      <c r="F103" s="27" t="s">
        <v>46</v>
      </c>
      <c r="G103" s="22" t="s">
        <v>4384</v>
      </c>
      <c r="H103" s="55"/>
      <c r="I103" s="55"/>
      <c r="J103" s="19"/>
      <c r="K103" s="19"/>
      <c r="L103" s="19"/>
      <c r="M103" s="19"/>
      <c r="BD103" s="14"/>
      <c r="BE103" s="15"/>
      <c r="BF103" s="21"/>
      <c r="BG103" s="12"/>
      <c r="BH103" s="41"/>
      <c r="BI103" s="12" t="s">
        <v>1992</v>
      </c>
    </row>
    <row r="104" spans="1:61" s="3" customFormat="1" ht="15" customHeight="1" x14ac:dyDescent="0.3">
      <c r="A104" s="603" t="s">
        <v>2012</v>
      </c>
      <c r="B104" s="604"/>
      <c r="C104" s="604"/>
      <c r="D104" s="604"/>
      <c r="E104" s="604"/>
      <c r="F104" s="604"/>
      <c r="G104" s="604"/>
      <c r="H104" s="354"/>
      <c r="I104" s="354"/>
      <c r="J104" s="267"/>
      <c r="K104" s="267"/>
      <c r="L104" s="267"/>
      <c r="M104" s="267"/>
      <c r="BD104" s="14"/>
      <c r="BE104" s="15" t="s">
        <v>2012</v>
      </c>
      <c r="BF104" s="21"/>
      <c r="BG104" s="12"/>
      <c r="BH104" s="41"/>
      <c r="BI104" s="12"/>
    </row>
    <row r="105" spans="1:61" s="3" customFormat="1" ht="21.6" x14ac:dyDescent="0.3">
      <c r="A105" s="16" t="s">
        <v>215</v>
      </c>
      <c r="B105" s="17" t="s">
        <v>269</v>
      </c>
      <c r="C105" s="568" t="s">
        <v>270</v>
      </c>
      <c r="D105" s="568"/>
      <c r="E105" s="568"/>
      <c r="F105" s="16" t="s">
        <v>122</v>
      </c>
      <c r="G105" s="29">
        <v>3.2599999999999997E-2</v>
      </c>
      <c r="H105" s="55">
        <f t="shared" si="4"/>
        <v>266397.24</v>
      </c>
      <c r="I105" s="55">
        <f t="shared" si="5"/>
        <v>8684.5499999999993</v>
      </c>
      <c r="J105" s="19">
        <v>10421.459999999999</v>
      </c>
      <c r="K105" s="19">
        <f t="shared" si="6"/>
        <v>950908.28</v>
      </c>
      <c r="L105" s="19">
        <f t="shared" si="7"/>
        <v>30999.61</v>
      </c>
      <c r="M105" s="19">
        <v>37199.53</v>
      </c>
      <c r="BD105" s="14"/>
      <c r="BE105" s="15"/>
      <c r="BF105" s="21" t="s">
        <v>270</v>
      </c>
      <c r="BG105" s="12"/>
      <c r="BH105" s="41"/>
      <c r="BI105" s="12"/>
    </row>
    <row r="106" spans="1:61" s="3" customFormat="1" ht="20.399999999999999" x14ac:dyDescent="0.3">
      <c r="A106" s="25"/>
      <c r="B106" s="26" t="s">
        <v>150</v>
      </c>
      <c r="C106" s="600" t="s">
        <v>151</v>
      </c>
      <c r="D106" s="600"/>
      <c r="E106" s="600"/>
      <c r="F106" s="27" t="s">
        <v>46</v>
      </c>
      <c r="G106" s="22" t="s">
        <v>4385</v>
      </c>
      <c r="H106" s="55"/>
      <c r="I106" s="55"/>
      <c r="J106" s="19"/>
      <c r="K106" s="19"/>
      <c r="L106" s="19"/>
      <c r="M106" s="19"/>
      <c r="BD106" s="14"/>
      <c r="BE106" s="15"/>
      <c r="BF106" s="21"/>
      <c r="BG106" s="12" t="s">
        <v>151</v>
      </c>
      <c r="BH106" s="41"/>
      <c r="BI106" s="12"/>
    </row>
    <row r="107" spans="1:61" s="3" customFormat="1" ht="20.399999999999999" x14ac:dyDescent="0.3">
      <c r="A107" s="25"/>
      <c r="B107" s="26" t="s">
        <v>152</v>
      </c>
      <c r="C107" s="600" t="s">
        <v>153</v>
      </c>
      <c r="D107" s="600"/>
      <c r="E107" s="600"/>
      <c r="F107" s="27" t="s">
        <v>154</v>
      </c>
      <c r="G107" s="22" t="s">
        <v>4386</v>
      </c>
      <c r="H107" s="55"/>
      <c r="I107" s="55"/>
      <c r="J107" s="19"/>
      <c r="K107" s="19"/>
      <c r="L107" s="19"/>
      <c r="M107" s="19"/>
      <c r="BD107" s="14"/>
      <c r="BE107" s="15"/>
      <c r="BF107" s="21"/>
      <c r="BG107" s="12" t="s">
        <v>153</v>
      </c>
      <c r="BH107" s="41"/>
      <c r="BI107" s="12"/>
    </row>
    <row r="108" spans="1:61" s="3" customFormat="1" ht="20.399999999999999" x14ac:dyDescent="0.3">
      <c r="A108" s="25"/>
      <c r="B108" s="26" t="s">
        <v>273</v>
      </c>
      <c r="C108" s="600" t="s">
        <v>274</v>
      </c>
      <c r="D108" s="600"/>
      <c r="E108" s="600"/>
      <c r="F108" s="27" t="s">
        <v>67</v>
      </c>
      <c r="G108" s="22" t="s">
        <v>4387</v>
      </c>
      <c r="H108" s="55"/>
      <c r="I108" s="55"/>
      <c r="J108" s="19"/>
      <c r="K108" s="19"/>
      <c r="L108" s="19"/>
      <c r="M108" s="19"/>
      <c r="BD108" s="14"/>
      <c r="BE108" s="15"/>
      <c r="BF108" s="21"/>
      <c r="BG108" s="12" t="s">
        <v>274</v>
      </c>
      <c r="BH108" s="41"/>
      <c r="BI108" s="12"/>
    </row>
    <row r="109" spans="1:61" s="3" customFormat="1" ht="20.399999999999999" x14ac:dyDescent="0.3">
      <c r="A109" s="25"/>
      <c r="B109" s="26" t="s">
        <v>73</v>
      </c>
      <c r="C109" s="600" t="s">
        <v>74</v>
      </c>
      <c r="D109" s="600"/>
      <c r="E109" s="600"/>
      <c r="F109" s="27" t="s">
        <v>67</v>
      </c>
      <c r="G109" s="22" t="s">
        <v>4388</v>
      </c>
      <c r="H109" s="55"/>
      <c r="I109" s="55"/>
      <c r="J109" s="19"/>
      <c r="K109" s="19"/>
      <c r="L109" s="19"/>
      <c r="M109" s="19"/>
      <c r="BD109" s="14"/>
      <c r="BE109" s="15"/>
      <c r="BF109" s="21"/>
      <c r="BG109" s="12" t="s">
        <v>74</v>
      </c>
      <c r="BH109" s="41"/>
      <c r="BI109" s="12"/>
    </row>
    <row r="110" spans="1:61" s="3" customFormat="1" ht="21.6" x14ac:dyDescent="0.3">
      <c r="A110" s="25"/>
      <c r="B110" s="26" t="s">
        <v>277</v>
      </c>
      <c r="C110" s="600" t="s">
        <v>278</v>
      </c>
      <c r="D110" s="600"/>
      <c r="E110" s="600"/>
      <c r="F110" s="27" t="s">
        <v>67</v>
      </c>
      <c r="G110" s="22" t="s">
        <v>4389</v>
      </c>
      <c r="H110" s="55"/>
      <c r="I110" s="55"/>
      <c r="J110" s="19"/>
      <c r="K110" s="19"/>
      <c r="L110" s="19"/>
      <c r="M110" s="19"/>
      <c r="BD110" s="14"/>
      <c r="BE110" s="15"/>
      <c r="BF110" s="21"/>
      <c r="BG110" s="12" t="s">
        <v>278</v>
      </c>
      <c r="BH110" s="41"/>
      <c r="BI110" s="12"/>
    </row>
    <row r="111" spans="1:61" s="3" customFormat="1" ht="20.399999999999999" x14ac:dyDescent="0.3">
      <c r="A111" s="36" t="s">
        <v>139</v>
      </c>
      <c r="B111" s="37" t="s">
        <v>155</v>
      </c>
      <c r="C111" s="599" t="s">
        <v>156</v>
      </c>
      <c r="D111" s="599"/>
      <c r="E111" s="599"/>
      <c r="F111" s="38" t="s">
        <v>46</v>
      </c>
      <c r="G111" s="39" t="s">
        <v>4390</v>
      </c>
      <c r="H111" s="55"/>
      <c r="I111" s="55"/>
      <c r="J111" s="19"/>
      <c r="K111" s="19"/>
      <c r="L111" s="19"/>
      <c r="M111" s="19"/>
      <c r="BD111" s="14"/>
      <c r="BE111" s="15"/>
      <c r="BF111" s="21"/>
      <c r="BG111" s="12"/>
      <c r="BH111" s="41" t="s">
        <v>156</v>
      </c>
      <c r="BI111" s="12"/>
    </row>
    <row r="112" spans="1:61" s="3" customFormat="1" ht="21.6" x14ac:dyDescent="0.3">
      <c r="A112" s="25"/>
      <c r="B112" s="26" t="s">
        <v>281</v>
      </c>
      <c r="C112" s="600" t="s">
        <v>282</v>
      </c>
      <c r="D112" s="600"/>
      <c r="E112" s="600"/>
      <c r="F112" s="27" t="s">
        <v>67</v>
      </c>
      <c r="G112" s="22" t="s">
        <v>4391</v>
      </c>
      <c r="H112" s="55"/>
      <c r="I112" s="55"/>
      <c r="J112" s="19"/>
      <c r="K112" s="19"/>
      <c r="L112" s="19"/>
      <c r="M112" s="19"/>
      <c r="BD112" s="14"/>
      <c r="BE112" s="15"/>
      <c r="BF112" s="21"/>
      <c r="BG112" s="12" t="s">
        <v>282</v>
      </c>
      <c r="BH112" s="41"/>
      <c r="BI112" s="12"/>
    </row>
    <row r="113" spans="1:61" s="3" customFormat="1" ht="20.399999999999999" x14ac:dyDescent="0.3">
      <c r="A113" s="36" t="s">
        <v>139</v>
      </c>
      <c r="B113" s="37" t="s">
        <v>284</v>
      </c>
      <c r="C113" s="599" t="s">
        <v>285</v>
      </c>
      <c r="D113" s="599"/>
      <c r="E113" s="599"/>
      <c r="F113" s="38" t="s">
        <v>67</v>
      </c>
      <c r="G113" s="39" t="s">
        <v>4392</v>
      </c>
      <c r="H113" s="55"/>
      <c r="I113" s="55"/>
      <c r="J113" s="19"/>
      <c r="K113" s="19"/>
      <c r="L113" s="19"/>
      <c r="M113" s="19"/>
      <c r="BD113" s="14"/>
      <c r="BE113" s="15"/>
      <c r="BF113" s="21"/>
      <c r="BG113" s="12"/>
      <c r="BH113" s="41" t="s">
        <v>285</v>
      </c>
      <c r="BI113" s="12"/>
    </row>
    <row r="114" spans="1:61" s="3" customFormat="1" ht="31.8" x14ac:dyDescent="0.3">
      <c r="A114" s="25"/>
      <c r="B114" s="26" t="s">
        <v>287</v>
      </c>
      <c r="C114" s="600" t="s">
        <v>288</v>
      </c>
      <c r="D114" s="600"/>
      <c r="E114" s="600"/>
      <c r="F114" s="27" t="s">
        <v>46</v>
      </c>
      <c r="G114" s="22" t="s">
        <v>4393</v>
      </c>
      <c r="H114" s="55"/>
      <c r="I114" s="55"/>
      <c r="J114" s="19"/>
      <c r="K114" s="19"/>
      <c r="L114" s="19"/>
      <c r="M114" s="19"/>
      <c r="BD114" s="14"/>
      <c r="BE114" s="15"/>
      <c r="BF114" s="21"/>
      <c r="BG114" s="12" t="s">
        <v>288</v>
      </c>
      <c r="BH114" s="41"/>
      <c r="BI114" s="12"/>
    </row>
    <row r="115" spans="1:61" s="3" customFormat="1" ht="20.399999999999999" x14ac:dyDescent="0.3">
      <c r="A115" s="25"/>
      <c r="B115" s="26" t="s">
        <v>290</v>
      </c>
      <c r="C115" s="600" t="s">
        <v>291</v>
      </c>
      <c r="D115" s="600"/>
      <c r="E115" s="600"/>
      <c r="F115" s="27" t="s">
        <v>154</v>
      </c>
      <c r="G115" s="22" t="s">
        <v>4394</v>
      </c>
      <c r="H115" s="55"/>
      <c r="I115" s="55"/>
      <c r="J115" s="19"/>
      <c r="K115" s="19"/>
      <c r="L115" s="19"/>
      <c r="M115" s="19"/>
      <c r="BD115" s="14"/>
      <c r="BE115" s="15"/>
      <c r="BF115" s="21"/>
      <c r="BG115" s="12" t="s">
        <v>291</v>
      </c>
      <c r="BH115" s="41"/>
      <c r="BI115" s="12"/>
    </row>
    <row r="116" spans="1:61" s="3" customFormat="1" ht="21.6" x14ac:dyDescent="0.3">
      <c r="A116" s="25" t="s">
        <v>126</v>
      </c>
      <c r="B116" s="26" t="s">
        <v>2027</v>
      </c>
      <c r="C116" s="600" t="s">
        <v>2028</v>
      </c>
      <c r="D116" s="600"/>
      <c r="E116" s="600"/>
      <c r="F116" s="27" t="s">
        <v>46</v>
      </c>
      <c r="G116" s="22" t="s">
        <v>4390</v>
      </c>
      <c r="H116" s="55"/>
      <c r="I116" s="55"/>
      <c r="J116" s="19"/>
      <c r="K116" s="19"/>
      <c r="L116" s="19"/>
      <c r="M116" s="19"/>
      <c r="BD116" s="14"/>
      <c r="BE116" s="15"/>
      <c r="BF116" s="21"/>
      <c r="BG116" s="12"/>
      <c r="BH116" s="41"/>
      <c r="BI116" s="12" t="s">
        <v>2028</v>
      </c>
    </row>
    <row r="117" spans="1:61" s="3" customFormat="1" ht="21.6" x14ac:dyDescent="0.3">
      <c r="A117" s="25" t="s">
        <v>126</v>
      </c>
      <c r="B117" s="26" t="s">
        <v>2029</v>
      </c>
      <c r="C117" s="600" t="s">
        <v>2030</v>
      </c>
      <c r="D117" s="600"/>
      <c r="E117" s="600"/>
      <c r="F117" s="27" t="s">
        <v>67</v>
      </c>
      <c r="G117" s="22" t="s">
        <v>4395</v>
      </c>
      <c r="H117" s="55"/>
      <c r="I117" s="55"/>
      <c r="J117" s="19"/>
      <c r="K117" s="19"/>
      <c r="L117" s="19"/>
      <c r="M117" s="19"/>
      <c r="BD117" s="14"/>
      <c r="BE117" s="15"/>
      <c r="BF117" s="21"/>
      <c r="BG117" s="12"/>
      <c r="BH117" s="41"/>
      <c r="BI117" s="12" t="s">
        <v>2030</v>
      </c>
    </row>
    <row r="118" spans="1:61" s="3" customFormat="1" ht="21.6" x14ac:dyDescent="0.3">
      <c r="A118" s="25" t="s">
        <v>126</v>
      </c>
      <c r="B118" s="26" t="s">
        <v>2039</v>
      </c>
      <c r="C118" s="600" t="s">
        <v>2040</v>
      </c>
      <c r="D118" s="600"/>
      <c r="E118" s="600"/>
      <c r="F118" s="27" t="s">
        <v>67</v>
      </c>
      <c r="G118" s="22" t="s">
        <v>4396</v>
      </c>
      <c r="H118" s="55"/>
      <c r="I118" s="55"/>
      <c r="J118" s="19"/>
      <c r="K118" s="19"/>
      <c r="L118" s="19"/>
      <c r="M118" s="19"/>
      <c r="BD118" s="14"/>
      <c r="BE118" s="15"/>
      <c r="BF118" s="21"/>
      <c r="BG118" s="12"/>
      <c r="BH118" s="41"/>
      <c r="BI118" s="12" t="s">
        <v>2040</v>
      </c>
    </row>
    <row r="119" spans="1:61" s="3" customFormat="1" ht="31.8" x14ac:dyDescent="0.3">
      <c r="A119" s="16" t="s">
        <v>218</v>
      </c>
      <c r="B119" s="17" t="s">
        <v>2023</v>
      </c>
      <c r="C119" s="568" t="s">
        <v>2024</v>
      </c>
      <c r="D119" s="568"/>
      <c r="E119" s="568"/>
      <c r="F119" s="16" t="s">
        <v>307</v>
      </c>
      <c r="G119" s="30">
        <v>3.26</v>
      </c>
      <c r="H119" s="55">
        <f t="shared" si="4"/>
        <v>0</v>
      </c>
      <c r="I119" s="55">
        <f t="shared" si="5"/>
        <v>0</v>
      </c>
      <c r="J119" s="19">
        <v>0</v>
      </c>
      <c r="K119" s="19">
        <f t="shared" si="6"/>
        <v>74.42</v>
      </c>
      <c r="L119" s="19">
        <f t="shared" si="7"/>
        <v>242.61</v>
      </c>
      <c r="M119" s="19">
        <v>291.13</v>
      </c>
      <c r="BD119" s="14"/>
      <c r="BE119" s="15"/>
      <c r="BF119" s="21" t="s">
        <v>2024</v>
      </c>
      <c r="BG119" s="12"/>
      <c r="BH119" s="41"/>
      <c r="BI119" s="12"/>
    </row>
    <row r="120" spans="1:61" s="3" customFormat="1" ht="31.8" x14ac:dyDescent="0.3">
      <c r="A120" s="16" t="s">
        <v>221</v>
      </c>
      <c r="B120" s="17" t="s">
        <v>2025</v>
      </c>
      <c r="C120" s="568" t="s">
        <v>2026</v>
      </c>
      <c r="D120" s="568"/>
      <c r="E120" s="568"/>
      <c r="F120" s="16" t="s">
        <v>307</v>
      </c>
      <c r="G120" s="30">
        <v>3.26</v>
      </c>
      <c r="H120" s="55">
        <f t="shared" si="4"/>
        <v>0</v>
      </c>
      <c r="I120" s="55">
        <f t="shared" si="5"/>
        <v>0</v>
      </c>
      <c r="J120" s="19">
        <v>0</v>
      </c>
      <c r="K120" s="19">
        <f t="shared" si="6"/>
        <v>223.15</v>
      </c>
      <c r="L120" s="19">
        <f t="shared" si="7"/>
        <v>727.48</v>
      </c>
      <c r="M120" s="19">
        <v>872.98</v>
      </c>
      <c r="BD120" s="14"/>
      <c r="BE120" s="15"/>
      <c r="BF120" s="21" t="s">
        <v>2026</v>
      </c>
      <c r="BG120" s="12"/>
      <c r="BH120" s="41"/>
      <c r="BI120" s="12"/>
    </row>
    <row r="121" spans="1:61" s="3" customFormat="1" ht="15" customHeight="1" x14ac:dyDescent="0.3">
      <c r="A121" s="603" t="s">
        <v>3313</v>
      </c>
      <c r="B121" s="604"/>
      <c r="C121" s="604"/>
      <c r="D121" s="604"/>
      <c r="E121" s="604"/>
      <c r="F121" s="604"/>
      <c r="G121" s="604"/>
      <c r="H121" s="354"/>
      <c r="I121" s="354"/>
      <c r="J121" s="267"/>
      <c r="K121" s="267"/>
      <c r="L121" s="267"/>
      <c r="M121" s="267"/>
      <c r="BD121" s="14"/>
      <c r="BE121" s="15" t="s">
        <v>3313</v>
      </c>
      <c r="BF121" s="21"/>
      <c r="BG121" s="12"/>
      <c r="BH121" s="41"/>
      <c r="BI121" s="12"/>
    </row>
    <row r="122" spans="1:61" s="3" customFormat="1" ht="21.6" x14ac:dyDescent="0.3">
      <c r="A122" s="16" t="s">
        <v>223</v>
      </c>
      <c r="B122" s="17" t="s">
        <v>2042</v>
      </c>
      <c r="C122" s="568" t="s">
        <v>2043</v>
      </c>
      <c r="D122" s="568"/>
      <c r="E122" s="568"/>
      <c r="F122" s="16" t="s">
        <v>67</v>
      </c>
      <c r="G122" s="42">
        <v>9.7979999999999998E-2</v>
      </c>
      <c r="H122" s="55">
        <f t="shared" si="4"/>
        <v>231704.43</v>
      </c>
      <c r="I122" s="55">
        <f t="shared" si="5"/>
        <v>22702.400000000001</v>
      </c>
      <c r="J122" s="19">
        <v>27242.880000000001</v>
      </c>
      <c r="K122" s="19">
        <f t="shared" si="6"/>
        <v>119767.2</v>
      </c>
      <c r="L122" s="19">
        <f t="shared" si="7"/>
        <v>11734.79</v>
      </c>
      <c r="M122" s="19">
        <v>14081.75</v>
      </c>
      <c r="BD122" s="14"/>
      <c r="BE122" s="15"/>
      <c r="BF122" s="21" t="s">
        <v>2043</v>
      </c>
      <c r="BG122" s="12"/>
      <c r="BH122" s="41"/>
      <c r="BI122" s="12"/>
    </row>
    <row r="123" spans="1:61" s="3" customFormat="1" ht="20.399999999999999" x14ac:dyDescent="0.3">
      <c r="A123" s="36" t="s">
        <v>139</v>
      </c>
      <c r="B123" s="37" t="s">
        <v>2044</v>
      </c>
      <c r="C123" s="599" t="s">
        <v>2045</v>
      </c>
      <c r="D123" s="599"/>
      <c r="E123" s="599"/>
      <c r="F123" s="38" t="s">
        <v>67</v>
      </c>
      <c r="G123" s="39" t="s">
        <v>4368</v>
      </c>
      <c r="H123" s="55"/>
      <c r="I123" s="55"/>
      <c r="J123" s="19"/>
      <c r="K123" s="19"/>
      <c r="L123" s="19"/>
      <c r="M123" s="19"/>
      <c r="BD123" s="14"/>
      <c r="BE123" s="15"/>
      <c r="BF123" s="21"/>
      <c r="BG123" s="12"/>
      <c r="BH123" s="41" t="s">
        <v>2045</v>
      </c>
      <c r="BI123" s="12"/>
    </row>
    <row r="124" spans="1:61" s="3" customFormat="1" ht="20.399999999999999" x14ac:dyDescent="0.3">
      <c r="A124" s="25" t="s">
        <v>126</v>
      </c>
      <c r="B124" s="26" t="s">
        <v>2047</v>
      </c>
      <c r="C124" s="600" t="s">
        <v>2048</v>
      </c>
      <c r="D124" s="600"/>
      <c r="E124" s="600"/>
      <c r="F124" s="27" t="s">
        <v>67</v>
      </c>
      <c r="G124" s="22" t="s">
        <v>4368</v>
      </c>
      <c r="H124" s="55"/>
      <c r="I124" s="55"/>
      <c r="J124" s="19"/>
      <c r="K124" s="19"/>
      <c r="L124" s="19"/>
      <c r="M124" s="19"/>
      <c r="BD124" s="14"/>
      <c r="BE124" s="15"/>
      <c r="BF124" s="21"/>
      <c r="BG124" s="12"/>
      <c r="BH124" s="41"/>
      <c r="BI124" s="12" t="s">
        <v>2048</v>
      </c>
    </row>
    <row r="125" spans="1:61" s="3" customFormat="1" ht="15" customHeight="1" x14ac:dyDescent="0.3">
      <c r="A125" s="603" t="s">
        <v>2089</v>
      </c>
      <c r="B125" s="604"/>
      <c r="C125" s="604"/>
      <c r="D125" s="604"/>
      <c r="E125" s="604"/>
      <c r="F125" s="604"/>
      <c r="G125" s="604"/>
      <c r="H125" s="354"/>
      <c r="I125" s="354"/>
      <c r="J125" s="267"/>
      <c r="K125" s="267"/>
      <c r="L125" s="267"/>
      <c r="M125" s="267"/>
      <c r="BD125" s="14"/>
      <c r="BE125" s="15" t="s">
        <v>2089</v>
      </c>
      <c r="BF125" s="21"/>
      <c r="BG125" s="12"/>
      <c r="BH125" s="41"/>
      <c r="BI125" s="12"/>
    </row>
    <row r="126" spans="1:61" s="3" customFormat="1" ht="21.6" x14ac:dyDescent="0.3">
      <c r="A126" s="16" t="s">
        <v>226</v>
      </c>
      <c r="B126" s="17" t="s">
        <v>2090</v>
      </c>
      <c r="C126" s="568" t="s">
        <v>2091</v>
      </c>
      <c r="D126" s="568"/>
      <c r="E126" s="568"/>
      <c r="F126" s="16" t="s">
        <v>325</v>
      </c>
      <c r="G126" s="29">
        <v>4.4299999999999999E-2</v>
      </c>
      <c r="H126" s="55">
        <f t="shared" si="4"/>
        <v>7014.22</v>
      </c>
      <c r="I126" s="55">
        <f t="shared" si="5"/>
        <v>310.73</v>
      </c>
      <c r="J126" s="19">
        <v>372.87</v>
      </c>
      <c r="K126" s="19">
        <f t="shared" si="6"/>
        <v>1558.47</v>
      </c>
      <c r="L126" s="19">
        <f t="shared" si="7"/>
        <v>69.040000000000006</v>
      </c>
      <c r="M126" s="19">
        <v>82.85</v>
      </c>
      <c r="BD126" s="14"/>
      <c r="BE126" s="15"/>
      <c r="BF126" s="21" t="s">
        <v>2091</v>
      </c>
      <c r="BG126" s="12"/>
      <c r="BH126" s="41"/>
      <c r="BI126" s="12"/>
    </row>
    <row r="127" spans="1:61" s="3" customFormat="1" ht="20.399999999999999" x14ac:dyDescent="0.3">
      <c r="A127" s="25"/>
      <c r="B127" s="26" t="s">
        <v>411</v>
      </c>
      <c r="C127" s="600" t="s">
        <v>412</v>
      </c>
      <c r="D127" s="600"/>
      <c r="E127" s="600"/>
      <c r="F127" s="27" t="s">
        <v>67</v>
      </c>
      <c r="G127" s="22" t="s">
        <v>4397</v>
      </c>
      <c r="H127" s="55"/>
      <c r="I127" s="55"/>
      <c r="J127" s="19"/>
      <c r="K127" s="19"/>
      <c r="L127" s="19"/>
      <c r="M127" s="19"/>
      <c r="BD127" s="14"/>
      <c r="BE127" s="15"/>
      <c r="BF127" s="21"/>
      <c r="BG127" s="12" t="s">
        <v>412</v>
      </c>
      <c r="BH127" s="41"/>
      <c r="BI127" s="12"/>
    </row>
    <row r="128" spans="1:61" s="3" customFormat="1" ht="20.399999999999999" x14ac:dyDescent="0.3">
      <c r="A128" s="25"/>
      <c r="B128" s="26" t="s">
        <v>2093</v>
      </c>
      <c r="C128" s="600" t="s">
        <v>2094</v>
      </c>
      <c r="D128" s="600"/>
      <c r="E128" s="600"/>
      <c r="F128" s="27" t="s">
        <v>67</v>
      </c>
      <c r="G128" s="22" t="s">
        <v>4398</v>
      </c>
      <c r="H128" s="55"/>
      <c r="I128" s="55"/>
      <c r="J128" s="19"/>
      <c r="K128" s="19"/>
      <c r="L128" s="19"/>
      <c r="M128" s="19"/>
      <c r="BD128" s="14"/>
      <c r="BE128" s="15"/>
      <c r="BF128" s="21"/>
      <c r="BG128" s="12" t="s">
        <v>2094</v>
      </c>
      <c r="BH128" s="41"/>
      <c r="BI128" s="12"/>
    </row>
    <row r="129" spans="1:61" s="3" customFormat="1" ht="15" customHeight="1" x14ac:dyDescent="0.3">
      <c r="A129" s="603" t="s">
        <v>3321</v>
      </c>
      <c r="B129" s="604"/>
      <c r="C129" s="604"/>
      <c r="D129" s="604"/>
      <c r="E129" s="604"/>
      <c r="F129" s="604"/>
      <c r="G129" s="604"/>
      <c r="H129" s="354"/>
      <c r="I129" s="354"/>
      <c r="J129" s="267"/>
      <c r="K129" s="267"/>
      <c r="L129" s="267"/>
      <c r="M129" s="267"/>
      <c r="BD129" s="14"/>
      <c r="BE129" s="15" t="s">
        <v>3321</v>
      </c>
      <c r="BF129" s="21"/>
      <c r="BG129" s="12"/>
      <c r="BH129" s="41"/>
      <c r="BI129" s="12"/>
    </row>
    <row r="130" spans="1:61" s="3" customFormat="1" ht="21.6" x14ac:dyDescent="0.3">
      <c r="A130" s="16" t="s">
        <v>229</v>
      </c>
      <c r="B130" s="17" t="s">
        <v>2097</v>
      </c>
      <c r="C130" s="568" t="s">
        <v>2098</v>
      </c>
      <c r="D130" s="568"/>
      <c r="E130" s="568"/>
      <c r="F130" s="16" t="s">
        <v>325</v>
      </c>
      <c r="G130" s="29">
        <v>4.4299999999999999E-2</v>
      </c>
      <c r="H130" s="55">
        <f t="shared" si="4"/>
        <v>4903.3900000000003</v>
      </c>
      <c r="I130" s="55">
        <f t="shared" si="5"/>
        <v>217.22</v>
      </c>
      <c r="J130" s="19">
        <v>260.66000000000003</v>
      </c>
      <c r="K130" s="19">
        <f t="shared" si="6"/>
        <v>2832.51</v>
      </c>
      <c r="L130" s="19">
        <f t="shared" si="7"/>
        <v>125.48</v>
      </c>
      <c r="M130" s="19">
        <v>150.57</v>
      </c>
      <c r="BD130" s="14"/>
      <c r="BE130" s="15"/>
      <c r="BF130" s="21" t="s">
        <v>2098</v>
      </c>
      <c r="BG130" s="12"/>
      <c r="BH130" s="41"/>
      <c r="BI130" s="12"/>
    </row>
    <row r="131" spans="1:61" s="3" customFormat="1" ht="20.399999999999999" x14ac:dyDescent="0.3">
      <c r="A131" s="25"/>
      <c r="B131" s="26" t="s">
        <v>2099</v>
      </c>
      <c r="C131" s="600" t="s">
        <v>2100</v>
      </c>
      <c r="D131" s="600"/>
      <c r="E131" s="600"/>
      <c r="F131" s="27" t="s">
        <v>67</v>
      </c>
      <c r="G131" s="22" t="s">
        <v>4399</v>
      </c>
      <c r="H131" s="55"/>
      <c r="I131" s="55"/>
      <c r="J131" s="19"/>
      <c r="K131" s="19"/>
      <c r="L131" s="19"/>
      <c r="M131" s="19"/>
      <c r="BD131" s="14"/>
      <c r="BE131" s="15"/>
      <c r="BF131" s="21"/>
      <c r="BG131" s="12" t="s">
        <v>2100</v>
      </c>
      <c r="BH131" s="41"/>
      <c r="BI131" s="12"/>
    </row>
    <row r="132" spans="1:61" s="3" customFormat="1" ht="20.399999999999999" x14ac:dyDescent="0.3">
      <c r="A132" s="25"/>
      <c r="B132" s="26" t="s">
        <v>349</v>
      </c>
      <c r="C132" s="600" t="s">
        <v>350</v>
      </c>
      <c r="D132" s="600"/>
      <c r="E132" s="600"/>
      <c r="F132" s="27" t="s">
        <v>72</v>
      </c>
      <c r="G132" s="22" t="s">
        <v>4400</v>
      </c>
      <c r="H132" s="55"/>
      <c r="I132" s="55"/>
      <c r="J132" s="19"/>
      <c r="K132" s="19"/>
      <c r="L132" s="19"/>
      <c r="M132" s="19"/>
      <c r="BD132" s="14"/>
      <c r="BE132" s="15"/>
      <c r="BF132" s="21"/>
      <c r="BG132" s="12" t="s">
        <v>350</v>
      </c>
      <c r="BH132" s="41"/>
      <c r="BI132" s="12"/>
    </row>
    <row r="133" spans="1:61" s="3" customFormat="1" ht="15" customHeight="1" x14ac:dyDescent="0.3">
      <c r="A133" s="603" t="s">
        <v>2278</v>
      </c>
      <c r="B133" s="604"/>
      <c r="C133" s="604"/>
      <c r="D133" s="604"/>
      <c r="E133" s="604"/>
      <c r="F133" s="604"/>
      <c r="G133" s="604"/>
      <c r="H133" s="354"/>
      <c r="I133" s="354"/>
      <c r="J133" s="267"/>
      <c r="K133" s="267"/>
      <c r="L133" s="267"/>
      <c r="M133" s="267"/>
      <c r="BD133" s="14"/>
      <c r="BE133" s="15" t="s">
        <v>2278</v>
      </c>
      <c r="BF133" s="21"/>
      <c r="BG133" s="12"/>
      <c r="BH133" s="41"/>
      <c r="BI133" s="12"/>
    </row>
    <row r="134" spans="1:61" s="3" customFormat="1" ht="42" x14ac:dyDescent="0.3">
      <c r="A134" s="16" t="s">
        <v>231</v>
      </c>
      <c r="B134" s="17" t="s">
        <v>323</v>
      </c>
      <c r="C134" s="568" t="s">
        <v>324</v>
      </c>
      <c r="D134" s="568"/>
      <c r="E134" s="568"/>
      <c r="F134" s="16" t="s">
        <v>325</v>
      </c>
      <c r="G134" s="29">
        <v>0.15840000000000001</v>
      </c>
      <c r="H134" s="55">
        <f t="shared" si="4"/>
        <v>29157.45</v>
      </c>
      <c r="I134" s="55">
        <f t="shared" si="5"/>
        <v>4618.54</v>
      </c>
      <c r="J134" s="19">
        <v>5542.25</v>
      </c>
      <c r="K134" s="19">
        <f t="shared" si="6"/>
        <v>30202.27</v>
      </c>
      <c r="L134" s="19">
        <f t="shared" si="7"/>
        <v>4784.04</v>
      </c>
      <c r="M134" s="19">
        <v>5740.85</v>
      </c>
      <c r="BD134" s="14"/>
      <c r="BE134" s="15"/>
      <c r="BF134" s="21" t="s">
        <v>324</v>
      </c>
      <c r="BG134" s="12"/>
      <c r="BH134" s="41"/>
      <c r="BI134" s="12"/>
    </row>
    <row r="135" spans="1:61" s="3" customFormat="1" ht="20.399999999999999" x14ac:dyDescent="0.3">
      <c r="A135" s="36" t="s">
        <v>139</v>
      </c>
      <c r="B135" s="37" t="s">
        <v>326</v>
      </c>
      <c r="C135" s="599" t="s">
        <v>327</v>
      </c>
      <c r="D135" s="599"/>
      <c r="E135" s="599"/>
      <c r="F135" s="38" t="s">
        <v>67</v>
      </c>
      <c r="G135" s="39" t="s">
        <v>4401</v>
      </c>
      <c r="H135" s="55"/>
      <c r="I135" s="55"/>
      <c r="J135" s="19"/>
      <c r="K135" s="19"/>
      <c r="L135" s="19"/>
      <c r="M135" s="19"/>
      <c r="BD135" s="14"/>
      <c r="BE135" s="15"/>
      <c r="BF135" s="21"/>
      <c r="BG135" s="12"/>
      <c r="BH135" s="41" t="s">
        <v>327</v>
      </c>
      <c r="BI135" s="12"/>
    </row>
    <row r="136" spans="1:61" s="3" customFormat="1" ht="20.399999999999999" x14ac:dyDescent="0.3">
      <c r="A136" s="36" t="s">
        <v>139</v>
      </c>
      <c r="B136" s="37" t="s">
        <v>329</v>
      </c>
      <c r="C136" s="599" t="s">
        <v>330</v>
      </c>
      <c r="D136" s="599"/>
      <c r="E136" s="599"/>
      <c r="F136" s="38" t="s">
        <v>67</v>
      </c>
      <c r="G136" s="39" t="s">
        <v>4402</v>
      </c>
      <c r="H136" s="55"/>
      <c r="I136" s="55"/>
      <c r="J136" s="19"/>
      <c r="K136" s="19"/>
      <c r="L136" s="19"/>
      <c r="M136" s="19"/>
      <c r="BD136" s="14"/>
      <c r="BE136" s="15"/>
      <c r="BF136" s="21"/>
      <c r="BG136" s="12"/>
      <c r="BH136" s="41" t="s">
        <v>330</v>
      </c>
      <c r="BI136" s="12"/>
    </row>
    <row r="137" spans="1:61" s="3" customFormat="1" ht="20.399999999999999" x14ac:dyDescent="0.3">
      <c r="A137" s="25"/>
      <c r="B137" s="26" t="s">
        <v>332</v>
      </c>
      <c r="C137" s="600" t="s">
        <v>333</v>
      </c>
      <c r="D137" s="600"/>
      <c r="E137" s="600"/>
      <c r="F137" s="27" t="s">
        <v>67</v>
      </c>
      <c r="G137" s="22" t="s">
        <v>4403</v>
      </c>
      <c r="H137" s="55"/>
      <c r="I137" s="55"/>
      <c r="J137" s="19"/>
      <c r="K137" s="19"/>
      <c r="L137" s="19"/>
      <c r="M137" s="19"/>
      <c r="BD137" s="14"/>
      <c r="BE137" s="15"/>
      <c r="BF137" s="21"/>
      <c r="BG137" s="12" t="s">
        <v>333</v>
      </c>
      <c r="BH137" s="41"/>
      <c r="BI137" s="12"/>
    </row>
    <row r="138" spans="1:61" s="3" customFormat="1" ht="20.399999999999999" x14ac:dyDescent="0.3">
      <c r="A138" s="25"/>
      <c r="B138" s="26" t="s">
        <v>335</v>
      </c>
      <c r="C138" s="600" t="s">
        <v>336</v>
      </c>
      <c r="D138" s="600"/>
      <c r="E138" s="600"/>
      <c r="F138" s="27" t="s">
        <v>72</v>
      </c>
      <c r="G138" s="22" t="s">
        <v>4404</v>
      </c>
      <c r="H138" s="55"/>
      <c r="I138" s="55"/>
      <c r="J138" s="19"/>
      <c r="K138" s="19"/>
      <c r="L138" s="19"/>
      <c r="M138" s="19"/>
      <c r="BD138" s="14"/>
      <c r="BE138" s="15"/>
      <c r="BF138" s="21"/>
      <c r="BG138" s="12" t="s">
        <v>336</v>
      </c>
      <c r="BH138" s="41"/>
      <c r="BI138" s="12"/>
    </row>
    <row r="139" spans="1:61" s="3" customFormat="1" ht="20.399999999999999" x14ac:dyDescent="0.3">
      <c r="A139" s="25" t="s">
        <v>126</v>
      </c>
      <c r="B139" s="26" t="s">
        <v>340</v>
      </c>
      <c r="C139" s="600" t="s">
        <v>341</v>
      </c>
      <c r="D139" s="600"/>
      <c r="E139" s="600"/>
      <c r="F139" s="27" t="s">
        <v>67</v>
      </c>
      <c r="G139" s="22" t="s">
        <v>4401</v>
      </c>
      <c r="H139" s="55"/>
      <c r="I139" s="55"/>
      <c r="J139" s="19"/>
      <c r="K139" s="19"/>
      <c r="L139" s="19"/>
      <c r="M139" s="19"/>
      <c r="BD139" s="14"/>
      <c r="BE139" s="15"/>
      <c r="BF139" s="21"/>
      <c r="BG139" s="12"/>
      <c r="BH139" s="41"/>
      <c r="BI139" s="12" t="s">
        <v>341</v>
      </c>
    </row>
    <row r="140" spans="1:61" s="3" customFormat="1" ht="21.6" x14ac:dyDescent="0.3">
      <c r="A140" s="25" t="s">
        <v>126</v>
      </c>
      <c r="B140" s="26" t="s">
        <v>2283</v>
      </c>
      <c r="C140" s="600" t="s">
        <v>2284</v>
      </c>
      <c r="D140" s="600"/>
      <c r="E140" s="600"/>
      <c r="F140" s="27" t="s">
        <v>67</v>
      </c>
      <c r="G140" s="22" t="s">
        <v>4402</v>
      </c>
      <c r="H140" s="55"/>
      <c r="I140" s="55"/>
      <c r="J140" s="19"/>
      <c r="K140" s="19"/>
      <c r="L140" s="19"/>
      <c r="M140" s="19"/>
      <c r="BD140" s="14"/>
      <c r="BE140" s="15"/>
      <c r="BF140" s="21"/>
      <c r="BG140" s="12"/>
      <c r="BH140" s="41"/>
      <c r="BI140" s="12" t="s">
        <v>2284</v>
      </c>
    </row>
    <row r="141" spans="1:61" s="287" customFormat="1" ht="20.25" customHeight="1" x14ac:dyDescent="0.3">
      <c r="A141" s="578" t="s">
        <v>57</v>
      </c>
      <c r="B141" s="579"/>
      <c r="C141" s="579"/>
      <c r="D141" s="579"/>
      <c r="E141" s="579"/>
      <c r="F141" s="579"/>
      <c r="G141" s="579"/>
      <c r="H141" s="312"/>
      <c r="I141" s="296">
        <f>SUM(I13:I140)</f>
        <v>561401.26</v>
      </c>
      <c r="J141" s="297">
        <f>SUM(J13:J140)</f>
        <v>673681.48</v>
      </c>
      <c r="K141" s="296"/>
      <c r="L141" s="298">
        <f>SUM(L13:L140)</f>
        <v>12130371.640000001</v>
      </c>
      <c r="M141" s="299">
        <f>SUM(M13:M140)</f>
        <v>14556445.93</v>
      </c>
    </row>
    <row r="142" spans="1:61" s="289" customFormat="1" ht="20.25" customHeight="1" thickBot="1" x14ac:dyDescent="0.35">
      <c r="A142" s="571" t="s">
        <v>5737</v>
      </c>
      <c r="B142" s="572"/>
      <c r="C142" s="572"/>
      <c r="D142" s="572"/>
      <c r="E142" s="572"/>
      <c r="F142" s="572"/>
      <c r="G142" s="572"/>
      <c r="H142" s="288"/>
      <c r="I142" s="581">
        <f>I141+L141</f>
        <v>12691772.9</v>
      </c>
      <c r="J142" s="582"/>
      <c r="K142" s="582"/>
      <c r="L142" s="582"/>
      <c r="M142" s="583"/>
    </row>
    <row r="143" spans="1:61" s="289" customFormat="1" ht="20.25" customHeight="1" thickBot="1" x14ac:dyDescent="0.35">
      <c r="A143" s="571" t="s">
        <v>5738</v>
      </c>
      <c r="B143" s="572"/>
      <c r="C143" s="572"/>
      <c r="D143" s="572"/>
      <c r="E143" s="572"/>
      <c r="F143" s="572"/>
      <c r="G143" s="572"/>
      <c r="H143" s="288"/>
      <c r="I143" s="573">
        <f>J141+M141</f>
        <v>15230127.41</v>
      </c>
      <c r="J143" s="574"/>
      <c r="K143" s="574"/>
      <c r="L143" s="574"/>
      <c r="M143" s="575"/>
    </row>
  </sheetData>
  <autoFilter ref="A10:M143" xr:uid="{00000000-0001-0000-1E00-000000000000}">
    <filterColumn colId="2" showButton="0"/>
    <filterColumn colId="3" showButton="0"/>
  </autoFilter>
  <mergeCells count="142">
    <mergeCell ref="A79:G79"/>
    <mergeCell ref="A75:G75"/>
    <mergeCell ref="A71:G71"/>
    <mergeCell ref="A67:G67"/>
    <mergeCell ref="A50:G50"/>
    <mergeCell ref="A44:G44"/>
    <mergeCell ref="A2:M2"/>
    <mergeCell ref="A3:M3"/>
    <mergeCell ref="A5:M5"/>
    <mergeCell ref="C9:E9"/>
    <mergeCell ref="C10:E10"/>
    <mergeCell ref="A6:M6"/>
    <mergeCell ref="C7:G7"/>
    <mergeCell ref="C15:E15"/>
    <mergeCell ref="C16:E16"/>
    <mergeCell ref="A14:G14"/>
    <mergeCell ref="A12:G12"/>
    <mergeCell ref="A11:G11"/>
    <mergeCell ref="C18:E18"/>
    <mergeCell ref="C13:E13"/>
    <mergeCell ref="C25:E25"/>
    <mergeCell ref="C26:E26"/>
    <mergeCell ref="A17:G17"/>
    <mergeCell ref="C27:E27"/>
    <mergeCell ref="C28:E28"/>
    <mergeCell ref="C29:E29"/>
    <mergeCell ref="C21:E21"/>
    <mergeCell ref="C22:E22"/>
    <mergeCell ref="C23:E23"/>
    <mergeCell ref="C24:E24"/>
    <mergeCell ref="A20:G20"/>
    <mergeCell ref="A19:G19"/>
    <mergeCell ref="C35:E35"/>
    <mergeCell ref="C36:E36"/>
    <mergeCell ref="C37:E37"/>
    <mergeCell ref="C38:E38"/>
    <mergeCell ref="C30:E30"/>
    <mergeCell ref="C32:E32"/>
    <mergeCell ref="C45:E45"/>
    <mergeCell ref="C46:E46"/>
    <mergeCell ref="C47:E47"/>
    <mergeCell ref="A39:G39"/>
    <mergeCell ref="A34:G34"/>
    <mergeCell ref="A33:G33"/>
    <mergeCell ref="A31:G31"/>
    <mergeCell ref="C48:E48"/>
    <mergeCell ref="C49:E49"/>
    <mergeCell ref="C40:E40"/>
    <mergeCell ref="C41:E41"/>
    <mergeCell ref="C42:E42"/>
    <mergeCell ref="C43:E43"/>
    <mergeCell ref="C55:E55"/>
    <mergeCell ref="C56:E56"/>
    <mergeCell ref="C57:E57"/>
    <mergeCell ref="C58:E58"/>
    <mergeCell ref="C59:E59"/>
    <mergeCell ref="C51:E51"/>
    <mergeCell ref="C52:E52"/>
    <mergeCell ref="C53:E53"/>
    <mergeCell ref="C54:E54"/>
    <mergeCell ref="C65:E65"/>
    <mergeCell ref="C66:E66"/>
    <mergeCell ref="C68:E68"/>
    <mergeCell ref="C69:E69"/>
    <mergeCell ref="C60:E60"/>
    <mergeCell ref="C61:E61"/>
    <mergeCell ref="C62:E62"/>
    <mergeCell ref="C63:E63"/>
    <mergeCell ref="C64:E64"/>
    <mergeCell ref="C76:E76"/>
    <mergeCell ref="C77:E77"/>
    <mergeCell ref="C78:E78"/>
    <mergeCell ref="C70:E70"/>
    <mergeCell ref="C72:E72"/>
    <mergeCell ref="C73:E73"/>
    <mergeCell ref="C74:E74"/>
    <mergeCell ref="C85:E85"/>
    <mergeCell ref="C86:E86"/>
    <mergeCell ref="C89:E89"/>
    <mergeCell ref="C80:E80"/>
    <mergeCell ref="C81:E81"/>
    <mergeCell ref="C82:E82"/>
    <mergeCell ref="C83:E83"/>
    <mergeCell ref="C84:E84"/>
    <mergeCell ref="C95:E95"/>
    <mergeCell ref="A93:G93"/>
    <mergeCell ref="A88:G88"/>
    <mergeCell ref="A87:G87"/>
    <mergeCell ref="C96:E96"/>
    <mergeCell ref="C97:E97"/>
    <mergeCell ref="C99:E99"/>
    <mergeCell ref="C90:E90"/>
    <mergeCell ref="C91:E91"/>
    <mergeCell ref="C92:E92"/>
    <mergeCell ref="C94:E94"/>
    <mergeCell ref="C105:E105"/>
    <mergeCell ref="C106:E106"/>
    <mergeCell ref="A104:G104"/>
    <mergeCell ref="A98:G98"/>
    <mergeCell ref="C107:E107"/>
    <mergeCell ref="C108:E108"/>
    <mergeCell ref="C109:E109"/>
    <mergeCell ref="C100:E100"/>
    <mergeCell ref="C101:E101"/>
    <mergeCell ref="C102:E102"/>
    <mergeCell ref="C103:E103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26:E126"/>
    <mergeCell ref="A125:G125"/>
    <mergeCell ref="A121:G121"/>
    <mergeCell ref="I142:M142"/>
    <mergeCell ref="A143:G143"/>
    <mergeCell ref="I143:M143"/>
    <mergeCell ref="C127:E127"/>
    <mergeCell ref="C128:E128"/>
    <mergeCell ref="C120:E120"/>
    <mergeCell ref="C122:E122"/>
    <mergeCell ref="C123:E123"/>
    <mergeCell ref="C124:E124"/>
    <mergeCell ref="C140:E140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4:E134"/>
    <mergeCell ref="A141:G141"/>
    <mergeCell ref="A142:G142"/>
    <mergeCell ref="A133:G133"/>
    <mergeCell ref="A129:G12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A47D8-09D2-4FD6-88D5-B0956CE51CE8}">
  <sheetPr codeName="Лист42">
    <tabColor theme="9" tint="0.79998168889431442"/>
    <pageSetUpPr fitToPage="1"/>
  </sheetPr>
  <dimension ref="A1:BL92"/>
  <sheetViews>
    <sheetView workbookViewId="0">
      <selection activeCell="J13" sqref="J13"/>
    </sheetView>
  </sheetViews>
  <sheetFormatPr defaultColWidth="9.109375" defaultRowHeight="11.25" customHeight="1" x14ac:dyDescent="0.2"/>
  <cols>
    <col min="1" max="1" width="9" style="249" customWidth="1"/>
    <col min="2" max="2" width="20.109375" style="249" customWidth="1"/>
    <col min="3" max="3" width="18.6640625" style="249" customWidth="1"/>
    <col min="4" max="4" width="15.88671875" style="249" customWidth="1"/>
    <col min="5" max="5" width="22.44140625" style="249" customWidth="1"/>
    <col min="6" max="7" width="10.6640625" style="249" customWidth="1"/>
    <col min="8" max="8" width="16.109375" style="249" customWidth="1"/>
    <col min="9" max="13" width="23.109375" style="249" customWidth="1"/>
    <col min="14" max="15" width="10.6640625" style="249" customWidth="1"/>
    <col min="16" max="45" width="172.5546875" style="248" hidden="1" customWidth="1"/>
    <col min="46" max="55" width="109.33203125" style="248" hidden="1" customWidth="1"/>
    <col min="56" max="57" width="172.5546875" style="248" hidden="1" customWidth="1"/>
    <col min="58" max="61" width="34.109375" style="248" hidden="1" customWidth="1"/>
    <col min="62" max="64" width="127.5546875" style="248" hidden="1" customWidth="1"/>
    <col min="65" max="16384" width="9.109375" style="249"/>
  </cols>
  <sheetData>
    <row r="1" spans="1:58" s="3" customFormat="1" ht="14.4" x14ac:dyDescent="0.3">
      <c r="A1" s="78" t="s">
        <v>5586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29.25" customHeight="1" x14ac:dyDescent="0.3">
      <c r="A2" s="587" t="s">
        <v>1770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P2" s="6" t="s">
        <v>1770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58" s="3" customFormat="1" ht="14.4" x14ac:dyDescent="0.3">
      <c r="A5" s="588" t="s">
        <v>2231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E5" s="6" t="s">
        <v>2231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8" s="3" customFormat="1" ht="14.4" x14ac:dyDescent="0.3">
      <c r="A7" s="4"/>
      <c r="B7" s="8" t="s">
        <v>5</v>
      </c>
      <c r="C7" s="577" t="s">
        <v>2232</v>
      </c>
      <c r="D7" s="577"/>
      <c r="E7" s="577"/>
      <c r="F7" s="577"/>
      <c r="G7" s="577"/>
      <c r="H7" s="46"/>
      <c r="I7" s="46"/>
      <c r="J7" s="9"/>
      <c r="K7" s="9"/>
      <c r="L7" s="9"/>
      <c r="M7" s="9"/>
    </row>
    <row r="8" spans="1:58" s="3" customFormat="1" ht="15" thickBot="1" x14ac:dyDescent="0.35">
      <c r="A8" s="4"/>
      <c r="B8" s="8"/>
      <c r="C8" s="219"/>
      <c r="D8" s="219"/>
      <c r="E8" s="219"/>
      <c r="F8" s="46"/>
      <c r="G8" s="219"/>
      <c r="H8" s="46"/>
      <c r="I8" s="46"/>
      <c r="J8" s="9"/>
      <c r="K8" s="9"/>
      <c r="L8" s="9"/>
      <c r="M8" s="9"/>
    </row>
    <row r="9" spans="1:58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8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8" s="225" customFormat="1" ht="15" customHeight="1" x14ac:dyDescent="0.3">
      <c r="A11" s="665" t="s">
        <v>1299</v>
      </c>
      <c r="B11" s="666"/>
      <c r="C11" s="666"/>
      <c r="D11" s="666"/>
      <c r="E11" s="666"/>
      <c r="F11" s="666"/>
      <c r="G11" s="666"/>
      <c r="H11" s="271"/>
      <c r="I11" s="271"/>
      <c r="J11" s="271"/>
      <c r="K11" s="271"/>
      <c r="L11" s="271"/>
      <c r="M11" s="272"/>
      <c r="BD11" s="227" t="s">
        <v>1299</v>
      </c>
    </row>
    <row r="12" spans="1:58" s="225" customFormat="1" ht="23.25" customHeight="1" x14ac:dyDescent="0.3">
      <c r="A12" s="663" t="s">
        <v>2233</v>
      </c>
      <c r="B12" s="664"/>
      <c r="C12" s="664"/>
      <c r="D12" s="664"/>
      <c r="E12" s="664"/>
      <c r="F12" s="664"/>
      <c r="G12" s="664"/>
      <c r="H12" s="269"/>
      <c r="I12" s="269"/>
      <c r="J12" s="269"/>
      <c r="K12" s="269"/>
      <c r="L12" s="269"/>
      <c r="M12" s="270"/>
      <c r="BD12" s="227"/>
      <c r="BE12" s="228" t="s">
        <v>2233</v>
      </c>
    </row>
    <row r="13" spans="1:58" s="225" customFormat="1" ht="42" x14ac:dyDescent="0.3">
      <c r="A13" s="229" t="s">
        <v>15</v>
      </c>
      <c r="B13" s="230" t="s">
        <v>613</v>
      </c>
      <c r="C13" s="662" t="s">
        <v>614</v>
      </c>
      <c r="D13" s="662"/>
      <c r="E13" s="662"/>
      <c r="F13" s="229" t="s">
        <v>43</v>
      </c>
      <c r="G13" s="231">
        <v>0.34832000000000002</v>
      </c>
      <c r="H13" s="235">
        <f>I13/G13</f>
        <v>54424.67</v>
      </c>
      <c r="I13" s="235">
        <f>J13/1.2</f>
        <v>18957.2</v>
      </c>
      <c r="J13" s="232">
        <v>22748.639999999999</v>
      </c>
      <c r="K13" s="232">
        <f>L13/G13</f>
        <v>0</v>
      </c>
      <c r="L13" s="232">
        <f>M13/1.2</f>
        <v>0</v>
      </c>
      <c r="M13" s="232">
        <v>0</v>
      </c>
      <c r="BD13" s="227"/>
      <c r="BE13" s="228"/>
      <c r="BF13" s="233" t="s">
        <v>614</v>
      </c>
    </row>
    <row r="14" spans="1:58" s="225" customFormat="1" ht="42" x14ac:dyDescent="0.3">
      <c r="A14" s="229" t="s">
        <v>20</v>
      </c>
      <c r="B14" s="230" t="s">
        <v>48</v>
      </c>
      <c r="C14" s="662" t="s">
        <v>49</v>
      </c>
      <c r="D14" s="662"/>
      <c r="E14" s="662"/>
      <c r="F14" s="229" t="s">
        <v>50</v>
      </c>
      <c r="G14" s="235">
        <v>696.64</v>
      </c>
      <c r="H14" s="235">
        <f t="shared" ref="H14:H74" si="0">I14/G14</f>
        <v>693.07</v>
      </c>
      <c r="I14" s="235">
        <f t="shared" ref="I14:I74" si="1">J14/1.2</f>
        <v>482820.27</v>
      </c>
      <c r="J14" s="232">
        <v>579384.31999999995</v>
      </c>
      <c r="K14" s="232">
        <f t="shared" ref="K14:K74" si="2">L14/G14</f>
        <v>0</v>
      </c>
      <c r="L14" s="232">
        <f t="shared" ref="L14:L74" si="3">M14/1.2</f>
        <v>0</v>
      </c>
      <c r="M14" s="232">
        <v>0</v>
      </c>
      <c r="BD14" s="227"/>
      <c r="BE14" s="228"/>
      <c r="BF14" s="233" t="s">
        <v>49</v>
      </c>
    </row>
    <row r="15" spans="1:58" s="225" customFormat="1" ht="15" customHeight="1" x14ac:dyDescent="0.3">
      <c r="A15" s="663" t="s">
        <v>1974</v>
      </c>
      <c r="B15" s="664"/>
      <c r="C15" s="664"/>
      <c r="D15" s="664"/>
      <c r="E15" s="664"/>
      <c r="F15" s="664"/>
      <c r="G15" s="664"/>
      <c r="H15" s="452"/>
      <c r="I15" s="452"/>
      <c r="J15" s="453"/>
      <c r="K15" s="453"/>
      <c r="L15" s="453"/>
      <c r="M15" s="453"/>
      <c r="BD15" s="227"/>
      <c r="BE15" s="228" t="s">
        <v>1974</v>
      </c>
      <c r="BF15" s="233"/>
    </row>
    <row r="16" spans="1:58" s="225" customFormat="1" ht="31.8" x14ac:dyDescent="0.3">
      <c r="A16" s="229" t="s">
        <v>22</v>
      </c>
      <c r="B16" s="230" t="s">
        <v>1975</v>
      </c>
      <c r="C16" s="662" t="s">
        <v>1976</v>
      </c>
      <c r="D16" s="662"/>
      <c r="E16" s="662"/>
      <c r="F16" s="229" t="s">
        <v>122</v>
      </c>
      <c r="G16" s="236">
        <v>0.16850000000000001</v>
      </c>
      <c r="H16" s="235">
        <f t="shared" si="0"/>
        <v>215255.13</v>
      </c>
      <c r="I16" s="235">
        <f t="shared" si="1"/>
        <v>36270.49</v>
      </c>
      <c r="J16" s="232">
        <v>43524.59</v>
      </c>
      <c r="K16" s="232">
        <f t="shared" si="2"/>
        <v>0</v>
      </c>
      <c r="L16" s="232">
        <f t="shared" si="3"/>
        <v>0</v>
      </c>
      <c r="M16" s="232">
        <v>0</v>
      </c>
      <c r="BD16" s="227"/>
      <c r="BE16" s="228"/>
      <c r="BF16" s="233" t="s">
        <v>1976</v>
      </c>
    </row>
    <row r="17" spans="1:60" s="225" customFormat="1" ht="31.8" x14ac:dyDescent="0.3">
      <c r="A17" s="229" t="s">
        <v>27</v>
      </c>
      <c r="B17" s="230" t="s">
        <v>93</v>
      </c>
      <c r="C17" s="662" t="s">
        <v>94</v>
      </c>
      <c r="D17" s="662"/>
      <c r="E17" s="662"/>
      <c r="F17" s="229" t="s">
        <v>50</v>
      </c>
      <c r="G17" s="237">
        <v>33.700000000000003</v>
      </c>
      <c r="H17" s="235">
        <f t="shared" si="0"/>
        <v>51.86</v>
      </c>
      <c r="I17" s="235">
        <f t="shared" si="1"/>
        <v>1747.59</v>
      </c>
      <c r="J17" s="232">
        <v>2097.11</v>
      </c>
      <c r="K17" s="232">
        <f t="shared" si="2"/>
        <v>0</v>
      </c>
      <c r="L17" s="232">
        <f t="shared" si="3"/>
        <v>0</v>
      </c>
      <c r="M17" s="232">
        <v>0</v>
      </c>
      <c r="BD17" s="227"/>
      <c r="BE17" s="228"/>
      <c r="BF17" s="233" t="s">
        <v>94</v>
      </c>
    </row>
    <row r="18" spans="1:60" s="225" customFormat="1" ht="42" x14ac:dyDescent="0.3">
      <c r="A18" s="229" t="s">
        <v>35</v>
      </c>
      <c r="B18" s="230" t="s">
        <v>48</v>
      </c>
      <c r="C18" s="662" t="s">
        <v>49</v>
      </c>
      <c r="D18" s="662"/>
      <c r="E18" s="662"/>
      <c r="F18" s="229" t="s">
        <v>50</v>
      </c>
      <c r="G18" s="237">
        <v>33.700000000000003</v>
      </c>
      <c r="H18" s="235">
        <f t="shared" si="0"/>
        <v>693.07</v>
      </c>
      <c r="I18" s="235">
        <f t="shared" si="1"/>
        <v>23356.45</v>
      </c>
      <c r="J18" s="232">
        <v>28027.74</v>
      </c>
      <c r="K18" s="232">
        <f t="shared" si="2"/>
        <v>0</v>
      </c>
      <c r="L18" s="232">
        <f t="shared" si="3"/>
        <v>0</v>
      </c>
      <c r="M18" s="232">
        <v>0</v>
      </c>
      <c r="BD18" s="227"/>
      <c r="BE18" s="228"/>
      <c r="BF18" s="233" t="s">
        <v>49</v>
      </c>
    </row>
    <row r="19" spans="1:60" s="225" customFormat="1" ht="15" customHeight="1" x14ac:dyDescent="0.3">
      <c r="A19" s="663" t="s">
        <v>1980</v>
      </c>
      <c r="B19" s="664"/>
      <c r="C19" s="664"/>
      <c r="D19" s="664"/>
      <c r="E19" s="664"/>
      <c r="F19" s="664"/>
      <c r="G19" s="664"/>
      <c r="H19" s="452"/>
      <c r="I19" s="452"/>
      <c r="J19" s="453"/>
      <c r="K19" s="453"/>
      <c r="L19" s="453"/>
      <c r="M19" s="453"/>
      <c r="BD19" s="227"/>
      <c r="BE19" s="228" t="s">
        <v>1980</v>
      </c>
      <c r="BF19" s="233"/>
    </row>
    <row r="20" spans="1:60" s="225" customFormat="1" ht="15" customHeight="1" x14ac:dyDescent="0.3">
      <c r="A20" s="663" t="s">
        <v>2234</v>
      </c>
      <c r="B20" s="664"/>
      <c r="C20" s="664"/>
      <c r="D20" s="664"/>
      <c r="E20" s="664"/>
      <c r="F20" s="664"/>
      <c r="G20" s="664"/>
      <c r="H20" s="452"/>
      <c r="I20" s="452"/>
      <c r="J20" s="453"/>
      <c r="K20" s="453"/>
      <c r="L20" s="453"/>
      <c r="M20" s="453"/>
      <c r="BD20" s="227"/>
      <c r="BE20" s="228" t="s">
        <v>2234</v>
      </c>
      <c r="BF20" s="233"/>
    </row>
    <row r="21" spans="1:60" s="225" customFormat="1" ht="31.8" x14ac:dyDescent="0.3">
      <c r="A21" s="229" t="s">
        <v>40</v>
      </c>
      <c r="B21" s="230" t="s">
        <v>2235</v>
      </c>
      <c r="C21" s="662" t="s">
        <v>2236</v>
      </c>
      <c r="D21" s="662"/>
      <c r="E21" s="662"/>
      <c r="F21" s="229" t="s">
        <v>67</v>
      </c>
      <c r="G21" s="237">
        <v>8.8000000000000007</v>
      </c>
      <c r="H21" s="235">
        <f t="shared" si="0"/>
        <v>17304.349999999999</v>
      </c>
      <c r="I21" s="235">
        <f t="shared" si="1"/>
        <v>152278.31</v>
      </c>
      <c r="J21" s="232">
        <v>182733.97</v>
      </c>
      <c r="K21" s="232">
        <f t="shared" si="2"/>
        <v>231.46</v>
      </c>
      <c r="L21" s="232">
        <f t="shared" si="3"/>
        <v>2036.83</v>
      </c>
      <c r="M21" s="232">
        <v>2444.19</v>
      </c>
      <c r="BD21" s="227"/>
      <c r="BE21" s="228"/>
      <c r="BF21" s="233" t="s">
        <v>2236</v>
      </c>
    </row>
    <row r="22" spans="1:60" s="225" customFormat="1" ht="20.399999999999999" x14ac:dyDescent="0.3">
      <c r="A22" s="238"/>
      <c r="B22" s="239" t="s">
        <v>854</v>
      </c>
      <c r="C22" s="667" t="s">
        <v>855</v>
      </c>
      <c r="D22" s="667"/>
      <c r="E22" s="667"/>
      <c r="F22" s="240" t="s">
        <v>46</v>
      </c>
      <c r="G22" s="234" t="s">
        <v>2237</v>
      </c>
      <c r="H22" s="235"/>
      <c r="I22" s="235"/>
      <c r="J22" s="232"/>
      <c r="K22" s="232"/>
      <c r="L22" s="232"/>
      <c r="M22" s="232"/>
      <c r="BD22" s="227"/>
      <c r="BE22" s="228"/>
      <c r="BF22" s="233"/>
      <c r="BG22" s="226" t="s">
        <v>855</v>
      </c>
    </row>
    <row r="23" spans="1:60" s="225" customFormat="1" ht="20.399999999999999" x14ac:dyDescent="0.3">
      <c r="A23" s="238"/>
      <c r="B23" s="239" t="s">
        <v>380</v>
      </c>
      <c r="C23" s="667" t="s">
        <v>381</v>
      </c>
      <c r="D23" s="667"/>
      <c r="E23" s="667"/>
      <c r="F23" s="240" t="s">
        <v>46</v>
      </c>
      <c r="G23" s="234" t="s">
        <v>2238</v>
      </c>
      <c r="H23" s="235"/>
      <c r="I23" s="235"/>
      <c r="J23" s="232"/>
      <c r="K23" s="232"/>
      <c r="L23" s="232"/>
      <c r="M23" s="232"/>
      <c r="BD23" s="227"/>
      <c r="BE23" s="228"/>
      <c r="BF23" s="233"/>
      <c r="BG23" s="226" t="s">
        <v>381</v>
      </c>
    </row>
    <row r="24" spans="1:60" s="225" customFormat="1" ht="20.399999999999999" x14ac:dyDescent="0.3">
      <c r="A24" s="238"/>
      <c r="B24" s="239" t="s">
        <v>1445</v>
      </c>
      <c r="C24" s="667" t="s">
        <v>1446</v>
      </c>
      <c r="D24" s="667"/>
      <c r="E24" s="667"/>
      <c r="F24" s="240" t="s">
        <v>67</v>
      </c>
      <c r="G24" s="234" t="s">
        <v>2239</v>
      </c>
      <c r="H24" s="235"/>
      <c r="I24" s="235"/>
      <c r="J24" s="232"/>
      <c r="K24" s="232"/>
      <c r="L24" s="232"/>
      <c r="M24" s="232"/>
      <c r="BD24" s="227"/>
      <c r="BE24" s="228"/>
      <c r="BF24" s="233"/>
      <c r="BG24" s="226" t="s">
        <v>1446</v>
      </c>
    </row>
    <row r="25" spans="1:60" s="225" customFormat="1" ht="20.399999999999999" x14ac:dyDescent="0.3">
      <c r="A25" s="238"/>
      <c r="B25" s="239" t="s">
        <v>644</v>
      </c>
      <c r="C25" s="667" t="s">
        <v>645</v>
      </c>
      <c r="D25" s="667"/>
      <c r="E25" s="667"/>
      <c r="F25" s="240" t="s">
        <v>67</v>
      </c>
      <c r="G25" s="234" t="s">
        <v>2240</v>
      </c>
      <c r="H25" s="235"/>
      <c r="I25" s="235"/>
      <c r="J25" s="232"/>
      <c r="K25" s="232"/>
      <c r="L25" s="232"/>
      <c r="M25" s="232"/>
      <c r="BD25" s="227"/>
      <c r="BE25" s="228"/>
      <c r="BF25" s="233"/>
      <c r="BG25" s="226" t="s">
        <v>645</v>
      </c>
    </row>
    <row r="26" spans="1:60" s="225" customFormat="1" ht="21.6" x14ac:dyDescent="0.3">
      <c r="A26" s="241" t="s">
        <v>139</v>
      </c>
      <c r="B26" s="242" t="s">
        <v>2241</v>
      </c>
      <c r="C26" s="668" t="s">
        <v>2242</v>
      </c>
      <c r="D26" s="668"/>
      <c r="E26" s="668"/>
      <c r="F26" s="243" t="s">
        <v>67</v>
      </c>
      <c r="G26" s="244" t="s">
        <v>2243</v>
      </c>
      <c r="H26" s="235"/>
      <c r="I26" s="235"/>
      <c r="J26" s="232"/>
      <c r="K26" s="232"/>
      <c r="L26" s="232"/>
      <c r="M26" s="232"/>
      <c r="BD26" s="227"/>
      <c r="BE26" s="228"/>
      <c r="BF26" s="233"/>
      <c r="BG26" s="226"/>
      <c r="BH26" s="245" t="s">
        <v>2242</v>
      </c>
    </row>
    <row r="27" spans="1:60" s="225" customFormat="1" ht="20.399999999999999" x14ac:dyDescent="0.3">
      <c r="A27" s="238"/>
      <c r="B27" s="239" t="s">
        <v>2244</v>
      </c>
      <c r="C27" s="667" t="s">
        <v>2245</v>
      </c>
      <c r="D27" s="667"/>
      <c r="E27" s="667"/>
      <c r="F27" s="240" t="s">
        <v>67</v>
      </c>
      <c r="G27" s="234" t="s">
        <v>2246</v>
      </c>
      <c r="H27" s="235"/>
      <c r="I27" s="235"/>
      <c r="J27" s="232"/>
      <c r="K27" s="232"/>
      <c r="L27" s="232"/>
      <c r="M27" s="232"/>
      <c r="BD27" s="227"/>
      <c r="BE27" s="228"/>
      <c r="BF27" s="233"/>
      <c r="BG27" s="226" t="s">
        <v>2245</v>
      </c>
      <c r="BH27" s="245"/>
    </row>
    <row r="28" spans="1:60" s="225" customFormat="1" ht="31.8" x14ac:dyDescent="0.3">
      <c r="A28" s="238"/>
      <c r="B28" s="239" t="s">
        <v>2247</v>
      </c>
      <c r="C28" s="667" t="s">
        <v>2248</v>
      </c>
      <c r="D28" s="667"/>
      <c r="E28" s="667"/>
      <c r="F28" s="240" t="s">
        <v>46</v>
      </c>
      <c r="G28" s="234" t="s">
        <v>2249</v>
      </c>
      <c r="H28" s="235"/>
      <c r="I28" s="235"/>
      <c r="J28" s="232"/>
      <c r="K28" s="232"/>
      <c r="L28" s="232"/>
      <c r="M28" s="232"/>
      <c r="BD28" s="227"/>
      <c r="BE28" s="228"/>
      <c r="BF28" s="233"/>
      <c r="BG28" s="226" t="s">
        <v>2248</v>
      </c>
      <c r="BH28" s="245"/>
    </row>
    <row r="29" spans="1:60" s="225" customFormat="1" ht="21.6" x14ac:dyDescent="0.3">
      <c r="A29" s="238"/>
      <c r="B29" s="239" t="s">
        <v>835</v>
      </c>
      <c r="C29" s="667" t="s">
        <v>836</v>
      </c>
      <c r="D29" s="667"/>
      <c r="E29" s="667"/>
      <c r="F29" s="240" t="s">
        <v>72</v>
      </c>
      <c r="G29" s="234" t="s">
        <v>2250</v>
      </c>
      <c r="H29" s="235"/>
      <c r="I29" s="235"/>
      <c r="J29" s="232"/>
      <c r="K29" s="232"/>
      <c r="L29" s="232"/>
      <c r="M29" s="232"/>
      <c r="BD29" s="227"/>
      <c r="BE29" s="228"/>
      <c r="BF29" s="233"/>
      <c r="BG29" s="226" t="s">
        <v>836</v>
      </c>
      <c r="BH29" s="245"/>
    </row>
    <row r="30" spans="1:60" s="225" customFormat="1" ht="42" x14ac:dyDescent="0.3">
      <c r="A30" s="229" t="s">
        <v>47</v>
      </c>
      <c r="B30" s="230" t="s">
        <v>2251</v>
      </c>
      <c r="C30" s="662" t="s">
        <v>2252</v>
      </c>
      <c r="D30" s="662"/>
      <c r="E30" s="662"/>
      <c r="F30" s="229" t="s">
        <v>1456</v>
      </c>
      <c r="G30" s="246">
        <v>4</v>
      </c>
      <c r="H30" s="235">
        <f t="shared" si="0"/>
        <v>0</v>
      </c>
      <c r="I30" s="235">
        <f t="shared" si="1"/>
        <v>0</v>
      </c>
      <c r="J30" s="232">
        <v>0</v>
      </c>
      <c r="K30" s="232">
        <f t="shared" si="2"/>
        <v>1001408.61</v>
      </c>
      <c r="L30" s="232">
        <f t="shared" si="3"/>
        <v>4005634.43</v>
      </c>
      <c r="M30" s="232">
        <v>4806761.32</v>
      </c>
      <c r="BD30" s="227"/>
      <c r="BE30" s="228"/>
      <c r="BF30" s="233" t="s">
        <v>2252</v>
      </c>
      <c r="BG30" s="226"/>
      <c r="BH30" s="245"/>
    </row>
    <row r="31" spans="1:60" s="225" customFormat="1" ht="15" customHeight="1" x14ac:dyDescent="0.3">
      <c r="A31" s="663" t="s">
        <v>1979</v>
      </c>
      <c r="B31" s="664"/>
      <c r="C31" s="664"/>
      <c r="D31" s="664"/>
      <c r="E31" s="664"/>
      <c r="F31" s="664"/>
      <c r="G31" s="664"/>
      <c r="H31" s="452"/>
      <c r="I31" s="452"/>
      <c r="J31" s="453"/>
      <c r="K31" s="453"/>
      <c r="L31" s="453"/>
      <c r="M31" s="453"/>
      <c r="BD31" s="227"/>
      <c r="BE31" s="228" t="s">
        <v>1979</v>
      </c>
      <c r="BF31" s="233"/>
      <c r="BG31" s="226"/>
      <c r="BH31" s="245"/>
    </row>
    <row r="32" spans="1:60" s="225" customFormat="1" ht="42" x14ac:dyDescent="0.3">
      <c r="A32" s="229" t="s">
        <v>52</v>
      </c>
      <c r="B32" s="230" t="s">
        <v>253</v>
      </c>
      <c r="C32" s="662" t="s">
        <v>254</v>
      </c>
      <c r="D32" s="662"/>
      <c r="E32" s="662"/>
      <c r="F32" s="229" t="s">
        <v>43</v>
      </c>
      <c r="G32" s="231">
        <v>0.29172999999999999</v>
      </c>
      <c r="H32" s="235">
        <f t="shared" si="0"/>
        <v>12933.12</v>
      </c>
      <c r="I32" s="235">
        <f t="shared" si="1"/>
        <v>3772.98</v>
      </c>
      <c r="J32" s="232">
        <v>4527.58</v>
      </c>
      <c r="K32" s="232">
        <f t="shared" si="2"/>
        <v>0</v>
      </c>
      <c r="L32" s="232">
        <f t="shared" si="3"/>
        <v>0</v>
      </c>
      <c r="M32" s="232">
        <v>0</v>
      </c>
      <c r="BD32" s="227"/>
      <c r="BE32" s="228"/>
      <c r="BF32" s="233" t="s">
        <v>254</v>
      </c>
      <c r="BG32" s="226"/>
      <c r="BH32" s="245"/>
    </row>
    <row r="33" spans="1:61" s="225" customFormat="1" ht="21.6" x14ac:dyDescent="0.3">
      <c r="A33" s="229" t="s">
        <v>55</v>
      </c>
      <c r="B33" s="230" t="s">
        <v>201</v>
      </c>
      <c r="C33" s="662" t="s">
        <v>79</v>
      </c>
      <c r="D33" s="662"/>
      <c r="E33" s="662"/>
      <c r="F33" s="229" t="s">
        <v>46</v>
      </c>
      <c r="G33" s="247">
        <v>320.90300000000002</v>
      </c>
      <c r="H33" s="235">
        <f t="shared" si="0"/>
        <v>0</v>
      </c>
      <c r="I33" s="235">
        <f t="shared" si="1"/>
        <v>0</v>
      </c>
      <c r="J33" s="232">
        <v>0</v>
      </c>
      <c r="K33" s="232">
        <f t="shared" si="2"/>
        <v>614.92999999999995</v>
      </c>
      <c r="L33" s="232">
        <f t="shared" si="3"/>
        <v>197332.66</v>
      </c>
      <c r="M33" s="232">
        <v>236799.19</v>
      </c>
      <c r="BD33" s="227"/>
      <c r="BE33" s="228"/>
      <c r="BF33" s="233" t="s">
        <v>79</v>
      </c>
      <c r="BG33" s="226"/>
      <c r="BH33" s="245"/>
    </row>
    <row r="34" spans="1:61" s="225" customFormat="1" ht="15" customHeight="1" x14ac:dyDescent="0.3">
      <c r="A34" s="665" t="s">
        <v>2253</v>
      </c>
      <c r="B34" s="666"/>
      <c r="C34" s="666"/>
      <c r="D34" s="666"/>
      <c r="E34" s="666"/>
      <c r="F34" s="666"/>
      <c r="G34" s="666"/>
      <c r="H34" s="450"/>
      <c r="I34" s="450"/>
      <c r="J34" s="451"/>
      <c r="K34" s="451"/>
      <c r="L34" s="451"/>
      <c r="M34" s="451"/>
      <c r="BD34" s="227" t="s">
        <v>2253</v>
      </c>
      <c r="BE34" s="228"/>
      <c r="BF34" s="233"/>
      <c r="BG34" s="226"/>
      <c r="BH34" s="245"/>
    </row>
    <row r="35" spans="1:61" s="225" customFormat="1" ht="15" customHeight="1" x14ac:dyDescent="0.3">
      <c r="A35" s="663" t="s">
        <v>1982</v>
      </c>
      <c r="B35" s="664"/>
      <c r="C35" s="664"/>
      <c r="D35" s="664"/>
      <c r="E35" s="664"/>
      <c r="F35" s="664"/>
      <c r="G35" s="664"/>
      <c r="H35" s="452"/>
      <c r="I35" s="452"/>
      <c r="J35" s="453"/>
      <c r="K35" s="453"/>
      <c r="L35" s="453"/>
      <c r="M35" s="453"/>
      <c r="BD35" s="227"/>
      <c r="BE35" s="228" t="s">
        <v>1982</v>
      </c>
      <c r="BF35" s="233"/>
      <c r="BG35" s="226"/>
      <c r="BH35" s="245"/>
    </row>
    <row r="36" spans="1:61" s="225" customFormat="1" ht="31.8" x14ac:dyDescent="0.3">
      <c r="A36" s="229" t="s">
        <v>56</v>
      </c>
      <c r="B36" s="230" t="s">
        <v>1179</v>
      </c>
      <c r="C36" s="662" t="s">
        <v>1180</v>
      </c>
      <c r="D36" s="662"/>
      <c r="E36" s="662"/>
      <c r="F36" s="229" t="s">
        <v>185</v>
      </c>
      <c r="G36" s="236">
        <v>0.1212</v>
      </c>
      <c r="H36" s="235">
        <f t="shared" si="0"/>
        <v>57384.49</v>
      </c>
      <c r="I36" s="235">
        <f t="shared" si="1"/>
        <v>6955</v>
      </c>
      <c r="J36" s="232">
        <v>8346</v>
      </c>
      <c r="K36" s="232">
        <f t="shared" si="2"/>
        <v>39472.519999999997</v>
      </c>
      <c r="L36" s="232">
        <f t="shared" si="3"/>
        <v>4784.07</v>
      </c>
      <c r="M36" s="232">
        <v>5740.88</v>
      </c>
      <c r="BD36" s="227"/>
      <c r="BE36" s="228"/>
      <c r="BF36" s="233" t="s">
        <v>1180</v>
      </c>
      <c r="BG36" s="226"/>
      <c r="BH36" s="245"/>
    </row>
    <row r="37" spans="1:61" s="225" customFormat="1" ht="21.6" x14ac:dyDescent="0.3">
      <c r="A37" s="241" t="s">
        <v>75</v>
      </c>
      <c r="B37" s="242" t="s">
        <v>1181</v>
      </c>
      <c r="C37" s="668" t="s">
        <v>1182</v>
      </c>
      <c r="D37" s="668"/>
      <c r="E37" s="668"/>
      <c r="F37" s="243" t="s">
        <v>154</v>
      </c>
      <c r="G37" s="244" t="s">
        <v>33</v>
      </c>
      <c r="H37" s="235"/>
      <c r="I37" s="235"/>
      <c r="J37" s="232"/>
      <c r="K37" s="232"/>
      <c r="L37" s="232"/>
      <c r="M37" s="232"/>
      <c r="BD37" s="227"/>
      <c r="BE37" s="228"/>
      <c r="BF37" s="233"/>
      <c r="BG37" s="226"/>
      <c r="BH37" s="245" t="s">
        <v>1182</v>
      </c>
    </row>
    <row r="38" spans="1:61" s="225" customFormat="1" ht="20.399999999999999" x14ac:dyDescent="0.3">
      <c r="A38" s="238"/>
      <c r="B38" s="239" t="s">
        <v>644</v>
      </c>
      <c r="C38" s="667" t="s">
        <v>645</v>
      </c>
      <c r="D38" s="667"/>
      <c r="E38" s="667"/>
      <c r="F38" s="240" t="s">
        <v>67</v>
      </c>
      <c r="G38" s="234" t="s">
        <v>2254</v>
      </c>
      <c r="H38" s="235"/>
      <c r="I38" s="235"/>
      <c r="J38" s="232"/>
      <c r="K38" s="232"/>
      <c r="L38" s="232"/>
      <c r="M38" s="232"/>
      <c r="BD38" s="227"/>
      <c r="BE38" s="228"/>
      <c r="BF38" s="233"/>
      <c r="BG38" s="226" t="s">
        <v>645</v>
      </c>
      <c r="BH38" s="245"/>
    </row>
    <row r="39" spans="1:61" s="225" customFormat="1" ht="21.6" x14ac:dyDescent="0.3">
      <c r="A39" s="238" t="s">
        <v>126</v>
      </c>
      <c r="B39" s="239" t="s">
        <v>1984</v>
      </c>
      <c r="C39" s="667" t="s">
        <v>1985</v>
      </c>
      <c r="D39" s="667"/>
      <c r="E39" s="667"/>
      <c r="F39" s="240" t="s">
        <v>154</v>
      </c>
      <c r="G39" s="234" t="s">
        <v>2255</v>
      </c>
      <c r="H39" s="235"/>
      <c r="I39" s="235"/>
      <c r="J39" s="232"/>
      <c r="K39" s="232"/>
      <c r="L39" s="232"/>
      <c r="M39" s="232"/>
      <c r="BD39" s="227"/>
      <c r="BE39" s="228"/>
      <c r="BF39" s="233"/>
      <c r="BG39" s="226"/>
      <c r="BH39" s="245"/>
      <c r="BI39" s="226" t="s">
        <v>1985</v>
      </c>
    </row>
    <row r="40" spans="1:61" s="225" customFormat="1" ht="15" customHeight="1" x14ac:dyDescent="0.3">
      <c r="A40" s="663" t="s">
        <v>1987</v>
      </c>
      <c r="B40" s="664"/>
      <c r="C40" s="664"/>
      <c r="D40" s="664"/>
      <c r="E40" s="664"/>
      <c r="F40" s="664"/>
      <c r="G40" s="664"/>
      <c r="H40" s="452"/>
      <c r="I40" s="452"/>
      <c r="J40" s="453"/>
      <c r="K40" s="453"/>
      <c r="L40" s="453"/>
      <c r="M40" s="453"/>
      <c r="BD40" s="227"/>
      <c r="BE40" s="228" t="s">
        <v>1987</v>
      </c>
      <c r="BF40" s="233"/>
      <c r="BG40" s="226"/>
      <c r="BH40" s="245"/>
      <c r="BI40" s="226"/>
    </row>
    <row r="41" spans="1:61" s="225" customFormat="1" ht="14.4" x14ac:dyDescent="0.3">
      <c r="A41" s="229" t="s">
        <v>162</v>
      </c>
      <c r="B41" s="230" t="s">
        <v>148</v>
      </c>
      <c r="C41" s="662" t="s">
        <v>149</v>
      </c>
      <c r="D41" s="662"/>
      <c r="E41" s="662"/>
      <c r="F41" s="229" t="s">
        <v>122</v>
      </c>
      <c r="G41" s="247">
        <v>6.8000000000000005E-2</v>
      </c>
      <c r="H41" s="235">
        <f t="shared" si="0"/>
        <v>179502.94</v>
      </c>
      <c r="I41" s="235">
        <f t="shared" si="1"/>
        <v>12206.2</v>
      </c>
      <c r="J41" s="232">
        <v>14647.44</v>
      </c>
      <c r="K41" s="232">
        <f t="shared" si="2"/>
        <v>594830.74</v>
      </c>
      <c r="L41" s="232">
        <f t="shared" si="3"/>
        <v>40448.49</v>
      </c>
      <c r="M41" s="232">
        <v>48538.19</v>
      </c>
      <c r="BD41" s="227"/>
      <c r="BE41" s="228"/>
      <c r="BF41" s="233" t="s">
        <v>149</v>
      </c>
      <c r="BG41" s="226"/>
      <c r="BH41" s="245"/>
      <c r="BI41" s="226"/>
    </row>
    <row r="42" spans="1:61" s="225" customFormat="1" ht="20.399999999999999" x14ac:dyDescent="0.3">
      <c r="A42" s="238"/>
      <c r="B42" s="239" t="s">
        <v>150</v>
      </c>
      <c r="C42" s="667" t="s">
        <v>151</v>
      </c>
      <c r="D42" s="667"/>
      <c r="E42" s="667"/>
      <c r="F42" s="240" t="s">
        <v>46</v>
      </c>
      <c r="G42" s="234" t="s">
        <v>2256</v>
      </c>
      <c r="H42" s="235"/>
      <c r="I42" s="235"/>
      <c r="J42" s="232"/>
      <c r="K42" s="232"/>
      <c r="L42" s="232"/>
      <c r="M42" s="232"/>
      <c r="BD42" s="227"/>
      <c r="BE42" s="228"/>
      <c r="BF42" s="233"/>
      <c r="BG42" s="226" t="s">
        <v>151</v>
      </c>
      <c r="BH42" s="245"/>
      <c r="BI42" s="226"/>
    </row>
    <row r="43" spans="1:61" s="225" customFormat="1" ht="20.399999999999999" x14ac:dyDescent="0.3">
      <c r="A43" s="238"/>
      <c r="B43" s="239" t="s">
        <v>152</v>
      </c>
      <c r="C43" s="667" t="s">
        <v>153</v>
      </c>
      <c r="D43" s="667"/>
      <c r="E43" s="667"/>
      <c r="F43" s="240" t="s">
        <v>154</v>
      </c>
      <c r="G43" s="234" t="s">
        <v>2257</v>
      </c>
      <c r="H43" s="235"/>
      <c r="I43" s="235"/>
      <c r="J43" s="232"/>
      <c r="K43" s="232"/>
      <c r="L43" s="232"/>
      <c r="M43" s="232"/>
      <c r="BD43" s="227"/>
      <c r="BE43" s="228"/>
      <c r="BF43" s="233"/>
      <c r="BG43" s="226" t="s">
        <v>153</v>
      </c>
      <c r="BH43" s="245"/>
      <c r="BI43" s="226"/>
    </row>
    <row r="44" spans="1:61" s="225" customFormat="1" ht="20.399999999999999" x14ac:dyDescent="0.3">
      <c r="A44" s="241" t="s">
        <v>139</v>
      </c>
      <c r="B44" s="242" t="s">
        <v>155</v>
      </c>
      <c r="C44" s="668" t="s">
        <v>156</v>
      </c>
      <c r="D44" s="668"/>
      <c r="E44" s="668"/>
      <c r="F44" s="243" t="s">
        <v>46</v>
      </c>
      <c r="G44" s="244" t="s">
        <v>2258</v>
      </c>
      <c r="H44" s="235"/>
      <c r="I44" s="235"/>
      <c r="J44" s="232"/>
      <c r="K44" s="232"/>
      <c r="L44" s="232"/>
      <c r="M44" s="232"/>
      <c r="BD44" s="227"/>
      <c r="BE44" s="228"/>
      <c r="BF44" s="233"/>
      <c r="BG44" s="226"/>
      <c r="BH44" s="245" t="s">
        <v>156</v>
      </c>
      <c r="BI44" s="226"/>
    </row>
    <row r="45" spans="1:61" s="225" customFormat="1" ht="21.6" x14ac:dyDescent="0.3">
      <c r="A45" s="238" t="s">
        <v>126</v>
      </c>
      <c r="B45" s="239" t="s">
        <v>1991</v>
      </c>
      <c r="C45" s="667" t="s">
        <v>1992</v>
      </c>
      <c r="D45" s="667"/>
      <c r="E45" s="667"/>
      <c r="F45" s="240" t="s">
        <v>46</v>
      </c>
      <c r="G45" s="234" t="s">
        <v>2258</v>
      </c>
      <c r="H45" s="235"/>
      <c r="I45" s="235"/>
      <c r="J45" s="232"/>
      <c r="K45" s="232"/>
      <c r="L45" s="232"/>
      <c r="M45" s="232"/>
      <c r="BD45" s="227"/>
      <c r="BE45" s="228"/>
      <c r="BF45" s="233"/>
      <c r="BG45" s="226"/>
      <c r="BH45" s="245"/>
      <c r="BI45" s="226" t="s">
        <v>1992</v>
      </c>
    </row>
    <row r="46" spans="1:61" s="225" customFormat="1" ht="15" customHeight="1" x14ac:dyDescent="0.3">
      <c r="A46" s="663" t="s">
        <v>2012</v>
      </c>
      <c r="B46" s="664"/>
      <c r="C46" s="664"/>
      <c r="D46" s="664"/>
      <c r="E46" s="664"/>
      <c r="F46" s="664"/>
      <c r="G46" s="664"/>
      <c r="H46" s="452"/>
      <c r="I46" s="452"/>
      <c r="J46" s="453"/>
      <c r="K46" s="453"/>
      <c r="L46" s="453"/>
      <c r="M46" s="453"/>
      <c r="BD46" s="227"/>
      <c r="BE46" s="228" t="s">
        <v>2012</v>
      </c>
      <c r="BF46" s="233"/>
      <c r="BG46" s="226"/>
      <c r="BH46" s="245"/>
      <c r="BI46" s="226"/>
    </row>
    <row r="47" spans="1:61" s="225" customFormat="1" ht="21.6" x14ac:dyDescent="0.3">
      <c r="A47" s="229" t="s">
        <v>165</v>
      </c>
      <c r="B47" s="230" t="s">
        <v>269</v>
      </c>
      <c r="C47" s="662" t="s">
        <v>270</v>
      </c>
      <c r="D47" s="662"/>
      <c r="E47" s="662"/>
      <c r="F47" s="229" t="s">
        <v>122</v>
      </c>
      <c r="G47" s="235">
        <v>0.68</v>
      </c>
      <c r="H47" s="235">
        <f t="shared" si="0"/>
        <v>266397.43</v>
      </c>
      <c r="I47" s="235">
        <f t="shared" si="1"/>
        <v>181150.25</v>
      </c>
      <c r="J47" s="232">
        <v>217380.3</v>
      </c>
      <c r="K47" s="232">
        <f t="shared" si="2"/>
        <v>1150833.3799999999</v>
      </c>
      <c r="L47" s="232">
        <f t="shared" si="3"/>
        <v>782566.7</v>
      </c>
      <c r="M47" s="232">
        <v>939080.04</v>
      </c>
      <c r="BD47" s="227"/>
      <c r="BE47" s="228"/>
      <c r="BF47" s="233" t="s">
        <v>270</v>
      </c>
      <c r="BG47" s="226"/>
      <c r="BH47" s="245"/>
      <c r="BI47" s="226"/>
    </row>
    <row r="48" spans="1:61" s="225" customFormat="1" ht="20.399999999999999" x14ac:dyDescent="0.3">
      <c r="A48" s="238"/>
      <c r="B48" s="239" t="s">
        <v>150</v>
      </c>
      <c r="C48" s="667" t="s">
        <v>151</v>
      </c>
      <c r="D48" s="667"/>
      <c r="E48" s="667"/>
      <c r="F48" s="240" t="s">
        <v>46</v>
      </c>
      <c r="G48" s="234" t="s">
        <v>2259</v>
      </c>
      <c r="H48" s="235"/>
      <c r="I48" s="235"/>
      <c r="J48" s="232"/>
      <c r="K48" s="232"/>
      <c r="L48" s="232"/>
      <c r="M48" s="232"/>
      <c r="BD48" s="227"/>
      <c r="BE48" s="228"/>
      <c r="BF48" s="233"/>
      <c r="BG48" s="226" t="s">
        <v>151</v>
      </c>
      <c r="BH48" s="245"/>
      <c r="BI48" s="226"/>
    </row>
    <row r="49" spans="1:61" s="225" customFormat="1" ht="20.399999999999999" x14ac:dyDescent="0.3">
      <c r="A49" s="238"/>
      <c r="B49" s="239" t="s">
        <v>152</v>
      </c>
      <c r="C49" s="667" t="s">
        <v>153</v>
      </c>
      <c r="D49" s="667"/>
      <c r="E49" s="667"/>
      <c r="F49" s="240" t="s">
        <v>154</v>
      </c>
      <c r="G49" s="234" t="s">
        <v>2260</v>
      </c>
      <c r="H49" s="235"/>
      <c r="I49" s="235"/>
      <c r="J49" s="232"/>
      <c r="K49" s="232"/>
      <c r="L49" s="232"/>
      <c r="M49" s="232"/>
      <c r="BD49" s="227"/>
      <c r="BE49" s="228"/>
      <c r="BF49" s="233"/>
      <c r="BG49" s="226" t="s">
        <v>153</v>
      </c>
      <c r="BH49" s="245"/>
      <c r="BI49" s="226"/>
    </row>
    <row r="50" spans="1:61" s="225" customFormat="1" ht="20.399999999999999" x14ac:dyDescent="0.3">
      <c r="A50" s="238"/>
      <c r="B50" s="239" t="s">
        <v>273</v>
      </c>
      <c r="C50" s="667" t="s">
        <v>274</v>
      </c>
      <c r="D50" s="667"/>
      <c r="E50" s="667"/>
      <c r="F50" s="240" t="s">
        <v>67</v>
      </c>
      <c r="G50" s="234" t="s">
        <v>2261</v>
      </c>
      <c r="H50" s="235"/>
      <c r="I50" s="235"/>
      <c r="J50" s="232"/>
      <c r="K50" s="232"/>
      <c r="L50" s="232"/>
      <c r="M50" s="232"/>
      <c r="BD50" s="227"/>
      <c r="BE50" s="228"/>
      <c r="BF50" s="233"/>
      <c r="BG50" s="226" t="s">
        <v>274</v>
      </c>
      <c r="BH50" s="245"/>
      <c r="BI50" s="226"/>
    </row>
    <row r="51" spans="1:61" s="225" customFormat="1" ht="20.399999999999999" x14ac:dyDescent="0.3">
      <c r="A51" s="238"/>
      <c r="B51" s="239" t="s">
        <v>73</v>
      </c>
      <c r="C51" s="667" t="s">
        <v>74</v>
      </c>
      <c r="D51" s="667"/>
      <c r="E51" s="667"/>
      <c r="F51" s="240" t="s">
        <v>67</v>
      </c>
      <c r="G51" s="234" t="s">
        <v>2262</v>
      </c>
      <c r="H51" s="235"/>
      <c r="I51" s="235"/>
      <c r="J51" s="232"/>
      <c r="K51" s="232"/>
      <c r="L51" s="232"/>
      <c r="M51" s="232"/>
      <c r="BD51" s="227"/>
      <c r="BE51" s="228"/>
      <c r="BF51" s="233"/>
      <c r="BG51" s="226" t="s">
        <v>74</v>
      </c>
      <c r="BH51" s="245"/>
      <c r="BI51" s="226"/>
    </row>
    <row r="52" spans="1:61" s="225" customFormat="1" ht="21.6" x14ac:dyDescent="0.3">
      <c r="A52" s="238"/>
      <c r="B52" s="239" t="s">
        <v>277</v>
      </c>
      <c r="C52" s="667" t="s">
        <v>278</v>
      </c>
      <c r="D52" s="667"/>
      <c r="E52" s="667"/>
      <c r="F52" s="240" t="s">
        <v>67</v>
      </c>
      <c r="G52" s="234" t="s">
        <v>2263</v>
      </c>
      <c r="H52" s="235"/>
      <c r="I52" s="235"/>
      <c r="J52" s="232"/>
      <c r="K52" s="232"/>
      <c r="L52" s="232"/>
      <c r="M52" s="232"/>
      <c r="BD52" s="227"/>
      <c r="BE52" s="228"/>
      <c r="BF52" s="233"/>
      <c r="BG52" s="226" t="s">
        <v>278</v>
      </c>
      <c r="BH52" s="245"/>
      <c r="BI52" s="226"/>
    </row>
    <row r="53" spans="1:61" s="225" customFormat="1" ht="20.399999999999999" x14ac:dyDescent="0.3">
      <c r="A53" s="241" t="s">
        <v>139</v>
      </c>
      <c r="B53" s="242" t="s">
        <v>155</v>
      </c>
      <c r="C53" s="668" t="s">
        <v>156</v>
      </c>
      <c r="D53" s="668"/>
      <c r="E53" s="668"/>
      <c r="F53" s="243" t="s">
        <v>46</v>
      </c>
      <c r="G53" s="244" t="s">
        <v>2264</v>
      </c>
      <c r="H53" s="235"/>
      <c r="I53" s="235"/>
      <c r="J53" s="232"/>
      <c r="K53" s="232"/>
      <c r="L53" s="232"/>
      <c r="M53" s="232"/>
      <c r="BD53" s="227"/>
      <c r="BE53" s="228"/>
      <c r="BF53" s="233"/>
      <c r="BG53" s="226"/>
      <c r="BH53" s="245" t="s">
        <v>156</v>
      </c>
      <c r="BI53" s="226"/>
    </row>
    <row r="54" spans="1:61" s="225" customFormat="1" ht="21.6" x14ac:dyDescent="0.3">
      <c r="A54" s="238"/>
      <c r="B54" s="239" t="s">
        <v>281</v>
      </c>
      <c r="C54" s="667" t="s">
        <v>282</v>
      </c>
      <c r="D54" s="667"/>
      <c r="E54" s="667"/>
      <c r="F54" s="240" t="s">
        <v>67</v>
      </c>
      <c r="G54" s="234" t="s">
        <v>2265</v>
      </c>
      <c r="H54" s="235"/>
      <c r="I54" s="235"/>
      <c r="J54" s="232"/>
      <c r="K54" s="232"/>
      <c r="L54" s="232"/>
      <c r="M54" s="232"/>
      <c r="BD54" s="227"/>
      <c r="BE54" s="228"/>
      <c r="BF54" s="233"/>
      <c r="BG54" s="226" t="s">
        <v>282</v>
      </c>
      <c r="BH54" s="245"/>
      <c r="BI54" s="226"/>
    </row>
    <row r="55" spans="1:61" s="225" customFormat="1" ht="20.399999999999999" x14ac:dyDescent="0.3">
      <c r="A55" s="241" t="s">
        <v>139</v>
      </c>
      <c r="B55" s="242" t="s">
        <v>284</v>
      </c>
      <c r="C55" s="668" t="s">
        <v>285</v>
      </c>
      <c r="D55" s="668"/>
      <c r="E55" s="668"/>
      <c r="F55" s="243" t="s">
        <v>67</v>
      </c>
      <c r="G55" s="244" t="s">
        <v>2266</v>
      </c>
      <c r="H55" s="235"/>
      <c r="I55" s="235"/>
      <c r="J55" s="232"/>
      <c r="K55" s="232"/>
      <c r="L55" s="232"/>
      <c r="M55" s="232"/>
      <c r="BD55" s="227"/>
      <c r="BE55" s="228"/>
      <c r="BF55" s="233"/>
      <c r="BG55" s="226"/>
      <c r="BH55" s="245" t="s">
        <v>285</v>
      </c>
      <c r="BI55" s="226"/>
    </row>
    <row r="56" spans="1:61" s="225" customFormat="1" ht="31.8" x14ac:dyDescent="0.3">
      <c r="A56" s="238"/>
      <c r="B56" s="239" t="s">
        <v>287</v>
      </c>
      <c r="C56" s="667" t="s">
        <v>288</v>
      </c>
      <c r="D56" s="667"/>
      <c r="E56" s="667"/>
      <c r="F56" s="240" t="s">
        <v>46</v>
      </c>
      <c r="G56" s="234" t="s">
        <v>2267</v>
      </c>
      <c r="H56" s="235"/>
      <c r="I56" s="235"/>
      <c r="J56" s="232"/>
      <c r="K56" s="232"/>
      <c r="L56" s="232"/>
      <c r="M56" s="232"/>
      <c r="BD56" s="227"/>
      <c r="BE56" s="228"/>
      <c r="BF56" s="233"/>
      <c r="BG56" s="226" t="s">
        <v>288</v>
      </c>
      <c r="BH56" s="245"/>
      <c r="BI56" s="226"/>
    </row>
    <row r="57" spans="1:61" s="225" customFormat="1" ht="20.399999999999999" x14ac:dyDescent="0.3">
      <c r="A57" s="238"/>
      <c r="B57" s="239" t="s">
        <v>290</v>
      </c>
      <c r="C57" s="667" t="s">
        <v>291</v>
      </c>
      <c r="D57" s="667"/>
      <c r="E57" s="667"/>
      <c r="F57" s="240" t="s">
        <v>154</v>
      </c>
      <c r="G57" s="234" t="s">
        <v>2268</v>
      </c>
      <c r="H57" s="235"/>
      <c r="I57" s="235"/>
      <c r="J57" s="232"/>
      <c r="K57" s="232"/>
      <c r="L57" s="232"/>
      <c r="M57" s="232"/>
      <c r="BD57" s="227"/>
      <c r="BE57" s="228"/>
      <c r="BF57" s="233"/>
      <c r="BG57" s="226" t="s">
        <v>291</v>
      </c>
      <c r="BH57" s="245"/>
      <c r="BI57" s="226"/>
    </row>
    <row r="58" spans="1:61" s="225" customFormat="1" ht="21.6" x14ac:dyDescent="0.3">
      <c r="A58" s="238" t="s">
        <v>126</v>
      </c>
      <c r="B58" s="239" t="s">
        <v>2027</v>
      </c>
      <c r="C58" s="667" t="s">
        <v>2028</v>
      </c>
      <c r="D58" s="667"/>
      <c r="E58" s="667"/>
      <c r="F58" s="240" t="s">
        <v>46</v>
      </c>
      <c r="G58" s="234" t="s">
        <v>2264</v>
      </c>
      <c r="H58" s="235"/>
      <c r="I58" s="235"/>
      <c r="J58" s="232"/>
      <c r="K58" s="232"/>
      <c r="L58" s="232"/>
      <c r="M58" s="232"/>
      <c r="BD58" s="227"/>
      <c r="BE58" s="228"/>
      <c r="BF58" s="233"/>
      <c r="BG58" s="226"/>
      <c r="BH58" s="245"/>
      <c r="BI58" s="226" t="s">
        <v>2028</v>
      </c>
    </row>
    <row r="59" spans="1:61" s="225" customFormat="1" ht="21.6" x14ac:dyDescent="0.3">
      <c r="A59" s="238" t="s">
        <v>126</v>
      </c>
      <c r="B59" s="239" t="s">
        <v>2269</v>
      </c>
      <c r="C59" s="667" t="s">
        <v>2270</v>
      </c>
      <c r="D59" s="667"/>
      <c r="E59" s="667"/>
      <c r="F59" s="240" t="s">
        <v>67</v>
      </c>
      <c r="G59" s="234" t="s">
        <v>5728</v>
      </c>
      <c r="H59" s="235"/>
      <c r="I59" s="235"/>
      <c r="J59" s="232"/>
      <c r="K59" s="232"/>
      <c r="L59" s="232"/>
      <c r="M59" s="232"/>
      <c r="BD59" s="227"/>
      <c r="BE59" s="228"/>
      <c r="BF59" s="233"/>
      <c r="BG59" s="226"/>
      <c r="BH59" s="245"/>
      <c r="BI59" s="226" t="s">
        <v>2270</v>
      </c>
    </row>
    <row r="60" spans="1:61" s="225" customFormat="1" ht="21.6" x14ac:dyDescent="0.3">
      <c r="A60" s="238" t="s">
        <v>126</v>
      </c>
      <c r="B60" s="239" t="s">
        <v>2029</v>
      </c>
      <c r="C60" s="667" t="s">
        <v>2030</v>
      </c>
      <c r="D60" s="667"/>
      <c r="E60" s="667"/>
      <c r="F60" s="240" t="s">
        <v>67</v>
      </c>
      <c r="G60" s="234" t="s">
        <v>5729</v>
      </c>
      <c r="H60" s="235"/>
      <c r="I60" s="235"/>
      <c r="J60" s="232"/>
      <c r="K60" s="232"/>
      <c r="L60" s="232"/>
      <c r="M60" s="232"/>
      <c r="BD60" s="227"/>
      <c r="BE60" s="228"/>
      <c r="BF60" s="233"/>
      <c r="BG60" s="226"/>
      <c r="BH60" s="245"/>
      <c r="BI60" s="226" t="s">
        <v>2030</v>
      </c>
    </row>
    <row r="61" spans="1:61" s="225" customFormat="1" ht="21.6" x14ac:dyDescent="0.3">
      <c r="A61" s="238" t="s">
        <v>126</v>
      </c>
      <c r="B61" s="239" t="s">
        <v>2031</v>
      </c>
      <c r="C61" s="667" t="s">
        <v>2032</v>
      </c>
      <c r="D61" s="667"/>
      <c r="E61" s="667"/>
      <c r="F61" s="240" t="s">
        <v>67</v>
      </c>
      <c r="G61" s="234" t="s">
        <v>5730</v>
      </c>
      <c r="H61" s="235"/>
      <c r="I61" s="235"/>
      <c r="J61" s="232"/>
      <c r="K61" s="232"/>
      <c r="L61" s="232"/>
      <c r="M61" s="232"/>
      <c r="BD61" s="227"/>
      <c r="BE61" s="228"/>
      <c r="BF61" s="233"/>
      <c r="BG61" s="226"/>
      <c r="BH61" s="245"/>
      <c r="BI61" s="226" t="s">
        <v>2032</v>
      </c>
    </row>
    <row r="62" spans="1:61" s="225" customFormat="1" ht="21.6" x14ac:dyDescent="0.3">
      <c r="A62" s="238" t="s">
        <v>126</v>
      </c>
      <c r="B62" s="239" t="s">
        <v>2035</v>
      </c>
      <c r="C62" s="667" t="s">
        <v>2036</v>
      </c>
      <c r="D62" s="667"/>
      <c r="E62" s="667"/>
      <c r="F62" s="240" t="s">
        <v>67</v>
      </c>
      <c r="G62" s="234" t="s">
        <v>5731</v>
      </c>
      <c r="H62" s="235"/>
      <c r="I62" s="235"/>
      <c r="J62" s="232"/>
      <c r="K62" s="232"/>
      <c r="L62" s="232"/>
      <c r="M62" s="232"/>
      <c r="BD62" s="227"/>
      <c r="BE62" s="228"/>
      <c r="BF62" s="233"/>
      <c r="BG62" s="226"/>
      <c r="BH62" s="245"/>
      <c r="BI62" s="226" t="s">
        <v>2036</v>
      </c>
    </row>
    <row r="63" spans="1:61" s="225" customFormat="1" ht="21.6" x14ac:dyDescent="0.3">
      <c r="A63" s="238" t="s">
        <v>126</v>
      </c>
      <c r="B63" s="239" t="s">
        <v>2039</v>
      </c>
      <c r="C63" s="667" t="s">
        <v>2040</v>
      </c>
      <c r="D63" s="667"/>
      <c r="E63" s="667"/>
      <c r="F63" s="240" t="s">
        <v>67</v>
      </c>
      <c r="G63" s="234" t="s">
        <v>5732</v>
      </c>
      <c r="H63" s="235"/>
      <c r="I63" s="235"/>
      <c r="J63" s="232"/>
      <c r="K63" s="232"/>
      <c r="L63" s="232"/>
      <c r="M63" s="232"/>
      <c r="BD63" s="227"/>
      <c r="BE63" s="228"/>
      <c r="BF63" s="233"/>
      <c r="BG63" s="226"/>
      <c r="BH63" s="245"/>
      <c r="BI63" s="226" t="s">
        <v>2040</v>
      </c>
    </row>
    <row r="64" spans="1:61" s="225" customFormat="1" ht="31.8" x14ac:dyDescent="0.3">
      <c r="A64" s="229" t="s">
        <v>166</v>
      </c>
      <c r="B64" s="230" t="s">
        <v>2023</v>
      </c>
      <c r="C64" s="662" t="s">
        <v>2024</v>
      </c>
      <c r="D64" s="662"/>
      <c r="E64" s="662"/>
      <c r="F64" s="229" t="s">
        <v>307</v>
      </c>
      <c r="G64" s="246">
        <v>68</v>
      </c>
      <c r="H64" s="235">
        <f t="shared" si="0"/>
        <v>0</v>
      </c>
      <c r="I64" s="235">
        <f t="shared" si="1"/>
        <v>0</v>
      </c>
      <c r="J64" s="232">
        <v>0</v>
      </c>
      <c r="K64" s="232">
        <f t="shared" si="2"/>
        <v>74.42</v>
      </c>
      <c r="L64" s="232">
        <f t="shared" si="3"/>
        <v>5060.4799999999996</v>
      </c>
      <c r="M64" s="232">
        <v>6072.58</v>
      </c>
      <c r="BD64" s="227"/>
      <c r="BE64" s="228"/>
      <c r="BF64" s="233" t="s">
        <v>2024</v>
      </c>
      <c r="BG64" s="226"/>
      <c r="BH64" s="245"/>
      <c r="BI64" s="226"/>
    </row>
    <row r="65" spans="1:61" s="225" customFormat="1" ht="31.8" x14ac:dyDescent="0.3">
      <c r="A65" s="229" t="s">
        <v>169</v>
      </c>
      <c r="B65" s="230" t="s">
        <v>2025</v>
      </c>
      <c r="C65" s="662" t="s">
        <v>2026</v>
      </c>
      <c r="D65" s="662"/>
      <c r="E65" s="662"/>
      <c r="F65" s="229" t="s">
        <v>307</v>
      </c>
      <c r="G65" s="246">
        <v>68</v>
      </c>
      <c r="H65" s="235">
        <f t="shared" si="0"/>
        <v>0</v>
      </c>
      <c r="I65" s="235">
        <f t="shared" si="1"/>
        <v>0</v>
      </c>
      <c r="J65" s="232">
        <v>0</v>
      </c>
      <c r="K65" s="232">
        <f t="shared" si="2"/>
        <v>223.15</v>
      </c>
      <c r="L65" s="232">
        <f t="shared" si="3"/>
        <v>15174.48</v>
      </c>
      <c r="M65" s="232">
        <v>18209.38</v>
      </c>
      <c r="BD65" s="227"/>
      <c r="BE65" s="228"/>
      <c r="BF65" s="233" t="s">
        <v>2026</v>
      </c>
      <c r="BG65" s="226"/>
      <c r="BH65" s="245"/>
      <c r="BI65" s="226"/>
    </row>
    <row r="66" spans="1:61" s="225" customFormat="1" ht="15" customHeight="1" x14ac:dyDescent="0.3">
      <c r="A66" s="663" t="s">
        <v>2271</v>
      </c>
      <c r="B66" s="664"/>
      <c r="C66" s="664"/>
      <c r="D66" s="664"/>
      <c r="E66" s="664"/>
      <c r="F66" s="664"/>
      <c r="G66" s="664"/>
      <c r="H66" s="452"/>
      <c r="I66" s="452"/>
      <c r="J66" s="453"/>
      <c r="K66" s="453"/>
      <c r="L66" s="453"/>
      <c r="M66" s="453"/>
      <c r="BD66" s="227"/>
      <c r="BE66" s="228" t="s">
        <v>2271</v>
      </c>
      <c r="BF66" s="233"/>
      <c r="BG66" s="226"/>
      <c r="BH66" s="245"/>
      <c r="BI66" s="226"/>
    </row>
    <row r="67" spans="1:61" s="225" customFormat="1" ht="21.6" x14ac:dyDescent="0.3">
      <c r="A67" s="229" t="s">
        <v>172</v>
      </c>
      <c r="B67" s="230" t="s">
        <v>2063</v>
      </c>
      <c r="C67" s="662" t="s">
        <v>2064</v>
      </c>
      <c r="D67" s="662"/>
      <c r="E67" s="662"/>
      <c r="F67" s="229" t="s">
        <v>2065</v>
      </c>
      <c r="G67" s="235">
        <v>0.06</v>
      </c>
      <c r="H67" s="235">
        <f t="shared" si="0"/>
        <v>142460</v>
      </c>
      <c r="I67" s="235">
        <f t="shared" si="1"/>
        <v>8547.6</v>
      </c>
      <c r="J67" s="232">
        <v>10257.120000000001</v>
      </c>
      <c r="K67" s="232">
        <f t="shared" si="2"/>
        <v>646480.67000000004</v>
      </c>
      <c r="L67" s="232">
        <f t="shared" si="3"/>
        <v>38788.839999999997</v>
      </c>
      <c r="M67" s="232">
        <v>46546.61</v>
      </c>
      <c r="BD67" s="227"/>
      <c r="BE67" s="228"/>
      <c r="BF67" s="233" t="s">
        <v>2064</v>
      </c>
      <c r="BG67" s="226"/>
      <c r="BH67" s="245"/>
      <c r="BI67" s="226"/>
    </row>
    <row r="68" spans="1:61" s="225" customFormat="1" ht="20.399999999999999" x14ac:dyDescent="0.3">
      <c r="A68" s="238"/>
      <c r="B68" s="239" t="s">
        <v>2066</v>
      </c>
      <c r="C68" s="667" t="s">
        <v>2067</v>
      </c>
      <c r="D68" s="667"/>
      <c r="E68" s="667"/>
      <c r="F68" s="240" t="s">
        <v>67</v>
      </c>
      <c r="G68" s="234" t="s">
        <v>2272</v>
      </c>
      <c r="H68" s="235"/>
      <c r="I68" s="235"/>
      <c r="J68" s="232"/>
      <c r="K68" s="232"/>
      <c r="L68" s="232"/>
      <c r="M68" s="232"/>
      <c r="BD68" s="227"/>
      <c r="BE68" s="228"/>
      <c r="BF68" s="233"/>
      <c r="BG68" s="226" t="s">
        <v>2067</v>
      </c>
      <c r="BH68" s="245"/>
      <c r="BI68" s="226"/>
    </row>
    <row r="69" spans="1:61" s="225" customFormat="1" ht="31.8" x14ac:dyDescent="0.3">
      <c r="A69" s="238"/>
      <c r="B69" s="239" t="s">
        <v>2069</v>
      </c>
      <c r="C69" s="667" t="s">
        <v>2070</v>
      </c>
      <c r="D69" s="667"/>
      <c r="E69" s="667"/>
      <c r="F69" s="240" t="s">
        <v>46</v>
      </c>
      <c r="G69" s="234" t="s">
        <v>2273</v>
      </c>
      <c r="H69" s="235"/>
      <c r="I69" s="235"/>
      <c r="J69" s="232"/>
      <c r="K69" s="232"/>
      <c r="L69" s="232"/>
      <c r="M69" s="232"/>
      <c r="BD69" s="227"/>
      <c r="BE69" s="228"/>
      <c r="BF69" s="233"/>
      <c r="BG69" s="226" t="s">
        <v>2070</v>
      </c>
      <c r="BH69" s="245"/>
      <c r="BI69" s="226"/>
    </row>
    <row r="70" spans="1:61" s="225" customFormat="1" ht="21.6" x14ac:dyDescent="0.3">
      <c r="A70" s="238"/>
      <c r="B70" s="239" t="s">
        <v>2072</v>
      </c>
      <c r="C70" s="667" t="s">
        <v>2073</v>
      </c>
      <c r="D70" s="667"/>
      <c r="E70" s="667"/>
      <c r="F70" s="240" t="s">
        <v>112</v>
      </c>
      <c r="G70" s="234" t="s">
        <v>2274</v>
      </c>
      <c r="H70" s="235"/>
      <c r="I70" s="235"/>
      <c r="J70" s="232"/>
      <c r="K70" s="232"/>
      <c r="L70" s="232"/>
      <c r="M70" s="232"/>
      <c r="BD70" s="227"/>
      <c r="BE70" s="228"/>
      <c r="BF70" s="233"/>
      <c r="BG70" s="226" t="s">
        <v>2073</v>
      </c>
      <c r="BH70" s="245"/>
      <c r="BI70" s="226"/>
    </row>
    <row r="71" spans="1:61" s="225" customFormat="1" ht="15" customHeight="1" x14ac:dyDescent="0.3">
      <c r="A71" s="663" t="s">
        <v>2275</v>
      </c>
      <c r="B71" s="664"/>
      <c r="C71" s="664"/>
      <c r="D71" s="664"/>
      <c r="E71" s="664"/>
      <c r="F71" s="664"/>
      <c r="G71" s="664"/>
      <c r="H71" s="452"/>
      <c r="I71" s="452"/>
      <c r="J71" s="453"/>
      <c r="K71" s="453"/>
      <c r="L71" s="453"/>
      <c r="M71" s="453"/>
      <c r="BD71" s="227"/>
      <c r="BE71" s="228" t="s">
        <v>2275</v>
      </c>
      <c r="BF71" s="233"/>
      <c r="BG71" s="226"/>
      <c r="BH71" s="245"/>
      <c r="BI71" s="226"/>
    </row>
    <row r="72" spans="1:61" s="225" customFormat="1" ht="15" customHeight="1" x14ac:dyDescent="0.3">
      <c r="A72" s="663" t="s">
        <v>2174</v>
      </c>
      <c r="B72" s="664"/>
      <c r="C72" s="664"/>
      <c r="D72" s="664"/>
      <c r="E72" s="664"/>
      <c r="F72" s="664"/>
      <c r="G72" s="664"/>
      <c r="H72" s="452"/>
      <c r="I72" s="452"/>
      <c r="J72" s="453"/>
      <c r="K72" s="453"/>
      <c r="L72" s="453"/>
      <c r="M72" s="453"/>
      <c r="BD72" s="227"/>
      <c r="BE72" s="228" t="s">
        <v>2174</v>
      </c>
      <c r="BF72" s="233"/>
      <c r="BG72" s="226"/>
      <c r="BH72" s="245"/>
      <c r="BI72" s="226"/>
    </row>
    <row r="73" spans="1:61" s="225" customFormat="1" ht="42" x14ac:dyDescent="0.3">
      <c r="A73" s="229" t="s">
        <v>173</v>
      </c>
      <c r="B73" s="230" t="s">
        <v>418</v>
      </c>
      <c r="C73" s="662" t="s">
        <v>419</v>
      </c>
      <c r="D73" s="662"/>
      <c r="E73" s="662"/>
      <c r="F73" s="229" t="s">
        <v>46</v>
      </c>
      <c r="G73" s="237">
        <v>1.2</v>
      </c>
      <c r="H73" s="235">
        <f t="shared" si="0"/>
        <v>7012.82</v>
      </c>
      <c r="I73" s="235">
        <f t="shared" si="1"/>
        <v>8415.3799999999992</v>
      </c>
      <c r="J73" s="232">
        <v>10098.450000000001</v>
      </c>
      <c r="K73" s="232">
        <f t="shared" si="2"/>
        <v>0</v>
      </c>
      <c r="L73" s="232">
        <f t="shared" si="3"/>
        <v>0</v>
      </c>
      <c r="M73" s="232">
        <v>0</v>
      </c>
      <c r="BD73" s="227"/>
      <c r="BE73" s="228"/>
      <c r="BF73" s="233" t="s">
        <v>419</v>
      </c>
      <c r="BG73" s="226"/>
      <c r="BH73" s="245"/>
      <c r="BI73" s="226"/>
    </row>
    <row r="74" spans="1:61" s="225" customFormat="1" ht="62.4" x14ac:dyDescent="0.3">
      <c r="A74" s="229" t="s">
        <v>176</v>
      </c>
      <c r="B74" s="230" t="s">
        <v>420</v>
      </c>
      <c r="C74" s="662" t="s">
        <v>421</v>
      </c>
      <c r="D74" s="662"/>
      <c r="E74" s="662"/>
      <c r="F74" s="229" t="s">
        <v>325</v>
      </c>
      <c r="G74" s="237">
        <v>0.6</v>
      </c>
      <c r="H74" s="235">
        <f t="shared" si="0"/>
        <v>48485.32</v>
      </c>
      <c r="I74" s="235">
        <f t="shared" si="1"/>
        <v>29091.19</v>
      </c>
      <c r="J74" s="232">
        <v>34909.43</v>
      </c>
      <c r="K74" s="232">
        <f t="shared" si="2"/>
        <v>260695.58</v>
      </c>
      <c r="L74" s="232">
        <f t="shared" si="3"/>
        <v>156417.35</v>
      </c>
      <c r="M74" s="232">
        <v>187700.82</v>
      </c>
      <c r="BD74" s="227"/>
      <c r="BE74" s="228"/>
      <c r="BF74" s="233" t="s">
        <v>421</v>
      </c>
      <c r="BG74" s="226"/>
      <c r="BH74" s="245"/>
      <c r="BI74" s="226"/>
    </row>
    <row r="75" spans="1:61" s="225" customFormat="1" ht="20.399999999999999" x14ac:dyDescent="0.3">
      <c r="A75" s="241" t="s">
        <v>75</v>
      </c>
      <c r="B75" s="242" t="s">
        <v>150</v>
      </c>
      <c r="C75" s="668" t="s">
        <v>151</v>
      </c>
      <c r="D75" s="668"/>
      <c r="E75" s="668"/>
      <c r="F75" s="243" t="s">
        <v>46</v>
      </c>
      <c r="G75" s="244" t="s">
        <v>33</v>
      </c>
      <c r="H75" s="235"/>
      <c r="I75" s="235"/>
      <c r="J75" s="232"/>
      <c r="K75" s="232"/>
      <c r="L75" s="232"/>
      <c r="M75" s="232"/>
      <c r="BD75" s="227"/>
      <c r="BE75" s="228"/>
      <c r="BF75" s="233"/>
      <c r="BG75" s="226"/>
      <c r="BH75" s="245" t="s">
        <v>151</v>
      </c>
      <c r="BI75" s="226"/>
    </row>
    <row r="76" spans="1:61" s="225" customFormat="1" ht="20.399999999999999" x14ac:dyDescent="0.3">
      <c r="A76" s="241" t="s">
        <v>75</v>
      </c>
      <c r="B76" s="242" t="s">
        <v>422</v>
      </c>
      <c r="C76" s="668" t="s">
        <v>423</v>
      </c>
      <c r="D76" s="668"/>
      <c r="E76" s="668"/>
      <c r="F76" s="243" t="s">
        <v>72</v>
      </c>
      <c r="G76" s="244" t="s">
        <v>33</v>
      </c>
      <c r="H76" s="235"/>
      <c r="I76" s="235"/>
      <c r="J76" s="232"/>
      <c r="K76" s="232"/>
      <c r="L76" s="232"/>
      <c r="M76" s="232"/>
      <c r="BD76" s="227"/>
      <c r="BE76" s="228"/>
      <c r="BF76" s="233"/>
      <c r="BG76" s="226"/>
      <c r="BH76" s="245" t="s">
        <v>423</v>
      </c>
      <c r="BI76" s="226"/>
    </row>
    <row r="77" spans="1:61" s="225" customFormat="1" ht="31.8" x14ac:dyDescent="0.3">
      <c r="A77" s="241" t="s">
        <v>75</v>
      </c>
      <c r="B77" s="242" t="s">
        <v>424</v>
      </c>
      <c r="C77" s="668" t="s">
        <v>425</v>
      </c>
      <c r="D77" s="668"/>
      <c r="E77" s="668"/>
      <c r="F77" s="243" t="s">
        <v>426</v>
      </c>
      <c r="G77" s="244" t="s">
        <v>33</v>
      </c>
      <c r="H77" s="235"/>
      <c r="I77" s="235"/>
      <c r="J77" s="232"/>
      <c r="K77" s="232"/>
      <c r="L77" s="232"/>
      <c r="M77" s="232"/>
      <c r="BD77" s="227"/>
      <c r="BE77" s="228"/>
      <c r="BF77" s="233"/>
      <c r="BG77" s="226"/>
      <c r="BH77" s="245" t="s">
        <v>425</v>
      </c>
      <c r="BI77" s="226"/>
    </row>
    <row r="78" spans="1:61" s="225" customFormat="1" ht="31.8" x14ac:dyDescent="0.3">
      <c r="A78" s="238" t="s">
        <v>126</v>
      </c>
      <c r="B78" s="239" t="s">
        <v>427</v>
      </c>
      <c r="C78" s="667" t="s">
        <v>428</v>
      </c>
      <c r="D78" s="667"/>
      <c r="E78" s="667"/>
      <c r="F78" s="240" t="s">
        <v>72</v>
      </c>
      <c r="G78" s="234" t="s">
        <v>2276</v>
      </c>
      <c r="H78" s="235"/>
      <c r="I78" s="235"/>
      <c r="J78" s="232"/>
      <c r="K78" s="232"/>
      <c r="L78" s="232"/>
      <c r="M78" s="232"/>
      <c r="BD78" s="227"/>
      <c r="BE78" s="228"/>
      <c r="BF78" s="233"/>
      <c r="BG78" s="226"/>
      <c r="BH78" s="245"/>
      <c r="BI78" s="226" t="s">
        <v>428</v>
      </c>
    </row>
    <row r="79" spans="1:61" s="225" customFormat="1" ht="20.399999999999999" x14ac:dyDescent="0.3">
      <c r="A79" s="238" t="s">
        <v>126</v>
      </c>
      <c r="B79" s="239" t="s">
        <v>430</v>
      </c>
      <c r="C79" s="667" t="s">
        <v>151</v>
      </c>
      <c r="D79" s="667"/>
      <c r="E79" s="667"/>
      <c r="F79" s="240" t="s">
        <v>46</v>
      </c>
      <c r="G79" s="234" t="s">
        <v>2277</v>
      </c>
      <c r="H79" s="235"/>
      <c r="I79" s="235"/>
      <c r="J79" s="232"/>
      <c r="K79" s="232"/>
      <c r="L79" s="232"/>
      <c r="M79" s="232"/>
      <c r="BD79" s="227"/>
      <c r="BE79" s="228"/>
      <c r="BF79" s="233"/>
      <c r="BG79" s="226"/>
      <c r="BH79" s="245"/>
      <c r="BI79" s="226" t="s">
        <v>151</v>
      </c>
    </row>
    <row r="80" spans="1:61" s="225" customFormat="1" ht="15" customHeight="1" x14ac:dyDescent="0.3">
      <c r="A80" s="663" t="s">
        <v>2278</v>
      </c>
      <c r="B80" s="664"/>
      <c r="C80" s="664"/>
      <c r="D80" s="664"/>
      <c r="E80" s="664"/>
      <c r="F80" s="664"/>
      <c r="G80" s="664"/>
      <c r="H80" s="452"/>
      <c r="I80" s="452"/>
      <c r="J80" s="453"/>
      <c r="K80" s="453"/>
      <c r="L80" s="453"/>
      <c r="M80" s="453"/>
      <c r="BD80" s="227"/>
      <c r="BE80" s="228" t="s">
        <v>2278</v>
      </c>
      <c r="BF80" s="233"/>
      <c r="BG80" s="226"/>
      <c r="BH80" s="245"/>
      <c r="BI80" s="226"/>
    </row>
    <row r="81" spans="1:63" s="225" customFormat="1" ht="42" x14ac:dyDescent="0.3">
      <c r="A81" s="229" t="s">
        <v>178</v>
      </c>
      <c r="B81" s="230" t="s">
        <v>323</v>
      </c>
      <c r="C81" s="662" t="s">
        <v>324</v>
      </c>
      <c r="D81" s="662"/>
      <c r="E81" s="662"/>
      <c r="F81" s="229" t="s">
        <v>325</v>
      </c>
      <c r="G81" s="247">
        <v>1.5840000000000001</v>
      </c>
      <c r="H81" s="235">
        <f t="shared" ref="H81:H88" si="4">I81/G81</f>
        <v>29157.41</v>
      </c>
      <c r="I81" s="235">
        <f t="shared" ref="I81:I88" si="5">J81/1.2</f>
        <v>46185.33</v>
      </c>
      <c r="J81" s="232">
        <v>55422.39</v>
      </c>
      <c r="K81" s="232">
        <f t="shared" ref="K81:K88" si="6">L81/G81</f>
        <v>30202.26</v>
      </c>
      <c r="L81" s="232">
        <f t="shared" ref="L81:L88" si="7">M81/1.2</f>
        <v>47840.38</v>
      </c>
      <c r="M81" s="232">
        <v>57408.46</v>
      </c>
      <c r="BD81" s="227"/>
      <c r="BE81" s="228"/>
      <c r="BF81" s="233" t="s">
        <v>324</v>
      </c>
      <c r="BG81" s="226"/>
      <c r="BH81" s="245"/>
      <c r="BI81" s="226"/>
    </row>
    <row r="82" spans="1:63" s="225" customFormat="1" ht="20.399999999999999" x14ac:dyDescent="0.3">
      <c r="A82" s="241" t="s">
        <v>139</v>
      </c>
      <c r="B82" s="242" t="s">
        <v>326</v>
      </c>
      <c r="C82" s="668" t="s">
        <v>327</v>
      </c>
      <c r="D82" s="668"/>
      <c r="E82" s="668"/>
      <c r="F82" s="243" t="s">
        <v>67</v>
      </c>
      <c r="G82" s="244" t="s">
        <v>2279</v>
      </c>
      <c r="H82" s="235"/>
      <c r="I82" s="235"/>
      <c r="J82" s="232"/>
      <c r="K82" s="232"/>
      <c r="L82" s="232"/>
      <c r="M82" s="232"/>
      <c r="BD82" s="227"/>
      <c r="BE82" s="228"/>
      <c r="BF82" s="233"/>
      <c r="BG82" s="226"/>
      <c r="BH82" s="245" t="s">
        <v>327</v>
      </c>
      <c r="BI82" s="226"/>
    </row>
    <row r="83" spans="1:63" s="225" customFormat="1" ht="20.399999999999999" x14ac:dyDescent="0.3">
      <c r="A83" s="241" t="s">
        <v>139</v>
      </c>
      <c r="B83" s="242" t="s">
        <v>329</v>
      </c>
      <c r="C83" s="668" t="s">
        <v>330</v>
      </c>
      <c r="D83" s="668"/>
      <c r="E83" s="668"/>
      <c r="F83" s="243" t="s">
        <v>67</v>
      </c>
      <c r="G83" s="244" t="s">
        <v>2280</v>
      </c>
      <c r="H83" s="235"/>
      <c r="I83" s="235"/>
      <c r="J83" s="232"/>
      <c r="K83" s="232"/>
      <c r="L83" s="232"/>
      <c r="M83" s="232"/>
      <c r="BD83" s="227"/>
      <c r="BE83" s="228"/>
      <c r="BF83" s="233"/>
      <c r="BG83" s="226"/>
      <c r="BH83" s="245" t="s">
        <v>330</v>
      </c>
      <c r="BI83" s="226"/>
    </row>
    <row r="84" spans="1:63" s="225" customFormat="1" ht="20.399999999999999" x14ac:dyDescent="0.3">
      <c r="A84" s="238"/>
      <c r="B84" s="239" t="s">
        <v>332</v>
      </c>
      <c r="C84" s="667" t="s">
        <v>333</v>
      </c>
      <c r="D84" s="667"/>
      <c r="E84" s="667"/>
      <c r="F84" s="240" t="s">
        <v>67</v>
      </c>
      <c r="G84" s="234" t="s">
        <v>2281</v>
      </c>
      <c r="H84" s="235"/>
      <c r="I84" s="235"/>
      <c r="J84" s="232"/>
      <c r="K84" s="232"/>
      <c r="L84" s="232"/>
      <c r="M84" s="232"/>
      <c r="BD84" s="227"/>
      <c r="BE84" s="228"/>
      <c r="BF84" s="233"/>
      <c r="BG84" s="226" t="s">
        <v>333</v>
      </c>
      <c r="BH84" s="245"/>
      <c r="BI84" s="226"/>
    </row>
    <row r="85" spans="1:63" s="225" customFormat="1" ht="20.399999999999999" x14ac:dyDescent="0.3">
      <c r="A85" s="238"/>
      <c r="B85" s="239" t="s">
        <v>335</v>
      </c>
      <c r="C85" s="667" t="s">
        <v>336</v>
      </c>
      <c r="D85" s="667"/>
      <c r="E85" s="667"/>
      <c r="F85" s="240" t="s">
        <v>72</v>
      </c>
      <c r="G85" s="234" t="s">
        <v>2282</v>
      </c>
      <c r="H85" s="235"/>
      <c r="I85" s="235"/>
      <c r="J85" s="232"/>
      <c r="K85" s="232"/>
      <c r="L85" s="232"/>
      <c r="M85" s="232"/>
      <c r="BD85" s="227"/>
      <c r="BE85" s="228"/>
      <c r="BF85" s="233"/>
      <c r="BG85" s="226" t="s">
        <v>336</v>
      </c>
      <c r="BH85" s="245"/>
      <c r="BI85" s="226"/>
    </row>
    <row r="86" spans="1:63" s="225" customFormat="1" ht="20.399999999999999" x14ac:dyDescent="0.3">
      <c r="A86" s="238" t="s">
        <v>126</v>
      </c>
      <c r="B86" s="239" t="s">
        <v>340</v>
      </c>
      <c r="C86" s="667" t="s">
        <v>341</v>
      </c>
      <c r="D86" s="667"/>
      <c r="E86" s="667"/>
      <c r="F86" s="240" t="s">
        <v>67</v>
      </c>
      <c r="G86" s="234" t="s">
        <v>2279</v>
      </c>
      <c r="H86" s="235"/>
      <c r="I86" s="235"/>
      <c r="J86" s="232"/>
      <c r="K86" s="232"/>
      <c r="L86" s="232"/>
      <c r="M86" s="232"/>
      <c r="BD86" s="227"/>
      <c r="BE86" s="228"/>
      <c r="BF86" s="233"/>
      <c r="BG86" s="226"/>
      <c r="BH86" s="245"/>
      <c r="BI86" s="226" t="s">
        <v>341</v>
      </c>
    </row>
    <row r="87" spans="1:63" s="225" customFormat="1" ht="21.6" x14ac:dyDescent="0.3">
      <c r="A87" s="238" t="s">
        <v>126</v>
      </c>
      <c r="B87" s="239" t="s">
        <v>2283</v>
      </c>
      <c r="C87" s="667" t="s">
        <v>2284</v>
      </c>
      <c r="D87" s="667"/>
      <c r="E87" s="667"/>
      <c r="F87" s="240" t="s">
        <v>67</v>
      </c>
      <c r="G87" s="234" t="s">
        <v>2280</v>
      </c>
      <c r="H87" s="235"/>
      <c r="I87" s="235"/>
      <c r="J87" s="232"/>
      <c r="K87" s="232"/>
      <c r="L87" s="232"/>
      <c r="M87" s="232"/>
      <c r="BD87" s="227"/>
      <c r="BE87" s="228"/>
      <c r="BF87" s="233"/>
      <c r="BG87" s="226"/>
      <c r="BH87" s="245"/>
      <c r="BI87" s="226" t="s">
        <v>2284</v>
      </c>
    </row>
    <row r="88" spans="1:63" s="3" customFormat="1" ht="14.4" x14ac:dyDescent="0.3">
      <c r="A88" s="669" t="s">
        <v>2285</v>
      </c>
      <c r="B88" s="670"/>
      <c r="C88" s="670"/>
      <c r="D88" s="670"/>
      <c r="E88" s="670"/>
      <c r="F88" s="670"/>
      <c r="G88" s="670"/>
      <c r="H88" s="235" t="e">
        <f t="shared" si="4"/>
        <v>#DIV/0!</v>
      </c>
      <c r="I88" s="235">
        <f t="shared" si="5"/>
        <v>0</v>
      </c>
      <c r="J88" s="232">
        <v>0</v>
      </c>
      <c r="K88" s="232" t="e">
        <f t="shared" si="6"/>
        <v>#DIV/0!</v>
      </c>
      <c r="L88" s="232">
        <f t="shared" si="7"/>
        <v>0</v>
      </c>
      <c r="M88" s="232">
        <v>0</v>
      </c>
      <c r="BJ88" s="21" t="s">
        <v>2285</v>
      </c>
    </row>
    <row r="89" spans="1:63" s="3" customFormat="1" ht="30.6" x14ac:dyDescent="0.3">
      <c r="A89" s="671" t="s">
        <v>2286</v>
      </c>
      <c r="B89" s="672"/>
      <c r="C89" s="672"/>
      <c r="D89" s="672"/>
      <c r="E89" s="672"/>
      <c r="F89" s="672"/>
      <c r="G89" s="672"/>
      <c r="H89" s="224"/>
      <c r="I89" s="449"/>
      <c r="J89" s="31" t="s">
        <v>2287</v>
      </c>
      <c r="K89" s="31"/>
      <c r="L89" s="31"/>
      <c r="M89" s="31"/>
      <c r="BJ89" s="21"/>
      <c r="BK89" s="2" t="s">
        <v>2286</v>
      </c>
    </row>
    <row r="90" spans="1:63" s="287" customFormat="1" ht="20.25" customHeight="1" x14ac:dyDescent="0.3">
      <c r="A90" s="578" t="s">
        <v>57</v>
      </c>
      <c r="B90" s="579"/>
      <c r="C90" s="579"/>
      <c r="D90" s="579"/>
      <c r="E90" s="579"/>
      <c r="F90" s="579"/>
      <c r="G90" s="579"/>
      <c r="H90" s="312"/>
      <c r="I90" s="296">
        <f>SUM(I12:I89)</f>
        <v>1011754.24</v>
      </c>
      <c r="J90" s="297">
        <f>SUM(J12:J89)</f>
        <v>1214105.08</v>
      </c>
      <c r="K90" s="296"/>
      <c r="L90" s="298">
        <f>SUM(L12:L89)</f>
        <v>5296084.71</v>
      </c>
      <c r="M90" s="299">
        <f>SUM(M12:M89)</f>
        <v>6355301.6600000001</v>
      </c>
    </row>
    <row r="91" spans="1:63" s="289" customFormat="1" ht="20.25" customHeight="1" thickBot="1" x14ac:dyDescent="0.35">
      <c r="A91" s="571" t="s">
        <v>5737</v>
      </c>
      <c r="B91" s="572"/>
      <c r="C91" s="572"/>
      <c r="D91" s="572"/>
      <c r="E91" s="572"/>
      <c r="F91" s="572"/>
      <c r="G91" s="572"/>
      <c r="H91" s="288"/>
      <c r="I91" s="581">
        <f>I90+L90</f>
        <v>6307838.9500000002</v>
      </c>
      <c r="J91" s="582"/>
      <c r="K91" s="582"/>
      <c r="L91" s="582"/>
      <c r="M91" s="583"/>
    </row>
    <row r="92" spans="1:63" s="289" customFormat="1" ht="20.25" customHeight="1" thickBot="1" x14ac:dyDescent="0.35">
      <c r="A92" s="571" t="s">
        <v>5738</v>
      </c>
      <c r="B92" s="572"/>
      <c r="C92" s="572"/>
      <c r="D92" s="572"/>
      <c r="E92" s="572"/>
      <c r="F92" s="572"/>
      <c r="G92" s="572"/>
      <c r="H92" s="288"/>
      <c r="I92" s="573">
        <f>J90+M90</f>
        <v>7569406.7400000002</v>
      </c>
      <c r="J92" s="574"/>
      <c r="K92" s="574"/>
      <c r="L92" s="574"/>
      <c r="M92" s="575"/>
    </row>
  </sheetData>
  <autoFilter ref="A10:M92" xr:uid="{911A47D8-09D2-4FD6-88D5-B0956CE51CE8}">
    <filterColumn colId="2" showButton="0"/>
    <filterColumn colId="3" showButton="0"/>
  </autoFilter>
  <mergeCells count="91">
    <mergeCell ref="A2:M2"/>
    <mergeCell ref="A3:M3"/>
    <mergeCell ref="A5:M5"/>
    <mergeCell ref="A6:M6"/>
    <mergeCell ref="C7:G7"/>
    <mergeCell ref="C9:E9"/>
    <mergeCell ref="C10:E10"/>
    <mergeCell ref="A90:G90"/>
    <mergeCell ref="A91:G91"/>
    <mergeCell ref="A88:G88"/>
    <mergeCell ref="A89:G89"/>
    <mergeCell ref="C82:E82"/>
    <mergeCell ref="C83:E83"/>
    <mergeCell ref="C84:E84"/>
    <mergeCell ref="C85:E85"/>
    <mergeCell ref="C86:E86"/>
    <mergeCell ref="C87:E87"/>
    <mergeCell ref="C76:E76"/>
    <mergeCell ref="C77:E77"/>
    <mergeCell ref="C78:E78"/>
    <mergeCell ref="C79:E79"/>
    <mergeCell ref="C81:E81"/>
    <mergeCell ref="A80:G80"/>
    <mergeCell ref="C70:E70"/>
    <mergeCell ref="C73:E73"/>
    <mergeCell ref="C74:E74"/>
    <mergeCell ref="C75:E75"/>
    <mergeCell ref="A72:G72"/>
    <mergeCell ref="A71:G71"/>
    <mergeCell ref="C64:E64"/>
    <mergeCell ref="C65:E65"/>
    <mergeCell ref="C67:E67"/>
    <mergeCell ref="C68:E68"/>
    <mergeCell ref="C69:E69"/>
    <mergeCell ref="A66:G66"/>
    <mergeCell ref="C63:E63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47:E47"/>
    <mergeCell ref="C48:E48"/>
    <mergeCell ref="C49:E49"/>
    <mergeCell ref="C50:E50"/>
    <mergeCell ref="C51:E51"/>
    <mergeCell ref="C37:E37"/>
    <mergeCell ref="C38:E38"/>
    <mergeCell ref="C39:E39"/>
    <mergeCell ref="A46:G46"/>
    <mergeCell ref="C41:E41"/>
    <mergeCell ref="C42:E42"/>
    <mergeCell ref="C43:E43"/>
    <mergeCell ref="C44:E44"/>
    <mergeCell ref="C45:E45"/>
    <mergeCell ref="A12:G12"/>
    <mergeCell ref="A11:G11"/>
    <mergeCell ref="C27:E27"/>
    <mergeCell ref="C16:E16"/>
    <mergeCell ref="C17:E17"/>
    <mergeCell ref="C18:E18"/>
    <mergeCell ref="C21:E21"/>
    <mergeCell ref="A20:G20"/>
    <mergeCell ref="A19:G19"/>
    <mergeCell ref="C22:E22"/>
    <mergeCell ref="C23:E23"/>
    <mergeCell ref="C24:E24"/>
    <mergeCell ref="C25:E25"/>
    <mergeCell ref="C26:E26"/>
    <mergeCell ref="I91:M91"/>
    <mergeCell ref="A92:G92"/>
    <mergeCell ref="I92:M92"/>
    <mergeCell ref="C13:E13"/>
    <mergeCell ref="C14:E14"/>
    <mergeCell ref="A15:G15"/>
    <mergeCell ref="A35:G35"/>
    <mergeCell ref="A34:G34"/>
    <mergeCell ref="C28:E28"/>
    <mergeCell ref="C29:E29"/>
    <mergeCell ref="C30:E30"/>
    <mergeCell ref="C32:E32"/>
    <mergeCell ref="C33:E33"/>
    <mergeCell ref="A31:G31"/>
    <mergeCell ref="A40:G40"/>
    <mergeCell ref="C36:E36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Лист43">
    <tabColor theme="7" tint="-0.249977111117893"/>
    <pageSetUpPr fitToPage="1"/>
  </sheetPr>
  <dimension ref="A1:BL89"/>
  <sheetViews>
    <sheetView topLeftCell="A68" workbookViewId="0">
      <selection activeCell="M87" activeCellId="3" sqref="I87 J87 L87 M87"/>
    </sheetView>
  </sheetViews>
  <sheetFormatPr defaultColWidth="9.109375" defaultRowHeight="11.25" customHeight="1" x14ac:dyDescent="0.2"/>
  <cols>
    <col min="1" max="1" width="9" style="1" customWidth="1"/>
    <col min="2" max="2" width="26.5546875" style="1" customWidth="1"/>
    <col min="3" max="3" width="15.44140625" style="1" customWidth="1"/>
    <col min="4" max="4" width="14.44140625" style="1" customWidth="1"/>
    <col min="5" max="5" width="17.6640625" style="1" customWidth="1"/>
    <col min="6" max="7" width="10.6640625" style="1" customWidth="1"/>
    <col min="8" max="8" width="15.6640625" style="1" customWidth="1"/>
    <col min="9" max="13" width="23" style="1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60" s="3" customFormat="1" ht="14.4" x14ac:dyDescent="0.3">
      <c r="A1" s="78" t="s">
        <v>5575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60" s="3" customFormat="1" ht="29.25" customHeight="1" x14ac:dyDescent="0.3">
      <c r="A2" s="587" t="s">
        <v>1770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P2" s="6" t="s">
        <v>1770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60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60" s="3" customFormat="1" ht="13.5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0" s="3" customFormat="1" ht="14.4" x14ac:dyDescent="0.3">
      <c r="A5" s="588" t="s">
        <v>4648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E5" s="6" t="s">
        <v>4648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60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60" s="3" customFormat="1" ht="14.4" x14ac:dyDescent="0.3">
      <c r="A7" s="4"/>
      <c r="B7" s="8" t="s">
        <v>5</v>
      </c>
      <c r="C7" s="577" t="s">
        <v>4649</v>
      </c>
      <c r="D7" s="577"/>
      <c r="E7" s="577"/>
      <c r="F7" s="577"/>
      <c r="G7" s="577"/>
      <c r="H7" s="11"/>
      <c r="I7" s="46"/>
      <c r="J7" s="9"/>
      <c r="K7" s="9"/>
      <c r="L7" s="9"/>
      <c r="M7" s="9"/>
    </row>
    <row r="8" spans="1:60" s="3" customFormat="1" ht="15" thickBot="1" x14ac:dyDescent="0.35">
      <c r="A8" s="4"/>
      <c r="B8" s="8"/>
      <c r="C8" s="45"/>
      <c r="D8" s="45"/>
      <c r="E8" s="45"/>
      <c r="F8" s="46"/>
      <c r="G8" s="45"/>
      <c r="H8" s="46"/>
      <c r="I8" s="46"/>
      <c r="J8" s="9"/>
      <c r="K8" s="9"/>
      <c r="L8" s="9"/>
      <c r="M8" s="9"/>
    </row>
    <row r="9" spans="1:60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60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60" s="3" customFormat="1" ht="15" customHeight="1" x14ac:dyDescent="0.3">
      <c r="A11" s="601" t="s">
        <v>4650</v>
      </c>
      <c r="B11" s="602"/>
      <c r="C11" s="602"/>
      <c r="D11" s="602"/>
      <c r="E11" s="602"/>
      <c r="F11" s="602"/>
      <c r="G11" s="602"/>
      <c r="H11" s="79"/>
      <c r="I11" s="79"/>
      <c r="J11" s="79"/>
      <c r="K11" s="79"/>
      <c r="L11" s="79"/>
      <c r="M11" s="80"/>
      <c r="BD11" s="14" t="s">
        <v>4650</v>
      </c>
    </row>
    <row r="12" spans="1:60" s="3" customFormat="1" ht="15" customHeight="1" x14ac:dyDescent="0.3">
      <c r="A12" s="603" t="s">
        <v>4651</v>
      </c>
      <c r="B12" s="604"/>
      <c r="C12" s="604"/>
      <c r="D12" s="604"/>
      <c r="E12" s="604"/>
      <c r="F12" s="604"/>
      <c r="G12" s="604"/>
      <c r="H12" s="59"/>
      <c r="I12" s="59"/>
      <c r="J12" s="59"/>
      <c r="K12" s="59"/>
      <c r="L12" s="59"/>
      <c r="M12" s="60"/>
      <c r="BD12" s="14"/>
      <c r="BE12" s="15" t="s">
        <v>4651</v>
      </c>
    </row>
    <row r="13" spans="1:60" s="3" customFormat="1" ht="15" customHeight="1" x14ac:dyDescent="0.3">
      <c r="A13" s="603" t="s">
        <v>4652</v>
      </c>
      <c r="B13" s="604"/>
      <c r="C13" s="604"/>
      <c r="D13" s="604"/>
      <c r="E13" s="604"/>
      <c r="F13" s="604"/>
      <c r="G13" s="604"/>
      <c r="H13" s="59"/>
      <c r="I13" s="59"/>
      <c r="J13" s="59"/>
      <c r="K13" s="59"/>
      <c r="L13" s="59"/>
      <c r="M13" s="60"/>
      <c r="BD13" s="14"/>
      <c r="BE13" s="15" t="s">
        <v>4652</v>
      </c>
    </row>
    <row r="14" spans="1:60" s="3" customFormat="1" ht="31.8" x14ac:dyDescent="0.3">
      <c r="A14" s="16" t="s">
        <v>15</v>
      </c>
      <c r="B14" s="17" t="s">
        <v>4653</v>
      </c>
      <c r="C14" s="568" t="s">
        <v>4654</v>
      </c>
      <c r="D14" s="568"/>
      <c r="E14" s="568"/>
      <c r="F14" s="16" t="s">
        <v>46</v>
      </c>
      <c r="G14" s="30">
        <v>3.28</v>
      </c>
      <c r="H14" s="30">
        <f>I14/G14</f>
        <v>16630.060000000001</v>
      </c>
      <c r="I14" s="30">
        <f>J14/1.2</f>
        <v>54546.59</v>
      </c>
      <c r="J14" s="19">
        <v>65455.91</v>
      </c>
      <c r="K14" s="19">
        <f>L14/G14</f>
        <v>93668.52</v>
      </c>
      <c r="L14" s="19">
        <f>M14/1.2</f>
        <v>307232.76</v>
      </c>
      <c r="M14" s="19">
        <v>368679.31</v>
      </c>
      <c r="BD14" s="14"/>
      <c r="BE14" s="15"/>
      <c r="BF14" s="21" t="s">
        <v>4654</v>
      </c>
    </row>
    <row r="15" spans="1:60" s="3" customFormat="1" ht="20.399999999999999" x14ac:dyDescent="0.3">
      <c r="A15" s="25"/>
      <c r="B15" s="26" t="s">
        <v>387</v>
      </c>
      <c r="C15" s="600" t="s">
        <v>388</v>
      </c>
      <c r="D15" s="600"/>
      <c r="E15" s="600"/>
      <c r="F15" s="27" t="s">
        <v>72</v>
      </c>
      <c r="G15" s="22" t="s">
        <v>4655</v>
      </c>
      <c r="H15" s="30"/>
      <c r="I15" s="30"/>
      <c r="J15" s="19"/>
      <c r="K15" s="19"/>
      <c r="L15" s="19"/>
      <c r="M15" s="19"/>
      <c r="BD15" s="14"/>
      <c r="BE15" s="15"/>
      <c r="BF15" s="21"/>
      <c r="BG15" s="12" t="s">
        <v>388</v>
      </c>
    </row>
    <row r="16" spans="1:60" s="3" customFormat="1" ht="20.399999999999999" x14ac:dyDescent="0.3">
      <c r="A16" s="36" t="s">
        <v>139</v>
      </c>
      <c r="B16" s="37" t="s">
        <v>826</v>
      </c>
      <c r="C16" s="599" t="s">
        <v>4656</v>
      </c>
      <c r="D16" s="599"/>
      <c r="E16" s="599"/>
      <c r="F16" s="38" t="s">
        <v>46</v>
      </c>
      <c r="G16" s="39" t="s">
        <v>4657</v>
      </c>
      <c r="H16" s="30"/>
      <c r="I16" s="30"/>
      <c r="J16" s="19"/>
      <c r="K16" s="19"/>
      <c r="L16" s="19"/>
      <c r="M16" s="19"/>
      <c r="BD16" s="14"/>
      <c r="BE16" s="15"/>
      <c r="BF16" s="21"/>
      <c r="BG16" s="12"/>
      <c r="BH16" s="41" t="s">
        <v>4656</v>
      </c>
    </row>
    <row r="17" spans="1:61" s="3" customFormat="1" ht="62.4" x14ac:dyDescent="0.3">
      <c r="A17" s="25"/>
      <c r="B17" s="26" t="s">
        <v>829</v>
      </c>
      <c r="C17" s="600" t="s">
        <v>830</v>
      </c>
      <c r="D17" s="600"/>
      <c r="E17" s="600"/>
      <c r="F17" s="27" t="s">
        <v>67</v>
      </c>
      <c r="G17" s="22" t="s">
        <v>4658</v>
      </c>
      <c r="H17" s="30"/>
      <c r="I17" s="30"/>
      <c r="J17" s="19"/>
      <c r="K17" s="19"/>
      <c r="L17" s="19"/>
      <c r="M17" s="19"/>
      <c r="BD17" s="14"/>
      <c r="BE17" s="15"/>
      <c r="BF17" s="21"/>
      <c r="BG17" s="12" t="s">
        <v>830</v>
      </c>
      <c r="BH17" s="41"/>
    </row>
    <row r="18" spans="1:61" s="3" customFormat="1" ht="20.399999999999999" x14ac:dyDescent="0.3">
      <c r="A18" s="25"/>
      <c r="B18" s="26" t="s">
        <v>832</v>
      </c>
      <c r="C18" s="600" t="s">
        <v>833</v>
      </c>
      <c r="D18" s="600"/>
      <c r="E18" s="600"/>
      <c r="F18" s="27" t="s">
        <v>46</v>
      </c>
      <c r="G18" s="22" t="s">
        <v>4659</v>
      </c>
      <c r="H18" s="30"/>
      <c r="I18" s="30"/>
      <c r="J18" s="19"/>
      <c r="K18" s="19"/>
      <c r="L18" s="19"/>
      <c r="M18" s="19"/>
      <c r="BD18" s="14"/>
      <c r="BE18" s="15"/>
      <c r="BF18" s="21"/>
      <c r="BG18" s="12" t="s">
        <v>833</v>
      </c>
      <c r="BH18" s="41"/>
    </row>
    <row r="19" spans="1:61" s="3" customFormat="1" ht="21.6" x14ac:dyDescent="0.3">
      <c r="A19" s="25"/>
      <c r="B19" s="26" t="s">
        <v>835</v>
      </c>
      <c r="C19" s="600" t="s">
        <v>836</v>
      </c>
      <c r="D19" s="600"/>
      <c r="E19" s="600"/>
      <c r="F19" s="27" t="s">
        <v>72</v>
      </c>
      <c r="G19" s="22" t="s">
        <v>4660</v>
      </c>
      <c r="H19" s="30"/>
      <c r="I19" s="30"/>
      <c r="J19" s="19"/>
      <c r="K19" s="19"/>
      <c r="L19" s="19"/>
      <c r="M19" s="19"/>
      <c r="BD19" s="14"/>
      <c r="BE19" s="15"/>
      <c r="BF19" s="21"/>
      <c r="BG19" s="12" t="s">
        <v>836</v>
      </c>
      <c r="BH19" s="41"/>
    </row>
    <row r="20" spans="1:61" s="3" customFormat="1" ht="52.2" x14ac:dyDescent="0.3">
      <c r="A20" s="25" t="s">
        <v>126</v>
      </c>
      <c r="B20" s="26" t="s">
        <v>4661</v>
      </c>
      <c r="C20" s="600" t="s">
        <v>4662</v>
      </c>
      <c r="D20" s="600"/>
      <c r="E20" s="600"/>
      <c r="F20" s="27" t="s">
        <v>38</v>
      </c>
      <c r="G20" s="22" t="s">
        <v>4663</v>
      </c>
      <c r="H20" s="30"/>
      <c r="I20" s="30"/>
      <c r="J20" s="19"/>
      <c r="K20" s="19"/>
      <c r="L20" s="19"/>
      <c r="M20" s="19"/>
      <c r="BD20" s="14"/>
      <c r="BE20" s="15"/>
      <c r="BF20" s="21"/>
      <c r="BG20" s="12"/>
      <c r="BH20" s="41"/>
      <c r="BI20" s="12" t="s">
        <v>4662</v>
      </c>
    </row>
    <row r="21" spans="1:61" s="3" customFormat="1" ht="15" customHeight="1" x14ac:dyDescent="0.3">
      <c r="A21" s="603" t="s">
        <v>4664</v>
      </c>
      <c r="B21" s="604"/>
      <c r="C21" s="604"/>
      <c r="D21" s="604"/>
      <c r="E21" s="604"/>
      <c r="F21" s="604"/>
      <c r="G21" s="604"/>
      <c r="H21" s="455"/>
      <c r="I21" s="455"/>
      <c r="J21" s="267"/>
      <c r="K21" s="267"/>
      <c r="L21" s="267"/>
      <c r="M21" s="267"/>
      <c r="BD21" s="14"/>
      <c r="BE21" s="15" t="s">
        <v>4664</v>
      </c>
      <c r="BF21" s="21"/>
      <c r="BG21" s="12"/>
      <c r="BH21" s="41"/>
      <c r="BI21" s="12"/>
    </row>
    <row r="22" spans="1:61" s="3" customFormat="1" ht="31.8" x14ac:dyDescent="0.3">
      <c r="A22" s="16" t="s">
        <v>20</v>
      </c>
      <c r="B22" s="17" t="s">
        <v>4665</v>
      </c>
      <c r="C22" s="568" t="s">
        <v>4666</v>
      </c>
      <c r="D22" s="568"/>
      <c r="E22" s="568"/>
      <c r="F22" s="16" t="s">
        <v>122</v>
      </c>
      <c r="G22" s="30">
        <v>0.03</v>
      </c>
      <c r="H22" s="30">
        <f t="shared" ref="H22:H77" si="0">I22/G22</f>
        <v>2426873</v>
      </c>
      <c r="I22" s="30">
        <f t="shared" ref="I22:I77" si="1">J22/1.2</f>
        <v>72806.19</v>
      </c>
      <c r="J22" s="19">
        <v>87367.43</v>
      </c>
      <c r="K22" s="19">
        <f t="shared" ref="K22:K77" si="2">L22/G22</f>
        <v>3609721</v>
      </c>
      <c r="L22" s="19">
        <f t="shared" ref="L22:L77" si="3">M22/1.2</f>
        <v>108291.63</v>
      </c>
      <c r="M22" s="19">
        <v>129949.95</v>
      </c>
      <c r="BD22" s="14"/>
      <c r="BE22" s="15"/>
      <c r="BF22" s="21" t="s">
        <v>4666</v>
      </c>
      <c r="BG22" s="12"/>
      <c r="BH22" s="41"/>
      <c r="BI22" s="12"/>
    </row>
    <row r="23" spans="1:61" s="3" customFormat="1" ht="20.399999999999999" x14ac:dyDescent="0.3">
      <c r="A23" s="25"/>
      <c r="B23" s="26" t="s">
        <v>273</v>
      </c>
      <c r="C23" s="600" t="s">
        <v>274</v>
      </c>
      <c r="D23" s="600"/>
      <c r="E23" s="600"/>
      <c r="F23" s="27" t="s">
        <v>67</v>
      </c>
      <c r="G23" s="22" t="s">
        <v>4667</v>
      </c>
      <c r="H23" s="30"/>
      <c r="I23" s="30"/>
      <c r="J23" s="19"/>
      <c r="K23" s="19"/>
      <c r="L23" s="19"/>
      <c r="M23" s="19"/>
      <c r="BD23" s="14"/>
      <c r="BE23" s="15"/>
      <c r="BF23" s="21"/>
      <c r="BG23" s="12" t="s">
        <v>274</v>
      </c>
      <c r="BH23" s="41"/>
      <c r="BI23" s="12"/>
    </row>
    <row r="24" spans="1:61" s="3" customFormat="1" ht="21.6" x14ac:dyDescent="0.3">
      <c r="A24" s="25"/>
      <c r="B24" s="26" t="s">
        <v>4668</v>
      </c>
      <c r="C24" s="600" t="s">
        <v>4669</v>
      </c>
      <c r="D24" s="600"/>
      <c r="E24" s="600"/>
      <c r="F24" s="27" t="s">
        <v>46</v>
      </c>
      <c r="G24" s="22" t="s">
        <v>4670</v>
      </c>
      <c r="H24" s="30"/>
      <c r="I24" s="30"/>
      <c r="J24" s="19"/>
      <c r="K24" s="19"/>
      <c r="L24" s="19"/>
      <c r="M24" s="19"/>
      <c r="BD24" s="14"/>
      <c r="BE24" s="15"/>
      <c r="BF24" s="21"/>
      <c r="BG24" s="12" t="s">
        <v>4669</v>
      </c>
      <c r="BH24" s="41"/>
      <c r="BI24" s="12"/>
    </row>
    <row r="25" spans="1:61" s="3" customFormat="1" ht="21.6" x14ac:dyDescent="0.3">
      <c r="A25" s="25"/>
      <c r="B25" s="26" t="s">
        <v>2171</v>
      </c>
      <c r="C25" s="600" t="s">
        <v>2172</v>
      </c>
      <c r="D25" s="600"/>
      <c r="E25" s="600"/>
      <c r="F25" s="27" t="s">
        <v>67</v>
      </c>
      <c r="G25" s="22" t="s">
        <v>4671</v>
      </c>
      <c r="H25" s="30"/>
      <c r="I25" s="30"/>
      <c r="J25" s="19"/>
      <c r="K25" s="19"/>
      <c r="L25" s="19"/>
      <c r="M25" s="19"/>
      <c r="BD25" s="14"/>
      <c r="BE25" s="15"/>
      <c r="BF25" s="21"/>
      <c r="BG25" s="12" t="s">
        <v>2172</v>
      </c>
      <c r="BH25" s="41"/>
      <c r="BI25" s="12"/>
    </row>
    <row r="26" spans="1:61" s="3" customFormat="1" ht="15" customHeight="1" x14ac:dyDescent="0.3">
      <c r="A26" s="603" t="s">
        <v>4672</v>
      </c>
      <c r="B26" s="604"/>
      <c r="C26" s="604"/>
      <c r="D26" s="604"/>
      <c r="E26" s="604"/>
      <c r="F26" s="604"/>
      <c r="G26" s="604"/>
      <c r="H26" s="455"/>
      <c r="I26" s="455"/>
      <c r="J26" s="267"/>
      <c r="K26" s="267"/>
      <c r="L26" s="267"/>
      <c r="M26" s="267"/>
      <c r="BD26" s="14"/>
      <c r="BE26" s="15" t="s">
        <v>4672</v>
      </c>
      <c r="BF26" s="21"/>
      <c r="BG26" s="12"/>
      <c r="BH26" s="41"/>
      <c r="BI26" s="12"/>
    </row>
    <row r="27" spans="1:61" s="3" customFormat="1" ht="14.4" x14ac:dyDescent="0.3">
      <c r="A27" s="16" t="s">
        <v>22</v>
      </c>
      <c r="B27" s="17" t="s">
        <v>148</v>
      </c>
      <c r="C27" s="568" t="s">
        <v>149</v>
      </c>
      <c r="D27" s="568"/>
      <c r="E27" s="568"/>
      <c r="F27" s="16" t="s">
        <v>122</v>
      </c>
      <c r="G27" s="18">
        <v>2E-3</v>
      </c>
      <c r="H27" s="30">
        <f t="shared" si="0"/>
        <v>179505</v>
      </c>
      <c r="I27" s="30">
        <f t="shared" si="1"/>
        <v>359.01</v>
      </c>
      <c r="J27" s="19">
        <v>430.81</v>
      </c>
      <c r="K27" s="19">
        <f t="shared" si="2"/>
        <v>891130</v>
      </c>
      <c r="L27" s="19">
        <f t="shared" si="3"/>
        <v>1782.26</v>
      </c>
      <c r="M27" s="19">
        <v>2138.71</v>
      </c>
      <c r="BD27" s="14"/>
      <c r="BE27" s="15"/>
      <c r="BF27" s="21" t="s">
        <v>149</v>
      </c>
      <c r="BG27" s="12"/>
      <c r="BH27" s="41"/>
      <c r="BI27" s="12"/>
    </row>
    <row r="28" spans="1:61" s="3" customFormat="1" ht="20.399999999999999" x14ac:dyDescent="0.3">
      <c r="A28" s="25"/>
      <c r="B28" s="26" t="s">
        <v>150</v>
      </c>
      <c r="C28" s="600" t="s">
        <v>151</v>
      </c>
      <c r="D28" s="600"/>
      <c r="E28" s="600"/>
      <c r="F28" s="27" t="s">
        <v>46</v>
      </c>
      <c r="G28" s="22" t="s">
        <v>4673</v>
      </c>
      <c r="H28" s="30"/>
      <c r="I28" s="30"/>
      <c r="J28" s="19"/>
      <c r="K28" s="19"/>
      <c r="L28" s="19"/>
      <c r="M28" s="19"/>
      <c r="BD28" s="14"/>
      <c r="BE28" s="15"/>
      <c r="BF28" s="21"/>
      <c r="BG28" s="12" t="s">
        <v>151</v>
      </c>
      <c r="BH28" s="41"/>
      <c r="BI28" s="12"/>
    </row>
    <row r="29" spans="1:61" s="3" customFormat="1" ht="20.399999999999999" x14ac:dyDescent="0.3">
      <c r="A29" s="25"/>
      <c r="B29" s="26" t="s">
        <v>152</v>
      </c>
      <c r="C29" s="600" t="s">
        <v>153</v>
      </c>
      <c r="D29" s="600"/>
      <c r="E29" s="600"/>
      <c r="F29" s="27" t="s">
        <v>154</v>
      </c>
      <c r="G29" s="22" t="s">
        <v>4674</v>
      </c>
      <c r="H29" s="30"/>
      <c r="I29" s="30"/>
      <c r="J29" s="19"/>
      <c r="K29" s="19"/>
      <c r="L29" s="19"/>
      <c r="M29" s="19"/>
      <c r="BD29" s="14"/>
      <c r="BE29" s="15"/>
      <c r="BF29" s="21"/>
      <c r="BG29" s="12" t="s">
        <v>153</v>
      </c>
      <c r="BH29" s="41"/>
      <c r="BI29" s="12"/>
    </row>
    <row r="30" spans="1:61" s="3" customFormat="1" ht="20.399999999999999" x14ac:dyDescent="0.3">
      <c r="A30" s="36" t="s">
        <v>139</v>
      </c>
      <c r="B30" s="37" t="s">
        <v>155</v>
      </c>
      <c r="C30" s="599" t="s">
        <v>156</v>
      </c>
      <c r="D30" s="599"/>
      <c r="E30" s="599"/>
      <c r="F30" s="38" t="s">
        <v>46</v>
      </c>
      <c r="G30" s="39" t="s">
        <v>4675</v>
      </c>
      <c r="H30" s="30"/>
      <c r="I30" s="30"/>
      <c r="J30" s="19"/>
      <c r="K30" s="19"/>
      <c r="L30" s="19"/>
      <c r="M30" s="19"/>
      <c r="BD30" s="14"/>
      <c r="BE30" s="15"/>
      <c r="BF30" s="21"/>
      <c r="BG30" s="12"/>
      <c r="BH30" s="41" t="s">
        <v>156</v>
      </c>
      <c r="BI30" s="12"/>
    </row>
    <row r="31" spans="1:61" s="3" customFormat="1" ht="20.399999999999999" x14ac:dyDescent="0.3">
      <c r="A31" s="25" t="s">
        <v>126</v>
      </c>
      <c r="B31" s="26" t="s">
        <v>4676</v>
      </c>
      <c r="C31" s="600" t="s">
        <v>4677</v>
      </c>
      <c r="D31" s="600"/>
      <c r="E31" s="600"/>
      <c r="F31" s="27" t="s">
        <v>46</v>
      </c>
      <c r="G31" s="22" t="s">
        <v>4675</v>
      </c>
      <c r="H31" s="30"/>
      <c r="I31" s="30"/>
      <c r="J31" s="19"/>
      <c r="K31" s="19"/>
      <c r="L31" s="19"/>
      <c r="M31" s="19"/>
      <c r="BD31" s="14"/>
      <c r="BE31" s="15"/>
      <c r="BF31" s="21"/>
      <c r="BG31" s="12"/>
      <c r="BH31" s="41"/>
      <c r="BI31" s="12" t="s">
        <v>4677</v>
      </c>
    </row>
    <row r="32" spans="1:61" s="3" customFormat="1" ht="15" customHeight="1" x14ac:dyDescent="0.3">
      <c r="A32" s="603" t="s">
        <v>4678</v>
      </c>
      <c r="B32" s="604"/>
      <c r="C32" s="604"/>
      <c r="D32" s="604"/>
      <c r="E32" s="604"/>
      <c r="F32" s="604"/>
      <c r="G32" s="604"/>
      <c r="H32" s="455"/>
      <c r="I32" s="455"/>
      <c r="J32" s="267"/>
      <c r="K32" s="267"/>
      <c r="L32" s="267"/>
      <c r="M32" s="267"/>
      <c r="BD32" s="14"/>
      <c r="BE32" s="15" t="s">
        <v>4678</v>
      </c>
      <c r="BF32" s="21"/>
      <c r="BG32" s="12"/>
      <c r="BH32" s="41"/>
      <c r="BI32" s="12"/>
    </row>
    <row r="33" spans="1:61" s="3" customFormat="1" ht="15" customHeight="1" x14ac:dyDescent="0.3">
      <c r="A33" s="603" t="s">
        <v>4679</v>
      </c>
      <c r="B33" s="604"/>
      <c r="C33" s="604"/>
      <c r="D33" s="604"/>
      <c r="E33" s="604"/>
      <c r="F33" s="604"/>
      <c r="G33" s="604"/>
      <c r="H33" s="455"/>
      <c r="I33" s="455"/>
      <c r="J33" s="267"/>
      <c r="K33" s="267"/>
      <c r="L33" s="267"/>
      <c r="M33" s="267"/>
      <c r="BD33" s="14"/>
      <c r="BE33" s="15" t="s">
        <v>4679</v>
      </c>
      <c r="BF33" s="21"/>
      <c r="BG33" s="12"/>
      <c r="BH33" s="41"/>
      <c r="BI33" s="12"/>
    </row>
    <row r="34" spans="1:61" s="3" customFormat="1" ht="21.6" x14ac:dyDescent="0.3">
      <c r="A34" s="16" t="s">
        <v>27</v>
      </c>
      <c r="B34" s="17" t="s">
        <v>4680</v>
      </c>
      <c r="C34" s="568" t="s">
        <v>4681</v>
      </c>
      <c r="D34" s="568"/>
      <c r="E34" s="568"/>
      <c r="F34" s="16" t="s">
        <v>67</v>
      </c>
      <c r="G34" s="18">
        <v>2.464</v>
      </c>
      <c r="H34" s="30">
        <f t="shared" si="0"/>
        <v>67268.7</v>
      </c>
      <c r="I34" s="30">
        <f t="shared" si="1"/>
        <v>165750.07999999999</v>
      </c>
      <c r="J34" s="19">
        <v>198900.09</v>
      </c>
      <c r="K34" s="19">
        <f t="shared" si="2"/>
        <v>243658.08</v>
      </c>
      <c r="L34" s="19">
        <f t="shared" si="3"/>
        <v>600373.5</v>
      </c>
      <c r="M34" s="19">
        <v>720448.2</v>
      </c>
      <c r="BD34" s="14"/>
      <c r="BE34" s="15"/>
      <c r="BF34" s="21" t="s">
        <v>4681</v>
      </c>
      <c r="BG34" s="12"/>
      <c r="BH34" s="41"/>
      <c r="BI34" s="12"/>
    </row>
    <row r="35" spans="1:61" s="3" customFormat="1" ht="20.399999999999999" x14ac:dyDescent="0.3">
      <c r="A35" s="25"/>
      <c r="B35" s="26" t="s">
        <v>273</v>
      </c>
      <c r="C35" s="600" t="s">
        <v>274</v>
      </c>
      <c r="D35" s="600"/>
      <c r="E35" s="600"/>
      <c r="F35" s="27" t="s">
        <v>67</v>
      </c>
      <c r="G35" s="22" t="s">
        <v>4682</v>
      </c>
      <c r="H35" s="30"/>
      <c r="I35" s="30"/>
      <c r="J35" s="19"/>
      <c r="K35" s="19"/>
      <c r="L35" s="19"/>
      <c r="M35" s="19"/>
      <c r="BD35" s="14"/>
      <c r="BE35" s="15"/>
      <c r="BF35" s="21"/>
      <c r="BG35" s="12" t="s">
        <v>274</v>
      </c>
      <c r="BH35" s="41"/>
      <c r="BI35" s="12"/>
    </row>
    <row r="36" spans="1:61" s="3" customFormat="1" ht="20.399999999999999" x14ac:dyDescent="0.3">
      <c r="A36" s="36" t="s">
        <v>75</v>
      </c>
      <c r="B36" s="37" t="s">
        <v>387</v>
      </c>
      <c r="C36" s="599" t="s">
        <v>388</v>
      </c>
      <c r="D36" s="599"/>
      <c r="E36" s="599"/>
      <c r="F36" s="38" t="s">
        <v>72</v>
      </c>
      <c r="G36" s="39" t="s">
        <v>33</v>
      </c>
      <c r="H36" s="30"/>
      <c r="I36" s="30"/>
      <c r="J36" s="19"/>
      <c r="K36" s="19"/>
      <c r="L36" s="19"/>
      <c r="M36" s="19"/>
      <c r="BD36" s="14"/>
      <c r="BE36" s="15"/>
      <c r="BF36" s="21"/>
      <c r="BG36" s="12"/>
      <c r="BH36" s="41" t="s">
        <v>388</v>
      </c>
      <c r="BI36" s="12"/>
    </row>
    <row r="37" spans="1:61" s="3" customFormat="1" ht="20.399999999999999" x14ac:dyDescent="0.3">
      <c r="A37" s="36" t="s">
        <v>139</v>
      </c>
      <c r="B37" s="37" t="s">
        <v>1678</v>
      </c>
      <c r="C37" s="599" t="s">
        <v>4683</v>
      </c>
      <c r="D37" s="599"/>
      <c r="E37" s="599"/>
      <c r="F37" s="38" t="s">
        <v>67</v>
      </c>
      <c r="G37" s="39" t="s">
        <v>4684</v>
      </c>
      <c r="H37" s="30"/>
      <c r="I37" s="30"/>
      <c r="J37" s="19"/>
      <c r="K37" s="19"/>
      <c r="L37" s="19"/>
      <c r="M37" s="19"/>
      <c r="BD37" s="14"/>
      <c r="BE37" s="15"/>
      <c r="BF37" s="21"/>
      <c r="BG37" s="12"/>
      <c r="BH37" s="41" t="s">
        <v>4683</v>
      </c>
      <c r="BI37" s="12"/>
    </row>
    <row r="38" spans="1:61" s="3" customFormat="1" ht="21.6" x14ac:dyDescent="0.3">
      <c r="A38" s="25" t="s">
        <v>126</v>
      </c>
      <c r="B38" s="26" t="s">
        <v>4685</v>
      </c>
      <c r="C38" s="600" t="s">
        <v>4686</v>
      </c>
      <c r="D38" s="600"/>
      <c r="E38" s="600"/>
      <c r="F38" s="27" t="s">
        <v>67</v>
      </c>
      <c r="G38" s="22" t="s">
        <v>4684</v>
      </c>
      <c r="H38" s="30"/>
      <c r="I38" s="30"/>
      <c r="J38" s="19"/>
      <c r="K38" s="19"/>
      <c r="L38" s="19"/>
      <c r="M38" s="19"/>
      <c r="BD38" s="14"/>
      <c r="BE38" s="15"/>
      <c r="BF38" s="21"/>
      <c r="BG38" s="12"/>
      <c r="BH38" s="41"/>
      <c r="BI38" s="12" t="s">
        <v>4686</v>
      </c>
    </row>
    <row r="39" spans="1:61" s="3" customFormat="1" ht="21.6" x14ac:dyDescent="0.3">
      <c r="A39" s="16" t="s">
        <v>35</v>
      </c>
      <c r="B39" s="17" t="s">
        <v>4687</v>
      </c>
      <c r="C39" s="568" t="s">
        <v>4688</v>
      </c>
      <c r="D39" s="568"/>
      <c r="E39" s="568"/>
      <c r="F39" s="16" t="s">
        <v>67</v>
      </c>
      <c r="G39" s="43">
        <v>11.3622081</v>
      </c>
      <c r="H39" s="30">
        <f t="shared" si="0"/>
        <v>49216.77</v>
      </c>
      <c r="I39" s="30">
        <f t="shared" si="1"/>
        <v>559211.17000000004</v>
      </c>
      <c r="J39" s="19">
        <v>671053.4</v>
      </c>
      <c r="K39" s="19">
        <f t="shared" si="2"/>
        <v>236947.26</v>
      </c>
      <c r="L39" s="19">
        <f t="shared" si="3"/>
        <v>2692244.05</v>
      </c>
      <c r="M39" s="19">
        <v>3230692.86</v>
      </c>
      <c r="BD39" s="14"/>
      <c r="BE39" s="15"/>
      <c r="BF39" s="21" t="s">
        <v>4688</v>
      </c>
      <c r="BG39" s="12"/>
      <c r="BH39" s="41"/>
      <c r="BI39" s="12"/>
    </row>
    <row r="40" spans="1:61" s="3" customFormat="1" ht="20.399999999999999" x14ac:dyDescent="0.3">
      <c r="A40" s="25"/>
      <c r="B40" s="26" t="s">
        <v>273</v>
      </c>
      <c r="C40" s="600" t="s">
        <v>274</v>
      </c>
      <c r="D40" s="600"/>
      <c r="E40" s="600"/>
      <c r="F40" s="27" t="s">
        <v>67</v>
      </c>
      <c r="G40" s="22" t="s">
        <v>4689</v>
      </c>
      <c r="H40" s="30"/>
      <c r="I40" s="30"/>
      <c r="J40" s="19"/>
      <c r="K40" s="19"/>
      <c r="L40" s="19"/>
      <c r="M40" s="19"/>
      <c r="BD40" s="14"/>
      <c r="BE40" s="15"/>
      <c r="BF40" s="21"/>
      <c r="BG40" s="12" t="s">
        <v>274</v>
      </c>
      <c r="BH40" s="41"/>
      <c r="BI40" s="12"/>
    </row>
    <row r="41" spans="1:61" s="3" customFormat="1" ht="20.399999999999999" x14ac:dyDescent="0.3">
      <c r="A41" s="36" t="s">
        <v>75</v>
      </c>
      <c r="B41" s="37" t="s">
        <v>387</v>
      </c>
      <c r="C41" s="599" t="s">
        <v>388</v>
      </c>
      <c r="D41" s="599"/>
      <c r="E41" s="599"/>
      <c r="F41" s="38" t="s">
        <v>72</v>
      </c>
      <c r="G41" s="39" t="s">
        <v>33</v>
      </c>
      <c r="H41" s="30"/>
      <c r="I41" s="30"/>
      <c r="J41" s="19"/>
      <c r="K41" s="19"/>
      <c r="L41" s="19"/>
      <c r="M41" s="19"/>
      <c r="BD41" s="14"/>
      <c r="BE41" s="15"/>
      <c r="BF41" s="21"/>
      <c r="BG41" s="12"/>
      <c r="BH41" s="41" t="s">
        <v>388</v>
      </c>
      <c r="BI41" s="12"/>
    </row>
    <row r="42" spans="1:61" s="3" customFormat="1" ht="20.399999999999999" x14ac:dyDescent="0.3">
      <c r="A42" s="36" t="s">
        <v>139</v>
      </c>
      <c r="B42" s="37" t="s">
        <v>1678</v>
      </c>
      <c r="C42" s="599" t="s">
        <v>4683</v>
      </c>
      <c r="D42" s="599"/>
      <c r="E42" s="599"/>
      <c r="F42" s="38" t="s">
        <v>67</v>
      </c>
      <c r="G42" s="39" t="s">
        <v>4690</v>
      </c>
      <c r="H42" s="30"/>
      <c r="I42" s="30"/>
      <c r="J42" s="19"/>
      <c r="K42" s="19"/>
      <c r="L42" s="19"/>
      <c r="M42" s="19"/>
      <c r="BD42" s="14"/>
      <c r="BE42" s="15"/>
      <c r="BF42" s="21"/>
      <c r="BG42" s="12"/>
      <c r="BH42" s="41" t="s">
        <v>4683</v>
      </c>
      <c r="BI42" s="12"/>
    </row>
    <row r="43" spans="1:61" s="3" customFormat="1" ht="21.6" x14ac:dyDescent="0.3">
      <c r="A43" s="25" t="s">
        <v>126</v>
      </c>
      <c r="B43" s="26" t="s">
        <v>4685</v>
      </c>
      <c r="C43" s="600" t="s">
        <v>4686</v>
      </c>
      <c r="D43" s="600"/>
      <c r="E43" s="600"/>
      <c r="F43" s="27" t="s">
        <v>67</v>
      </c>
      <c r="G43" s="22" t="s">
        <v>4691</v>
      </c>
      <c r="H43" s="30"/>
      <c r="I43" s="30"/>
      <c r="J43" s="19"/>
      <c r="K43" s="19"/>
      <c r="L43" s="19"/>
      <c r="M43" s="19"/>
      <c r="BD43" s="14"/>
      <c r="BE43" s="15"/>
      <c r="BF43" s="21"/>
      <c r="BG43" s="12"/>
      <c r="BH43" s="41"/>
      <c r="BI43" s="12" t="s">
        <v>4686</v>
      </c>
    </row>
    <row r="44" spans="1:61" s="3" customFormat="1" ht="21.6" x14ac:dyDescent="0.3">
      <c r="A44" s="25" t="s">
        <v>126</v>
      </c>
      <c r="B44" s="26" t="s">
        <v>4692</v>
      </c>
      <c r="C44" s="600" t="s">
        <v>4693</v>
      </c>
      <c r="D44" s="600"/>
      <c r="E44" s="600"/>
      <c r="F44" s="27" t="s">
        <v>67</v>
      </c>
      <c r="G44" s="22" t="s">
        <v>4694</v>
      </c>
      <c r="H44" s="30"/>
      <c r="I44" s="30"/>
      <c r="J44" s="19"/>
      <c r="K44" s="19"/>
      <c r="L44" s="19"/>
      <c r="M44" s="19"/>
      <c r="BD44" s="14"/>
      <c r="BE44" s="15"/>
      <c r="BF44" s="21"/>
      <c r="BG44" s="12"/>
      <c r="BH44" s="41"/>
      <c r="BI44" s="12" t="s">
        <v>4693</v>
      </c>
    </row>
    <row r="45" spans="1:61" s="3" customFormat="1" ht="31.8" x14ac:dyDescent="0.3">
      <c r="A45" s="25" t="s">
        <v>126</v>
      </c>
      <c r="B45" s="26" t="s">
        <v>4695</v>
      </c>
      <c r="C45" s="600" t="s">
        <v>4696</v>
      </c>
      <c r="D45" s="600"/>
      <c r="E45" s="600"/>
      <c r="F45" s="27" t="s">
        <v>67</v>
      </c>
      <c r="G45" s="22" t="s">
        <v>4697</v>
      </c>
      <c r="H45" s="30"/>
      <c r="I45" s="30"/>
      <c r="J45" s="19"/>
      <c r="K45" s="19"/>
      <c r="L45" s="19"/>
      <c r="M45" s="19"/>
      <c r="BD45" s="14"/>
      <c r="BE45" s="15"/>
      <c r="BF45" s="21"/>
      <c r="BG45" s="12"/>
      <c r="BH45" s="41"/>
      <c r="BI45" s="12" t="s">
        <v>4696</v>
      </c>
    </row>
    <row r="46" spans="1:61" s="3" customFormat="1" ht="21.6" x14ac:dyDescent="0.3">
      <c r="A46" s="25" t="s">
        <v>126</v>
      </c>
      <c r="B46" s="26" t="s">
        <v>4698</v>
      </c>
      <c r="C46" s="600" t="s">
        <v>4699</v>
      </c>
      <c r="D46" s="600"/>
      <c r="E46" s="600"/>
      <c r="F46" s="27" t="s">
        <v>72</v>
      </c>
      <c r="G46" s="22" t="s">
        <v>4700</v>
      </c>
      <c r="H46" s="30"/>
      <c r="I46" s="30"/>
      <c r="J46" s="19"/>
      <c r="K46" s="19"/>
      <c r="L46" s="19"/>
      <c r="M46" s="19"/>
      <c r="BD46" s="14"/>
      <c r="BE46" s="15"/>
      <c r="BF46" s="21"/>
      <c r="BG46" s="12"/>
      <c r="BH46" s="41"/>
      <c r="BI46" s="12" t="s">
        <v>4699</v>
      </c>
    </row>
    <row r="47" spans="1:61" s="3" customFormat="1" ht="21.6" x14ac:dyDescent="0.3">
      <c r="A47" s="25" t="s">
        <v>126</v>
      </c>
      <c r="B47" s="26" t="s">
        <v>4701</v>
      </c>
      <c r="C47" s="600" t="s">
        <v>4702</v>
      </c>
      <c r="D47" s="600"/>
      <c r="E47" s="600"/>
      <c r="F47" s="27" t="s">
        <v>67</v>
      </c>
      <c r="G47" s="22" t="s">
        <v>4703</v>
      </c>
      <c r="H47" s="30"/>
      <c r="I47" s="30"/>
      <c r="J47" s="19"/>
      <c r="K47" s="19"/>
      <c r="L47" s="19"/>
      <c r="M47" s="19"/>
      <c r="BD47" s="14"/>
      <c r="BE47" s="15"/>
      <c r="BF47" s="21"/>
      <c r="BG47" s="12"/>
      <c r="BH47" s="41"/>
      <c r="BI47" s="12" t="s">
        <v>4702</v>
      </c>
    </row>
    <row r="48" spans="1:61" s="3" customFormat="1" ht="20.399999999999999" x14ac:dyDescent="0.3">
      <c r="A48" s="25" t="s">
        <v>126</v>
      </c>
      <c r="B48" s="26" t="s">
        <v>4704</v>
      </c>
      <c r="C48" s="600" t="s">
        <v>4705</v>
      </c>
      <c r="D48" s="600"/>
      <c r="E48" s="600"/>
      <c r="F48" s="27" t="s">
        <v>72</v>
      </c>
      <c r="G48" s="22" t="s">
        <v>4706</v>
      </c>
      <c r="H48" s="30"/>
      <c r="I48" s="30"/>
      <c r="J48" s="19"/>
      <c r="K48" s="19"/>
      <c r="L48" s="19"/>
      <c r="M48" s="19"/>
      <c r="BD48" s="14"/>
      <c r="BE48" s="15"/>
      <c r="BF48" s="21"/>
      <c r="BG48" s="12"/>
      <c r="BH48" s="41"/>
      <c r="BI48" s="12" t="s">
        <v>4705</v>
      </c>
    </row>
    <row r="49" spans="1:61" s="3" customFormat="1" ht="15" customHeight="1" x14ac:dyDescent="0.3">
      <c r="A49" s="601" t="s">
        <v>4707</v>
      </c>
      <c r="B49" s="602"/>
      <c r="C49" s="602"/>
      <c r="D49" s="602"/>
      <c r="E49" s="602"/>
      <c r="F49" s="602"/>
      <c r="G49" s="602"/>
      <c r="H49" s="454"/>
      <c r="I49" s="454"/>
      <c r="J49" s="102"/>
      <c r="K49" s="102"/>
      <c r="L49" s="102"/>
      <c r="M49" s="102"/>
      <c r="BD49" s="14" t="s">
        <v>4707</v>
      </c>
      <c r="BE49" s="15"/>
      <c r="BF49" s="21"/>
      <c r="BG49" s="12"/>
      <c r="BH49" s="41"/>
      <c r="BI49" s="12"/>
    </row>
    <row r="50" spans="1:61" s="3" customFormat="1" ht="15" customHeight="1" x14ac:dyDescent="0.3">
      <c r="A50" s="603" t="s">
        <v>4651</v>
      </c>
      <c r="B50" s="604"/>
      <c r="C50" s="604"/>
      <c r="D50" s="604"/>
      <c r="E50" s="604"/>
      <c r="F50" s="604"/>
      <c r="G50" s="604"/>
      <c r="H50" s="455"/>
      <c r="I50" s="455"/>
      <c r="J50" s="267"/>
      <c r="K50" s="267"/>
      <c r="L50" s="267"/>
      <c r="M50" s="267"/>
      <c r="BD50" s="14"/>
      <c r="BE50" s="15" t="s">
        <v>4651</v>
      </c>
      <c r="BF50" s="21"/>
      <c r="BG50" s="12"/>
      <c r="BH50" s="41"/>
      <c r="BI50" s="12"/>
    </row>
    <row r="51" spans="1:61" s="3" customFormat="1" ht="15" customHeight="1" x14ac:dyDescent="0.3">
      <c r="A51" s="603" t="s">
        <v>4652</v>
      </c>
      <c r="B51" s="604"/>
      <c r="C51" s="604"/>
      <c r="D51" s="604"/>
      <c r="E51" s="604"/>
      <c r="F51" s="604"/>
      <c r="G51" s="604"/>
      <c r="H51" s="455"/>
      <c r="I51" s="455"/>
      <c r="J51" s="267"/>
      <c r="K51" s="267"/>
      <c r="L51" s="267"/>
      <c r="M51" s="267"/>
      <c r="BD51" s="14"/>
      <c r="BE51" s="15" t="s">
        <v>4652</v>
      </c>
      <c r="BF51" s="21"/>
      <c r="BG51" s="12"/>
      <c r="BH51" s="41"/>
      <c r="BI51" s="12"/>
    </row>
    <row r="52" spans="1:61" s="3" customFormat="1" ht="31.8" x14ac:dyDescent="0.3">
      <c r="A52" s="16" t="s">
        <v>40</v>
      </c>
      <c r="B52" s="17" t="s">
        <v>4653</v>
      </c>
      <c r="C52" s="568" t="s">
        <v>4654</v>
      </c>
      <c r="D52" s="568"/>
      <c r="E52" s="568"/>
      <c r="F52" s="16" t="s">
        <v>46</v>
      </c>
      <c r="G52" s="30">
        <v>3.28</v>
      </c>
      <c r="H52" s="30">
        <f t="shared" si="0"/>
        <v>16630.060000000001</v>
      </c>
      <c r="I52" s="30">
        <f t="shared" si="1"/>
        <v>54546.59</v>
      </c>
      <c r="J52" s="19">
        <v>65455.91</v>
      </c>
      <c r="K52" s="19">
        <f t="shared" si="2"/>
        <v>93668.52</v>
      </c>
      <c r="L52" s="19">
        <f t="shared" si="3"/>
        <v>307232.76</v>
      </c>
      <c r="M52" s="19">
        <v>368679.31</v>
      </c>
      <c r="BD52" s="14"/>
      <c r="BE52" s="15"/>
      <c r="BF52" s="21" t="s">
        <v>4654</v>
      </c>
      <c r="BG52" s="12"/>
      <c r="BH52" s="41"/>
      <c r="BI52" s="12"/>
    </row>
    <row r="53" spans="1:61" s="3" customFormat="1" ht="20.399999999999999" x14ac:dyDescent="0.3">
      <c r="A53" s="25"/>
      <c r="B53" s="26" t="s">
        <v>387</v>
      </c>
      <c r="C53" s="600" t="s">
        <v>388</v>
      </c>
      <c r="D53" s="600"/>
      <c r="E53" s="600"/>
      <c r="F53" s="27" t="s">
        <v>72</v>
      </c>
      <c r="G53" s="22" t="s">
        <v>4655</v>
      </c>
      <c r="H53" s="30"/>
      <c r="I53" s="30"/>
      <c r="J53" s="19"/>
      <c r="K53" s="19"/>
      <c r="L53" s="19"/>
      <c r="M53" s="19"/>
      <c r="BD53" s="14"/>
      <c r="BE53" s="15"/>
      <c r="BF53" s="21"/>
      <c r="BG53" s="12" t="s">
        <v>388</v>
      </c>
      <c r="BH53" s="41"/>
      <c r="BI53" s="12"/>
    </row>
    <row r="54" spans="1:61" s="3" customFormat="1" ht="20.399999999999999" x14ac:dyDescent="0.3">
      <c r="A54" s="36" t="s">
        <v>139</v>
      </c>
      <c r="B54" s="37" t="s">
        <v>826</v>
      </c>
      <c r="C54" s="599" t="s">
        <v>4656</v>
      </c>
      <c r="D54" s="599"/>
      <c r="E54" s="599"/>
      <c r="F54" s="38" t="s">
        <v>46</v>
      </c>
      <c r="G54" s="39" t="s">
        <v>4657</v>
      </c>
      <c r="H54" s="30"/>
      <c r="I54" s="30"/>
      <c r="J54" s="19"/>
      <c r="K54" s="19"/>
      <c r="L54" s="19"/>
      <c r="M54" s="19"/>
      <c r="BD54" s="14"/>
      <c r="BE54" s="15"/>
      <c r="BF54" s="21"/>
      <c r="BG54" s="12"/>
      <c r="BH54" s="41" t="s">
        <v>4656</v>
      </c>
      <c r="BI54" s="12"/>
    </row>
    <row r="55" spans="1:61" s="3" customFormat="1" ht="62.4" x14ac:dyDescent="0.3">
      <c r="A55" s="25"/>
      <c r="B55" s="26" t="s">
        <v>829</v>
      </c>
      <c r="C55" s="600" t="s">
        <v>830</v>
      </c>
      <c r="D55" s="600"/>
      <c r="E55" s="600"/>
      <c r="F55" s="27" t="s">
        <v>67</v>
      </c>
      <c r="G55" s="22" t="s">
        <v>4658</v>
      </c>
      <c r="H55" s="30"/>
      <c r="I55" s="30"/>
      <c r="J55" s="19"/>
      <c r="K55" s="19"/>
      <c r="L55" s="19"/>
      <c r="M55" s="19"/>
      <c r="BD55" s="14"/>
      <c r="BE55" s="15"/>
      <c r="BF55" s="21"/>
      <c r="BG55" s="12" t="s">
        <v>830</v>
      </c>
      <c r="BH55" s="41"/>
      <c r="BI55" s="12"/>
    </row>
    <row r="56" spans="1:61" s="3" customFormat="1" ht="20.399999999999999" x14ac:dyDescent="0.3">
      <c r="A56" s="25"/>
      <c r="B56" s="26" t="s">
        <v>832</v>
      </c>
      <c r="C56" s="600" t="s">
        <v>833</v>
      </c>
      <c r="D56" s="600"/>
      <c r="E56" s="600"/>
      <c r="F56" s="27" t="s">
        <v>46</v>
      </c>
      <c r="G56" s="22" t="s">
        <v>4659</v>
      </c>
      <c r="H56" s="30"/>
      <c r="I56" s="30"/>
      <c r="J56" s="19"/>
      <c r="K56" s="19"/>
      <c r="L56" s="19"/>
      <c r="M56" s="19"/>
      <c r="BD56" s="14"/>
      <c r="BE56" s="15"/>
      <c r="BF56" s="21"/>
      <c r="BG56" s="12" t="s">
        <v>833</v>
      </c>
      <c r="BH56" s="41"/>
      <c r="BI56" s="12"/>
    </row>
    <row r="57" spans="1:61" s="3" customFormat="1" ht="21.6" x14ac:dyDescent="0.3">
      <c r="A57" s="25"/>
      <c r="B57" s="26" t="s">
        <v>835</v>
      </c>
      <c r="C57" s="600" t="s">
        <v>836</v>
      </c>
      <c r="D57" s="600"/>
      <c r="E57" s="600"/>
      <c r="F57" s="27" t="s">
        <v>72</v>
      </c>
      <c r="G57" s="22" t="s">
        <v>4660</v>
      </c>
      <c r="H57" s="30"/>
      <c r="I57" s="30"/>
      <c r="J57" s="19"/>
      <c r="K57" s="19"/>
      <c r="L57" s="19"/>
      <c r="M57" s="19"/>
      <c r="BD57" s="14"/>
      <c r="BE57" s="15"/>
      <c r="BF57" s="21"/>
      <c r="BG57" s="12" t="s">
        <v>836</v>
      </c>
      <c r="BH57" s="41"/>
      <c r="BI57" s="12"/>
    </row>
    <row r="58" spans="1:61" s="3" customFormat="1" ht="52.2" x14ac:dyDescent="0.3">
      <c r="A58" s="25" t="s">
        <v>126</v>
      </c>
      <c r="B58" s="26" t="s">
        <v>4661</v>
      </c>
      <c r="C58" s="600" t="s">
        <v>4662</v>
      </c>
      <c r="D58" s="600"/>
      <c r="E58" s="600"/>
      <c r="F58" s="27" t="s">
        <v>38</v>
      </c>
      <c r="G58" s="22" t="s">
        <v>4663</v>
      </c>
      <c r="H58" s="30"/>
      <c r="I58" s="30"/>
      <c r="J58" s="19"/>
      <c r="K58" s="19"/>
      <c r="L58" s="19"/>
      <c r="M58" s="19"/>
      <c r="BD58" s="14"/>
      <c r="BE58" s="15"/>
      <c r="BF58" s="21"/>
      <c r="BG58" s="12"/>
      <c r="BH58" s="41"/>
      <c r="BI58" s="12" t="s">
        <v>4662</v>
      </c>
    </row>
    <row r="59" spans="1:61" s="3" customFormat="1" ht="15" customHeight="1" x14ac:dyDescent="0.3">
      <c r="A59" s="603" t="s">
        <v>4664</v>
      </c>
      <c r="B59" s="604"/>
      <c r="C59" s="604"/>
      <c r="D59" s="604"/>
      <c r="E59" s="604"/>
      <c r="F59" s="604"/>
      <c r="G59" s="604"/>
      <c r="H59" s="455"/>
      <c r="I59" s="455"/>
      <c r="J59" s="267"/>
      <c r="K59" s="267"/>
      <c r="L59" s="267"/>
      <c r="M59" s="267"/>
      <c r="BD59" s="14"/>
      <c r="BE59" s="15" t="s">
        <v>4664</v>
      </c>
      <c r="BF59" s="21"/>
      <c r="BG59" s="12"/>
      <c r="BH59" s="41"/>
      <c r="BI59" s="12"/>
    </row>
    <row r="60" spans="1:61" s="3" customFormat="1" ht="31.8" x14ac:dyDescent="0.3">
      <c r="A60" s="16" t="s">
        <v>47</v>
      </c>
      <c r="B60" s="17" t="s">
        <v>4665</v>
      </c>
      <c r="C60" s="568" t="s">
        <v>4666</v>
      </c>
      <c r="D60" s="568"/>
      <c r="E60" s="568"/>
      <c r="F60" s="16" t="s">
        <v>122</v>
      </c>
      <c r="G60" s="30">
        <v>0.03</v>
      </c>
      <c r="H60" s="30">
        <f t="shared" si="0"/>
        <v>2426873</v>
      </c>
      <c r="I60" s="30">
        <f t="shared" si="1"/>
        <v>72806.19</v>
      </c>
      <c r="J60" s="19">
        <v>87367.43</v>
      </c>
      <c r="K60" s="19">
        <f t="shared" si="2"/>
        <v>3609721</v>
      </c>
      <c r="L60" s="19">
        <f t="shared" si="3"/>
        <v>108291.63</v>
      </c>
      <c r="M60" s="19">
        <v>129949.95</v>
      </c>
      <c r="BD60" s="14"/>
      <c r="BE60" s="15"/>
      <c r="BF60" s="21" t="s">
        <v>4666</v>
      </c>
      <c r="BG60" s="12"/>
      <c r="BH60" s="41"/>
      <c r="BI60" s="12"/>
    </row>
    <row r="61" spans="1:61" s="3" customFormat="1" ht="20.399999999999999" x14ac:dyDescent="0.3">
      <c r="A61" s="25"/>
      <c r="B61" s="26" t="s">
        <v>273</v>
      </c>
      <c r="C61" s="600" t="s">
        <v>274</v>
      </c>
      <c r="D61" s="600"/>
      <c r="E61" s="600"/>
      <c r="F61" s="27" t="s">
        <v>67</v>
      </c>
      <c r="G61" s="22" t="s">
        <v>4667</v>
      </c>
      <c r="H61" s="30"/>
      <c r="I61" s="30"/>
      <c r="J61" s="19"/>
      <c r="K61" s="19"/>
      <c r="L61" s="19"/>
      <c r="M61" s="19"/>
      <c r="BD61" s="14"/>
      <c r="BE61" s="15"/>
      <c r="BF61" s="21"/>
      <c r="BG61" s="12" t="s">
        <v>274</v>
      </c>
      <c r="BH61" s="41"/>
      <c r="BI61" s="12"/>
    </row>
    <row r="62" spans="1:61" s="3" customFormat="1" ht="21.6" x14ac:dyDescent="0.3">
      <c r="A62" s="25"/>
      <c r="B62" s="26" t="s">
        <v>4668</v>
      </c>
      <c r="C62" s="600" t="s">
        <v>4669</v>
      </c>
      <c r="D62" s="600"/>
      <c r="E62" s="600"/>
      <c r="F62" s="27" t="s">
        <v>46</v>
      </c>
      <c r="G62" s="22" t="s">
        <v>4670</v>
      </c>
      <c r="H62" s="30"/>
      <c r="I62" s="30"/>
      <c r="J62" s="19"/>
      <c r="K62" s="19"/>
      <c r="L62" s="19"/>
      <c r="M62" s="19"/>
      <c r="BD62" s="14"/>
      <c r="BE62" s="15"/>
      <c r="BF62" s="21"/>
      <c r="BG62" s="12" t="s">
        <v>4669</v>
      </c>
      <c r="BH62" s="41"/>
      <c r="BI62" s="12"/>
    </row>
    <row r="63" spans="1:61" s="3" customFormat="1" ht="21.6" x14ac:dyDescent="0.3">
      <c r="A63" s="25"/>
      <c r="B63" s="26" t="s">
        <v>2171</v>
      </c>
      <c r="C63" s="600" t="s">
        <v>2172</v>
      </c>
      <c r="D63" s="600"/>
      <c r="E63" s="600"/>
      <c r="F63" s="27" t="s">
        <v>67</v>
      </c>
      <c r="G63" s="22" t="s">
        <v>4671</v>
      </c>
      <c r="H63" s="30"/>
      <c r="I63" s="30"/>
      <c r="J63" s="19"/>
      <c r="K63" s="19"/>
      <c r="L63" s="19"/>
      <c r="M63" s="19"/>
      <c r="BD63" s="14"/>
      <c r="BE63" s="15"/>
      <c r="BF63" s="21"/>
      <c r="BG63" s="12" t="s">
        <v>2172</v>
      </c>
      <c r="BH63" s="41"/>
      <c r="BI63" s="12"/>
    </row>
    <row r="64" spans="1:61" s="3" customFormat="1" ht="15" customHeight="1" x14ac:dyDescent="0.3">
      <c r="A64" s="603" t="s">
        <v>4672</v>
      </c>
      <c r="B64" s="604"/>
      <c r="C64" s="604"/>
      <c r="D64" s="604"/>
      <c r="E64" s="604"/>
      <c r="F64" s="604"/>
      <c r="G64" s="604"/>
      <c r="H64" s="455"/>
      <c r="I64" s="455"/>
      <c r="J64" s="267"/>
      <c r="K64" s="267"/>
      <c r="L64" s="267"/>
      <c r="M64" s="267"/>
      <c r="BD64" s="14"/>
      <c r="BE64" s="15" t="s">
        <v>4672</v>
      </c>
      <c r="BF64" s="21"/>
      <c r="BG64" s="12"/>
      <c r="BH64" s="41"/>
      <c r="BI64" s="12"/>
    </row>
    <row r="65" spans="1:61" s="3" customFormat="1" ht="14.4" x14ac:dyDescent="0.3">
      <c r="A65" s="16" t="s">
        <v>52</v>
      </c>
      <c r="B65" s="17" t="s">
        <v>148</v>
      </c>
      <c r="C65" s="568" t="s">
        <v>149</v>
      </c>
      <c r="D65" s="568"/>
      <c r="E65" s="568"/>
      <c r="F65" s="16" t="s">
        <v>122</v>
      </c>
      <c r="G65" s="18">
        <v>2E-3</v>
      </c>
      <c r="H65" s="30">
        <f t="shared" si="0"/>
        <v>179505</v>
      </c>
      <c r="I65" s="30">
        <f t="shared" si="1"/>
        <v>359.01</v>
      </c>
      <c r="J65" s="19">
        <v>430.81</v>
      </c>
      <c r="K65" s="19">
        <f t="shared" si="2"/>
        <v>891130</v>
      </c>
      <c r="L65" s="19">
        <f t="shared" si="3"/>
        <v>1782.26</v>
      </c>
      <c r="M65" s="19">
        <v>2138.71</v>
      </c>
      <c r="BD65" s="14"/>
      <c r="BE65" s="15"/>
      <c r="BF65" s="21" t="s">
        <v>149</v>
      </c>
      <c r="BG65" s="12"/>
      <c r="BH65" s="41"/>
      <c r="BI65" s="12"/>
    </row>
    <row r="66" spans="1:61" s="3" customFormat="1" ht="20.399999999999999" x14ac:dyDescent="0.3">
      <c r="A66" s="25"/>
      <c r="B66" s="26" t="s">
        <v>150</v>
      </c>
      <c r="C66" s="600" t="s">
        <v>151</v>
      </c>
      <c r="D66" s="600"/>
      <c r="E66" s="600"/>
      <c r="F66" s="27" t="s">
        <v>46</v>
      </c>
      <c r="G66" s="22" t="s">
        <v>4673</v>
      </c>
      <c r="H66" s="30"/>
      <c r="I66" s="30"/>
      <c r="J66" s="19"/>
      <c r="K66" s="19"/>
      <c r="L66" s="19"/>
      <c r="M66" s="19"/>
      <c r="BD66" s="14"/>
      <c r="BE66" s="15"/>
      <c r="BF66" s="21"/>
      <c r="BG66" s="12" t="s">
        <v>151</v>
      </c>
      <c r="BH66" s="41"/>
      <c r="BI66" s="12"/>
    </row>
    <row r="67" spans="1:61" s="3" customFormat="1" ht="20.399999999999999" x14ac:dyDescent="0.3">
      <c r="A67" s="25"/>
      <c r="B67" s="26" t="s">
        <v>152</v>
      </c>
      <c r="C67" s="600" t="s">
        <v>153</v>
      </c>
      <c r="D67" s="600"/>
      <c r="E67" s="600"/>
      <c r="F67" s="27" t="s">
        <v>154</v>
      </c>
      <c r="G67" s="22" t="s">
        <v>4674</v>
      </c>
      <c r="H67" s="30"/>
      <c r="I67" s="30"/>
      <c r="J67" s="19"/>
      <c r="K67" s="19"/>
      <c r="L67" s="19"/>
      <c r="M67" s="19"/>
      <c r="BD67" s="14"/>
      <c r="BE67" s="15"/>
      <c r="BF67" s="21"/>
      <c r="BG67" s="12" t="s">
        <v>153</v>
      </c>
      <c r="BH67" s="41"/>
      <c r="BI67" s="12"/>
    </row>
    <row r="68" spans="1:61" s="3" customFormat="1" ht="20.399999999999999" x14ac:dyDescent="0.3">
      <c r="A68" s="36" t="s">
        <v>139</v>
      </c>
      <c r="B68" s="37" t="s">
        <v>155</v>
      </c>
      <c r="C68" s="599" t="s">
        <v>156</v>
      </c>
      <c r="D68" s="599"/>
      <c r="E68" s="599"/>
      <c r="F68" s="38" t="s">
        <v>46</v>
      </c>
      <c r="G68" s="39" t="s">
        <v>4675</v>
      </c>
      <c r="H68" s="30"/>
      <c r="I68" s="30"/>
      <c r="J68" s="19"/>
      <c r="K68" s="19"/>
      <c r="L68" s="19"/>
      <c r="M68" s="19"/>
      <c r="BD68" s="14"/>
      <c r="BE68" s="15"/>
      <c r="BF68" s="21"/>
      <c r="BG68" s="12"/>
      <c r="BH68" s="41" t="s">
        <v>156</v>
      </c>
      <c r="BI68" s="12"/>
    </row>
    <row r="69" spans="1:61" s="3" customFormat="1" ht="20.399999999999999" x14ac:dyDescent="0.3">
      <c r="A69" s="25" t="s">
        <v>126</v>
      </c>
      <c r="B69" s="26" t="s">
        <v>4676</v>
      </c>
      <c r="C69" s="600" t="s">
        <v>4677</v>
      </c>
      <c r="D69" s="600"/>
      <c r="E69" s="600"/>
      <c r="F69" s="27" t="s">
        <v>46</v>
      </c>
      <c r="G69" s="22" t="s">
        <v>4675</v>
      </c>
      <c r="H69" s="30"/>
      <c r="I69" s="30"/>
      <c r="J69" s="19"/>
      <c r="K69" s="19"/>
      <c r="L69" s="19"/>
      <c r="M69" s="19"/>
      <c r="BD69" s="14"/>
      <c r="BE69" s="15"/>
      <c r="BF69" s="21"/>
      <c r="BG69" s="12"/>
      <c r="BH69" s="41"/>
      <c r="BI69" s="12" t="s">
        <v>4677</v>
      </c>
    </row>
    <row r="70" spans="1:61" s="3" customFormat="1" ht="15" customHeight="1" x14ac:dyDescent="0.3">
      <c r="A70" s="603" t="s">
        <v>4678</v>
      </c>
      <c r="B70" s="604"/>
      <c r="C70" s="604"/>
      <c r="D70" s="604"/>
      <c r="E70" s="604"/>
      <c r="F70" s="604"/>
      <c r="G70" s="604"/>
      <c r="H70" s="455"/>
      <c r="I70" s="455"/>
      <c r="J70" s="267"/>
      <c r="K70" s="267"/>
      <c r="L70" s="267"/>
      <c r="M70" s="267"/>
      <c r="BD70" s="14"/>
      <c r="BE70" s="15" t="s">
        <v>4678</v>
      </c>
      <c r="BF70" s="21"/>
      <c r="BG70" s="12"/>
      <c r="BH70" s="41"/>
      <c r="BI70" s="12"/>
    </row>
    <row r="71" spans="1:61" s="3" customFormat="1" ht="15" customHeight="1" x14ac:dyDescent="0.3">
      <c r="A71" s="603" t="s">
        <v>4708</v>
      </c>
      <c r="B71" s="604"/>
      <c r="C71" s="604"/>
      <c r="D71" s="604"/>
      <c r="E71" s="604"/>
      <c r="F71" s="604"/>
      <c r="G71" s="604"/>
      <c r="H71" s="455"/>
      <c r="I71" s="455"/>
      <c r="J71" s="267"/>
      <c r="K71" s="267"/>
      <c r="L71" s="267"/>
      <c r="M71" s="267"/>
      <c r="BD71" s="14"/>
      <c r="BE71" s="15" t="s">
        <v>4708</v>
      </c>
      <c r="BF71" s="21"/>
      <c r="BG71" s="12"/>
      <c r="BH71" s="41"/>
      <c r="BI71" s="12"/>
    </row>
    <row r="72" spans="1:61" s="3" customFormat="1" ht="21.6" x14ac:dyDescent="0.3">
      <c r="A72" s="16" t="s">
        <v>55</v>
      </c>
      <c r="B72" s="17" t="s">
        <v>4680</v>
      </c>
      <c r="C72" s="568" t="s">
        <v>4681</v>
      </c>
      <c r="D72" s="568"/>
      <c r="E72" s="568"/>
      <c r="F72" s="16" t="s">
        <v>67</v>
      </c>
      <c r="G72" s="30">
        <v>1.91</v>
      </c>
      <c r="H72" s="30">
        <f t="shared" si="0"/>
        <v>67268.69</v>
      </c>
      <c r="I72" s="30">
        <f t="shared" si="1"/>
        <v>128483.2</v>
      </c>
      <c r="J72" s="19">
        <v>154179.84</v>
      </c>
      <c r="K72" s="19">
        <f t="shared" si="2"/>
        <v>243658.08</v>
      </c>
      <c r="L72" s="19">
        <f t="shared" si="3"/>
        <v>465386.93</v>
      </c>
      <c r="M72" s="19">
        <v>558464.31000000006</v>
      </c>
      <c r="BD72" s="14"/>
      <c r="BE72" s="15"/>
      <c r="BF72" s="21" t="s">
        <v>4681</v>
      </c>
      <c r="BG72" s="12"/>
      <c r="BH72" s="41"/>
      <c r="BI72" s="12"/>
    </row>
    <row r="73" spans="1:61" s="3" customFormat="1" ht="20.399999999999999" x14ac:dyDescent="0.3">
      <c r="A73" s="25"/>
      <c r="B73" s="26" t="s">
        <v>273</v>
      </c>
      <c r="C73" s="600" t="s">
        <v>274</v>
      </c>
      <c r="D73" s="600"/>
      <c r="E73" s="600"/>
      <c r="F73" s="27" t="s">
        <v>67</v>
      </c>
      <c r="G73" s="22" t="s">
        <v>4709</v>
      </c>
      <c r="H73" s="30"/>
      <c r="I73" s="30"/>
      <c r="J73" s="19"/>
      <c r="K73" s="19"/>
      <c r="L73" s="19"/>
      <c r="M73" s="19"/>
      <c r="BD73" s="14"/>
      <c r="BE73" s="15"/>
      <c r="BF73" s="21"/>
      <c r="BG73" s="12" t="s">
        <v>274</v>
      </c>
      <c r="BH73" s="41"/>
      <c r="BI73" s="12"/>
    </row>
    <row r="74" spans="1:61" s="3" customFormat="1" ht="20.399999999999999" x14ac:dyDescent="0.3">
      <c r="A74" s="36" t="s">
        <v>75</v>
      </c>
      <c r="B74" s="37" t="s">
        <v>387</v>
      </c>
      <c r="C74" s="599" t="s">
        <v>388</v>
      </c>
      <c r="D74" s="599"/>
      <c r="E74" s="599"/>
      <c r="F74" s="38" t="s">
        <v>72</v>
      </c>
      <c r="G74" s="39" t="s">
        <v>33</v>
      </c>
      <c r="H74" s="30"/>
      <c r="I74" s="30"/>
      <c r="J74" s="19"/>
      <c r="K74" s="19"/>
      <c r="L74" s="19"/>
      <c r="M74" s="19"/>
      <c r="BD74" s="14"/>
      <c r="BE74" s="15"/>
      <c r="BF74" s="21"/>
      <c r="BG74" s="12"/>
      <c r="BH74" s="41" t="s">
        <v>388</v>
      </c>
      <c r="BI74" s="12"/>
    </row>
    <row r="75" spans="1:61" s="3" customFormat="1" ht="20.399999999999999" x14ac:dyDescent="0.3">
      <c r="A75" s="36" t="s">
        <v>139</v>
      </c>
      <c r="B75" s="37" t="s">
        <v>1678</v>
      </c>
      <c r="C75" s="599" t="s">
        <v>4683</v>
      </c>
      <c r="D75" s="599"/>
      <c r="E75" s="599"/>
      <c r="F75" s="38" t="s">
        <v>67</v>
      </c>
      <c r="G75" s="39" t="s">
        <v>4710</v>
      </c>
      <c r="H75" s="30"/>
      <c r="I75" s="30"/>
      <c r="J75" s="19"/>
      <c r="K75" s="19"/>
      <c r="L75" s="19"/>
      <c r="M75" s="19"/>
      <c r="BD75" s="14"/>
      <c r="BE75" s="15"/>
      <c r="BF75" s="21"/>
      <c r="BG75" s="12"/>
      <c r="BH75" s="41" t="s">
        <v>4683</v>
      </c>
      <c r="BI75" s="12"/>
    </row>
    <row r="76" spans="1:61" s="3" customFormat="1" ht="21.6" x14ac:dyDescent="0.3">
      <c r="A76" s="25" t="s">
        <v>126</v>
      </c>
      <c r="B76" s="26" t="s">
        <v>4685</v>
      </c>
      <c r="C76" s="600" t="s">
        <v>4686</v>
      </c>
      <c r="D76" s="600"/>
      <c r="E76" s="600"/>
      <c r="F76" s="27" t="s">
        <v>67</v>
      </c>
      <c r="G76" s="22" t="s">
        <v>4710</v>
      </c>
      <c r="H76" s="30"/>
      <c r="I76" s="30"/>
      <c r="J76" s="19"/>
      <c r="K76" s="19"/>
      <c r="L76" s="19"/>
      <c r="M76" s="19"/>
      <c r="BD76" s="14"/>
      <c r="BE76" s="15"/>
      <c r="BF76" s="21"/>
      <c r="BG76" s="12"/>
      <c r="BH76" s="41"/>
      <c r="BI76" s="12" t="s">
        <v>4686</v>
      </c>
    </row>
    <row r="77" spans="1:61" s="3" customFormat="1" ht="21.6" x14ac:dyDescent="0.3">
      <c r="A77" s="16" t="s">
        <v>56</v>
      </c>
      <c r="B77" s="17" t="s">
        <v>4687</v>
      </c>
      <c r="C77" s="568" t="s">
        <v>4688</v>
      </c>
      <c r="D77" s="568"/>
      <c r="E77" s="568"/>
      <c r="F77" s="16" t="s">
        <v>67</v>
      </c>
      <c r="G77" s="43">
        <v>11.023224799999999</v>
      </c>
      <c r="H77" s="30">
        <f t="shared" si="0"/>
        <v>49216.77</v>
      </c>
      <c r="I77" s="30">
        <f t="shared" si="1"/>
        <v>542527.51</v>
      </c>
      <c r="J77" s="19">
        <v>651033.01</v>
      </c>
      <c r="K77" s="19">
        <f t="shared" si="2"/>
        <v>236982.83</v>
      </c>
      <c r="L77" s="19">
        <f t="shared" si="3"/>
        <v>2612314.98</v>
      </c>
      <c r="M77" s="19">
        <v>3134777.98</v>
      </c>
      <c r="BD77" s="14"/>
      <c r="BE77" s="15"/>
      <c r="BF77" s="21" t="s">
        <v>4688</v>
      </c>
      <c r="BG77" s="12"/>
      <c r="BH77" s="41"/>
      <c r="BI77" s="12"/>
    </row>
    <row r="78" spans="1:61" s="3" customFormat="1" ht="20.399999999999999" x14ac:dyDescent="0.3">
      <c r="A78" s="25"/>
      <c r="B78" s="26" t="s">
        <v>273</v>
      </c>
      <c r="C78" s="600" t="s">
        <v>274</v>
      </c>
      <c r="D78" s="600"/>
      <c r="E78" s="600"/>
      <c r="F78" s="27" t="s">
        <v>67</v>
      </c>
      <c r="G78" s="22" t="s">
        <v>4711</v>
      </c>
      <c r="H78" s="30"/>
      <c r="I78" s="30"/>
      <c r="J78" s="19"/>
      <c r="K78" s="19"/>
      <c r="L78" s="19"/>
      <c r="M78" s="19"/>
      <c r="BD78" s="14"/>
      <c r="BE78" s="15"/>
      <c r="BF78" s="21"/>
      <c r="BG78" s="12" t="s">
        <v>274</v>
      </c>
      <c r="BH78" s="41"/>
      <c r="BI78" s="12"/>
    </row>
    <row r="79" spans="1:61" s="3" customFormat="1" ht="20.399999999999999" x14ac:dyDescent="0.3">
      <c r="A79" s="36" t="s">
        <v>75</v>
      </c>
      <c r="B79" s="37" t="s">
        <v>387</v>
      </c>
      <c r="C79" s="599" t="s">
        <v>388</v>
      </c>
      <c r="D79" s="599"/>
      <c r="E79" s="599"/>
      <c r="F79" s="38" t="s">
        <v>72</v>
      </c>
      <c r="G79" s="39" t="s">
        <v>33</v>
      </c>
      <c r="H79" s="30"/>
      <c r="I79" s="30"/>
      <c r="J79" s="19"/>
      <c r="K79" s="19"/>
      <c r="L79" s="19"/>
      <c r="M79" s="19"/>
      <c r="BD79" s="14"/>
      <c r="BE79" s="15"/>
      <c r="BF79" s="21"/>
      <c r="BG79" s="12"/>
      <c r="BH79" s="41" t="s">
        <v>388</v>
      </c>
      <c r="BI79" s="12"/>
    </row>
    <row r="80" spans="1:61" s="3" customFormat="1" ht="20.399999999999999" x14ac:dyDescent="0.3">
      <c r="A80" s="36" t="s">
        <v>139</v>
      </c>
      <c r="B80" s="37" t="s">
        <v>1678</v>
      </c>
      <c r="C80" s="599" t="s">
        <v>4683</v>
      </c>
      <c r="D80" s="599"/>
      <c r="E80" s="599"/>
      <c r="F80" s="38" t="s">
        <v>67</v>
      </c>
      <c r="G80" s="39" t="s">
        <v>4712</v>
      </c>
      <c r="H80" s="30"/>
      <c r="I80" s="30"/>
      <c r="J80" s="19"/>
      <c r="K80" s="19"/>
      <c r="L80" s="19"/>
      <c r="M80" s="19"/>
      <c r="BD80" s="14"/>
      <c r="BE80" s="15"/>
      <c r="BF80" s="21"/>
      <c r="BG80" s="12"/>
      <c r="BH80" s="41" t="s">
        <v>4683</v>
      </c>
      <c r="BI80" s="12"/>
    </row>
    <row r="81" spans="1:61" s="3" customFormat="1" ht="21.6" x14ac:dyDescent="0.3">
      <c r="A81" s="25" t="s">
        <v>126</v>
      </c>
      <c r="B81" s="26" t="s">
        <v>4685</v>
      </c>
      <c r="C81" s="600" t="s">
        <v>4686</v>
      </c>
      <c r="D81" s="600"/>
      <c r="E81" s="600"/>
      <c r="F81" s="27" t="s">
        <v>67</v>
      </c>
      <c r="G81" s="22" t="s">
        <v>4713</v>
      </c>
      <c r="H81" s="30"/>
      <c r="I81" s="30"/>
      <c r="J81" s="19"/>
      <c r="K81" s="19"/>
      <c r="L81" s="19"/>
      <c r="M81" s="19"/>
      <c r="BD81" s="14"/>
      <c r="BE81" s="15"/>
      <c r="BF81" s="21"/>
      <c r="BG81" s="12"/>
      <c r="BH81" s="41"/>
      <c r="BI81" s="12" t="s">
        <v>4686</v>
      </c>
    </row>
    <row r="82" spans="1:61" s="3" customFormat="1" ht="21.6" x14ac:dyDescent="0.3">
      <c r="A82" s="25" t="s">
        <v>126</v>
      </c>
      <c r="B82" s="26" t="s">
        <v>4692</v>
      </c>
      <c r="C82" s="600" t="s">
        <v>4693</v>
      </c>
      <c r="D82" s="600"/>
      <c r="E82" s="600"/>
      <c r="F82" s="27" t="s">
        <v>67</v>
      </c>
      <c r="G82" s="22" t="s">
        <v>4714</v>
      </c>
      <c r="H82" s="30"/>
      <c r="I82" s="30"/>
      <c r="J82" s="19"/>
      <c r="K82" s="19"/>
      <c r="L82" s="19"/>
      <c r="M82" s="19"/>
      <c r="BD82" s="14"/>
      <c r="BE82" s="15"/>
      <c r="BF82" s="21"/>
      <c r="BG82" s="12"/>
      <c r="BH82" s="41"/>
      <c r="BI82" s="12" t="s">
        <v>4693</v>
      </c>
    </row>
    <row r="83" spans="1:61" s="3" customFormat="1" ht="31.8" x14ac:dyDescent="0.3">
      <c r="A83" s="25" t="s">
        <v>126</v>
      </c>
      <c r="B83" s="26" t="s">
        <v>4695</v>
      </c>
      <c r="C83" s="600" t="s">
        <v>4696</v>
      </c>
      <c r="D83" s="600"/>
      <c r="E83" s="600"/>
      <c r="F83" s="27" t="s">
        <v>67</v>
      </c>
      <c r="G83" s="22" t="s">
        <v>4715</v>
      </c>
      <c r="H83" s="30"/>
      <c r="I83" s="30"/>
      <c r="J83" s="19"/>
      <c r="K83" s="19"/>
      <c r="L83" s="19"/>
      <c r="M83" s="19"/>
      <c r="BD83" s="14"/>
      <c r="BE83" s="15"/>
      <c r="BF83" s="21"/>
      <c r="BG83" s="12"/>
      <c r="BH83" s="41"/>
      <c r="BI83" s="12" t="s">
        <v>4696</v>
      </c>
    </row>
    <row r="84" spans="1:61" s="3" customFormat="1" ht="21.6" x14ac:dyDescent="0.3">
      <c r="A84" s="25" t="s">
        <v>126</v>
      </c>
      <c r="B84" s="26" t="s">
        <v>4698</v>
      </c>
      <c r="C84" s="600" t="s">
        <v>4699</v>
      </c>
      <c r="D84" s="600"/>
      <c r="E84" s="600"/>
      <c r="F84" s="27" t="s">
        <v>72</v>
      </c>
      <c r="G84" s="22" t="s">
        <v>4716</v>
      </c>
      <c r="H84" s="30"/>
      <c r="I84" s="30"/>
      <c r="J84" s="19"/>
      <c r="K84" s="19"/>
      <c r="L84" s="19"/>
      <c r="M84" s="19"/>
      <c r="BD84" s="14"/>
      <c r="BE84" s="15"/>
      <c r="BF84" s="21"/>
      <c r="BG84" s="12"/>
      <c r="BH84" s="41"/>
      <c r="BI84" s="12" t="s">
        <v>4699</v>
      </c>
    </row>
    <row r="85" spans="1:61" s="3" customFormat="1" ht="21.6" x14ac:dyDescent="0.3">
      <c r="A85" s="25" t="s">
        <v>126</v>
      </c>
      <c r="B85" s="26" t="s">
        <v>4701</v>
      </c>
      <c r="C85" s="600" t="s">
        <v>4702</v>
      </c>
      <c r="D85" s="600"/>
      <c r="E85" s="600"/>
      <c r="F85" s="27" t="s">
        <v>67</v>
      </c>
      <c r="G85" s="22" t="s">
        <v>4717</v>
      </c>
      <c r="H85" s="30"/>
      <c r="I85" s="30"/>
      <c r="J85" s="19"/>
      <c r="K85" s="19"/>
      <c r="L85" s="19"/>
      <c r="M85" s="19"/>
      <c r="BD85" s="14"/>
      <c r="BE85" s="15"/>
      <c r="BF85" s="21"/>
      <c r="BG85" s="12"/>
      <c r="BH85" s="41"/>
      <c r="BI85" s="12" t="s">
        <v>4702</v>
      </c>
    </row>
    <row r="86" spans="1:61" s="3" customFormat="1" ht="20.399999999999999" x14ac:dyDescent="0.3">
      <c r="A86" s="25" t="s">
        <v>126</v>
      </c>
      <c r="B86" s="26" t="s">
        <v>4704</v>
      </c>
      <c r="C86" s="600" t="s">
        <v>4705</v>
      </c>
      <c r="D86" s="600"/>
      <c r="E86" s="600"/>
      <c r="F86" s="27" t="s">
        <v>72</v>
      </c>
      <c r="G86" s="22" t="s">
        <v>4718</v>
      </c>
      <c r="H86" s="30"/>
      <c r="I86" s="30"/>
      <c r="J86" s="19"/>
      <c r="K86" s="19"/>
      <c r="L86" s="19"/>
      <c r="M86" s="19"/>
      <c r="BD86" s="14"/>
      <c r="BE86" s="15"/>
      <c r="BF86" s="21"/>
      <c r="BG86" s="12"/>
      <c r="BH86" s="41"/>
      <c r="BI86" s="12" t="s">
        <v>4705</v>
      </c>
    </row>
    <row r="87" spans="1:61" s="287" customFormat="1" ht="20.25" customHeight="1" x14ac:dyDescent="0.3">
      <c r="A87" s="578" t="s">
        <v>57</v>
      </c>
      <c r="B87" s="579"/>
      <c r="C87" s="579"/>
      <c r="D87" s="579"/>
      <c r="E87" s="579"/>
      <c r="F87" s="579"/>
      <c r="G87" s="579"/>
      <c r="H87" s="312"/>
      <c r="I87" s="296">
        <f>SUM(I13:I86)</f>
        <v>1651395.54</v>
      </c>
      <c r="J87" s="297">
        <f>SUM(J13:J86)</f>
        <v>1981674.64</v>
      </c>
      <c r="K87" s="296"/>
      <c r="L87" s="298">
        <f>SUM(L13:L86)</f>
        <v>7204932.7599999998</v>
      </c>
      <c r="M87" s="299">
        <f>SUM(M13:M86)</f>
        <v>8645919.2899999991</v>
      </c>
    </row>
    <row r="88" spans="1:61" s="289" customFormat="1" ht="20.25" customHeight="1" thickBot="1" x14ac:dyDescent="0.35">
      <c r="A88" s="571" t="s">
        <v>5737</v>
      </c>
      <c r="B88" s="572"/>
      <c r="C88" s="572"/>
      <c r="D88" s="572"/>
      <c r="E88" s="572"/>
      <c r="F88" s="572"/>
      <c r="G88" s="572"/>
      <c r="H88" s="288"/>
      <c r="I88" s="581">
        <f>I87+L87</f>
        <v>8856328.3000000007</v>
      </c>
      <c r="J88" s="582"/>
      <c r="K88" s="582"/>
      <c r="L88" s="582"/>
      <c r="M88" s="583"/>
    </row>
    <row r="89" spans="1:61" s="289" customFormat="1" ht="20.25" customHeight="1" thickBot="1" x14ac:dyDescent="0.35">
      <c r="A89" s="571" t="s">
        <v>5738</v>
      </c>
      <c r="B89" s="572"/>
      <c r="C89" s="572"/>
      <c r="D89" s="572"/>
      <c r="E89" s="572"/>
      <c r="F89" s="572"/>
      <c r="G89" s="572"/>
      <c r="H89" s="288"/>
      <c r="I89" s="573">
        <f>J87+M87</f>
        <v>10627593.93</v>
      </c>
      <c r="J89" s="574"/>
      <c r="K89" s="574"/>
      <c r="L89" s="574"/>
      <c r="M89" s="575"/>
    </row>
  </sheetData>
  <autoFilter ref="A10:M88" xr:uid="{00000000-0001-0000-2000-000000000000}">
    <filterColumn colId="2" showButton="0"/>
    <filterColumn colId="3" showButton="0"/>
  </autoFilter>
  <mergeCells count="88">
    <mergeCell ref="C80:E80"/>
    <mergeCell ref="C75:E75"/>
    <mergeCell ref="C76:E76"/>
    <mergeCell ref="C77:E77"/>
    <mergeCell ref="C78:E78"/>
    <mergeCell ref="C79:E79"/>
    <mergeCell ref="A71:G71"/>
    <mergeCell ref="A70:G70"/>
    <mergeCell ref="C72:E72"/>
    <mergeCell ref="C73:E73"/>
    <mergeCell ref="C74:E74"/>
    <mergeCell ref="A2:M2"/>
    <mergeCell ref="A3:M3"/>
    <mergeCell ref="A5:M5"/>
    <mergeCell ref="C9:E9"/>
    <mergeCell ref="C10:E10"/>
    <mergeCell ref="C14:E14"/>
    <mergeCell ref="A6:M6"/>
    <mergeCell ref="C7:G7"/>
    <mergeCell ref="A13:G13"/>
    <mergeCell ref="A12:G12"/>
    <mergeCell ref="A11:G11"/>
    <mergeCell ref="C20:E20"/>
    <mergeCell ref="C22:E22"/>
    <mergeCell ref="C23:E23"/>
    <mergeCell ref="C24:E24"/>
    <mergeCell ref="A21:G21"/>
    <mergeCell ref="C15:E15"/>
    <mergeCell ref="C16:E16"/>
    <mergeCell ref="C17:E17"/>
    <mergeCell ref="C18:E18"/>
    <mergeCell ref="C19:E19"/>
    <mergeCell ref="C30:E30"/>
    <mergeCell ref="C31:E31"/>
    <mergeCell ref="C34:E34"/>
    <mergeCell ref="A33:G33"/>
    <mergeCell ref="A32:G32"/>
    <mergeCell ref="C25:E25"/>
    <mergeCell ref="C27:E27"/>
    <mergeCell ref="C28:E28"/>
    <mergeCell ref="C29:E29"/>
    <mergeCell ref="A26:G26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52:E52"/>
    <mergeCell ref="C53:E53"/>
    <mergeCell ref="C54:E54"/>
    <mergeCell ref="A51:G51"/>
    <mergeCell ref="A50:G50"/>
    <mergeCell ref="C45:E45"/>
    <mergeCell ref="C46:E46"/>
    <mergeCell ref="C47:E47"/>
    <mergeCell ref="C48:E48"/>
    <mergeCell ref="A49:G49"/>
    <mergeCell ref="C60:E60"/>
    <mergeCell ref="C61:E61"/>
    <mergeCell ref="C62:E62"/>
    <mergeCell ref="C63:E63"/>
    <mergeCell ref="A64:G64"/>
    <mergeCell ref="C55:E55"/>
    <mergeCell ref="C56:E56"/>
    <mergeCell ref="C57:E57"/>
    <mergeCell ref="C58:E58"/>
    <mergeCell ref="A59:G59"/>
    <mergeCell ref="C65:E65"/>
    <mergeCell ref="C66:E66"/>
    <mergeCell ref="C67:E67"/>
    <mergeCell ref="C68:E68"/>
    <mergeCell ref="C69:E69"/>
    <mergeCell ref="I88:M88"/>
    <mergeCell ref="A89:G89"/>
    <mergeCell ref="I89:M89"/>
    <mergeCell ref="C81:E81"/>
    <mergeCell ref="C82:E82"/>
    <mergeCell ref="C83:E83"/>
    <mergeCell ref="C84:E84"/>
    <mergeCell ref="A87:G87"/>
    <mergeCell ref="A88:G88"/>
    <mergeCell ref="C85:E85"/>
    <mergeCell ref="C86:E86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4">
    <tabColor rgb="FFFFFF00"/>
    <pageSetUpPr fitToPage="1"/>
  </sheetPr>
  <dimension ref="A1:BO59"/>
  <sheetViews>
    <sheetView topLeftCell="A9" workbookViewId="0">
      <selection activeCell="K58" sqref="K58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.44140625" style="1" customWidth="1"/>
    <col min="4" max="4" width="15.109375" style="1" customWidth="1"/>
    <col min="5" max="5" width="25.6640625" style="1" customWidth="1"/>
    <col min="6" max="6" width="10.6640625" style="1" customWidth="1"/>
    <col min="7" max="7" width="10.6640625" style="92" customWidth="1"/>
    <col min="8" max="8" width="17.44140625" style="290" customWidth="1"/>
    <col min="9" max="13" width="25.88671875" style="290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66" width="9.109375" style="1"/>
    <col min="67" max="67" width="10" style="1" bestFit="1" customWidth="1"/>
    <col min="68" max="16384" width="9.109375" style="1"/>
  </cols>
  <sheetData>
    <row r="1" spans="1:59" s="3" customFormat="1" ht="14.4" x14ac:dyDescent="0.3">
      <c r="A1" s="78" t="s">
        <v>5559</v>
      </c>
      <c r="B1" s="4"/>
      <c r="C1" s="4"/>
      <c r="D1" s="4"/>
      <c r="E1" s="4"/>
      <c r="F1" s="4"/>
      <c r="G1" s="90"/>
      <c r="H1" s="290"/>
      <c r="I1" s="290"/>
      <c r="J1" s="290"/>
      <c r="K1" s="290"/>
      <c r="L1" s="290"/>
      <c r="M1" s="290"/>
    </row>
    <row r="2" spans="1:59" s="3" customFormat="1" ht="14.4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9" s="3" customFormat="1" ht="14.4" x14ac:dyDescent="0.3">
      <c r="A4" s="7"/>
      <c r="B4" s="7"/>
      <c r="C4" s="7"/>
      <c r="D4" s="7"/>
      <c r="E4" s="7"/>
      <c r="F4" s="7"/>
      <c r="G4" s="326"/>
      <c r="H4" s="327"/>
      <c r="I4" s="327"/>
      <c r="J4" s="327"/>
      <c r="K4" s="327"/>
      <c r="L4" s="327"/>
      <c r="M4" s="290"/>
    </row>
    <row r="5" spans="1:59" s="3" customFormat="1" ht="14.4" x14ac:dyDescent="0.3">
      <c r="A5" s="588" t="s">
        <v>1297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1297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9" s="3" customFormat="1" ht="30.75" customHeight="1" x14ac:dyDescent="0.3">
      <c r="A7" s="4"/>
      <c r="B7" s="8" t="s">
        <v>5</v>
      </c>
      <c r="C7" s="577" t="s">
        <v>1298</v>
      </c>
      <c r="D7" s="577"/>
      <c r="E7" s="577"/>
      <c r="F7" s="577"/>
      <c r="G7" s="577"/>
      <c r="H7" s="291"/>
      <c r="I7" s="291"/>
      <c r="J7" s="291"/>
      <c r="K7" s="291"/>
      <c r="L7" s="291"/>
      <c r="M7" s="291"/>
    </row>
    <row r="8" spans="1:59" s="3" customFormat="1" ht="15" thickBot="1" x14ac:dyDescent="0.35">
      <c r="A8" s="13"/>
      <c r="G8" s="51"/>
      <c r="H8" s="122"/>
      <c r="I8" s="122"/>
      <c r="J8" s="122"/>
      <c r="K8" s="122"/>
      <c r="L8" s="122"/>
      <c r="M8" s="122"/>
    </row>
    <row r="9" spans="1:59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9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9" s="3" customFormat="1" ht="14.4" x14ac:dyDescent="0.3">
      <c r="A11" s="107"/>
      <c r="B11" s="107"/>
      <c r="C11" s="107"/>
      <c r="D11" s="107"/>
      <c r="E11" s="107"/>
      <c r="F11" s="108"/>
      <c r="G11" s="107"/>
      <c r="H11" s="109"/>
      <c r="I11" s="109"/>
      <c r="J11" s="110"/>
      <c r="K11" s="110"/>
      <c r="L11" s="110"/>
      <c r="M11" s="111"/>
    </row>
    <row r="12" spans="1:59" s="3" customFormat="1" ht="15" customHeight="1" x14ac:dyDescent="0.3">
      <c r="A12" s="601" t="s">
        <v>1299</v>
      </c>
      <c r="B12" s="602"/>
      <c r="C12" s="602"/>
      <c r="D12" s="602"/>
      <c r="E12" s="602"/>
      <c r="F12" s="602"/>
      <c r="G12" s="602"/>
      <c r="H12" s="330"/>
      <c r="I12" s="330"/>
      <c r="J12" s="330"/>
      <c r="K12" s="330"/>
      <c r="L12" s="330"/>
      <c r="M12" s="331"/>
      <c r="BE12" s="14" t="s">
        <v>1299</v>
      </c>
    </row>
    <row r="13" spans="1:59" s="3" customFormat="1" ht="15" customHeight="1" x14ac:dyDescent="0.3">
      <c r="A13" s="603" t="s">
        <v>1300</v>
      </c>
      <c r="B13" s="604"/>
      <c r="C13" s="604"/>
      <c r="D13" s="604"/>
      <c r="E13" s="604"/>
      <c r="F13" s="604"/>
      <c r="G13" s="604"/>
      <c r="H13" s="332"/>
      <c r="I13" s="332"/>
      <c r="J13" s="332"/>
      <c r="K13" s="332"/>
      <c r="L13" s="332"/>
      <c r="M13" s="333"/>
      <c r="BE13" s="14"/>
      <c r="BF13" s="15" t="s">
        <v>1300</v>
      </c>
    </row>
    <row r="14" spans="1:59" s="3" customFormat="1" ht="31.8" x14ac:dyDescent="0.3">
      <c r="A14" s="16" t="s">
        <v>15</v>
      </c>
      <c r="B14" s="17" t="s">
        <v>216</v>
      </c>
      <c r="C14" s="568" t="s">
        <v>217</v>
      </c>
      <c r="D14" s="568"/>
      <c r="E14" s="568"/>
      <c r="F14" s="16" t="s">
        <v>43</v>
      </c>
      <c r="G14" s="317">
        <v>0.46700000000000003</v>
      </c>
      <c r="H14" s="293">
        <f>I14/G14</f>
        <v>9997.94</v>
      </c>
      <c r="I14" s="293">
        <f>J14/1.2</f>
        <v>4669.04</v>
      </c>
      <c r="J14" s="293">
        <v>5602.85</v>
      </c>
      <c r="K14" s="293">
        <f>L14/G14</f>
        <v>0</v>
      </c>
      <c r="L14" s="293">
        <f>M14/1.2</f>
        <v>0</v>
      </c>
      <c r="M14" s="293">
        <v>0</v>
      </c>
      <c r="BE14" s="14"/>
      <c r="BF14" s="15"/>
      <c r="BG14" s="21" t="s">
        <v>217</v>
      </c>
    </row>
    <row r="15" spans="1:59" s="3" customFormat="1" ht="52.2" x14ac:dyDescent="0.3">
      <c r="A15" s="16" t="s">
        <v>20</v>
      </c>
      <c r="B15" s="17" t="s">
        <v>219</v>
      </c>
      <c r="C15" s="568" t="s">
        <v>220</v>
      </c>
      <c r="D15" s="568"/>
      <c r="E15" s="568"/>
      <c r="F15" s="16" t="s">
        <v>43</v>
      </c>
      <c r="G15" s="317">
        <v>0.46700000000000003</v>
      </c>
      <c r="H15" s="293">
        <f t="shared" ref="H15:H16" si="0">I15/G15</f>
        <v>65851.8</v>
      </c>
      <c r="I15" s="293">
        <f t="shared" ref="I15:I53" si="1">J15/1.2</f>
        <v>30752.79</v>
      </c>
      <c r="J15" s="293">
        <v>36903.35</v>
      </c>
      <c r="K15" s="293">
        <f t="shared" ref="K15:K16" si="2">L15/G15</f>
        <v>0</v>
      </c>
      <c r="L15" s="293">
        <f t="shared" ref="L15:L53" si="3">M15/1.2</f>
        <v>0</v>
      </c>
      <c r="M15" s="293">
        <v>0</v>
      </c>
      <c r="BE15" s="14"/>
      <c r="BF15" s="15"/>
      <c r="BG15" s="21" t="s">
        <v>220</v>
      </c>
    </row>
    <row r="16" spans="1:59" s="3" customFormat="1" ht="42" x14ac:dyDescent="0.3">
      <c r="A16" s="16" t="s">
        <v>22</v>
      </c>
      <c r="B16" s="17" t="s">
        <v>48</v>
      </c>
      <c r="C16" s="568" t="s">
        <v>49</v>
      </c>
      <c r="D16" s="568"/>
      <c r="E16" s="568"/>
      <c r="F16" s="16" t="s">
        <v>50</v>
      </c>
      <c r="G16" s="328">
        <v>560.4</v>
      </c>
      <c r="H16" s="293">
        <f t="shared" si="0"/>
        <v>693.07</v>
      </c>
      <c r="I16" s="293">
        <f t="shared" si="1"/>
        <v>388396.41</v>
      </c>
      <c r="J16" s="293">
        <v>466075.69</v>
      </c>
      <c r="K16" s="293">
        <f t="shared" si="2"/>
        <v>0</v>
      </c>
      <c r="L16" s="293">
        <f t="shared" si="3"/>
        <v>0</v>
      </c>
      <c r="M16" s="293">
        <v>0</v>
      </c>
      <c r="BE16" s="14"/>
      <c r="BF16" s="15"/>
      <c r="BG16" s="21" t="s">
        <v>49</v>
      </c>
    </row>
    <row r="17" spans="1:59" s="3" customFormat="1" ht="15" customHeight="1" x14ac:dyDescent="0.3">
      <c r="A17" s="603" t="s">
        <v>214</v>
      </c>
      <c r="B17" s="604"/>
      <c r="C17" s="604"/>
      <c r="D17" s="604"/>
      <c r="E17" s="604"/>
      <c r="F17" s="604"/>
      <c r="G17" s="604"/>
      <c r="H17" s="332"/>
      <c r="I17" s="352">
        <f t="shared" si="1"/>
        <v>0</v>
      </c>
      <c r="J17" s="332"/>
      <c r="K17" s="332"/>
      <c r="L17" s="352">
        <f t="shared" si="3"/>
        <v>0</v>
      </c>
      <c r="M17" s="333"/>
      <c r="BE17" s="14"/>
      <c r="BF17" s="15" t="s">
        <v>214</v>
      </c>
      <c r="BG17" s="21"/>
    </row>
    <row r="18" spans="1:59" s="3" customFormat="1" ht="31.8" x14ac:dyDescent="0.3">
      <c r="A18" s="16" t="s">
        <v>27</v>
      </c>
      <c r="B18" s="17" t="s">
        <v>216</v>
      </c>
      <c r="C18" s="568" t="s">
        <v>217</v>
      </c>
      <c r="D18" s="568"/>
      <c r="E18" s="568"/>
      <c r="F18" s="16" t="s">
        <v>43</v>
      </c>
      <c r="G18" s="329">
        <v>0.97709999999999997</v>
      </c>
      <c r="H18" s="293">
        <f t="shared" ref="H18:H20" si="4">I18/G18</f>
        <v>9997.93</v>
      </c>
      <c r="I18" s="293">
        <f t="shared" si="1"/>
        <v>9768.98</v>
      </c>
      <c r="J18" s="293">
        <v>11722.77</v>
      </c>
      <c r="K18" s="293">
        <f t="shared" ref="K18:K20" si="5">L18/G18</f>
        <v>0</v>
      </c>
      <c r="L18" s="293">
        <f t="shared" si="3"/>
        <v>0</v>
      </c>
      <c r="M18" s="293">
        <v>0</v>
      </c>
      <c r="BE18" s="14"/>
      <c r="BF18" s="15"/>
      <c r="BG18" s="21" t="s">
        <v>217</v>
      </c>
    </row>
    <row r="19" spans="1:59" s="3" customFormat="1" ht="52.2" x14ac:dyDescent="0.3">
      <c r="A19" s="16" t="s">
        <v>35</v>
      </c>
      <c r="B19" s="17" t="s">
        <v>219</v>
      </c>
      <c r="C19" s="568" t="s">
        <v>220</v>
      </c>
      <c r="D19" s="568"/>
      <c r="E19" s="568"/>
      <c r="F19" s="16" t="s">
        <v>43</v>
      </c>
      <c r="G19" s="329">
        <v>0.97709999999999997</v>
      </c>
      <c r="H19" s="293">
        <f t="shared" si="4"/>
        <v>65851.8</v>
      </c>
      <c r="I19" s="293">
        <f t="shared" si="1"/>
        <v>64343.79</v>
      </c>
      <c r="J19" s="293">
        <v>77212.55</v>
      </c>
      <c r="K19" s="293">
        <f t="shared" si="5"/>
        <v>0</v>
      </c>
      <c r="L19" s="293">
        <f t="shared" si="3"/>
        <v>0</v>
      </c>
      <c r="M19" s="293">
        <v>0</v>
      </c>
      <c r="BE19" s="14"/>
      <c r="BF19" s="15"/>
      <c r="BG19" s="21" t="s">
        <v>220</v>
      </c>
    </row>
    <row r="20" spans="1:59" s="3" customFormat="1" ht="42" x14ac:dyDescent="0.3">
      <c r="A20" s="16" t="s">
        <v>40</v>
      </c>
      <c r="B20" s="17" t="s">
        <v>167</v>
      </c>
      <c r="C20" s="568" t="s">
        <v>168</v>
      </c>
      <c r="D20" s="568"/>
      <c r="E20" s="568"/>
      <c r="F20" s="16" t="s">
        <v>50</v>
      </c>
      <c r="G20" s="325">
        <v>1758.78</v>
      </c>
      <c r="H20" s="293">
        <f t="shared" si="4"/>
        <v>1223.3800000000001</v>
      </c>
      <c r="I20" s="293">
        <f t="shared" si="1"/>
        <v>2151659.2200000002</v>
      </c>
      <c r="J20" s="293">
        <v>2581991.06</v>
      </c>
      <c r="K20" s="293">
        <f t="shared" si="5"/>
        <v>0</v>
      </c>
      <c r="L20" s="293">
        <f t="shared" si="3"/>
        <v>0</v>
      </c>
      <c r="M20" s="293">
        <v>0</v>
      </c>
      <c r="BE20" s="14"/>
      <c r="BF20" s="15"/>
      <c r="BG20" s="21" t="s">
        <v>168</v>
      </c>
    </row>
    <row r="21" spans="1:59" s="3" customFormat="1" ht="15" customHeight="1" x14ac:dyDescent="0.3">
      <c r="A21" s="603" t="s">
        <v>222</v>
      </c>
      <c r="B21" s="604"/>
      <c r="C21" s="604"/>
      <c r="D21" s="604"/>
      <c r="E21" s="604"/>
      <c r="F21" s="604"/>
      <c r="G21" s="604"/>
      <c r="H21" s="332"/>
      <c r="I21" s="352">
        <f t="shared" si="1"/>
        <v>0</v>
      </c>
      <c r="J21" s="332"/>
      <c r="K21" s="332"/>
      <c r="L21" s="352">
        <f t="shared" si="3"/>
        <v>0</v>
      </c>
      <c r="M21" s="333"/>
      <c r="BE21" s="14"/>
      <c r="BF21" s="15" t="s">
        <v>222</v>
      </c>
      <c r="BG21" s="21"/>
    </row>
    <row r="22" spans="1:59" s="3" customFormat="1" ht="31.8" x14ac:dyDescent="0.3">
      <c r="A22" s="16" t="s">
        <v>47</v>
      </c>
      <c r="B22" s="17" t="s">
        <v>224</v>
      </c>
      <c r="C22" s="568" t="s">
        <v>225</v>
      </c>
      <c r="D22" s="568"/>
      <c r="E22" s="568"/>
      <c r="F22" s="16" t="s">
        <v>43</v>
      </c>
      <c r="G22" s="329">
        <v>1.0279</v>
      </c>
      <c r="H22" s="293">
        <f t="shared" ref="H22:H24" si="6">I22/G22</f>
        <v>13425.79</v>
      </c>
      <c r="I22" s="293">
        <f t="shared" si="1"/>
        <v>13800.37</v>
      </c>
      <c r="J22" s="293">
        <v>16560.439999999999</v>
      </c>
      <c r="K22" s="293">
        <f t="shared" ref="K22:K24" si="7">L22/G22</f>
        <v>0</v>
      </c>
      <c r="L22" s="293">
        <f t="shared" si="3"/>
        <v>0</v>
      </c>
      <c r="M22" s="293">
        <v>0</v>
      </c>
      <c r="BE22" s="14"/>
      <c r="BF22" s="15"/>
      <c r="BG22" s="21" t="s">
        <v>225</v>
      </c>
    </row>
    <row r="23" spans="1:59" s="3" customFormat="1" ht="52.2" x14ac:dyDescent="0.3">
      <c r="A23" s="16" t="s">
        <v>52</v>
      </c>
      <c r="B23" s="17" t="s">
        <v>227</v>
      </c>
      <c r="C23" s="568" t="s">
        <v>228</v>
      </c>
      <c r="D23" s="568"/>
      <c r="E23" s="568"/>
      <c r="F23" s="16" t="s">
        <v>43</v>
      </c>
      <c r="G23" s="329">
        <v>1.0279</v>
      </c>
      <c r="H23" s="293">
        <f t="shared" si="6"/>
        <v>79570.95</v>
      </c>
      <c r="I23" s="293">
        <f t="shared" si="1"/>
        <v>81790.98</v>
      </c>
      <c r="J23" s="293">
        <v>98149.17</v>
      </c>
      <c r="K23" s="293">
        <f t="shared" si="7"/>
        <v>0</v>
      </c>
      <c r="L23" s="293">
        <f t="shared" si="3"/>
        <v>0</v>
      </c>
      <c r="M23" s="293">
        <v>0</v>
      </c>
      <c r="BE23" s="14"/>
      <c r="BF23" s="15"/>
      <c r="BG23" s="21" t="s">
        <v>228</v>
      </c>
    </row>
    <row r="24" spans="1:59" s="3" customFormat="1" ht="42" x14ac:dyDescent="0.3">
      <c r="A24" s="16" t="s">
        <v>55</v>
      </c>
      <c r="B24" s="17" t="s">
        <v>48</v>
      </c>
      <c r="C24" s="568" t="s">
        <v>49</v>
      </c>
      <c r="D24" s="568"/>
      <c r="E24" s="568"/>
      <c r="F24" s="16" t="s">
        <v>50</v>
      </c>
      <c r="G24" s="325">
        <v>1850.22</v>
      </c>
      <c r="H24" s="293">
        <f t="shared" si="6"/>
        <v>693.07</v>
      </c>
      <c r="I24" s="293">
        <f t="shared" si="1"/>
        <v>1282331.9099999999</v>
      </c>
      <c r="J24" s="293">
        <v>1538798.29</v>
      </c>
      <c r="K24" s="293">
        <f t="shared" si="7"/>
        <v>0</v>
      </c>
      <c r="L24" s="293">
        <f t="shared" si="3"/>
        <v>0</v>
      </c>
      <c r="M24" s="293">
        <v>0</v>
      </c>
      <c r="BE24" s="14"/>
      <c r="BF24" s="15"/>
      <c r="BG24" s="21" t="s">
        <v>49</v>
      </c>
    </row>
    <row r="25" spans="1:59" s="3" customFormat="1" ht="15" customHeight="1" x14ac:dyDescent="0.3">
      <c r="A25" s="603" t="s">
        <v>1301</v>
      </c>
      <c r="B25" s="604"/>
      <c r="C25" s="604"/>
      <c r="D25" s="604"/>
      <c r="E25" s="604"/>
      <c r="F25" s="604"/>
      <c r="G25" s="604"/>
      <c r="H25" s="332"/>
      <c r="I25" s="352">
        <f t="shared" si="1"/>
        <v>0</v>
      </c>
      <c r="J25" s="332"/>
      <c r="K25" s="332"/>
      <c r="L25" s="352">
        <f t="shared" si="3"/>
        <v>0</v>
      </c>
      <c r="M25" s="333"/>
      <c r="BE25" s="14"/>
      <c r="BF25" s="15" t="s">
        <v>1301</v>
      </c>
      <c r="BG25" s="21"/>
    </row>
    <row r="26" spans="1:59" s="3" customFormat="1" ht="31.8" x14ac:dyDescent="0.3">
      <c r="A26" s="16" t="s">
        <v>56</v>
      </c>
      <c r="B26" s="17" t="s">
        <v>224</v>
      </c>
      <c r="C26" s="568" t="s">
        <v>225</v>
      </c>
      <c r="D26" s="568"/>
      <c r="E26" s="568"/>
      <c r="F26" s="16" t="s">
        <v>43</v>
      </c>
      <c r="G26" s="317">
        <v>7.9000000000000001E-2</v>
      </c>
      <c r="H26" s="293">
        <f>I26/G26</f>
        <v>13425.95</v>
      </c>
      <c r="I26" s="293">
        <f t="shared" si="1"/>
        <v>1060.6500000000001</v>
      </c>
      <c r="J26" s="293">
        <v>1272.78</v>
      </c>
      <c r="K26" s="293">
        <f>L26/G26</f>
        <v>0</v>
      </c>
      <c r="L26" s="293">
        <f t="shared" si="3"/>
        <v>0</v>
      </c>
      <c r="M26" s="293">
        <v>0</v>
      </c>
      <c r="BE26" s="14"/>
      <c r="BF26" s="15"/>
      <c r="BG26" s="21" t="s">
        <v>225</v>
      </c>
    </row>
    <row r="27" spans="1:59" s="3" customFormat="1" ht="15" customHeight="1" x14ac:dyDescent="0.3">
      <c r="A27" s="603" t="s">
        <v>1302</v>
      </c>
      <c r="B27" s="604"/>
      <c r="C27" s="604"/>
      <c r="D27" s="604"/>
      <c r="E27" s="604"/>
      <c r="F27" s="604"/>
      <c r="G27" s="604"/>
      <c r="H27" s="332"/>
      <c r="I27" s="352">
        <f t="shared" si="1"/>
        <v>0</v>
      </c>
      <c r="J27" s="332"/>
      <c r="K27" s="332"/>
      <c r="L27" s="352">
        <f t="shared" si="3"/>
        <v>0</v>
      </c>
      <c r="M27" s="333"/>
      <c r="BE27" s="14"/>
      <c r="BF27" s="15" t="s">
        <v>1302</v>
      </c>
      <c r="BG27" s="21"/>
    </row>
    <row r="28" spans="1:59" s="3" customFormat="1" ht="31.8" x14ac:dyDescent="0.3">
      <c r="A28" s="16" t="s">
        <v>162</v>
      </c>
      <c r="B28" s="17" t="s">
        <v>1303</v>
      </c>
      <c r="C28" s="568" t="s">
        <v>1304</v>
      </c>
      <c r="D28" s="568"/>
      <c r="E28" s="568"/>
      <c r="F28" s="16" t="s">
        <v>43</v>
      </c>
      <c r="G28" s="329">
        <v>5.0582000000000003</v>
      </c>
      <c r="H28" s="293">
        <f t="shared" ref="H28:H29" si="8">I28/G28</f>
        <v>31052.41</v>
      </c>
      <c r="I28" s="293">
        <f t="shared" si="1"/>
        <v>157069.32</v>
      </c>
      <c r="J28" s="293">
        <v>188483.18</v>
      </c>
      <c r="K28" s="293">
        <f t="shared" ref="K28:K29" si="9">L28/G28</f>
        <v>0</v>
      </c>
      <c r="L28" s="293">
        <f t="shared" si="3"/>
        <v>0</v>
      </c>
      <c r="M28" s="293">
        <v>0</v>
      </c>
      <c r="BE28" s="14"/>
      <c r="BF28" s="15"/>
      <c r="BG28" s="21" t="s">
        <v>1304</v>
      </c>
    </row>
    <row r="29" spans="1:59" s="3" customFormat="1" ht="21.6" x14ac:dyDescent="0.3">
      <c r="A29" s="16" t="s">
        <v>165</v>
      </c>
      <c r="B29" s="17" t="s">
        <v>201</v>
      </c>
      <c r="C29" s="568" t="s">
        <v>79</v>
      </c>
      <c r="D29" s="568"/>
      <c r="E29" s="568"/>
      <c r="F29" s="16" t="s">
        <v>46</v>
      </c>
      <c r="G29" s="317">
        <v>5968.6760000000004</v>
      </c>
      <c r="H29" s="293">
        <f t="shared" si="8"/>
        <v>0</v>
      </c>
      <c r="I29" s="293">
        <f t="shared" si="1"/>
        <v>0</v>
      </c>
      <c r="J29" s="293">
        <v>0</v>
      </c>
      <c r="K29" s="293">
        <f t="shared" si="9"/>
        <v>614.92999999999995</v>
      </c>
      <c r="L29" s="293">
        <f t="shared" si="3"/>
        <v>3670313.8</v>
      </c>
      <c r="M29" s="293">
        <v>4404376.5599999996</v>
      </c>
      <c r="BE29" s="14"/>
      <c r="BF29" s="15"/>
      <c r="BG29" s="21" t="s">
        <v>79</v>
      </c>
    </row>
    <row r="30" spans="1:59" s="3" customFormat="1" ht="15" customHeight="1" x14ac:dyDescent="0.3">
      <c r="A30" s="603" t="s">
        <v>1305</v>
      </c>
      <c r="B30" s="604"/>
      <c r="C30" s="604"/>
      <c r="D30" s="604"/>
      <c r="E30" s="604"/>
      <c r="F30" s="604"/>
      <c r="G30" s="604"/>
      <c r="H30" s="332"/>
      <c r="I30" s="352">
        <f t="shared" si="1"/>
        <v>0</v>
      </c>
      <c r="J30" s="332"/>
      <c r="K30" s="332"/>
      <c r="L30" s="352">
        <f t="shared" si="3"/>
        <v>0</v>
      </c>
      <c r="M30" s="333"/>
      <c r="BE30" s="14"/>
      <c r="BF30" s="15" t="s">
        <v>1305</v>
      </c>
      <c r="BG30" s="21"/>
    </row>
    <row r="31" spans="1:59" s="3" customFormat="1" ht="31.8" x14ac:dyDescent="0.3">
      <c r="A31" s="16" t="s">
        <v>166</v>
      </c>
      <c r="B31" s="17" t="s">
        <v>1306</v>
      </c>
      <c r="C31" s="568" t="s">
        <v>1307</v>
      </c>
      <c r="D31" s="568"/>
      <c r="E31" s="568"/>
      <c r="F31" s="16" t="s">
        <v>43</v>
      </c>
      <c r="G31" s="317">
        <v>7.9000000000000001E-2</v>
      </c>
      <c r="H31" s="293">
        <f t="shared" ref="H31:H32" si="10">I31/G31</f>
        <v>22517.97</v>
      </c>
      <c r="I31" s="293">
        <f t="shared" si="1"/>
        <v>1778.92</v>
      </c>
      <c r="J31" s="293">
        <v>2134.6999999999998</v>
      </c>
      <c r="K31" s="293">
        <f t="shared" ref="K31:K32" si="11">L31/G31</f>
        <v>0</v>
      </c>
      <c r="L31" s="293">
        <f t="shared" si="3"/>
        <v>0</v>
      </c>
      <c r="M31" s="293">
        <v>0</v>
      </c>
      <c r="BE31" s="14"/>
      <c r="BF31" s="15"/>
      <c r="BG31" s="21" t="s">
        <v>1307</v>
      </c>
    </row>
    <row r="32" spans="1:59" s="3" customFormat="1" ht="21.6" x14ac:dyDescent="0.3">
      <c r="A32" s="16" t="s">
        <v>169</v>
      </c>
      <c r="B32" s="17" t="s">
        <v>179</v>
      </c>
      <c r="C32" s="568" t="s">
        <v>180</v>
      </c>
      <c r="D32" s="568"/>
      <c r="E32" s="568"/>
      <c r="F32" s="16" t="s">
        <v>122</v>
      </c>
      <c r="G32" s="325">
        <v>0.79</v>
      </c>
      <c r="H32" s="293">
        <f t="shared" si="10"/>
        <v>36054.42</v>
      </c>
      <c r="I32" s="293">
        <f t="shared" si="1"/>
        <v>28482.99</v>
      </c>
      <c r="J32" s="293">
        <v>34179.589999999997</v>
      </c>
      <c r="K32" s="293">
        <f t="shared" si="11"/>
        <v>0</v>
      </c>
      <c r="L32" s="293">
        <f t="shared" si="3"/>
        <v>0</v>
      </c>
      <c r="M32" s="293">
        <v>0</v>
      </c>
      <c r="BE32" s="14"/>
      <c r="BF32" s="15"/>
      <c r="BG32" s="21" t="s">
        <v>180</v>
      </c>
    </row>
    <row r="33" spans="1:62" s="3" customFormat="1" ht="15" customHeight="1" x14ac:dyDescent="0.3">
      <c r="A33" s="603" t="s">
        <v>1308</v>
      </c>
      <c r="B33" s="604"/>
      <c r="C33" s="604"/>
      <c r="D33" s="604"/>
      <c r="E33" s="604"/>
      <c r="F33" s="604"/>
      <c r="G33" s="604"/>
      <c r="H33" s="332"/>
      <c r="I33" s="352">
        <f t="shared" si="1"/>
        <v>0</v>
      </c>
      <c r="J33" s="332"/>
      <c r="K33" s="332"/>
      <c r="L33" s="352">
        <f t="shared" si="3"/>
        <v>0</v>
      </c>
      <c r="M33" s="333"/>
      <c r="BE33" s="14"/>
      <c r="BF33" s="15" t="s">
        <v>1308</v>
      </c>
      <c r="BG33" s="21"/>
    </row>
    <row r="34" spans="1:62" s="3" customFormat="1" ht="42" x14ac:dyDescent="0.3">
      <c r="A34" s="16" t="s">
        <v>172</v>
      </c>
      <c r="B34" s="17" t="s">
        <v>1309</v>
      </c>
      <c r="C34" s="568" t="s">
        <v>1310</v>
      </c>
      <c r="D34" s="568"/>
      <c r="E34" s="568"/>
      <c r="F34" s="16" t="s">
        <v>43</v>
      </c>
      <c r="G34" s="329">
        <v>5.1372</v>
      </c>
      <c r="H34" s="293">
        <f t="shared" ref="H34:H35" si="12">I34/G34</f>
        <v>31322.3</v>
      </c>
      <c r="I34" s="293">
        <f t="shared" si="1"/>
        <v>160908.9</v>
      </c>
      <c r="J34" s="293">
        <v>193090.68</v>
      </c>
      <c r="K34" s="293">
        <f t="shared" ref="K34:K35" si="13">L34/G34</f>
        <v>0</v>
      </c>
      <c r="L34" s="293">
        <f t="shared" si="3"/>
        <v>0</v>
      </c>
      <c r="M34" s="293">
        <v>0</v>
      </c>
      <c r="BE34" s="14"/>
      <c r="BF34" s="15"/>
      <c r="BG34" s="21" t="s">
        <v>1310</v>
      </c>
    </row>
    <row r="35" spans="1:62" s="3" customFormat="1" ht="21.6" x14ac:dyDescent="0.3">
      <c r="A35" s="16" t="s">
        <v>173</v>
      </c>
      <c r="B35" s="17" t="s">
        <v>1311</v>
      </c>
      <c r="C35" s="568" t="s">
        <v>1312</v>
      </c>
      <c r="D35" s="568"/>
      <c r="E35" s="568"/>
      <c r="F35" s="16" t="s">
        <v>43</v>
      </c>
      <c r="G35" s="329">
        <v>5.1372</v>
      </c>
      <c r="H35" s="293">
        <f t="shared" si="12"/>
        <v>32916.89</v>
      </c>
      <c r="I35" s="293">
        <f t="shared" si="1"/>
        <v>169100.66</v>
      </c>
      <c r="J35" s="293">
        <v>202920.79</v>
      </c>
      <c r="K35" s="293">
        <f t="shared" si="13"/>
        <v>0</v>
      </c>
      <c r="L35" s="293">
        <f t="shared" si="3"/>
        <v>0</v>
      </c>
      <c r="M35" s="293">
        <v>0</v>
      </c>
      <c r="BE35" s="14"/>
      <c r="BF35" s="15"/>
      <c r="BG35" s="21" t="s">
        <v>1312</v>
      </c>
    </row>
    <row r="36" spans="1:62" s="3" customFormat="1" ht="15" customHeight="1" x14ac:dyDescent="0.3">
      <c r="A36" s="603" t="s">
        <v>1313</v>
      </c>
      <c r="B36" s="604"/>
      <c r="C36" s="604"/>
      <c r="D36" s="604"/>
      <c r="E36" s="604"/>
      <c r="F36" s="604"/>
      <c r="G36" s="604"/>
      <c r="H36" s="332"/>
      <c r="I36" s="352">
        <f t="shared" si="1"/>
        <v>0</v>
      </c>
      <c r="J36" s="332"/>
      <c r="K36" s="332"/>
      <c r="L36" s="352">
        <f t="shared" si="3"/>
        <v>0</v>
      </c>
      <c r="M36" s="333"/>
      <c r="BE36" s="14"/>
      <c r="BF36" s="15" t="s">
        <v>1313</v>
      </c>
      <c r="BG36" s="21"/>
    </row>
    <row r="37" spans="1:62" s="3" customFormat="1" ht="31.8" x14ac:dyDescent="0.3">
      <c r="A37" s="16" t="s">
        <v>176</v>
      </c>
      <c r="B37" s="17" t="s">
        <v>1179</v>
      </c>
      <c r="C37" s="568" t="s">
        <v>1180</v>
      </c>
      <c r="D37" s="568"/>
      <c r="E37" s="568"/>
      <c r="F37" s="16" t="s">
        <v>185</v>
      </c>
      <c r="G37" s="329">
        <v>0.32229999999999998</v>
      </c>
      <c r="H37" s="293">
        <f>I37/G37</f>
        <v>57384.67</v>
      </c>
      <c r="I37" s="293">
        <f t="shared" si="1"/>
        <v>18495.080000000002</v>
      </c>
      <c r="J37" s="293">
        <v>22194.1</v>
      </c>
      <c r="K37" s="293">
        <f>L37/G37</f>
        <v>95571.64</v>
      </c>
      <c r="L37" s="293">
        <f t="shared" si="3"/>
        <v>30802.74</v>
      </c>
      <c r="M37" s="293">
        <v>36963.29</v>
      </c>
      <c r="BE37" s="14"/>
      <c r="BF37" s="15"/>
      <c r="BG37" s="21" t="s">
        <v>1180</v>
      </c>
    </row>
    <row r="38" spans="1:62" s="3" customFormat="1" ht="20.399999999999999" x14ac:dyDescent="0.3">
      <c r="A38" s="25"/>
      <c r="B38" s="26" t="s">
        <v>644</v>
      </c>
      <c r="C38" s="600" t="s">
        <v>645</v>
      </c>
      <c r="D38" s="600"/>
      <c r="E38" s="600"/>
      <c r="F38" s="27" t="s">
        <v>67</v>
      </c>
      <c r="G38" s="324" t="s">
        <v>1314</v>
      </c>
      <c r="H38" s="293"/>
      <c r="I38" s="293">
        <f t="shared" si="1"/>
        <v>0</v>
      </c>
      <c r="J38" s="50"/>
      <c r="K38" s="293"/>
      <c r="L38" s="293">
        <f t="shared" si="3"/>
        <v>0</v>
      </c>
      <c r="M38" s="334"/>
      <c r="BE38" s="14"/>
      <c r="BF38" s="15"/>
      <c r="BG38" s="21"/>
      <c r="BH38" s="41"/>
      <c r="BI38" s="12" t="s">
        <v>645</v>
      </c>
    </row>
    <row r="39" spans="1:62" s="3" customFormat="1" ht="21.6" x14ac:dyDescent="0.3">
      <c r="A39" s="25" t="s">
        <v>126</v>
      </c>
      <c r="B39" s="26" t="s">
        <v>1315</v>
      </c>
      <c r="C39" s="600" t="s">
        <v>1182</v>
      </c>
      <c r="D39" s="600"/>
      <c r="E39" s="600"/>
      <c r="F39" s="27" t="s">
        <v>154</v>
      </c>
      <c r="G39" s="324" t="s">
        <v>1316</v>
      </c>
      <c r="H39" s="293"/>
      <c r="I39" s="293">
        <f t="shared" si="1"/>
        <v>0</v>
      </c>
      <c r="J39" s="293"/>
      <c r="K39" s="293"/>
      <c r="L39" s="293">
        <f t="shared" si="3"/>
        <v>0</v>
      </c>
      <c r="M39" s="293"/>
      <c r="BE39" s="14"/>
      <c r="BF39" s="15"/>
      <c r="BG39" s="21"/>
      <c r="BH39" s="41"/>
      <c r="BI39" s="12"/>
      <c r="BJ39" s="12" t="s">
        <v>1182</v>
      </c>
    </row>
    <row r="40" spans="1:62" s="3" customFormat="1" ht="15" customHeight="1" x14ac:dyDescent="0.3">
      <c r="A40" s="601" t="s">
        <v>1317</v>
      </c>
      <c r="B40" s="602"/>
      <c r="C40" s="602"/>
      <c r="D40" s="602"/>
      <c r="E40" s="602"/>
      <c r="F40" s="602"/>
      <c r="G40" s="602"/>
      <c r="H40" s="330"/>
      <c r="I40" s="335">
        <f t="shared" si="1"/>
        <v>0</v>
      </c>
      <c r="J40" s="330"/>
      <c r="K40" s="330"/>
      <c r="L40" s="335">
        <f t="shared" si="3"/>
        <v>0</v>
      </c>
      <c r="M40" s="331"/>
      <c r="BE40" s="14" t="s">
        <v>1317</v>
      </c>
      <c r="BF40" s="15"/>
      <c r="BG40" s="21"/>
      <c r="BH40" s="41"/>
      <c r="BI40" s="12"/>
      <c r="BJ40" s="12"/>
    </row>
    <row r="41" spans="1:62" s="3" customFormat="1" ht="15" customHeight="1" x14ac:dyDescent="0.3">
      <c r="A41" s="603" t="s">
        <v>1318</v>
      </c>
      <c r="B41" s="604"/>
      <c r="C41" s="604"/>
      <c r="D41" s="604"/>
      <c r="E41" s="604"/>
      <c r="F41" s="604"/>
      <c r="G41" s="604"/>
      <c r="H41" s="332"/>
      <c r="I41" s="352">
        <f t="shared" si="1"/>
        <v>0</v>
      </c>
      <c r="J41" s="332"/>
      <c r="K41" s="332"/>
      <c r="L41" s="352">
        <f t="shared" si="3"/>
        <v>0</v>
      </c>
      <c r="M41" s="333"/>
      <c r="BE41" s="14"/>
      <c r="BF41" s="15" t="s">
        <v>1318</v>
      </c>
      <c r="BG41" s="21"/>
      <c r="BH41" s="41"/>
      <c r="BI41" s="12"/>
      <c r="BJ41" s="12"/>
    </row>
    <row r="42" spans="1:62" s="3" customFormat="1" ht="21.6" x14ac:dyDescent="0.3">
      <c r="A42" s="16" t="s">
        <v>178</v>
      </c>
      <c r="B42" s="17" t="s">
        <v>1319</v>
      </c>
      <c r="C42" s="568" t="s">
        <v>1320</v>
      </c>
      <c r="D42" s="568"/>
      <c r="E42" s="568"/>
      <c r="F42" s="16" t="s">
        <v>185</v>
      </c>
      <c r="G42" s="329">
        <v>18.194500000000001</v>
      </c>
      <c r="H42" s="293">
        <f>I42/G42</f>
        <v>2361.11</v>
      </c>
      <c r="I42" s="293">
        <f t="shared" si="1"/>
        <v>42959.18</v>
      </c>
      <c r="J42" s="293">
        <v>51551.01</v>
      </c>
      <c r="K42" s="293">
        <f>L42/G42</f>
        <v>0</v>
      </c>
      <c r="L42" s="293">
        <f t="shared" si="3"/>
        <v>0</v>
      </c>
      <c r="M42" s="293">
        <v>0</v>
      </c>
      <c r="BE42" s="14"/>
      <c r="BF42" s="15"/>
      <c r="BG42" s="21" t="s">
        <v>1320</v>
      </c>
      <c r="BH42" s="41"/>
      <c r="BI42" s="12"/>
      <c r="BJ42" s="12"/>
    </row>
    <row r="43" spans="1:62" s="3" customFormat="1" ht="15" customHeight="1" x14ac:dyDescent="0.3">
      <c r="A43" s="603" t="s">
        <v>1321</v>
      </c>
      <c r="B43" s="604"/>
      <c r="C43" s="604"/>
      <c r="D43" s="604"/>
      <c r="E43" s="604"/>
      <c r="F43" s="604"/>
      <c r="G43" s="604"/>
      <c r="H43" s="332"/>
      <c r="I43" s="352">
        <f t="shared" si="1"/>
        <v>0</v>
      </c>
      <c r="J43" s="332"/>
      <c r="K43" s="332"/>
      <c r="L43" s="352">
        <f t="shared" si="3"/>
        <v>0</v>
      </c>
      <c r="M43" s="333"/>
      <c r="BE43" s="14"/>
      <c r="BF43" s="15" t="s">
        <v>1321</v>
      </c>
      <c r="BG43" s="21"/>
      <c r="BH43" s="41"/>
      <c r="BI43" s="12"/>
      <c r="BJ43" s="12"/>
    </row>
    <row r="44" spans="1:62" s="3" customFormat="1" ht="21.6" x14ac:dyDescent="0.3">
      <c r="A44" s="16" t="s">
        <v>182</v>
      </c>
      <c r="B44" s="17" t="s">
        <v>1319</v>
      </c>
      <c r="C44" s="568" t="s">
        <v>1320</v>
      </c>
      <c r="D44" s="568"/>
      <c r="E44" s="568"/>
      <c r="F44" s="16" t="s">
        <v>185</v>
      </c>
      <c r="G44" s="317">
        <v>1.272</v>
      </c>
      <c r="H44" s="293">
        <f>I44/G44</f>
        <v>2361.11</v>
      </c>
      <c r="I44" s="293">
        <f t="shared" si="1"/>
        <v>3003.33</v>
      </c>
      <c r="J44" s="293">
        <v>3603.99</v>
      </c>
      <c r="K44" s="293">
        <f>L44/G44</f>
        <v>0</v>
      </c>
      <c r="L44" s="293">
        <f t="shared" si="3"/>
        <v>0</v>
      </c>
      <c r="M44" s="293">
        <v>0</v>
      </c>
      <c r="BE44" s="14"/>
      <c r="BF44" s="15"/>
      <c r="BG44" s="21" t="s">
        <v>1320</v>
      </c>
      <c r="BH44" s="41"/>
      <c r="BI44" s="12"/>
      <c r="BJ44" s="12"/>
    </row>
    <row r="45" spans="1:62" s="3" customFormat="1" ht="15" customHeight="1" x14ac:dyDescent="0.3">
      <c r="A45" s="603" t="s">
        <v>1322</v>
      </c>
      <c r="B45" s="604"/>
      <c r="C45" s="604"/>
      <c r="D45" s="604"/>
      <c r="E45" s="604"/>
      <c r="F45" s="604"/>
      <c r="G45" s="604"/>
      <c r="H45" s="332"/>
      <c r="I45" s="352">
        <f t="shared" si="1"/>
        <v>0</v>
      </c>
      <c r="J45" s="332"/>
      <c r="K45" s="332"/>
      <c r="L45" s="352">
        <f t="shared" si="3"/>
        <v>0</v>
      </c>
      <c r="M45" s="333"/>
      <c r="BE45" s="14"/>
      <c r="BF45" s="15" t="s">
        <v>1322</v>
      </c>
      <c r="BG45" s="21"/>
      <c r="BH45" s="41"/>
      <c r="BI45" s="12"/>
      <c r="BJ45" s="12"/>
    </row>
    <row r="46" spans="1:62" s="3" customFormat="1" ht="15" customHeight="1" x14ac:dyDescent="0.3">
      <c r="A46" s="603" t="s">
        <v>1323</v>
      </c>
      <c r="B46" s="604"/>
      <c r="C46" s="604"/>
      <c r="D46" s="604"/>
      <c r="E46" s="604"/>
      <c r="F46" s="604"/>
      <c r="G46" s="604"/>
      <c r="H46" s="332"/>
      <c r="I46" s="352">
        <f t="shared" si="1"/>
        <v>0</v>
      </c>
      <c r="J46" s="332"/>
      <c r="K46" s="332"/>
      <c r="L46" s="352">
        <f t="shared" si="3"/>
        <v>0</v>
      </c>
      <c r="M46" s="333"/>
      <c r="BE46" s="14"/>
      <c r="BF46" s="15" t="s">
        <v>1323</v>
      </c>
      <c r="BG46" s="21"/>
      <c r="BH46" s="41"/>
      <c r="BI46" s="12"/>
      <c r="BJ46" s="12"/>
    </row>
    <row r="47" spans="1:62" s="3" customFormat="1" ht="15" customHeight="1" x14ac:dyDescent="0.3">
      <c r="A47" s="601" t="s">
        <v>1324</v>
      </c>
      <c r="B47" s="602"/>
      <c r="C47" s="602"/>
      <c r="D47" s="602"/>
      <c r="E47" s="602"/>
      <c r="F47" s="602"/>
      <c r="G47" s="602"/>
      <c r="H47" s="330"/>
      <c r="I47" s="335">
        <f t="shared" si="1"/>
        <v>0</v>
      </c>
      <c r="J47" s="330"/>
      <c r="K47" s="330"/>
      <c r="L47" s="335">
        <f t="shared" si="3"/>
        <v>0</v>
      </c>
      <c r="M47" s="335"/>
      <c r="BE47" s="14" t="s">
        <v>1324</v>
      </c>
      <c r="BF47" s="15"/>
      <c r="BG47" s="21"/>
      <c r="BH47" s="41"/>
      <c r="BI47" s="12"/>
      <c r="BJ47" s="12"/>
    </row>
    <row r="48" spans="1:62" s="3" customFormat="1" ht="31.8" x14ac:dyDescent="0.3">
      <c r="A48" s="16" t="s">
        <v>188</v>
      </c>
      <c r="B48" s="17" t="s">
        <v>780</v>
      </c>
      <c r="C48" s="568" t="s">
        <v>781</v>
      </c>
      <c r="D48" s="568"/>
      <c r="E48" s="568"/>
      <c r="F48" s="16" t="s">
        <v>325</v>
      </c>
      <c r="G48" s="325">
        <v>8.02</v>
      </c>
      <c r="H48" s="293">
        <f>I48/G48</f>
        <v>8068.5</v>
      </c>
      <c r="I48" s="293">
        <f t="shared" si="1"/>
        <v>64709.34</v>
      </c>
      <c r="J48" s="293">
        <v>77651.210000000006</v>
      </c>
      <c r="K48" s="293">
        <f>L48/G48</f>
        <v>28475.97</v>
      </c>
      <c r="L48" s="293">
        <f t="shared" si="3"/>
        <v>228377.25</v>
      </c>
      <c r="M48" s="293">
        <v>274052.7</v>
      </c>
      <c r="BE48" s="14"/>
      <c r="BF48" s="15"/>
      <c r="BG48" s="21" t="s">
        <v>781</v>
      </c>
      <c r="BH48" s="41"/>
      <c r="BI48" s="12"/>
      <c r="BJ48" s="12"/>
    </row>
    <row r="49" spans="1:67" s="3" customFormat="1" ht="20.399999999999999" x14ac:dyDescent="0.3">
      <c r="A49" s="36" t="s">
        <v>139</v>
      </c>
      <c r="B49" s="37" t="s">
        <v>782</v>
      </c>
      <c r="C49" s="599" t="s">
        <v>783</v>
      </c>
      <c r="D49" s="599"/>
      <c r="E49" s="599"/>
      <c r="F49" s="38" t="s">
        <v>46</v>
      </c>
      <c r="G49" s="321" t="s">
        <v>1325</v>
      </c>
      <c r="H49" s="293"/>
      <c r="I49" s="293">
        <f t="shared" si="1"/>
        <v>0</v>
      </c>
      <c r="J49" s="336"/>
      <c r="K49" s="293"/>
      <c r="L49" s="293">
        <f t="shared" si="3"/>
        <v>0</v>
      </c>
      <c r="M49" s="337"/>
      <c r="BE49" s="14"/>
      <c r="BF49" s="15"/>
      <c r="BG49" s="21"/>
      <c r="BH49" s="41" t="s">
        <v>783</v>
      </c>
      <c r="BI49" s="12"/>
      <c r="BJ49" s="12"/>
    </row>
    <row r="50" spans="1:67" s="3" customFormat="1" ht="20.399999999999999" x14ac:dyDescent="0.3">
      <c r="A50" s="36" t="s">
        <v>139</v>
      </c>
      <c r="B50" s="37" t="s">
        <v>785</v>
      </c>
      <c r="C50" s="599" t="s">
        <v>786</v>
      </c>
      <c r="D50" s="599"/>
      <c r="E50" s="599"/>
      <c r="F50" s="38" t="s">
        <v>72</v>
      </c>
      <c r="G50" s="321" t="s">
        <v>1326</v>
      </c>
      <c r="H50" s="293"/>
      <c r="I50" s="293">
        <f t="shared" si="1"/>
        <v>0</v>
      </c>
      <c r="J50" s="336"/>
      <c r="K50" s="293"/>
      <c r="L50" s="293">
        <f t="shared" si="3"/>
        <v>0</v>
      </c>
      <c r="M50" s="337"/>
      <c r="BE50" s="14"/>
      <c r="BF50" s="15"/>
      <c r="BG50" s="21"/>
      <c r="BH50" s="41" t="s">
        <v>786</v>
      </c>
      <c r="BI50" s="12"/>
      <c r="BJ50" s="12"/>
    </row>
    <row r="51" spans="1:67" s="3" customFormat="1" ht="21.6" x14ac:dyDescent="0.3">
      <c r="A51" s="25"/>
      <c r="B51" s="26" t="s">
        <v>788</v>
      </c>
      <c r="C51" s="600" t="s">
        <v>789</v>
      </c>
      <c r="D51" s="600"/>
      <c r="E51" s="600"/>
      <c r="F51" s="27" t="s">
        <v>67</v>
      </c>
      <c r="G51" s="324" t="s">
        <v>1327</v>
      </c>
      <c r="H51" s="293"/>
      <c r="I51" s="293">
        <f t="shared" si="1"/>
        <v>0</v>
      </c>
      <c r="J51" s="50"/>
      <c r="K51" s="293"/>
      <c r="L51" s="293">
        <f t="shared" si="3"/>
        <v>0</v>
      </c>
      <c r="M51" s="334"/>
      <c r="BE51" s="14"/>
      <c r="BF51" s="15"/>
      <c r="BG51" s="21"/>
      <c r="BH51" s="41"/>
      <c r="BI51" s="12" t="s">
        <v>789</v>
      </c>
      <c r="BJ51" s="12"/>
    </row>
    <row r="52" spans="1:67" s="3" customFormat="1" ht="20.399999999999999" x14ac:dyDescent="0.3">
      <c r="A52" s="25" t="s">
        <v>126</v>
      </c>
      <c r="B52" s="26" t="s">
        <v>791</v>
      </c>
      <c r="C52" s="600" t="s">
        <v>783</v>
      </c>
      <c r="D52" s="600"/>
      <c r="E52" s="600"/>
      <c r="F52" s="27" t="s">
        <v>46</v>
      </c>
      <c r="G52" s="324" t="s">
        <v>1325</v>
      </c>
      <c r="H52" s="293"/>
      <c r="I52" s="293">
        <f t="shared" si="1"/>
        <v>0</v>
      </c>
      <c r="J52" s="50"/>
      <c r="K52" s="293"/>
      <c r="L52" s="293">
        <f t="shared" si="3"/>
        <v>0</v>
      </c>
      <c r="M52" s="334"/>
      <c r="BE52" s="14"/>
      <c r="BF52" s="15"/>
      <c r="BG52" s="21"/>
      <c r="BH52" s="41"/>
      <c r="BI52" s="12"/>
      <c r="BJ52" s="12" t="s">
        <v>783</v>
      </c>
    </row>
    <row r="53" spans="1:67" s="3" customFormat="1" ht="20.399999999999999" x14ac:dyDescent="0.3">
      <c r="A53" s="25" t="s">
        <v>126</v>
      </c>
      <c r="B53" s="26" t="s">
        <v>792</v>
      </c>
      <c r="C53" s="600" t="s">
        <v>793</v>
      </c>
      <c r="D53" s="600"/>
      <c r="E53" s="600"/>
      <c r="F53" s="27" t="s">
        <v>72</v>
      </c>
      <c r="G53" s="324" t="s">
        <v>1326</v>
      </c>
      <c r="H53" s="293"/>
      <c r="I53" s="293">
        <f t="shared" si="1"/>
        <v>0</v>
      </c>
      <c r="J53" s="50"/>
      <c r="K53" s="293"/>
      <c r="L53" s="293">
        <f t="shared" si="3"/>
        <v>0</v>
      </c>
      <c r="M53" s="334"/>
      <c r="BE53" s="14"/>
      <c r="BF53" s="15"/>
      <c r="BG53" s="21"/>
      <c r="BH53" s="41"/>
      <c r="BI53" s="12"/>
      <c r="BJ53" s="12" t="s">
        <v>793</v>
      </c>
    </row>
    <row r="54" spans="1:67" s="287" customFormat="1" ht="20.25" customHeight="1" x14ac:dyDescent="0.3">
      <c r="A54" s="578" t="s">
        <v>57</v>
      </c>
      <c r="B54" s="579"/>
      <c r="C54" s="579"/>
      <c r="D54" s="579"/>
      <c r="E54" s="579"/>
      <c r="F54" s="579"/>
      <c r="G54" s="579"/>
      <c r="H54" s="312"/>
      <c r="I54" s="296">
        <f>SUM(I14:I53)</f>
        <v>4675081.8600000003</v>
      </c>
      <c r="J54" s="297">
        <f>SUM(J14:J53)</f>
        <v>5610098.2000000002</v>
      </c>
      <c r="K54" s="296"/>
      <c r="L54" s="298">
        <f>SUM(L14:L53)</f>
        <v>3929493.79</v>
      </c>
      <c r="M54" s="299">
        <f>SUM(M14:M53)</f>
        <v>4715392.55</v>
      </c>
    </row>
    <row r="55" spans="1:67" s="289" customFormat="1" ht="20.25" customHeight="1" thickBot="1" x14ac:dyDescent="0.35">
      <c r="A55" s="571" t="s">
        <v>5737</v>
      </c>
      <c r="B55" s="572"/>
      <c r="C55" s="572"/>
      <c r="D55" s="572"/>
      <c r="E55" s="572"/>
      <c r="F55" s="572"/>
      <c r="G55" s="572"/>
      <c r="H55" s="288"/>
      <c r="I55" s="581">
        <f>I54+L54</f>
        <v>8604575.6500000004</v>
      </c>
      <c r="J55" s="582"/>
      <c r="K55" s="582"/>
      <c r="L55" s="582"/>
      <c r="M55" s="583"/>
    </row>
    <row r="56" spans="1:67" s="289" customFormat="1" ht="20.25" customHeight="1" thickBot="1" x14ac:dyDescent="0.35">
      <c r="A56" s="571" t="s">
        <v>5738</v>
      </c>
      <c r="B56" s="572"/>
      <c r="C56" s="572"/>
      <c r="D56" s="572"/>
      <c r="E56" s="572"/>
      <c r="F56" s="572"/>
      <c r="G56" s="572"/>
      <c r="H56" s="288"/>
      <c r="I56" s="573">
        <f>J54+M54</f>
        <v>10325490.75</v>
      </c>
      <c r="J56" s="574"/>
      <c r="K56" s="574"/>
      <c r="L56" s="574"/>
      <c r="M56" s="575"/>
    </row>
    <row r="57" spans="1:67" ht="11.25" customHeight="1" x14ac:dyDescent="0.2">
      <c r="BO57" s="52"/>
    </row>
    <row r="58" spans="1:67" ht="11.25" customHeight="1" x14ac:dyDescent="0.2">
      <c r="BO58" s="52"/>
    </row>
    <row r="59" spans="1:67" ht="11.25" customHeight="1" x14ac:dyDescent="0.2">
      <c r="BO59" s="52"/>
    </row>
  </sheetData>
  <autoFilter ref="A11:BS56" xr:uid="{00000000-0001-0000-0D00-000000000000}"/>
  <mergeCells count="54">
    <mergeCell ref="A56:G56"/>
    <mergeCell ref="I56:M56"/>
    <mergeCell ref="A2:M2"/>
    <mergeCell ref="A3:M3"/>
    <mergeCell ref="A5:M5"/>
    <mergeCell ref="C14:E14"/>
    <mergeCell ref="C15:E15"/>
    <mergeCell ref="A13:G13"/>
    <mergeCell ref="A6:M6"/>
    <mergeCell ref="C7:G7"/>
    <mergeCell ref="C9:E9"/>
    <mergeCell ref="C10:E10"/>
    <mergeCell ref="A12:G12"/>
    <mergeCell ref="C22:E22"/>
    <mergeCell ref="C23:E23"/>
    <mergeCell ref="C24:E24"/>
    <mergeCell ref="C26:E26"/>
    <mergeCell ref="C16:E16"/>
    <mergeCell ref="C18:E18"/>
    <mergeCell ref="C19:E19"/>
    <mergeCell ref="C20:E20"/>
    <mergeCell ref="A17:G17"/>
    <mergeCell ref="C53:E53"/>
    <mergeCell ref="A21:G21"/>
    <mergeCell ref="C48:E48"/>
    <mergeCell ref="C49:E49"/>
    <mergeCell ref="C42:E42"/>
    <mergeCell ref="C44:E44"/>
    <mergeCell ref="C37:E37"/>
    <mergeCell ref="C38:E38"/>
    <mergeCell ref="C39:E39"/>
    <mergeCell ref="A47:G47"/>
    <mergeCell ref="A40:G40"/>
    <mergeCell ref="A46:G46"/>
    <mergeCell ref="A45:G45"/>
    <mergeCell ref="A43:G43"/>
    <mergeCell ref="A41:G41"/>
    <mergeCell ref="A25:G25"/>
    <mergeCell ref="I55:M55"/>
    <mergeCell ref="A36:G36"/>
    <mergeCell ref="A33:G33"/>
    <mergeCell ref="A30:G30"/>
    <mergeCell ref="A27:G27"/>
    <mergeCell ref="C31:E31"/>
    <mergeCell ref="C32:E32"/>
    <mergeCell ref="C34:E34"/>
    <mergeCell ref="C35:E35"/>
    <mergeCell ref="C28:E28"/>
    <mergeCell ref="C29:E29"/>
    <mergeCell ref="A54:G54"/>
    <mergeCell ref="A55:G55"/>
    <mergeCell ref="C50:E50"/>
    <mergeCell ref="C51:E51"/>
    <mergeCell ref="C52:E52"/>
  </mergeCells>
  <printOptions horizontalCentered="1"/>
  <pageMargins left="0.39370077848434498" right="0.39370077848434498" top="0.35433071851730302" bottom="0.31496062874794001" header="0.118110239505768" footer="0.118110239505768"/>
  <pageSetup paperSize="9" scale="67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5" filterMode="1">
    <tabColor rgb="FFFFFF00"/>
    <pageSetUpPr fitToPage="1"/>
  </sheetPr>
  <dimension ref="A1:BM252"/>
  <sheetViews>
    <sheetView tabSelected="1" topLeftCell="D132" zoomScale="90" zoomScaleNormal="90" workbookViewId="0">
      <selection activeCell="N162" sqref="N162"/>
    </sheetView>
  </sheetViews>
  <sheetFormatPr defaultColWidth="9.109375" defaultRowHeight="11.25" customHeight="1" x14ac:dyDescent="0.2"/>
  <cols>
    <col min="1" max="1" width="9" style="1" customWidth="1"/>
    <col min="2" max="2" width="28.5546875" style="1" customWidth="1"/>
    <col min="3" max="3" width="24.33203125" style="1" customWidth="1"/>
    <col min="4" max="4" width="28.109375" style="1" customWidth="1"/>
    <col min="5" max="5" width="31.6640625" style="1" customWidth="1"/>
    <col min="6" max="7" width="10.6640625" style="92" customWidth="1"/>
    <col min="8" max="8" width="18.6640625" style="290" customWidth="1"/>
    <col min="9" max="13" width="25.109375" style="290" customWidth="1"/>
    <col min="14" max="14" width="14.5546875" style="1" bestFit="1" customWidth="1"/>
    <col min="15" max="15" width="18.33203125" style="1" bestFit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78" t="s">
        <v>5558</v>
      </c>
      <c r="B1" s="4"/>
      <c r="C1" s="4"/>
      <c r="D1" s="4"/>
      <c r="E1" s="4"/>
      <c r="F1" s="90"/>
      <c r="G1" s="90"/>
      <c r="H1" s="290"/>
      <c r="I1" s="290"/>
      <c r="J1" s="290"/>
      <c r="K1" s="290"/>
      <c r="L1" s="290"/>
      <c r="M1" s="290"/>
    </row>
    <row r="2" spans="1:60" s="3" customFormat="1" ht="14.4" x14ac:dyDescent="0.3">
      <c r="A2" s="587" t="s">
        <v>0</v>
      </c>
      <c r="B2" s="587"/>
      <c r="C2" s="587"/>
      <c r="D2" s="587"/>
      <c r="E2" s="587"/>
      <c r="F2" s="587"/>
      <c r="G2" s="587"/>
      <c r="H2" s="614"/>
      <c r="I2" s="614"/>
      <c r="J2" s="614"/>
      <c r="K2" s="614"/>
      <c r="L2" s="614"/>
      <c r="M2" s="614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60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613"/>
      <c r="I3" s="613"/>
      <c r="J3" s="613"/>
      <c r="K3" s="613"/>
      <c r="L3" s="613"/>
      <c r="M3" s="613"/>
    </row>
    <row r="4" spans="1:60" s="3" customFormat="1" ht="14.4" x14ac:dyDescent="0.3">
      <c r="A4" s="7"/>
      <c r="B4" s="7"/>
      <c r="C4" s="7"/>
      <c r="D4" s="7"/>
      <c r="E4" s="7"/>
      <c r="F4" s="326"/>
      <c r="G4" s="326"/>
      <c r="H4" s="327"/>
      <c r="I4" s="327"/>
      <c r="J4" s="327"/>
      <c r="K4" s="327"/>
      <c r="L4" s="327"/>
      <c r="M4" s="290"/>
    </row>
    <row r="5" spans="1:60" s="3" customFormat="1" ht="14.4" x14ac:dyDescent="0.3">
      <c r="A5" s="587" t="s">
        <v>1037</v>
      </c>
      <c r="B5" s="587"/>
      <c r="C5" s="587"/>
      <c r="D5" s="587"/>
      <c r="E5" s="587"/>
      <c r="F5" s="587"/>
      <c r="G5" s="587"/>
      <c r="H5" s="614"/>
      <c r="I5" s="614"/>
      <c r="J5" s="614"/>
      <c r="K5" s="614"/>
      <c r="L5" s="614"/>
      <c r="M5" s="614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60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613"/>
      <c r="I6" s="613"/>
      <c r="J6" s="613"/>
      <c r="K6" s="613"/>
      <c r="L6" s="613"/>
      <c r="M6" s="613"/>
    </row>
    <row r="7" spans="1:60" s="3" customFormat="1" ht="14.4" x14ac:dyDescent="0.3">
      <c r="A7" s="4"/>
      <c r="B7" s="8" t="s">
        <v>5</v>
      </c>
      <c r="C7" s="577" t="s">
        <v>6</v>
      </c>
      <c r="D7" s="577"/>
      <c r="E7" s="577"/>
      <c r="F7" s="577"/>
      <c r="G7" s="577"/>
      <c r="H7" s="291"/>
      <c r="I7" s="291"/>
      <c r="J7" s="291"/>
      <c r="K7" s="291"/>
      <c r="L7" s="291"/>
      <c r="M7" s="291"/>
    </row>
    <row r="8" spans="1:60" s="3" customFormat="1" ht="15" thickBot="1" x14ac:dyDescent="0.35">
      <c r="A8" s="13"/>
      <c r="F8" s="51"/>
      <c r="G8" s="51"/>
      <c r="H8" s="122"/>
      <c r="I8" s="122"/>
      <c r="J8" s="122"/>
      <c r="K8" s="122"/>
      <c r="L8" s="122"/>
      <c r="M8" s="122"/>
    </row>
    <row r="9" spans="1:60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483" t="s">
        <v>5736</v>
      </c>
      <c r="N9" s="494" t="s">
        <v>5744</v>
      </c>
      <c r="O9" s="489" t="s">
        <v>5746</v>
      </c>
    </row>
    <row r="10" spans="1:60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347">
        <v>5</v>
      </c>
      <c r="H10" s="347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486" t="s">
        <v>162</v>
      </c>
      <c r="N10" s="488"/>
      <c r="O10" s="488"/>
    </row>
    <row r="11" spans="1:60" s="3" customFormat="1" ht="15" customHeight="1" x14ac:dyDescent="0.3">
      <c r="A11" s="609" t="s">
        <v>1038</v>
      </c>
      <c r="B11" s="602"/>
      <c r="C11" s="602"/>
      <c r="D11" s="602"/>
      <c r="E11" s="602"/>
      <c r="F11" s="602"/>
      <c r="G11" s="602"/>
      <c r="H11" s="330"/>
      <c r="I11" s="330"/>
      <c r="J11" s="330"/>
      <c r="K11" s="330"/>
      <c r="L11" s="330"/>
      <c r="M11" s="330"/>
      <c r="N11" s="488"/>
      <c r="O11" s="488"/>
      <c r="BE11" s="14"/>
    </row>
    <row r="12" spans="1:60" s="3" customFormat="1" ht="15" customHeight="1" x14ac:dyDescent="0.3">
      <c r="A12" s="610" t="s">
        <v>1039</v>
      </c>
      <c r="B12" s="604"/>
      <c r="C12" s="604"/>
      <c r="D12" s="604"/>
      <c r="E12" s="604"/>
      <c r="F12" s="604"/>
      <c r="G12" s="604"/>
      <c r="H12" s="332"/>
      <c r="I12" s="332"/>
      <c r="J12" s="332"/>
      <c r="K12" s="332"/>
      <c r="L12" s="332"/>
      <c r="M12" s="332"/>
      <c r="N12" s="488"/>
      <c r="O12" s="488"/>
      <c r="BE12" s="14"/>
      <c r="BF12" s="15"/>
    </row>
    <row r="13" spans="1:60" s="3" customFormat="1" ht="15" customHeight="1" x14ac:dyDescent="0.3">
      <c r="A13" s="610" t="s">
        <v>1039</v>
      </c>
      <c r="B13" s="604"/>
      <c r="C13" s="604"/>
      <c r="D13" s="604"/>
      <c r="E13" s="604"/>
      <c r="F13" s="604"/>
      <c r="G13" s="604"/>
      <c r="H13" s="332"/>
      <c r="I13" s="332"/>
      <c r="J13" s="332"/>
      <c r="K13" s="332"/>
      <c r="L13" s="332"/>
      <c r="M13" s="332"/>
      <c r="N13" s="488"/>
      <c r="O13" s="488"/>
      <c r="BE13" s="14"/>
      <c r="BF13" s="15"/>
    </row>
    <row r="14" spans="1:60" s="3" customFormat="1" ht="14.4" x14ac:dyDescent="0.3">
      <c r="A14" s="68" t="s">
        <v>15</v>
      </c>
      <c r="B14" s="17" t="s">
        <v>1041</v>
      </c>
      <c r="C14" s="568" t="s">
        <v>1042</v>
      </c>
      <c r="D14" s="568"/>
      <c r="E14" s="568"/>
      <c r="F14" s="89" t="s">
        <v>18</v>
      </c>
      <c r="G14" s="317">
        <v>0.46200000000000002</v>
      </c>
      <c r="H14" s="293">
        <f>I14/G14</f>
        <v>372408.42</v>
      </c>
      <c r="I14" s="293">
        <f>J14/1.2</f>
        <v>172052.69</v>
      </c>
      <c r="J14" s="293">
        <v>206463.23</v>
      </c>
      <c r="K14" s="293">
        <f>L14/1.2</f>
        <v>0</v>
      </c>
      <c r="L14" s="294">
        <f>M14/1.2</f>
        <v>0</v>
      </c>
      <c r="M14" s="294">
        <v>0</v>
      </c>
      <c r="N14" s="488"/>
      <c r="O14" s="488"/>
      <c r="BE14" s="14"/>
      <c r="BF14" s="15"/>
      <c r="BG14" s="21"/>
    </row>
    <row r="15" spans="1:60" s="3" customFormat="1" ht="20.399999999999999" hidden="1" x14ac:dyDescent="0.3">
      <c r="A15" s="106" t="s">
        <v>139</v>
      </c>
      <c r="B15" s="37" t="s">
        <v>1043</v>
      </c>
      <c r="C15" s="599" t="s">
        <v>1044</v>
      </c>
      <c r="D15" s="599"/>
      <c r="E15" s="599"/>
      <c r="F15" s="91" t="s">
        <v>1045</v>
      </c>
      <c r="G15" s="321" t="s">
        <v>1046</v>
      </c>
      <c r="H15" s="293"/>
      <c r="I15" s="293">
        <f t="shared" ref="I15:I78" si="0">J15/1.2</f>
        <v>0</v>
      </c>
      <c r="J15" s="293">
        <v>0</v>
      </c>
      <c r="K15" s="293"/>
      <c r="L15" s="294">
        <f t="shared" ref="L15:L78" si="1">M15/1.2</f>
        <v>0</v>
      </c>
      <c r="M15" s="294">
        <v>0</v>
      </c>
      <c r="N15" s="488"/>
      <c r="O15" s="488"/>
      <c r="BE15" s="14"/>
      <c r="BF15" s="15"/>
      <c r="BG15" s="21"/>
      <c r="BH15" s="41"/>
    </row>
    <row r="16" spans="1:60" s="3" customFormat="1" ht="15" customHeight="1" x14ac:dyDescent="0.3">
      <c r="A16" s="610" t="s">
        <v>1039</v>
      </c>
      <c r="B16" s="604"/>
      <c r="C16" s="604"/>
      <c r="D16" s="604"/>
      <c r="E16" s="604"/>
      <c r="F16" s="604"/>
      <c r="G16" s="604"/>
      <c r="H16" s="332"/>
      <c r="I16" s="352"/>
      <c r="J16" s="332"/>
      <c r="K16" s="332"/>
      <c r="L16" s="360"/>
      <c r="M16" s="332"/>
      <c r="N16" s="488"/>
      <c r="O16" s="488"/>
      <c r="BE16" s="14"/>
      <c r="BF16" s="15"/>
      <c r="BG16" s="21"/>
      <c r="BH16" s="41"/>
    </row>
    <row r="17" spans="1:61" s="3" customFormat="1" ht="15" customHeight="1" x14ac:dyDescent="0.3">
      <c r="A17" s="610" t="s">
        <v>1047</v>
      </c>
      <c r="B17" s="604"/>
      <c r="C17" s="604"/>
      <c r="D17" s="604"/>
      <c r="E17" s="604"/>
      <c r="F17" s="604"/>
      <c r="G17" s="604"/>
      <c r="H17" s="332"/>
      <c r="I17" s="352"/>
      <c r="J17" s="332"/>
      <c r="K17" s="332"/>
      <c r="L17" s="360"/>
      <c r="M17" s="332"/>
      <c r="N17" s="488"/>
      <c r="O17" s="488"/>
      <c r="BE17" s="14"/>
      <c r="BF17" s="15"/>
      <c r="BG17" s="21"/>
      <c r="BH17" s="41"/>
    </row>
    <row r="18" spans="1:61" s="3" customFormat="1" ht="15" customHeight="1" x14ac:dyDescent="0.3">
      <c r="A18" s="610" t="s">
        <v>1048</v>
      </c>
      <c r="B18" s="604"/>
      <c r="C18" s="604"/>
      <c r="D18" s="604"/>
      <c r="E18" s="604"/>
      <c r="F18" s="604"/>
      <c r="G18" s="604"/>
      <c r="H18" s="332"/>
      <c r="I18" s="352"/>
      <c r="J18" s="332"/>
      <c r="K18" s="332"/>
      <c r="L18" s="360"/>
      <c r="M18" s="332"/>
      <c r="N18" s="488"/>
      <c r="O18" s="488"/>
      <c r="BE18" s="14"/>
      <c r="BF18" s="15"/>
      <c r="BG18" s="21"/>
      <c r="BH18" s="41"/>
    </row>
    <row r="19" spans="1:61" s="3" customFormat="1" ht="14.4" x14ac:dyDescent="0.3">
      <c r="A19" s="68" t="s">
        <v>20</v>
      </c>
      <c r="B19" s="17" t="s">
        <v>1041</v>
      </c>
      <c r="C19" s="568" t="s">
        <v>1042</v>
      </c>
      <c r="D19" s="568"/>
      <c r="E19" s="568"/>
      <c r="F19" s="89" t="s">
        <v>18</v>
      </c>
      <c r="G19" s="329">
        <v>7.6200000000000004E-2</v>
      </c>
      <c r="H19" s="293">
        <f t="shared" ref="H19" si="2">I19/G19</f>
        <v>469234.38</v>
      </c>
      <c r="I19" s="293">
        <f t="shared" si="0"/>
        <v>35755.660000000003</v>
      </c>
      <c r="J19" s="293">
        <v>42906.79</v>
      </c>
      <c r="K19" s="293">
        <f t="shared" ref="K19" si="3">L19/G19</f>
        <v>18208548.949999999</v>
      </c>
      <c r="L19" s="294">
        <f t="shared" si="1"/>
        <v>1387491.43</v>
      </c>
      <c r="M19" s="294">
        <v>1664989.71</v>
      </c>
      <c r="N19" s="491">
        <v>44612031</v>
      </c>
      <c r="O19" s="495">
        <f>N19*G19</f>
        <v>3399436.7622000002</v>
      </c>
      <c r="BE19" s="14"/>
      <c r="BF19" s="15"/>
      <c r="BG19" s="21"/>
      <c r="BH19" s="41"/>
    </row>
    <row r="20" spans="1:61" s="3" customFormat="1" ht="20.399999999999999" hidden="1" x14ac:dyDescent="0.3">
      <c r="A20" s="106" t="s">
        <v>139</v>
      </c>
      <c r="B20" s="37" t="s">
        <v>1043</v>
      </c>
      <c r="C20" s="599" t="s">
        <v>1044</v>
      </c>
      <c r="D20" s="599"/>
      <c r="E20" s="599"/>
      <c r="F20" s="91" t="s">
        <v>1045</v>
      </c>
      <c r="G20" s="321" t="s">
        <v>1049</v>
      </c>
      <c r="H20" s="293"/>
      <c r="I20" s="293">
        <f t="shared" si="0"/>
        <v>0</v>
      </c>
      <c r="J20" s="293">
        <v>0</v>
      </c>
      <c r="K20" s="293"/>
      <c r="L20" s="294">
        <f t="shared" si="1"/>
        <v>0</v>
      </c>
      <c r="M20" s="294">
        <v>0</v>
      </c>
      <c r="N20" s="488"/>
      <c r="O20" s="488"/>
      <c r="BE20" s="14"/>
      <c r="BF20" s="15"/>
      <c r="BG20" s="21"/>
      <c r="BH20" s="41"/>
    </row>
    <row r="21" spans="1:61" s="3" customFormat="1" ht="23.4" customHeight="1" x14ac:dyDescent="0.3">
      <c r="A21" s="69" t="s">
        <v>126</v>
      </c>
      <c r="B21" s="497" t="s">
        <v>1050</v>
      </c>
      <c r="C21" s="612" t="s">
        <v>1051</v>
      </c>
      <c r="D21" s="612"/>
      <c r="E21" s="612"/>
      <c r="F21" s="498" t="s">
        <v>1045</v>
      </c>
      <c r="G21" s="499" t="s">
        <v>1049</v>
      </c>
      <c r="H21" s="293"/>
      <c r="I21" s="293">
        <f t="shared" si="0"/>
        <v>0</v>
      </c>
      <c r="J21" s="293">
        <v>0</v>
      </c>
      <c r="K21" s="293"/>
      <c r="L21" s="294">
        <f t="shared" si="1"/>
        <v>0</v>
      </c>
      <c r="M21" s="294">
        <v>0</v>
      </c>
      <c r="N21" s="488"/>
      <c r="O21" s="488"/>
      <c r="BE21" s="14"/>
      <c r="BF21" s="15"/>
      <c r="BG21" s="21"/>
      <c r="BH21" s="41"/>
      <c r="BI21" s="12"/>
    </row>
    <row r="22" spans="1:61" s="3" customFormat="1" ht="27.75" customHeight="1" x14ac:dyDescent="0.3">
      <c r="A22" s="610" t="s">
        <v>1052</v>
      </c>
      <c r="B22" s="604"/>
      <c r="C22" s="604"/>
      <c r="D22" s="604"/>
      <c r="E22" s="604"/>
      <c r="F22" s="604"/>
      <c r="G22" s="604"/>
      <c r="H22" s="332"/>
      <c r="I22" s="352"/>
      <c r="J22" s="332"/>
      <c r="K22" s="332"/>
      <c r="L22" s="360"/>
      <c r="M22" s="332"/>
      <c r="N22" s="488"/>
      <c r="O22" s="488"/>
      <c r="BE22" s="14"/>
      <c r="BF22" s="15"/>
      <c r="BG22" s="21"/>
      <c r="BH22" s="41"/>
      <c r="BI22" s="12"/>
    </row>
    <row r="23" spans="1:61" s="3" customFormat="1" ht="15" customHeight="1" x14ac:dyDescent="0.3">
      <c r="A23" s="610" t="s">
        <v>1047</v>
      </c>
      <c r="B23" s="604"/>
      <c r="C23" s="604"/>
      <c r="D23" s="604"/>
      <c r="E23" s="604"/>
      <c r="F23" s="604"/>
      <c r="G23" s="604"/>
      <c r="H23" s="332"/>
      <c r="I23" s="352"/>
      <c r="J23" s="332"/>
      <c r="K23" s="332"/>
      <c r="L23" s="360"/>
      <c r="M23" s="332"/>
      <c r="N23" s="488"/>
      <c r="O23" s="488"/>
      <c r="BE23" s="14"/>
      <c r="BF23" s="15"/>
      <c r="BG23" s="21"/>
      <c r="BH23" s="41"/>
      <c r="BI23" s="12"/>
    </row>
    <row r="24" spans="1:61" s="3" customFormat="1" ht="14.4" x14ac:dyDescent="0.3">
      <c r="A24" s="68" t="s">
        <v>22</v>
      </c>
      <c r="B24" s="17" t="s">
        <v>1053</v>
      </c>
      <c r="C24" s="568" t="s">
        <v>1054</v>
      </c>
      <c r="D24" s="568"/>
      <c r="E24" s="568"/>
      <c r="F24" s="89" t="s">
        <v>18</v>
      </c>
      <c r="G24" s="329">
        <v>7.7999999999999996E-3</v>
      </c>
      <c r="H24" s="293">
        <f t="shared" ref="H24" si="4">I24/G24</f>
        <v>479116.67</v>
      </c>
      <c r="I24" s="293">
        <f t="shared" si="0"/>
        <v>3737.11</v>
      </c>
      <c r="J24" s="293">
        <v>4484.53</v>
      </c>
      <c r="K24" s="293">
        <f t="shared" ref="K24" si="5">L24/G24</f>
        <v>18827815.379999999</v>
      </c>
      <c r="L24" s="294">
        <f t="shared" si="1"/>
        <v>146856.95999999999</v>
      </c>
      <c r="M24" s="294">
        <v>176228.35</v>
      </c>
      <c r="N24" s="491">
        <v>44612031</v>
      </c>
      <c r="O24" s="495">
        <f>N24*G24</f>
        <v>347973.84179999999</v>
      </c>
      <c r="BE24" s="14"/>
      <c r="BF24" s="15"/>
      <c r="BG24" s="21"/>
      <c r="BH24" s="41"/>
      <c r="BI24" s="12"/>
    </row>
    <row r="25" spans="1:61" s="3" customFormat="1" ht="20.399999999999999" hidden="1" x14ac:dyDescent="0.3">
      <c r="A25" s="106" t="s">
        <v>75</v>
      </c>
      <c r="B25" s="37" t="s">
        <v>1055</v>
      </c>
      <c r="C25" s="599" t="s">
        <v>1056</v>
      </c>
      <c r="D25" s="599"/>
      <c r="E25" s="599"/>
      <c r="F25" s="91" t="s">
        <v>154</v>
      </c>
      <c r="G25" s="321" t="s">
        <v>33</v>
      </c>
      <c r="H25" s="293"/>
      <c r="I25" s="293">
        <f t="shared" si="0"/>
        <v>0</v>
      </c>
      <c r="J25" s="293">
        <v>0</v>
      </c>
      <c r="K25" s="293"/>
      <c r="L25" s="294">
        <f t="shared" si="1"/>
        <v>0</v>
      </c>
      <c r="M25" s="294">
        <v>0</v>
      </c>
      <c r="N25" s="488"/>
      <c r="O25" s="488"/>
      <c r="BE25" s="14"/>
      <c r="BF25" s="15"/>
      <c r="BG25" s="21"/>
      <c r="BH25" s="41"/>
      <c r="BI25" s="12"/>
    </row>
    <row r="26" spans="1:61" s="3" customFormat="1" ht="20.399999999999999" hidden="1" x14ac:dyDescent="0.3">
      <c r="A26" s="106" t="s">
        <v>139</v>
      </c>
      <c r="B26" s="37" t="s">
        <v>1043</v>
      </c>
      <c r="C26" s="599" t="s">
        <v>1044</v>
      </c>
      <c r="D26" s="599"/>
      <c r="E26" s="599"/>
      <c r="F26" s="91" t="s">
        <v>1045</v>
      </c>
      <c r="G26" s="321" t="s">
        <v>1057</v>
      </c>
      <c r="H26" s="293"/>
      <c r="I26" s="293">
        <f t="shared" si="0"/>
        <v>0</v>
      </c>
      <c r="J26" s="293">
        <v>0</v>
      </c>
      <c r="K26" s="293"/>
      <c r="L26" s="294">
        <f t="shared" si="1"/>
        <v>0</v>
      </c>
      <c r="M26" s="294">
        <v>0</v>
      </c>
      <c r="N26" s="488"/>
      <c r="O26" s="488"/>
      <c r="BE26" s="14"/>
      <c r="BF26" s="15"/>
      <c r="BG26" s="21"/>
      <c r="BH26" s="41"/>
      <c r="BI26" s="12"/>
    </row>
    <row r="27" spans="1:61" s="3" customFormat="1" ht="20.399999999999999" x14ac:dyDescent="0.3">
      <c r="A27" s="69" t="s">
        <v>126</v>
      </c>
      <c r="B27" s="497" t="s">
        <v>1058</v>
      </c>
      <c r="C27" s="612" t="s">
        <v>1056</v>
      </c>
      <c r="D27" s="612"/>
      <c r="E27" s="612"/>
      <c r="F27" s="498" t="s">
        <v>154</v>
      </c>
      <c r="G27" s="499" t="s">
        <v>1059</v>
      </c>
      <c r="H27" s="293"/>
      <c r="I27" s="293">
        <f t="shared" si="0"/>
        <v>0</v>
      </c>
      <c r="J27" s="293">
        <v>0</v>
      </c>
      <c r="K27" s="293"/>
      <c r="L27" s="294">
        <f t="shared" si="1"/>
        <v>0</v>
      </c>
      <c r="M27" s="294">
        <v>0</v>
      </c>
      <c r="N27" s="488"/>
      <c r="O27" s="488"/>
      <c r="BE27" s="14"/>
      <c r="BF27" s="15"/>
      <c r="BG27" s="21"/>
      <c r="BH27" s="41"/>
      <c r="BI27" s="12"/>
    </row>
    <row r="28" spans="1:61" s="3" customFormat="1" ht="20.399999999999999" x14ac:dyDescent="0.3">
      <c r="A28" s="69" t="s">
        <v>126</v>
      </c>
      <c r="B28" s="497" t="s">
        <v>1050</v>
      </c>
      <c r="C28" s="612" t="s">
        <v>1051</v>
      </c>
      <c r="D28" s="612"/>
      <c r="E28" s="612"/>
      <c r="F28" s="498" t="s">
        <v>1045</v>
      </c>
      <c r="G28" s="499" t="s">
        <v>1057</v>
      </c>
      <c r="H28" s="293"/>
      <c r="I28" s="293">
        <f t="shared" si="0"/>
        <v>0</v>
      </c>
      <c r="J28" s="293">
        <v>0</v>
      </c>
      <c r="K28" s="293"/>
      <c r="L28" s="294">
        <f t="shared" si="1"/>
        <v>0</v>
      </c>
      <c r="M28" s="294">
        <v>0</v>
      </c>
      <c r="N28" s="488"/>
      <c r="O28" s="488"/>
      <c r="BE28" s="14"/>
      <c r="BF28" s="15"/>
      <c r="BG28" s="21"/>
      <c r="BH28" s="41"/>
      <c r="BI28" s="12"/>
    </row>
    <row r="29" spans="1:61" s="3" customFormat="1" ht="15" customHeight="1" x14ac:dyDescent="0.3">
      <c r="A29" s="610" t="s">
        <v>1039</v>
      </c>
      <c r="B29" s="604"/>
      <c r="C29" s="604"/>
      <c r="D29" s="604"/>
      <c r="E29" s="604"/>
      <c r="F29" s="604"/>
      <c r="G29" s="604"/>
      <c r="H29" s="332"/>
      <c r="I29" s="352"/>
      <c r="J29" s="332"/>
      <c r="K29" s="332"/>
      <c r="L29" s="360"/>
      <c r="M29" s="332"/>
      <c r="N29" s="488"/>
      <c r="O29" s="488"/>
      <c r="BE29" s="14"/>
      <c r="BF29" s="15"/>
      <c r="BG29" s="21"/>
      <c r="BH29" s="41"/>
      <c r="BI29" s="12"/>
    </row>
    <row r="30" spans="1:61" s="3" customFormat="1" ht="15" customHeight="1" x14ac:dyDescent="0.3">
      <c r="A30" s="610" t="s">
        <v>1047</v>
      </c>
      <c r="B30" s="604"/>
      <c r="C30" s="604"/>
      <c r="D30" s="604"/>
      <c r="E30" s="604"/>
      <c r="F30" s="604"/>
      <c r="G30" s="604"/>
      <c r="H30" s="332"/>
      <c r="I30" s="352"/>
      <c r="J30" s="332"/>
      <c r="K30" s="332"/>
      <c r="L30" s="360"/>
      <c r="M30" s="332"/>
      <c r="N30" s="488"/>
      <c r="O30" s="488"/>
      <c r="BE30" s="14"/>
      <c r="BF30" s="15"/>
      <c r="BG30" s="21"/>
      <c r="BH30" s="41"/>
      <c r="BI30" s="12"/>
    </row>
    <row r="31" spans="1:61" s="3" customFormat="1" ht="14.4" x14ac:dyDescent="0.3">
      <c r="A31" s="68" t="s">
        <v>27</v>
      </c>
      <c r="B31" s="17" t="s">
        <v>1041</v>
      </c>
      <c r="C31" s="568" t="s">
        <v>1042</v>
      </c>
      <c r="D31" s="568"/>
      <c r="E31" s="568"/>
      <c r="F31" s="89" t="s">
        <v>18</v>
      </c>
      <c r="G31" s="317">
        <v>1.169</v>
      </c>
      <c r="H31" s="293">
        <f t="shared" ref="H31" si="6">I31/G31</f>
        <v>372408.42</v>
      </c>
      <c r="I31" s="293">
        <f t="shared" si="0"/>
        <v>435345.44</v>
      </c>
      <c r="J31" s="293">
        <v>522414.53</v>
      </c>
      <c r="K31" s="293">
        <f t="shared" ref="K31" si="7">L31/G31</f>
        <v>18208549</v>
      </c>
      <c r="L31" s="294">
        <f t="shared" si="1"/>
        <v>21285793.780000001</v>
      </c>
      <c r="M31" s="294">
        <v>25542952.539999999</v>
      </c>
      <c r="N31" s="491">
        <v>44612031</v>
      </c>
      <c r="O31" s="495">
        <f>N31*G31</f>
        <v>52151464.239</v>
      </c>
      <c r="BE31" s="14"/>
      <c r="BF31" s="15"/>
      <c r="BG31" s="21"/>
      <c r="BH31" s="41"/>
      <c r="BI31" s="12"/>
    </row>
    <row r="32" spans="1:61" s="3" customFormat="1" ht="20.399999999999999" hidden="1" x14ac:dyDescent="0.3">
      <c r="A32" s="106" t="s">
        <v>139</v>
      </c>
      <c r="B32" s="37" t="s">
        <v>1043</v>
      </c>
      <c r="C32" s="599" t="s">
        <v>1044</v>
      </c>
      <c r="D32" s="599"/>
      <c r="E32" s="599"/>
      <c r="F32" s="91" t="s">
        <v>1045</v>
      </c>
      <c r="G32" s="321" t="s">
        <v>1060</v>
      </c>
      <c r="H32" s="293"/>
      <c r="I32" s="293">
        <f t="shared" si="0"/>
        <v>0</v>
      </c>
      <c r="J32" s="293">
        <v>0</v>
      </c>
      <c r="K32" s="293"/>
      <c r="L32" s="294">
        <f t="shared" si="1"/>
        <v>0</v>
      </c>
      <c r="M32" s="294">
        <v>0</v>
      </c>
      <c r="N32" s="488"/>
      <c r="O32" s="488"/>
      <c r="BE32" s="14"/>
      <c r="BF32" s="15"/>
      <c r="BG32" s="21"/>
      <c r="BH32" s="41"/>
      <c r="BI32" s="12"/>
    </row>
    <row r="33" spans="1:61" s="3" customFormat="1" ht="20.399999999999999" x14ac:dyDescent="0.3">
      <c r="A33" s="69" t="s">
        <v>126</v>
      </c>
      <c r="B33" s="26" t="s">
        <v>1050</v>
      </c>
      <c r="C33" s="600" t="s">
        <v>1051</v>
      </c>
      <c r="D33" s="600"/>
      <c r="E33" s="600"/>
      <c r="F33" s="49" t="s">
        <v>1045</v>
      </c>
      <c r="G33" s="324" t="s">
        <v>1060</v>
      </c>
      <c r="H33" s="293"/>
      <c r="I33" s="293">
        <f t="shared" si="0"/>
        <v>0</v>
      </c>
      <c r="J33" s="293">
        <v>0</v>
      </c>
      <c r="K33" s="293"/>
      <c r="L33" s="294">
        <f t="shared" si="1"/>
        <v>0</v>
      </c>
      <c r="M33" s="294">
        <v>0</v>
      </c>
      <c r="N33" s="488"/>
      <c r="O33" s="488"/>
      <c r="BE33" s="14"/>
      <c r="BF33" s="15"/>
      <c r="BG33" s="21"/>
      <c r="BH33" s="41"/>
      <c r="BI33" s="12"/>
    </row>
    <row r="34" spans="1:61" s="3" customFormat="1" ht="15" customHeight="1" x14ac:dyDescent="0.3">
      <c r="A34" s="610" t="s">
        <v>1052</v>
      </c>
      <c r="B34" s="604"/>
      <c r="C34" s="604"/>
      <c r="D34" s="604"/>
      <c r="E34" s="604"/>
      <c r="F34" s="604"/>
      <c r="G34" s="604"/>
      <c r="H34" s="332"/>
      <c r="I34" s="352"/>
      <c r="J34" s="332"/>
      <c r="K34" s="332"/>
      <c r="L34" s="360"/>
      <c r="M34" s="332"/>
      <c r="N34" s="488"/>
      <c r="O34" s="488"/>
      <c r="BE34" s="14"/>
      <c r="BF34" s="15"/>
      <c r="BG34" s="21"/>
      <c r="BH34" s="41"/>
      <c r="BI34" s="12"/>
    </row>
    <row r="35" spans="1:61" s="3" customFormat="1" ht="15" customHeight="1" x14ac:dyDescent="0.3">
      <c r="A35" s="610" t="s">
        <v>1047</v>
      </c>
      <c r="B35" s="604"/>
      <c r="C35" s="604"/>
      <c r="D35" s="604"/>
      <c r="E35" s="604"/>
      <c r="F35" s="604"/>
      <c r="G35" s="604"/>
      <c r="H35" s="332"/>
      <c r="I35" s="352"/>
      <c r="J35" s="332"/>
      <c r="K35" s="332"/>
      <c r="L35" s="360"/>
      <c r="M35" s="332"/>
      <c r="N35" s="488"/>
      <c r="O35" s="488"/>
      <c r="BE35" s="14"/>
      <c r="BF35" s="15"/>
      <c r="BG35" s="21"/>
      <c r="BH35" s="41"/>
      <c r="BI35" s="12"/>
    </row>
    <row r="36" spans="1:61" s="3" customFormat="1" ht="14.4" x14ac:dyDescent="0.3">
      <c r="A36" s="68" t="s">
        <v>35</v>
      </c>
      <c r="B36" s="17" t="s">
        <v>1053</v>
      </c>
      <c r="C36" s="568" t="s">
        <v>1054</v>
      </c>
      <c r="D36" s="568"/>
      <c r="E36" s="568"/>
      <c r="F36" s="89" t="s">
        <v>18</v>
      </c>
      <c r="G36" s="325">
        <v>0.23</v>
      </c>
      <c r="H36" s="293">
        <f t="shared" ref="H36" si="8">I36/G36</f>
        <v>380250.61</v>
      </c>
      <c r="I36" s="293">
        <f t="shared" si="0"/>
        <v>87457.64</v>
      </c>
      <c r="J36" s="293">
        <v>104949.17</v>
      </c>
      <c r="K36" s="293">
        <f t="shared" ref="K36" si="9">L36/G36</f>
        <v>18827726.129999999</v>
      </c>
      <c r="L36" s="294">
        <f t="shared" si="1"/>
        <v>4330377.01</v>
      </c>
      <c r="M36" s="294">
        <v>5196452.41</v>
      </c>
      <c r="N36" s="491">
        <v>44612031</v>
      </c>
      <c r="O36" s="495">
        <f>N36*G36</f>
        <v>10260767.130000001</v>
      </c>
      <c r="BE36" s="14"/>
      <c r="BF36" s="15"/>
      <c r="BG36" s="21"/>
      <c r="BH36" s="41"/>
      <c r="BI36" s="12"/>
    </row>
    <row r="37" spans="1:61" s="3" customFormat="1" ht="20.399999999999999" hidden="1" x14ac:dyDescent="0.3">
      <c r="A37" s="106" t="s">
        <v>75</v>
      </c>
      <c r="B37" s="37" t="s">
        <v>1055</v>
      </c>
      <c r="C37" s="599" t="s">
        <v>1056</v>
      </c>
      <c r="D37" s="599"/>
      <c r="E37" s="599"/>
      <c r="F37" s="91" t="s">
        <v>154</v>
      </c>
      <c r="G37" s="321" t="s">
        <v>33</v>
      </c>
      <c r="H37" s="293"/>
      <c r="I37" s="293">
        <f t="shared" si="0"/>
        <v>0</v>
      </c>
      <c r="J37" s="293">
        <v>0</v>
      </c>
      <c r="K37" s="293"/>
      <c r="L37" s="294">
        <f t="shared" si="1"/>
        <v>0</v>
      </c>
      <c r="M37" s="294">
        <v>0</v>
      </c>
      <c r="N37" s="488"/>
      <c r="O37" s="488"/>
      <c r="BE37" s="14"/>
      <c r="BF37" s="15"/>
      <c r="BG37" s="21"/>
      <c r="BH37" s="41"/>
      <c r="BI37" s="12"/>
    </row>
    <row r="38" spans="1:61" s="3" customFormat="1" ht="20.399999999999999" hidden="1" x14ac:dyDescent="0.3">
      <c r="A38" s="106" t="s">
        <v>139</v>
      </c>
      <c r="B38" s="37" t="s">
        <v>1043</v>
      </c>
      <c r="C38" s="599" t="s">
        <v>1044</v>
      </c>
      <c r="D38" s="599"/>
      <c r="E38" s="599"/>
      <c r="F38" s="91" t="s">
        <v>1045</v>
      </c>
      <c r="G38" s="321" t="s">
        <v>1061</v>
      </c>
      <c r="H38" s="293"/>
      <c r="I38" s="293">
        <f t="shared" si="0"/>
        <v>0</v>
      </c>
      <c r="J38" s="293">
        <v>0</v>
      </c>
      <c r="K38" s="293"/>
      <c r="L38" s="294">
        <f t="shared" si="1"/>
        <v>0</v>
      </c>
      <c r="M38" s="294">
        <v>0</v>
      </c>
      <c r="N38" s="488"/>
      <c r="O38" s="488"/>
      <c r="BE38" s="14"/>
      <c r="BF38" s="15"/>
      <c r="BG38" s="21"/>
      <c r="BH38" s="41"/>
      <c r="BI38" s="12"/>
    </row>
    <row r="39" spans="1:61" s="3" customFormat="1" ht="20.399999999999999" x14ac:dyDescent="0.3">
      <c r="A39" s="69" t="s">
        <v>126</v>
      </c>
      <c r="B39" s="497" t="s">
        <v>1058</v>
      </c>
      <c r="C39" s="612" t="s">
        <v>1056</v>
      </c>
      <c r="D39" s="612"/>
      <c r="E39" s="612"/>
      <c r="F39" s="498" t="s">
        <v>154</v>
      </c>
      <c r="G39" s="499" t="s">
        <v>1062</v>
      </c>
      <c r="H39" s="293"/>
      <c r="I39" s="293">
        <f t="shared" si="0"/>
        <v>0</v>
      </c>
      <c r="J39" s="293">
        <v>0</v>
      </c>
      <c r="K39" s="293"/>
      <c r="L39" s="294">
        <f t="shared" si="1"/>
        <v>0</v>
      </c>
      <c r="M39" s="294">
        <v>0</v>
      </c>
      <c r="N39" s="488"/>
      <c r="O39" s="488"/>
      <c r="BE39" s="14"/>
      <c r="BF39" s="15"/>
      <c r="BG39" s="21"/>
      <c r="BH39" s="41"/>
      <c r="BI39" s="12"/>
    </row>
    <row r="40" spans="1:61" s="3" customFormat="1" ht="20.399999999999999" x14ac:dyDescent="0.3">
      <c r="A40" s="69" t="s">
        <v>126</v>
      </c>
      <c r="B40" s="497" t="s">
        <v>1050</v>
      </c>
      <c r="C40" s="612" t="s">
        <v>1051</v>
      </c>
      <c r="D40" s="612"/>
      <c r="E40" s="612"/>
      <c r="F40" s="498" t="s">
        <v>1045</v>
      </c>
      <c r="G40" s="499" t="s">
        <v>1061</v>
      </c>
      <c r="H40" s="293"/>
      <c r="I40" s="293">
        <f t="shared" si="0"/>
        <v>0</v>
      </c>
      <c r="J40" s="293">
        <v>0</v>
      </c>
      <c r="K40" s="293"/>
      <c r="L40" s="294">
        <f t="shared" si="1"/>
        <v>0</v>
      </c>
      <c r="M40" s="294">
        <v>0</v>
      </c>
      <c r="N40" s="488"/>
      <c r="O40" s="488"/>
      <c r="BE40" s="14"/>
      <c r="BF40" s="15"/>
      <c r="BG40" s="21"/>
      <c r="BH40" s="41"/>
      <c r="BI40" s="12"/>
    </row>
    <row r="41" spans="1:61" s="3" customFormat="1" ht="15" customHeight="1" x14ac:dyDescent="0.3">
      <c r="A41" s="610" t="s">
        <v>1063</v>
      </c>
      <c r="B41" s="604"/>
      <c r="C41" s="604"/>
      <c r="D41" s="604"/>
      <c r="E41" s="604"/>
      <c r="F41" s="604"/>
      <c r="G41" s="604"/>
      <c r="H41" s="332"/>
      <c r="I41" s="352"/>
      <c r="J41" s="332"/>
      <c r="K41" s="332"/>
      <c r="L41" s="360"/>
      <c r="M41" s="332"/>
      <c r="N41" s="488"/>
      <c r="O41" s="488"/>
      <c r="BE41" s="14"/>
      <c r="BF41" s="15"/>
      <c r="BG41" s="21"/>
      <c r="BH41" s="41"/>
      <c r="BI41" s="12"/>
    </row>
    <row r="42" spans="1:61" s="3" customFormat="1" ht="15" customHeight="1" x14ac:dyDescent="0.3">
      <c r="A42" s="610" t="s">
        <v>1040</v>
      </c>
      <c r="B42" s="604"/>
      <c r="C42" s="604"/>
      <c r="D42" s="604"/>
      <c r="E42" s="604"/>
      <c r="F42" s="604"/>
      <c r="G42" s="604"/>
      <c r="H42" s="332"/>
      <c r="I42" s="352"/>
      <c r="J42" s="332"/>
      <c r="K42" s="332"/>
      <c r="L42" s="360"/>
      <c r="M42" s="332"/>
      <c r="N42" s="488"/>
      <c r="O42" s="488"/>
      <c r="BE42" s="14"/>
      <c r="BF42" s="15"/>
      <c r="BG42" s="21"/>
      <c r="BH42" s="41"/>
      <c r="BI42" s="12"/>
    </row>
    <row r="43" spans="1:61" s="3" customFormat="1" ht="14.4" x14ac:dyDescent="0.3">
      <c r="A43" s="68" t="s">
        <v>40</v>
      </c>
      <c r="B43" s="17" t="s">
        <v>1041</v>
      </c>
      <c r="C43" s="568" t="s">
        <v>1042</v>
      </c>
      <c r="D43" s="568"/>
      <c r="E43" s="568"/>
      <c r="F43" s="89" t="s">
        <v>18</v>
      </c>
      <c r="G43" s="317">
        <v>1.2929999999999999</v>
      </c>
      <c r="H43" s="293">
        <f t="shared" ref="H43" si="10">I43/G43</f>
        <v>372408.41</v>
      </c>
      <c r="I43" s="293">
        <f t="shared" si="0"/>
        <v>481524.07</v>
      </c>
      <c r="J43" s="293">
        <v>577828.88</v>
      </c>
      <c r="K43" s="293">
        <f t="shared" ref="K43" si="11">L43/G43</f>
        <v>0</v>
      </c>
      <c r="L43" s="294">
        <f t="shared" si="1"/>
        <v>0</v>
      </c>
      <c r="M43" s="294">
        <v>0</v>
      </c>
      <c r="N43" s="488"/>
      <c r="O43" s="488"/>
      <c r="BE43" s="14"/>
      <c r="BF43" s="15"/>
      <c r="BG43" s="21"/>
      <c r="BH43" s="41"/>
      <c r="BI43" s="12"/>
    </row>
    <row r="44" spans="1:61" s="3" customFormat="1" ht="20.399999999999999" hidden="1" x14ac:dyDescent="0.3">
      <c r="A44" s="106" t="s">
        <v>139</v>
      </c>
      <c r="B44" s="37" t="s">
        <v>1043</v>
      </c>
      <c r="C44" s="599" t="s">
        <v>1044</v>
      </c>
      <c r="D44" s="599"/>
      <c r="E44" s="599"/>
      <c r="F44" s="91" t="s">
        <v>1045</v>
      </c>
      <c r="G44" s="321" t="s">
        <v>1064</v>
      </c>
      <c r="H44" s="293"/>
      <c r="I44" s="293">
        <f t="shared" si="0"/>
        <v>0</v>
      </c>
      <c r="J44" s="293">
        <v>0</v>
      </c>
      <c r="K44" s="293"/>
      <c r="L44" s="294">
        <f t="shared" si="1"/>
        <v>0</v>
      </c>
      <c r="M44" s="294">
        <v>0</v>
      </c>
      <c r="N44" s="488"/>
      <c r="O44" s="488"/>
      <c r="BE44" s="14"/>
      <c r="BF44" s="15"/>
      <c r="BG44" s="21"/>
      <c r="BH44" s="41"/>
      <c r="BI44" s="12"/>
    </row>
    <row r="45" spans="1:61" s="3" customFormat="1" ht="15" customHeight="1" x14ac:dyDescent="0.3">
      <c r="A45" s="610" t="s">
        <v>1063</v>
      </c>
      <c r="B45" s="604"/>
      <c r="C45" s="604"/>
      <c r="D45" s="604"/>
      <c r="E45" s="604"/>
      <c r="F45" s="604"/>
      <c r="G45" s="604"/>
      <c r="H45" s="332"/>
      <c r="I45" s="352"/>
      <c r="J45" s="332"/>
      <c r="K45" s="332"/>
      <c r="L45" s="360"/>
      <c r="M45" s="332"/>
      <c r="N45" s="488"/>
      <c r="O45" s="488"/>
      <c r="BE45" s="14"/>
      <c r="BF45" s="15"/>
      <c r="BG45" s="21"/>
      <c r="BH45" s="41"/>
      <c r="BI45" s="12"/>
    </row>
    <row r="46" spans="1:61" s="3" customFormat="1" ht="14.4" x14ac:dyDescent="0.3">
      <c r="A46" s="68" t="s">
        <v>47</v>
      </c>
      <c r="B46" s="17" t="s">
        <v>1041</v>
      </c>
      <c r="C46" s="568" t="s">
        <v>1042</v>
      </c>
      <c r="D46" s="568"/>
      <c r="E46" s="568"/>
      <c r="F46" s="89" t="s">
        <v>18</v>
      </c>
      <c r="G46" s="317">
        <v>0.123</v>
      </c>
      <c r="H46" s="293">
        <f t="shared" ref="H46" si="12">I46/G46</f>
        <v>372408.37</v>
      </c>
      <c r="I46" s="293">
        <f t="shared" si="0"/>
        <v>45806.23</v>
      </c>
      <c r="J46" s="293">
        <v>54967.48</v>
      </c>
      <c r="K46" s="293">
        <f t="shared" ref="K46" si="13">L46/G46</f>
        <v>19076269.109999999</v>
      </c>
      <c r="L46" s="294">
        <f t="shared" si="1"/>
        <v>2346381.1</v>
      </c>
      <c r="M46" s="294">
        <v>2815657.32</v>
      </c>
      <c r="N46" s="491">
        <v>46648209</v>
      </c>
      <c r="O46" s="495">
        <f>N46*G46</f>
        <v>5737729.7070000004</v>
      </c>
      <c r="BE46" s="14"/>
      <c r="BF46" s="15"/>
      <c r="BG46" s="21"/>
      <c r="BH46" s="41"/>
      <c r="BI46" s="12"/>
    </row>
    <row r="47" spans="1:61" s="3" customFormat="1" ht="20.399999999999999" hidden="1" x14ac:dyDescent="0.3">
      <c r="A47" s="106" t="s">
        <v>139</v>
      </c>
      <c r="B47" s="37" t="s">
        <v>1043</v>
      </c>
      <c r="C47" s="599" t="s">
        <v>1044</v>
      </c>
      <c r="D47" s="599"/>
      <c r="E47" s="599"/>
      <c r="F47" s="91" t="s">
        <v>1045</v>
      </c>
      <c r="G47" s="321" t="s">
        <v>1065</v>
      </c>
      <c r="H47" s="293"/>
      <c r="I47" s="293">
        <f t="shared" si="0"/>
        <v>0</v>
      </c>
      <c r="J47" s="293">
        <v>0</v>
      </c>
      <c r="K47" s="293"/>
      <c r="L47" s="294">
        <f t="shared" si="1"/>
        <v>0</v>
      </c>
      <c r="M47" s="294">
        <v>0</v>
      </c>
      <c r="N47" s="488"/>
      <c r="O47" s="488"/>
      <c r="BE47" s="14"/>
      <c r="BF47" s="15"/>
      <c r="BG47" s="21"/>
      <c r="BH47" s="41"/>
      <c r="BI47" s="12"/>
    </row>
    <row r="48" spans="1:61" s="3" customFormat="1" ht="20.399999999999999" x14ac:dyDescent="0.3">
      <c r="A48" s="69" t="s">
        <v>126</v>
      </c>
      <c r="B48" s="497" t="s">
        <v>1066</v>
      </c>
      <c r="C48" s="612" t="s">
        <v>1067</v>
      </c>
      <c r="D48" s="612"/>
      <c r="E48" s="612"/>
      <c r="F48" s="498" t="s">
        <v>1045</v>
      </c>
      <c r="G48" s="499" t="s">
        <v>1065</v>
      </c>
      <c r="H48" s="293"/>
      <c r="I48" s="293">
        <f t="shared" si="0"/>
        <v>0</v>
      </c>
      <c r="J48" s="293">
        <v>0</v>
      </c>
      <c r="K48" s="293"/>
      <c r="L48" s="294">
        <f t="shared" si="1"/>
        <v>0</v>
      </c>
      <c r="M48" s="294">
        <v>0</v>
      </c>
      <c r="N48" s="488"/>
      <c r="O48" s="488"/>
      <c r="BE48" s="14"/>
      <c r="BF48" s="15"/>
      <c r="BG48" s="21"/>
      <c r="BH48" s="41"/>
      <c r="BI48" s="12"/>
    </row>
    <row r="49" spans="1:61" s="3" customFormat="1" ht="15" customHeight="1" x14ac:dyDescent="0.3">
      <c r="A49" s="610" t="s">
        <v>1063</v>
      </c>
      <c r="B49" s="604"/>
      <c r="C49" s="604"/>
      <c r="D49" s="604"/>
      <c r="E49" s="604"/>
      <c r="F49" s="604"/>
      <c r="G49" s="604"/>
      <c r="H49" s="332"/>
      <c r="I49" s="352"/>
      <c r="J49" s="332"/>
      <c r="K49" s="332"/>
      <c r="L49" s="360"/>
      <c r="M49" s="332"/>
      <c r="N49" s="488"/>
      <c r="O49" s="488"/>
      <c r="BE49" s="14"/>
      <c r="BF49" s="15"/>
      <c r="BG49" s="21"/>
      <c r="BH49" s="41"/>
      <c r="BI49" s="12"/>
    </row>
    <row r="50" spans="1:61" s="3" customFormat="1" ht="15" customHeight="1" x14ac:dyDescent="0.3">
      <c r="A50" s="610" t="s">
        <v>1048</v>
      </c>
      <c r="B50" s="604"/>
      <c r="C50" s="604"/>
      <c r="D50" s="604"/>
      <c r="E50" s="604"/>
      <c r="F50" s="604"/>
      <c r="G50" s="604"/>
      <c r="H50" s="332"/>
      <c r="I50" s="352"/>
      <c r="J50" s="332"/>
      <c r="K50" s="332"/>
      <c r="L50" s="360"/>
      <c r="M50" s="332"/>
      <c r="N50" s="488"/>
      <c r="O50" s="488"/>
      <c r="BE50" s="14"/>
      <c r="BF50" s="15"/>
      <c r="BG50" s="21"/>
      <c r="BH50" s="41"/>
      <c r="BI50" s="12"/>
    </row>
    <row r="51" spans="1:61" s="3" customFormat="1" ht="14.4" x14ac:dyDescent="0.3">
      <c r="A51" s="68" t="s">
        <v>52</v>
      </c>
      <c r="B51" s="17" t="s">
        <v>1041</v>
      </c>
      <c r="C51" s="568" t="s">
        <v>1042</v>
      </c>
      <c r="D51" s="568"/>
      <c r="E51" s="568"/>
      <c r="F51" s="89" t="s">
        <v>18</v>
      </c>
      <c r="G51" s="329">
        <v>1.35E-2</v>
      </c>
      <c r="H51" s="293">
        <f t="shared" ref="H51" si="14">I51/G51</f>
        <v>469233.33</v>
      </c>
      <c r="I51" s="293">
        <f t="shared" si="0"/>
        <v>6334.65</v>
      </c>
      <c r="J51" s="293">
        <v>7601.58</v>
      </c>
      <c r="K51" s="293">
        <f t="shared" ref="K51" si="15">L51/G51</f>
        <v>19076268.890000001</v>
      </c>
      <c r="L51" s="294">
        <f t="shared" si="1"/>
        <v>257529.63</v>
      </c>
      <c r="M51" s="294">
        <v>309035.56</v>
      </c>
      <c r="N51" s="491">
        <v>46648209</v>
      </c>
      <c r="O51" s="495">
        <f>N51*G51</f>
        <v>629750.82149999996</v>
      </c>
      <c r="BE51" s="14"/>
      <c r="BF51" s="15"/>
      <c r="BG51" s="21"/>
      <c r="BH51" s="41"/>
      <c r="BI51" s="12"/>
    </row>
    <row r="52" spans="1:61" s="3" customFormat="1" ht="20.399999999999999" hidden="1" x14ac:dyDescent="0.3">
      <c r="A52" s="106" t="s">
        <v>139</v>
      </c>
      <c r="B52" s="37" t="s">
        <v>1043</v>
      </c>
      <c r="C52" s="599" t="s">
        <v>1044</v>
      </c>
      <c r="D52" s="599"/>
      <c r="E52" s="599"/>
      <c r="F52" s="91" t="s">
        <v>1045</v>
      </c>
      <c r="G52" s="321" t="s">
        <v>1068</v>
      </c>
      <c r="H52" s="293"/>
      <c r="I52" s="293">
        <f t="shared" si="0"/>
        <v>0</v>
      </c>
      <c r="J52" s="293">
        <v>0</v>
      </c>
      <c r="K52" s="293"/>
      <c r="L52" s="294">
        <f t="shared" si="1"/>
        <v>0</v>
      </c>
      <c r="M52" s="294">
        <v>0</v>
      </c>
      <c r="N52" s="488"/>
      <c r="O52" s="488"/>
      <c r="BE52" s="14"/>
      <c r="BF52" s="15"/>
      <c r="BG52" s="21"/>
      <c r="BH52" s="41"/>
      <c r="BI52" s="12"/>
    </row>
    <row r="53" spans="1:61" s="3" customFormat="1" ht="20.399999999999999" x14ac:dyDescent="0.3">
      <c r="A53" s="69" t="s">
        <v>126</v>
      </c>
      <c r="B53" s="497" t="s">
        <v>1066</v>
      </c>
      <c r="C53" s="612" t="s">
        <v>1067</v>
      </c>
      <c r="D53" s="612"/>
      <c r="E53" s="612"/>
      <c r="F53" s="498" t="s">
        <v>1045</v>
      </c>
      <c r="G53" s="499" t="s">
        <v>1068</v>
      </c>
      <c r="H53" s="293"/>
      <c r="I53" s="293">
        <f t="shared" si="0"/>
        <v>0</v>
      </c>
      <c r="J53" s="293">
        <v>0</v>
      </c>
      <c r="K53" s="293"/>
      <c r="L53" s="294">
        <f t="shared" si="1"/>
        <v>0</v>
      </c>
      <c r="M53" s="294">
        <v>0</v>
      </c>
      <c r="N53" s="488"/>
      <c r="O53" s="488"/>
      <c r="BE53" s="14"/>
      <c r="BF53" s="15"/>
      <c r="BG53" s="21"/>
      <c r="BH53" s="41"/>
      <c r="BI53" s="12"/>
    </row>
    <row r="54" spans="1:61" s="3" customFormat="1" ht="15" customHeight="1" x14ac:dyDescent="0.3">
      <c r="A54" s="610" t="s">
        <v>1069</v>
      </c>
      <c r="B54" s="604"/>
      <c r="C54" s="604"/>
      <c r="D54" s="604"/>
      <c r="E54" s="604"/>
      <c r="F54" s="604"/>
      <c r="G54" s="604"/>
      <c r="H54" s="332"/>
      <c r="I54" s="352"/>
      <c r="J54" s="332"/>
      <c r="K54" s="332"/>
      <c r="L54" s="360"/>
      <c r="M54" s="332"/>
      <c r="N54" s="488"/>
      <c r="O54" s="488"/>
      <c r="BE54" s="14"/>
      <c r="BF54" s="15"/>
      <c r="BG54" s="21"/>
      <c r="BH54" s="41"/>
      <c r="BI54" s="12"/>
    </row>
    <row r="55" spans="1:61" s="3" customFormat="1" ht="15" customHeight="1" x14ac:dyDescent="0.3">
      <c r="A55" s="610" t="s">
        <v>1048</v>
      </c>
      <c r="B55" s="604"/>
      <c r="C55" s="604"/>
      <c r="D55" s="604"/>
      <c r="E55" s="604"/>
      <c r="F55" s="604"/>
      <c r="G55" s="604"/>
      <c r="H55" s="332"/>
      <c r="I55" s="352"/>
      <c r="J55" s="332"/>
      <c r="K55" s="332"/>
      <c r="L55" s="360"/>
      <c r="M55" s="332"/>
      <c r="N55" s="488"/>
      <c r="O55" s="488"/>
      <c r="BE55" s="14"/>
      <c r="BF55" s="15"/>
      <c r="BG55" s="21"/>
      <c r="BH55" s="41"/>
      <c r="BI55" s="12"/>
    </row>
    <row r="56" spans="1:61" s="3" customFormat="1" ht="14.4" x14ac:dyDescent="0.3">
      <c r="A56" s="68" t="s">
        <v>55</v>
      </c>
      <c r="B56" s="17" t="s">
        <v>1053</v>
      </c>
      <c r="C56" s="568" t="s">
        <v>1054</v>
      </c>
      <c r="D56" s="568"/>
      <c r="E56" s="568"/>
      <c r="F56" s="89" t="s">
        <v>18</v>
      </c>
      <c r="G56" s="329">
        <v>1.35E-2</v>
      </c>
      <c r="H56" s="293">
        <f t="shared" ref="H56" si="16">I56/G56</f>
        <v>479117.04</v>
      </c>
      <c r="I56" s="293">
        <f t="shared" si="0"/>
        <v>6468.08</v>
      </c>
      <c r="J56" s="293">
        <v>7761.69</v>
      </c>
      <c r="K56" s="293">
        <f t="shared" ref="K56" si="17">L56/G56</f>
        <v>19695403.699999999</v>
      </c>
      <c r="L56" s="294">
        <f t="shared" si="1"/>
        <v>265887.95</v>
      </c>
      <c r="M56" s="294">
        <v>319065.53999999998</v>
      </c>
      <c r="N56" s="491">
        <v>46648209</v>
      </c>
      <c r="O56" s="495">
        <f>N56*G56</f>
        <v>629750.82149999996</v>
      </c>
      <c r="BE56" s="14"/>
      <c r="BF56" s="15"/>
      <c r="BG56" s="21"/>
      <c r="BH56" s="41"/>
      <c r="BI56" s="12"/>
    </row>
    <row r="57" spans="1:61" s="3" customFormat="1" ht="20.399999999999999" hidden="1" x14ac:dyDescent="0.3">
      <c r="A57" s="106" t="s">
        <v>75</v>
      </c>
      <c r="B57" s="37" t="s">
        <v>1055</v>
      </c>
      <c r="C57" s="599" t="s">
        <v>1056</v>
      </c>
      <c r="D57" s="599"/>
      <c r="E57" s="599"/>
      <c r="F57" s="91" t="s">
        <v>154</v>
      </c>
      <c r="G57" s="321" t="s">
        <v>33</v>
      </c>
      <c r="H57" s="293"/>
      <c r="I57" s="293">
        <f t="shared" si="0"/>
        <v>0</v>
      </c>
      <c r="J57" s="293">
        <v>0</v>
      </c>
      <c r="K57" s="293"/>
      <c r="L57" s="294">
        <f t="shared" si="1"/>
        <v>0</v>
      </c>
      <c r="M57" s="294">
        <v>0</v>
      </c>
      <c r="N57" s="488"/>
      <c r="O57" s="488"/>
      <c r="BE57" s="14"/>
      <c r="BF57" s="15"/>
      <c r="BG57" s="21"/>
      <c r="BH57" s="41"/>
      <c r="BI57" s="12"/>
    </row>
    <row r="58" spans="1:61" s="3" customFormat="1" ht="20.399999999999999" hidden="1" x14ac:dyDescent="0.3">
      <c r="A58" s="106" t="s">
        <v>139</v>
      </c>
      <c r="B58" s="37" t="s">
        <v>1043</v>
      </c>
      <c r="C58" s="599" t="s">
        <v>1044</v>
      </c>
      <c r="D58" s="599"/>
      <c r="E58" s="599"/>
      <c r="F58" s="91" t="s">
        <v>1045</v>
      </c>
      <c r="G58" s="321" t="s">
        <v>1068</v>
      </c>
      <c r="H58" s="293"/>
      <c r="I58" s="293">
        <f t="shared" si="0"/>
        <v>0</v>
      </c>
      <c r="J58" s="293">
        <v>0</v>
      </c>
      <c r="K58" s="293"/>
      <c r="L58" s="294">
        <f t="shared" si="1"/>
        <v>0</v>
      </c>
      <c r="M58" s="294">
        <v>0</v>
      </c>
      <c r="N58" s="488"/>
      <c r="O58" s="488"/>
      <c r="BE58" s="14"/>
      <c r="BF58" s="15"/>
      <c r="BG58" s="21"/>
      <c r="BH58" s="41"/>
      <c r="BI58" s="12"/>
    </row>
    <row r="59" spans="1:61" s="3" customFormat="1" ht="20.399999999999999" x14ac:dyDescent="0.3">
      <c r="A59" s="69" t="s">
        <v>126</v>
      </c>
      <c r="B59" s="26" t="s">
        <v>1058</v>
      </c>
      <c r="C59" s="600" t="s">
        <v>1056</v>
      </c>
      <c r="D59" s="600"/>
      <c r="E59" s="600"/>
      <c r="F59" s="49" t="s">
        <v>154</v>
      </c>
      <c r="G59" s="324" t="s">
        <v>1070</v>
      </c>
      <c r="H59" s="293"/>
      <c r="I59" s="293">
        <f t="shared" si="0"/>
        <v>0</v>
      </c>
      <c r="J59" s="293">
        <v>0</v>
      </c>
      <c r="K59" s="293"/>
      <c r="L59" s="294">
        <f t="shared" si="1"/>
        <v>0</v>
      </c>
      <c r="M59" s="294">
        <v>0</v>
      </c>
      <c r="N59" s="488"/>
      <c r="O59" s="488"/>
      <c r="BE59" s="14"/>
      <c r="BF59" s="15"/>
      <c r="BG59" s="21"/>
      <c r="BH59" s="41"/>
      <c r="BI59" s="12"/>
    </row>
    <row r="60" spans="1:61" s="3" customFormat="1" ht="20.399999999999999" x14ac:dyDescent="0.3">
      <c r="A60" s="69" t="s">
        <v>126</v>
      </c>
      <c r="B60" s="497" t="s">
        <v>1066</v>
      </c>
      <c r="C60" s="612" t="s">
        <v>1067</v>
      </c>
      <c r="D60" s="612"/>
      <c r="E60" s="612"/>
      <c r="F60" s="498" t="s">
        <v>1045</v>
      </c>
      <c r="G60" s="499" t="s">
        <v>1068</v>
      </c>
      <c r="H60" s="293"/>
      <c r="I60" s="293">
        <f t="shared" si="0"/>
        <v>0</v>
      </c>
      <c r="J60" s="293">
        <v>0</v>
      </c>
      <c r="K60" s="293"/>
      <c r="L60" s="294">
        <f t="shared" si="1"/>
        <v>0</v>
      </c>
      <c r="M60" s="294">
        <v>0</v>
      </c>
      <c r="N60" s="488"/>
      <c r="O60" s="488"/>
      <c r="BE60" s="14"/>
      <c r="BF60" s="15"/>
      <c r="BG60" s="21"/>
      <c r="BH60" s="41"/>
      <c r="BI60" s="12"/>
    </row>
    <row r="61" spans="1:61" s="3" customFormat="1" ht="15" customHeight="1" x14ac:dyDescent="0.3">
      <c r="A61" s="610" t="s">
        <v>1071</v>
      </c>
      <c r="B61" s="604"/>
      <c r="C61" s="604"/>
      <c r="D61" s="604"/>
      <c r="E61" s="604"/>
      <c r="F61" s="604"/>
      <c r="G61" s="604"/>
      <c r="H61" s="332"/>
      <c r="I61" s="352"/>
      <c r="J61" s="332"/>
      <c r="K61" s="332"/>
      <c r="L61" s="360"/>
      <c r="M61" s="332"/>
      <c r="N61" s="488"/>
      <c r="O61" s="488"/>
      <c r="BE61" s="14"/>
      <c r="BF61" s="15"/>
      <c r="BG61" s="21"/>
      <c r="BH61" s="41"/>
      <c r="BI61" s="12"/>
    </row>
    <row r="62" spans="1:61" s="3" customFormat="1" ht="15" customHeight="1" x14ac:dyDescent="0.3">
      <c r="A62" s="610" t="s">
        <v>1040</v>
      </c>
      <c r="B62" s="604"/>
      <c r="C62" s="604"/>
      <c r="D62" s="604"/>
      <c r="E62" s="604"/>
      <c r="F62" s="604"/>
      <c r="G62" s="604"/>
      <c r="H62" s="332"/>
      <c r="I62" s="352"/>
      <c r="J62" s="332"/>
      <c r="K62" s="332"/>
      <c r="L62" s="360"/>
      <c r="M62" s="332"/>
      <c r="N62" s="488"/>
      <c r="O62" s="488"/>
      <c r="BE62" s="14"/>
      <c r="BF62" s="15"/>
      <c r="BG62" s="21"/>
      <c r="BH62" s="41"/>
      <c r="BI62" s="12"/>
    </row>
    <row r="63" spans="1:61" s="3" customFormat="1" ht="14.4" x14ac:dyDescent="0.3">
      <c r="A63" s="68" t="s">
        <v>56</v>
      </c>
      <c r="B63" s="17" t="s">
        <v>1053</v>
      </c>
      <c r="C63" s="568" t="s">
        <v>1054</v>
      </c>
      <c r="D63" s="568"/>
      <c r="E63" s="568"/>
      <c r="F63" s="89" t="s">
        <v>18</v>
      </c>
      <c r="G63" s="317">
        <v>0.161</v>
      </c>
      <c r="H63" s="293">
        <f t="shared" ref="H63" si="18">I63/G63</f>
        <v>380250.5</v>
      </c>
      <c r="I63" s="293">
        <f t="shared" si="0"/>
        <v>61220.33</v>
      </c>
      <c r="J63" s="293">
        <v>73464.399999999994</v>
      </c>
      <c r="K63" s="293">
        <f t="shared" ref="K63" si="19">L63/G63</f>
        <v>19695446.210000001</v>
      </c>
      <c r="L63" s="294">
        <f t="shared" si="1"/>
        <v>3170966.84</v>
      </c>
      <c r="M63" s="294">
        <v>3805160.21</v>
      </c>
      <c r="N63" s="491">
        <v>46648209</v>
      </c>
      <c r="O63" s="495">
        <f>N63*G63</f>
        <v>7510361.6490000002</v>
      </c>
      <c r="BE63" s="14"/>
      <c r="BF63" s="15"/>
      <c r="BG63" s="21"/>
      <c r="BH63" s="41"/>
      <c r="BI63" s="12"/>
    </row>
    <row r="64" spans="1:61" s="3" customFormat="1" ht="20.399999999999999" hidden="1" x14ac:dyDescent="0.3">
      <c r="A64" s="106" t="s">
        <v>75</v>
      </c>
      <c r="B64" s="37" t="s">
        <v>1055</v>
      </c>
      <c r="C64" s="599" t="s">
        <v>1056</v>
      </c>
      <c r="D64" s="599"/>
      <c r="E64" s="599"/>
      <c r="F64" s="91" t="s">
        <v>154</v>
      </c>
      <c r="G64" s="321" t="s">
        <v>33</v>
      </c>
      <c r="H64" s="293"/>
      <c r="I64" s="293">
        <f t="shared" si="0"/>
        <v>0</v>
      </c>
      <c r="J64" s="293">
        <v>0</v>
      </c>
      <c r="K64" s="293"/>
      <c r="L64" s="294">
        <f t="shared" si="1"/>
        <v>0</v>
      </c>
      <c r="M64" s="294">
        <v>0</v>
      </c>
      <c r="N64" s="488"/>
      <c r="O64" s="488"/>
      <c r="BE64" s="14"/>
      <c r="BF64" s="15"/>
      <c r="BG64" s="21"/>
      <c r="BH64" s="41"/>
      <c r="BI64" s="12"/>
    </row>
    <row r="65" spans="1:62" s="3" customFormat="1" ht="20.399999999999999" hidden="1" x14ac:dyDescent="0.3">
      <c r="A65" s="106" t="s">
        <v>139</v>
      </c>
      <c r="B65" s="37" t="s">
        <v>1043</v>
      </c>
      <c r="C65" s="599" t="s">
        <v>1044</v>
      </c>
      <c r="D65" s="599"/>
      <c r="E65" s="599"/>
      <c r="F65" s="91" t="s">
        <v>1045</v>
      </c>
      <c r="G65" s="321" t="s">
        <v>1072</v>
      </c>
      <c r="H65" s="293"/>
      <c r="I65" s="293">
        <f t="shared" si="0"/>
        <v>0</v>
      </c>
      <c r="J65" s="293">
        <v>0</v>
      </c>
      <c r="K65" s="293"/>
      <c r="L65" s="294">
        <f t="shared" si="1"/>
        <v>0</v>
      </c>
      <c r="M65" s="294">
        <v>0</v>
      </c>
      <c r="N65" s="488"/>
      <c r="O65" s="488"/>
      <c r="BE65" s="14"/>
      <c r="BF65" s="15"/>
      <c r="BG65" s="21"/>
      <c r="BH65" s="41"/>
      <c r="BI65" s="12"/>
    </row>
    <row r="66" spans="1:62" s="3" customFormat="1" ht="20.399999999999999" x14ac:dyDescent="0.3">
      <c r="A66" s="69" t="s">
        <v>126</v>
      </c>
      <c r="B66" s="497" t="s">
        <v>1058</v>
      </c>
      <c r="C66" s="612" t="s">
        <v>1056</v>
      </c>
      <c r="D66" s="612"/>
      <c r="E66" s="612"/>
      <c r="F66" s="498" t="s">
        <v>154</v>
      </c>
      <c r="G66" s="499" t="s">
        <v>1073</v>
      </c>
      <c r="H66" s="293"/>
      <c r="I66" s="293">
        <f t="shared" si="0"/>
        <v>0</v>
      </c>
      <c r="J66" s="293">
        <v>0</v>
      </c>
      <c r="K66" s="293"/>
      <c r="L66" s="294">
        <f t="shared" si="1"/>
        <v>0</v>
      </c>
      <c r="M66" s="294">
        <v>0</v>
      </c>
      <c r="N66" s="488"/>
      <c r="O66" s="488"/>
      <c r="BE66" s="14"/>
      <c r="BF66" s="15"/>
      <c r="BG66" s="21"/>
      <c r="BH66" s="41"/>
      <c r="BI66" s="12"/>
    </row>
    <row r="67" spans="1:62" s="3" customFormat="1" ht="20.399999999999999" x14ac:dyDescent="0.3">
      <c r="A67" s="69" t="s">
        <v>126</v>
      </c>
      <c r="B67" s="497" t="s">
        <v>1066</v>
      </c>
      <c r="C67" s="612" t="s">
        <v>1067</v>
      </c>
      <c r="D67" s="612"/>
      <c r="E67" s="612"/>
      <c r="F67" s="498" t="s">
        <v>1045</v>
      </c>
      <c r="G67" s="499" t="s">
        <v>1072</v>
      </c>
      <c r="H67" s="293"/>
      <c r="I67" s="293">
        <f t="shared" si="0"/>
        <v>0</v>
      </c>
      <c r="J67" s="293">
        <v>0</v>
      </c>
      <c r="K67" s="293"/>
      <c r="L67" s="294">
        <f t="shared" si="1"/>
        <v>0</v>
      </c>
      <c r="M67" s="294">
        <v>0</v>
      </c>
      <c r="N67" s="488"/>
      <c r="O67" s="488"/>
      <c r="BE67" s="14"/>
      <c r="BF67" s="15"/>
      <c r="BG67" s="21"/>
      <c r="BH67" s="41"/>
      <c r="BI67" s="12"/>
    </row>
    <row r="68" spans="1:62" s="3" customFormat="1" ht="15" customHeight="1" x14ac:dyDescent="0.3">
      <c r="A68" s="610" t="s">
        <v>1074</v>
      </c>
      <c r="B68" s="604"/>
      <c r="C68" s="604"/>
      <c r="D68" s="604"/>
      <c r="E68" s="604"/>
      <c r="F68" s="604"/>
      <c r="G68" s="604"/>
      <c r="H68" s="332"/>
      <c r="I68" s="352"/>
      <c r="J68" s="332"/>
      <c r="K68" s="332"/>
      <c r="L68" s="360"/>
      <c r="M68" s="332"/>
      <c r="N68" s="488"/>
      <c r="O68" s="488"/>
      <c r="BE68" s="14"/>
      <c r="BF68" s="15"/>
      <c r="BG68" s="21"/>
      <c r="BH68" s="41"/>
      <c r="BI68" s="12"/>
    </row>
    <row r="69" spans="1:62" s="3" customFormat="1" ht="15" customHeight="1" x14ac:dyDescent="0.3">
      <c r="A69" s="610" t="s">
        <v>1075</v>
      </c>
      <c r="B69" s="604"/>
      <c r="C69" s="604"/>
      <c r="D69" s="604"/>
      <c r="E69" s="604"/>
      <c r="F69" s="604"/>
      <c r="G69" s="604"/>
      <c r="H69" s="332"/>
      <c r="I69" s="352"/>
      <c r="J69" s="332"/>
      <c r="K69" s="332"/>
      <c r="L69" s="360"/>
      <c r="M69" s="332"/>
      <c r="N69" s="488"/>
      <c r="O69" s="488"/>
      <c r="BE69" s="14"/>
      <c r="BF69" s="15"/>
      <c r="BG69" s="21"/>
      <c r="BH69" s="41"/>
      <c r="BI69" s="12"/>
    </row>
    <row r="70" spans="1:62" s="3" customFormat="1" ht="14.4" x14ac:dyDescent="0.3">
      <c r="A70" s="68" t="s">
        <v>162</v>
      </c>
      <c r="B70" s="17" t="s">
        <v>1076</v>
      </c>
      <c r="C70" s="568" t="s">
        <v>1077</v>
      </c>
      <c r="D70" s="568"/>
      <c r="E70" s="568"/>
      <c r="F70" s="89" t="s">
        <v>25</v>
      </c>
      <c r="G70" s="341">
        <v>7</v>
      </c>
      <c r="H70" s="293">
        <f t="shared" ref="H70:H85" si="20">I70/G70</f>
        <v>200164.65</v>
      </c>
      <c r="I70" s="293">
        <f t="shared" si="0"/>
        <v>1401152.55</v>
      </c>
      <c r="J70" s="293">
        <v>1681383.06</v>
      </c>
      <c r="K70" s="293">
        <f t="shared" ref="K70:K85" si="21">L70/G70</f>
        <v>274246.58</v>
      </c>
      <c r="L70" s="294">
        <f t="shared" si="1"/>
        <v>1919726.06</v>
      </c>
      <c r="M70" s="294">
        <v>2303671.27</v>
      </c>
      <c r="N70" s="492"/>
      <c r="O70" s="495">
        <f>N70*G70</f>
        <v>0</v>
      </c>
      <c r="BE70" s="14"/>
      <c r="BF70" s="15"/>
      <c r="BG70" s="21"/>
      <c r="BH70" s="41"/>
      <c r="BI70" s="12"/>
    </row>
    <row r="71" spans="1:62" s="3" customFormat="1" ht="20.399999999999999" hidden="1" x14ac:dyDescent="0.3">
      <c r="A71" s="106" t="s">
        <v>75</v>
      </c>
      <c r="B71" s="37" t="s">
        <v>1078</v>
      </c>
      <c r="C71" s="599" t="s">
        <v>1079</v>
      </c>
      <c r="D71" s="599"/>
      <c r="E71" s="599"/>
      <c r="F71" s="91" t="s">
        <v>46</v>
      </c>
      <c r="G71" s="321" t="s">
        <v>33</v>
      </c>
      <c r="H71" s="293"/>
      <c r="I71" s="293">
        <f t="shared" si="0"/>
        <v>0</v>
      </c>
      <c r="J71" s="293">
        <v>0</v>
      </c>
      <c r="K71" s="293"/>
      <c r="L71" s="294">
        <f t="shared" si="1"/>
        <v>0</v>
      </c>
      <c r="M71" s="294">
        <v>0</v>
      </c>
      <c r="N71" s="488"/>
      <c r="O71" s="488"/>
      <c r="BE71" s="14"/>
      <c r="BF71" s="15"/>
      <c r="BG71" s="21"/>
      <c r="BH71" s="41"/>
      <c r="BI71" s="12"/>
    </row>
    <row r="72" spans="1:62" s="3" customFormat="1" ht="20.399999999999999" x14ac:dyDescent="0.3">
      <c r="A72" s="69"/>
      <c r="B72" s="26" t="s">
        <v>1080</v>
      </c>
      <c r="C72" s="600" t="s">
        <v>1081</v>
      </c>
      <c r="D72" s="600"/>
      <c r="E72" s="600"/>
      <c r="F72" s="49" t="s">
        <v>1082</v>
      </c>
      <c r="G72" s="324" t="s">
        <v>1083</v>
      </c>
      <c r="H72" s="293"/>
      <c r="I72" s="293">
        <f t="shared" si="0"/>
        <v>0</v>
      </c>
      <c r="J72" s="293">
        <v>0</v>
      </c>
      <c r="K72" s="293"/>
      <c r="L72" s="294">
        <f t="shared" si="1"/>
        <v>0</v>
      </c>
      <c r="M72" s="294">
        <v>0</v>
      </c>
      <c r="N72" s="488"/>
      <c r="O72" s="488"/>
      <c r="BE72" s="14"/>
      <c r="BF72" s="15"/>
      <c r="BG72" s="21"/>
      <c r="BH72" s="41"/>
      <c r="BI72" s="12"/>
      <c r="BJ72" s="12"/>
    </row>
    <row r="73" spans="1:62" s="3" customFormat="1" ht="20.399999999999999" hidden="1" x14ac:dyDescent="0.3">
      <c r="A73" s="106" t="s">
        <v>75</v>
      </c>
      <c r="B73" s="37" t="s">
        <v>1084</v>
      </c>
      <c r="C73" s="599" t="s">
        <v>1085</v>
      </c>
      <c r="D73" s="599"/>
      <c r="E73" s="599"/>
      <c r="F73" s="91" t="s">
        <v>38</v>
      </c>
      <c r="G73" s="321" t="s">
        <v>33</v>
      </c>
      <c r="H73" s="293"/>
      <c r="I73" s="293">
        <f t="shared" si="0"/>
        <v>0</v>
      </c>
      <c r="J73" s="293">
        <v>0</v>
      </c>
      <c r="K73" s="293"/>
      <c r="L73" s="294">
        <f t="shared" si="1"/>
        <v>0</v>
      </c>
      <c r="M73" s="294">
        <v>0</v>
      </c>
      <c r="N73" s="488"/>
      <c r="O73" s="488"/>
      <c r="BE73" s="14"/>
      <c r="BF73" s="15"/>
      <c r="BG73" s="21"/>
      <c r="BH73" s="41"/>
      <c r="BI73" s="12"/>
      <c r="BJ73" s="12"/>
    </row>
    <row r="74" spans="1:62" s="3" customFormat="1" ht="20.399999999999999" x14ac:dyDescent="0.3">
      <c r="A74" s="69"/>
      <c r="B74" s="26" t="s">
        <v>1086</v>
      </c>
      <c r="C74" s="600" t="s">
        <v>1087</v>
      </c>
      <c r="D74" s="600"/>
      <c r="E74" s="600"/>
      <c r="F74" s="49" t="s">
        <v>38</v>
      </c>
      <c r="G74" s="324" t="s">
        <v>1088</v>
      </c>
      <c r="H74" s="293"/>
      <c r="I74" s="293">
        <f t="shared" si="0"/>
        <v>0</v>
      </c>
      <c r="J74" s="293">
        <v>0</v>
      </c>
      <c r="K74" s="293"/>
      <c r="L74" s="294">
        <f t="shared" si="1"/>
        <v>0</v>
      </c>
      <c r="M74" s="294">
        <v>0</v>
      </c>
      <c r="N74" s="488"/>
      <c r="O74" s="488"/>
      <c r="BE74" s="14"/>
      <c r="BF74" s="15"/>
      <c r="BG74" s="21"/>
      <c r="BH74" s="41"/>
      <c r="BI74" s="12"/>
      <c r="BJ74" s="12"/>
    </row>
    <row r="75" spans="1:62" s="3" customFormat="1" ht="20.399999999999999" x14ac:dyDescent="0.3">
      <c r="A75" s="69"/>
      <c r="B75" s="26" t="s">
        <v>1089</v>
      </c>
      <c r="C75" s="600" t="s">
        <v>1090</v>
      </c>
      <c r="D75" s="600"/>
      <c r="E75" s="600"/>
      <c r="F75" s="49" t="s">
        <v>1082</v>
      </c>
      <c r="G75" s="324" t="s">
        <v>1083</v>
      </c>
      <c r="H75" s="293"/>
      <c r="I75" s="293">
        <f t="shared" si="0"/>
        <v>0</v>
      </c>
      <c r="J75" s="293">
        <v>0</v>
      </c>
      <c r="K75" s="293"/>
      <c r="L75" s="294">
        <f t="shared" si="1"/>
        <v>0</v>
      </c>
      <c r="M75" s="294">
        <v>0</v>
      </c>
      <c r="N75" s="488"/>
      <c r="O75" s="488"/>
      <c r="BE75" s="14"/>
      <c r="BF75" s="15"/>
      <c r="BG75" s="21"/>
      <c r="BH75" s="41"/>
      <c r="BI75" s="12"/>
      <c r="BJ75" s="12"/>
    </row>
    <row r="76" spans="1:62" s="3" customFormat="1" ht="20.399999999999999" x14ac:dyDescent="0.3">
      <c r="A76" s="69"/>
      <c r="B76" s="26" t="s">
        <v>1091</v>
      </c>
      <c r="C76" s="600" t="s">
        <v>1092</v>
      </c>
      <c r="D76" s="600"/>
      <c r="E76" s="600"/>
      <c r="F76" s="49" t="s">
        <v>67</v>
      </c>
      <c r="G76" s="324" t="s">
        <v>1093</v>
      </c>
      <c r="H76" s="293"/>
      <c r="I76" s="293">
        <f t="shared" si="0"/>
        <v>0</v>
      </c>
      <c r="J76" s="293">
        <v>0</v>
      </c>
      <c r="K76" s="293"/>
      <c r="L76" s="294">
        <f t="shared" si="1"/>
        <v>0</v>
      </c>
      <c r="M76" s="294">
        <v>0</v>
      </c>
      <c r="N76" s="488"/>
      <c r="O76" s="488"/>
      <c r="BE76" s="14"/>
      <c r="BF76" s="15"/>
      <c r="BG76" s="21"/>
      <c r="BH76" s="41"/>
      <c r="BI76" s="12"/>
      <c r="BJ76" s="12"/>
    </row>
    <row r="77" spans="1:62" s="3" customFormat="1" ht="20.399999999999999" x14ac:dyDescent="0.3">
      <c r="A77" s="69"/>
      <c r="B77" s="26" t="s">
        <v>1094</v>
      </c>
      <c r="C77" s="600" t="s">
        <v>1095</v>
      </c>
      <c r="D77" s="600"/>
      <c r="E77" s="600"/>
      <c r="F77" s="49" t="s">
        <v>67</v>
      </c>
      <c r="G77" s="324" t="s">
        <v>1096</v>
      </c>
      <c r="H77" s="293"/>
      <c r="I77" s="293">
        <f t="shared" si="0"/>
        <v>0</v>
      </c>
      <c r="J77" s="293">
        <v>0</v>
      </c>
      <c r="K77" s="293"/>
      <c r="L77" s="294">
        <f t="shared" si="1"/>
        <v>0</v>
      </c>
      <c r="M77" s="294">
        <v>0</v>
      </c>
      <c r="N77" s="488"/>
      <c r="O77" s="488"/>
      <c r="BE77" s="14"/>
      <c r="BF77" s="15"/>
      <c r="BG77" s="21"/>
      <c r="BH77" s="41"/>
      <c r="BI77" s="12"/>
      <c r="BJ77" s="12"/>
    </row>
    <row r="78" spans="1:62" s="3" customFormat="1" ht="20.399999999999999" x14ac:dyDescent="0.3">
      <c r="A78" s="69"/>
      <c r="B78" s="26" t="s">
        <v>1097</v>
      </c>
      <c r="C78" s="600" t="s">
        <v>1098</v>
      </c>
      <c r="D78" s="600"/>
      <c r="E78" s="600"/>
      <c r="F78" s="49" t="s">
        <v>67</v>
      </c>
      <c r="G78" s="324" t="s">
        <v>1099</v>
      </c>
      <c r="H78" s="293"/>
      <c r="I78" s="293">
        <f t="shared" si="0"/>
        <v>0</v>
      </c>
      <c r="J78" s="293">
        <v>0</v>
      </c>
      <c r="K78" s="293"/>
      <c r="L78" s="294">
        <f t="shared" si="1"/>
        <v>0</v>
      </c>
      <c r="M78" s="294">
        <v>0</v>
      </c>
      <c r="N78" s="488"/>
      <c r="O78" s="488"/>
      <c r="BE78" s="14"/>
      <c r="BF78" s="15"/>
      <c r="BG78" s="21"/>
      <c r="BH78" s="41"/>
      <c r="BI78" s="12"/>
      <c r="BJ78" s="12"/>
    </row>
    <row r="79" spans="1:62" s="3" customFormat="1" ht="20.399999999999999" x14ac:dyDescent="0.3">
      <c r="A79" s="69"/>
      <c r="B79" s="26" t="s">
        <v>1100</v>
      </c>
      <c r="C79" s="600" t="s">
        <v>1101</v>
      </c>
      <c r="D79" s="600"/>
      <c r="E79" s="600"/>
      <c r="F79" s="49" t="s">
        <v>38</v>
      </c>
      <c r="G79" s="324" t="s">
        <v>1102</v>
      </c>
      <c r="H79" s="293"/>
      <c r="I79" s="293">
        <f t="shared" ref="I79:I142" si="22">J79/1.2</f>
        <v>0</v>
      </c>
      <c r="J79" s="293">
        <v>0</v>
      </c>
      <c r="K79" s="293"/>
      <c r="L79" s="294">
        <f t="shared" ref="L79:L142" si="23">M79/1.2</f>
        <v>0</v>
      </c>
      <c r="M79" s="294">
        <v>0</v>
      </c>
      <c r="N79" s="488"/>
      <c r="O79" s="488"/>
      <c r="BE79" s="14"/>
      <c r="BF79" s="15"/>
      <c r="BG79" s="21"/>
      <c r="BH79" s="41"/>
      <c r="BI79" s="12"/>
      <c r="BJ79" s="12"/>
    </row>
    <row r="80" spans="1:62" s="3" customFormat="1" ht="20.399999999999999" x14ac:dyDescent="0.3">
      <c r="A80" s="69"/>
      <c r="B80" s="26" t="s">
        <v>1103</v>
      </c>
      <c r="C80" s="600" t="s">
        <v>1104</v>
      </c>
      <c r="D80" s="600"/>
      <c r="E80" s="600"/>
      <c r="F80" s="49" t="s">
        <v>112</v>
      </c>
      <c r="G80" s="324" t="s">
        <v>1105</v>
      </c>
      <c r="H80" s="293"/>
      <c r="I80" s="293">
        <f t="shared" si="22"/>
        <v>0</v>
      </c>
      <c r="J80" s="293">
        <v>0</v>
      </c>
      <c r="K80" s="293"/>
      <c r="L80" s="294">
        <f t="shared" si="23"/>
        <v>0</v>
      </c>
      <c r="M80" s="294">
        <v>0</v>
      </c>
      <c r="N80" s="488"/>
      <c r="O80" s="488"/>
      <c r="BE80" s="14"/>
      <c r="BF80" s="15"/>
      <c r="BG80" s="21"/>
      <c r="BH80" s="41"/>
      <c r="BI80" s="12"/>
      <c r="BJ80" s="12"/>
    </row>
    <row r="81" spans="1:62" s="3" customFormat="1" ht="20.399999999999999" hidden="1" x14ac:dyDescent="0.3">
      <c r="A81" s="106" t="s">
        <v>139</v>
      </c>
      <c r="B81" s="37" t="s">
        <v>1106</v>
      </c>
      <c r="C81" s="599" t="s">
        <v>1107</v>
      </c>
      <c r="D81" s="599"/>
      <c r="E81" s="599"/>
      <c r="F81" s="91" t="s">
        <v>138</v>
      </c>
      <c r="G81" s="321" t="s">
        <v>1108</v>
      </c>
      <c r="H81" s="293"/>
      <c r="I81" s="293">
        <f t="shared" si="22"/>
        <v>0</v>
      </c>
      <c r="J81" s="293">
        <v>0</v>
      </c>
      <c r="K81" s="293"/>
      <c r="L81" s="294">
        <f t="shared" si="23"/>
        <v>0</v>
      </c>
      <c r="M81" s="294">
        <v>0</v>
      </c>
      <c r="N81" s="488"/>
      <c r="O81" s="488"/>
      <c r="BE81" s="14"/>
      <c r="BF81" s="15"/>
      <c r="BG81" s="21"/>
      <c r="BH81" s="41"/>
      <c r="BI81" s="12"/>
      <c r="BJ81" s="12"/>
    </row>
    <row r="82" spans="1:62" s="3" customFormat="1" ht="20.399999999999999" hidden="1" x14ac:dyDescent="0.3">
      <c r="A82" s="106" t="s">
        <v>139</v>
      </c>
      <c r="B82" s="37" t="s">
        <v>1109</v>
      </c>
      <c r="C82" s="599" t="s">
        <v>1110</v>
      </c>
      <c r="D82" s="599"/>
      <c r="E82" s="599"/>
      <c r="F82" s="91" t="s">
        <v>25</v>
      </c>
      <c r="G82" s="321" t="s">
        <v>1111</v>
      </c>
      <c r="H82" s="293"/>
      <c r="I82" s="293">
        <f t="shared" si="22"/>
        <v>0</v>
      </c>
      <c r="J82" s="293">
        <v>0</v>
      </c>
      <c r="K82" s="293"/>
      <c r="L82" s="294">
        <f t="shared" si="23"/>
        <v>0</v>
      </c>
      <c r="M82" s="294">
        <v>0</v>
      </c>
      <c r="N82" s="488"/>
      <c r="O82" s="488"/>
      <c r="BE82" s="14"/>
      <c r="BF82" s="15"/>
      <c r="BG82" s="21"/>
      <c r="BH82" s="41"/>
      <c r="BI82" s="12"/>
      <c r="BJ82" s="12"/>
    </row>
    <row r="83" spans="1:62" s="3" customFormat="1" ht="20.399999999999999" x14ac:dyDescent="0.3">
      <c r="A83" s="69"/>
      <c r="B83" s="26" t="s">
        <v>1112</v>
      </c>
      <c r="C83" s="600" t="s">
        <v>1113</v>
      </c>
      <c r="D83" s="600"/>
      <c r="E83" s="600"/>
      <c r="F83" s="49" t="s">
        <v>38</v>
      </c>
      <c r="G83" s="324" t="s">
        <v>1102</v>
      </c>
      <c r="H83" s="293"/>
      <c r="I83" s="293">
        <f t="shared" si="22"/>
        <v>0</v>
      </c>
      <c r="J83" s="293">
        <v>0</v>
      </c>
      <c r="K83" s="293"/>
      <c r="L83" s="294">
        <f t="shared" si="23"/>
        <v>0</v>
      </c>
      <c r="M83" s="294">
        <v>0</v>
      </c>
      <c r="N83" s="488"/>
      <c r="O83" s="488"/>
      <c r="BE83" s="14"/>
      <c r="BF83" s="15"/>
      <c r="BG83" s="21"/>
      <c r="BH83" s="41"/>
      <c r="BI83" s="12"/>
      <c r="BJ83" s="12"/>
    </row>
    <row r="84" spans="1:62" s="3" customFormat="1" ht="20.399999999999999" x14ac:dyDescent="0.3">
      <c r="A84" s="69"/>
      <c r="B84" s="26" t="s">
        <v>1114</v>
      </c>
      <c r="C84" s="600" t="s">
        <v>1115</v>
      </c>
      <c r="D84" s="600"/>
      <c r="E84" s="600"/>
      <c r="F84" s="49" t="s">
        <v>38</v>
      </c>
      <c r="G84" s="324" t="s">
        <v>1102</v>
      </c>
      <c r="H84" s="293"/>
      <c r="I84" s="293">
        <f t="shared" si="22"/>
        <v>0</v>
      </c>
      <c r="J84" s="293">
        <v>0</v>
      </c>
      <c r="K84" s="293"/>
      <c r="L84" s="294">
        <f t="shared" si="23"/>
        <v>0</v>
      </c>
      <c r="M84" s="294">
        <v>0</v>
      </c>
      <c r="N84" s="488"/>
      <c r="O84" s="488"/>
      <c r="BE84" s="14"/>
      <c r="BF84" s="15"/>
      <c r="BG84" s="21"/>
      <c r="BH84" s="41"/>
      <c r="BI84" s="12"/>
      <c r="BJ84" s="12"/>
    </row>
    <row r="85" spans="1:62" s="3" customFormat="1" ht="14.4" x14ac:dyDescent="0.3">
      <c r="A85" s="68" t="s">
        <v>165</v>
      </c>
      <c r="B85" s="17" t="s">
        <v>1116</v>
      </c>
      <c r="C85" s="568" t="s">
        <v>1117</v>
      </c>
      <c r="D85" s="568"/>
      <c r="E85" s="568"/>
      <c r="F85" s="89" t="s">
        <v>25</v>
      </c>
      <c r="G85" s="341">
        <v>7</v>
      </c>
      <c r="H85" s="293">
        <f t="shared" si="20"/>
        <v>225370.84</v>
      </c>
      <c r="I85" s="293">
        <f t="shared" si="22"/>
        <v>1577595.88</v>
      </c>
      <c r="J85" s="293">
        <v>1893115.05</v>
      </c>
      <c r="K85" s="293">
        <f t="shared" si="21"/>
        <v>0</v>
      </c>
      <c r="L85" s="294">
        <f t="shared" si="23"/>
        <v>0</v>
      </c>
      <c r="M85" s="294">
        <v>0</v>
      </c>
      <c r="N85" s="488"/>
      <c r="O85" s="488"/>
      <c r="BE85" s="14"/>
      <c r="BF85" s="15"/>
      <c r="BG85" s="21"/>
      <c r="BH85" s="41"/>
      <c r="BI85" s="12"/>
      <c r="BJ85" s="12"/>
    </row>
    <row r="86" spans="1:62" s="3" customFormat="1" ht="15" customHeight="1" x14ac:dyDescent="0.3">
      <c r="A86" s="610" t="s">
        <v>1118</v>
      </c>
      <c r="B86" s="604"/>
      <c r="C86" s="604"/>
      <c r="D86" s="604"/>
      <c r="E86" s="604"/>
      <c r="F86" s="604"/>
      <c r="G86" s="604"/>
      <c r="H86" s="332"/>
      <c r="I86" s="352"/>
      <c r="J86" s="332"/>
      <c r="K86" s="332"/>
      <c r="L86" s="360"/>
      <c r="M86" s="332"/>
      <c r="N86" s="488"/>
      <c r="O86" s="488"/>
      <c r="BE86" s="14"/>
      <c r="BF86" s="15"/>
      <c r="BG86" s="21"/>
      <c r="BH86" s="41"/>
      <c r="BI86" s="12"/>
      <c r="BJ86" s="12"/>
    </row>
    <row r="87" spans="1:62" s="3" customFormat="1" ht="15" customHeight="1" x14ac:dyDescent="0.3">
      <c r="A87" s="610" t="s">
        <v>1119</v>
      </c>
      <c r="B87" s="604"/>
      <c r="C87" s="604"/>
      <c r="D87" s="604"/>
      <c r="E87" s="604"/>
      <c r="F87" s="604"/>
      <c r="G87" s="604"/>
      <c r="H87" s="332"/>
      <c r="I87" s="352"/>
      <c r="J87" s="332"/>
      <c r="K87" s="332"/>
      <c r="L87" s="360"/>
      <c r="M87" s="332"/>
      <c r="N87" s="488"/>
      <c r="O87" s="488"/>
      <c r="BE87" s="14"/>
      <c r="BF87" s="15"/>
      <c r="BG87" s="21"/>
      <c r="BH87" s="41"/>
      <c r="BI87" s="12"/>
      <c r="BJ87" s="12"/>
    </row>
    <row r="88" spans="1:62" s="3" customFormat="1" ht="14.4" x14ac:dyDescent="0.3">
      <c r="A88" s="68" t="s">
        <v>166</v>
      </c>
      <c r="B88" s="17" t="s">
        <v>1076</v>
      </c>
      <c r="C88" s="568" t="s">
        <v>1077</v>
      </c>
      <c r="D88" s="568"/>
      <c r="E88" s="568"/>
      <c r="F88" s="89" t="s">
        <v>25</v>
      </c>
      <c r="G88" s="341">
        <v>8</v>
      </c>
      <c r="H88" s="293">
        <f t="shared" ref="H88:H103" si="24">I88/G88</f>
        <v>200164.65</v>
      </c>
      <c r="I88" s="293">
        <f t="shared" si="22"/>
        <v>1601317.17</v>
      </c>
      <c r="J88" s="293">
        <v>1921580.6</v>
      </c>
      <c r="K88" s="293">
        <f t="shared" ref="K88:K103" si="25">L88/G88</f>
        <v>274246.58</v>
      </c>
      <c r="L88" s="294">
        <f t="shared" si="23"/>
        <v>2193972.63</v>
      </c>
      <c r="M88" s="294">
        <v>2632767.16</v>
      </c>
      <c r="N88" s="492"/>
      <c r="O88" s="488"/>
      <c r="BE88" s="14"/>
      <c r="BF88" s="15"/>
      <c r="BG88" s="21"/>
      <c r="BH88" s="41"/>
      <c r="BI88" s="12"/>
      <c r="BJ88" s="12"/>
    </row>
    <row r="89" spans="1:62" s="3" customFormat="1" ht="20.399999999999999" hidden="1" x14ac:dyDescent="0.3">
      <c r="A89" s="106" t="s">
        <v>75</v>
      </c>
      <c r="B89" s="37" t="s">
        <v>1078</v>
      </c>
      <c r="C89" s="599" t="s">
        <v>1079</v>
      </c>
      <c r="D89" s="599"/>
      <c r="E89" s="599"/>
      <c r="F89" s="91" t="s">
        <v>46</v>
      </c>
      <c r="G89" s="321" t="s">
        <v>33</v>
      </c>
      <c r="H89" s="293"/>
      <c r="I89" s="293">
        <f t="shared" si="22"/>
        <v>0</v>
      </c>
      <c r="J89" s="293">
        <v>0</v>
      </c>
      <c r="K89" s="293"/>
      <c r="L89" s="294">
        <f t="shared" si="23"/>
        <v>0</v>
      </c>
      <c r="M89" s="294">
        <v>0</v>
      </c>
      <c r="N89" s="488"/>
      <c r="O89" s="488"/>
      <c r="BE89" s="14"/>
      <c r="BF89" s="15"/>
      <c r="BG89" s="21"/>
      <c r="BH89" s="41"/>
      <c r="BI89" s="12"/>
      <c r="BJ89" s="12"/>
    </row>
    <row r="90" spans="1:62" s="3" customFormat="1" ht="20.399999999999999" x14ac:dyDescent="0.3">
      <c r="A90" s="69"/>
      <c r="B90" s="26" t="s">
        <v>1080</v>
      </c>
      <c r="C90" s="600" t="s">
        <v>1081</v>
      </c>
      <c r="D90" s="600"/>
      <c r="E90" s="600"/>
      <c r="F90" s="49" t="s">
        <v>1082</v>
      </c>
      <c r="G90" s="324" t="s">
        <v>1120</v>
      </c>
      <c r="H90" s="293"/>
      <c r="I90" s="293">
        <f t="shared" si="22"/>
        <v>0</v>
      </c>
      <c r="J90" s="293">
        <v>0</v>
      </c>
      <c r="K90" s="293"/>
      <c r="L90" s="294">
        <f t="shared" si="23"/>
        <v>0</v>
      </c>
      <c r="M90" s="294">
        <v>0</v>
      </c>
      <c r="N90" s="488"/>
      <c r="O90" s="488"/>
      <c r="BE90" s="14"/>
      <c r="BF90" s="15"/>
      <c r="BG90" s="21"/>
      <c r="BH90" s="41"/>
      <c r="BI90" s="12"/>
      <c r="BJ90" s="12"/>
    </row>
    <row r="91" spans="1:62" s="3" customFormat="1" ht="20.399999999999999" hidden="1" x14ac:dyDescent="0.3">
      <c r="A91" s="106" t="s">
        <v>75</v>
      </c>
      <c r="B91" s="37" t="s">
        <v>1084</v>
      </c>
      <c r="C91" s="599" t="s">
        <v>1085</v>
      </c>
      <c r="D91" s="599"/>
      <c r="E91" s="599"/>
      <c r="F91" s="91" t="s">
        <v>38</v>
      </c>
      <c r="G91" s="321" t="s">
        <v>33</v>
      </c>
      <c r="H91" s="293"/>
      <c r="I91" s="293">
        <f t="shared" si="22"/>
        <v>0</v>
      </c>
      <c r="J91" s="293">
        <v>0</v>
      </c>
      <c r="K91" s="293"/>
      <c r="L91" s="294">
        <f t="shared" si="23"/>
        <v>0</v>
      </c>
      <c r="M91" s="294">
        <v>0</v>
      </c>
      <c r="N91" s="488"/>
      <c r="O91" s="488"/>
      <c r="BE91" s="14"/>
      <c r="BF91" s="15"/>
      <c r="BG91" s="21"/>
      <c r="BH91" s="41"/>
      <c r="BI91" s="12"/>
      <c r="BJ91" s="12"/>
    </row>
    <row r="92" spans="1:62" s="3" customFormat="1" ht="20.399999999999999" x14ac:dyDescent="0.3">
      <c r="A92" s="69"/>
      <c r="B92" s="26" t="s">
        <v>1086</v>
      </c>
      <c r="C92" s="600" t="s">
        <v>1087</v>
      </c>
      <c r="D92" s="600"/>
      <c r="E92" s="600"/>
      <c r="F92" s="49" t="s">
        <v>38</v>
      </c>
      <c r="G92" s="324" t="s">
        <v>1121</v>
      </c>
      <c r="H92" s="293"/>
      <c r="I92" s="293">
        <f t="shared" si="22"/>
        <v>0</v>
      </c>
      <c r="J92" s="293">
        <v>0</v>
      </c>
      <c r="K92" s="293"/>
      <c r="L92" s="294">
        <f t="shared" si="23"/>
        <v>0</v>
      </c>
      <c r="M92" s="294">
        <v>0</v>
      </c>
      <c r="N92" s="488"/>
      <c r="O92" s="488"/>
      <c r="BE92" s="14"/>
      <c r="BF92" s="15"/>
      <c r="BG92" s="21"/>
      <c r="BH92" s="41"/>
      <c r="BI92" s="12"/>
      <c r="BJ92" s="12"/>
    </row>
    <row r="93" spans="1:62" s="3" customFormat="1" ht="20.399999999999999" x14ac:dyDescent="0.3">
      <c r="A93" s="69"/>
      <c r="B93" s="26" t="s">
        <v>1089</v>
      </c>
      <c r="C93" s="600" t="s">
        <v>1090</v>
      </c>
      <c r="D93" s="600"/>
      <c r="E93" s="600"/>
      <c r="F93" s="49" t="s">
        <v>1082</v>
      </c>
      <c r="G93" s="324" t="s">
        <v>1120</v>
      </c>
      <c r="H93" s="293"/>
      <c r="I93" s="293">
        <f t="shared" si="22"/>
        <v>0</v>
      </c>
      <c r="J93" s="293">
        <v>0</v>
      </c>
      <c r="K93" s="293"/>
      <c r="L93" s="294">
        <f t="shared" si="23"/>
        <v>0</v>
      </c>
      <c r="M93" s="294">
        <v>0</v>
      </c>
      <c r="N93" s="488"/>
      <c r="O93" s="488"/>
      <c r="BE93" s="14"/>
      <c r="BF93" s="15"/>
      <c r="BG93" s="21"/>
      <c r="BH93" s="41"/>
      <c r="BI93" s="12"/>
      <c r="BJ93" s="12"/>
    </row>
    <row r="94" spans="1:62" s="3" customFormat="1" ht="20.399999999999999" x14ac:dyDescent="0.3">
      <c r="A94" s="69"/>
      <c r="B94" s="26" t="s">
        <v>1091</v>
      </c>
      <c r="C94" s="600" t="s">
        <v>1092</v>
      </c>
      <c r="D94" s="600"/>
      <c r="E94" s="600"/>
      <c r="F94" s="49" t="s">
        <v>67</v>
      </c>
      <c r="G94" s="324" t="s">
        <v>1122</v>
      </c>
      <c r="H94" s="293"/>
      <c r="I94" s="293">
        <f t="shared" si="22"/>
        <v>0</v>
      </c>
      <c r="J94" s="293">
        <v>0</v>
      </c>
      <c r="K94" s="293"/>
      <c r="L94" s="294">
        <f t="shared" si="23"/>
        <v>0</v>
      </c>
      <c r="M94" s="294">
        <v>0</v>
      </c>
      <c r="N94" s="488"/>
      <c r="O94" s="488"/>
      <c r="BE94" s="14"/>
      <c r="BF94" s="15"/>
      <c r="BG94" s="21"/>
      <c r="BH94" s="41"/>
      <c r="BI94" s="12"/>
      <c r="BJ94" s="12"/>
    </row>
    <row r="95" spans="1:62" s="3" customFormat="1" ht="20.399999999999999" x14ac:dyDescent="0.3">
      <c r="A95" s="69"/>
      <c r="B95" s="26" t="s">
        <v>1094</v>
      </c>
      <c r="C95" s="600" t="s">
        <v>1095</v>
      </c>
      <c r="D95" s="600"/>
      <c r="E95" s="600"/>
      <c r="F95" s="49" t="s">
        <v>67</v>
      </c>
      <c r="G95" s="324" t="s">
        <v>1123</v>
      </c>
      <c r="H95" s="293"/>
      <c r="I95" s="293">
        <f t="shared" si="22"/>
        <v>0</v>
      </c>
      <c r="J95" s="293">
        <v>0</v>
      </c>
      <c r="K95" s="293"/>
      <c r="L95" s="294">
        <f t="shared" si="23"/>
        <v>0</v>
      </c>
      <c r="M95" s="294">
        <v>0</v>
      </c>
      <c r="N95" s="488"/>
      <c r="O95" s="488"/>
      <c r="BE95" s="14"/>
      <c r="BF95" s="15"/>
      <c r="BG95" s="21"/>
      <c r="BH95" s="41"/>
      <c r="BI95" s="12"/>
      <c r="BJ95" s="12"/>
    </row>
    <row r="96" spans="1:62" s="3" customFormat="1" ht="20.399999999999999" x14ac:dyDescent="0.3">
      <c r="A96" s="69"/>
      <c r="B96" s="26" t="s">
        <v>1097</v>
      </c>
      <c r="C96" s="600" t="s">
        <v>1098</v>
      </c>
      <c r="D96" s="600"/>
      <c r="E96" s="600"/>
      <c r="F96" s="49" t="s">
        <v>67</v>
      </c>
      <c r="G96" s="324" t="s">
        <v>1124</v>
      </c>
      <c r="H96" s="293"/>
      <c r="I96" s="293">
        <f t="shared" si="22"/>
        <v>0</v>
      </c>
      <c r="J96" s="293">
        <v>0</v>
      </c>
      <c r="K96" s="293"/>
      <c r="L96" s="294">
        <f t="shared" si="23"/>
        <v>0</v>
      </c>
      <c r="M96" s="294">
        <v>0</v>
      </c>
      <c r="N96" s="488"/>
      <c r="O96" s="488"/>
      <c r="BE96" s="14"/>
      <c r="BF96" s="15"/>
      <c r="BG96" s="21"/>
      <c r="BH96" s="41"/>
      <c r="BI96" s="12"/>
      <c r="BJ96" s="12"/>
    </row>
    <row r="97" spans="1:62" s="3" customFormat="1" ht="20.399999999999999" x14ac:dyDescent="0.3">
      <c r="A97" s="69"/>
      <c r="B97" s="26" t="s">
        <v>1100</v>
      </c>
      <c r="C97" s="600" t="s">
        <v>1101</v>
      </c>
      <c r="D97" s="600"/>
      <c r="E97" s="600"/>
      <c r="F97" s="49" t="s">
        <v>38</v>
      </c>
      <c r="G97" s="324" t="s">
        <v>1125</v>
      </c>
      <c r="H97" s="293"/>
      <c r="I97" s="293">
        <f t="shared" si="22"/>
        <v>0</v>
      </c>
      <c r="J97" s="293">
        <v>0</v>
      </c>
      <c r="K97" s="293"/>
      <c r="L97" s="294">
        <f t="shared" si="23"/>
        <v>0</v>
      </c>
      <c r="M97" s="294">
        <v>0</v>
      </c>
      <c r="N97" s="488"/>
      <c r="O97" s="488"/>
      <c r="BE97" s="14"/>
      <c r="BF97" s="15"/>
      <c r="BG97" s="21"/>
      <c r="BH97" s="41"/>
      <c r="BI97" s="12"/>
      <c r="BJ97" s="12"/>
    </row>
    <row r="98" spans="1:62" s="3" customFormat="1" ht="20.399999999999999" x14ac:dyDescent="0.3">
      <c r="A98" s="69"/>
      <c r="B98" s="26" t="s">
        <v>1103</v>
      </c>
      <c r="C98" s="600" t="s">
        <v>1104</v>
      </c>
      <c r="D98" s="600"/>
      <c r="E98" s="600"/>
      <c r="F98" s="49" t="s">
        <v>112</v>
      </c>
      <c r="G98" s="324" t="s">
        <v>1126</v>
      </c>
      <c r="H98" s="293"/>
      <c r="I98" s="293">
        <f t="shared" si="22"/>
        <v>0</v>
      </c>
      <c r="J98" s="293">
        <v>0</v>
      </c>
      <c r="K98" s="293"/>
      <c r="L98" s="294">
        <f t="shared" si="23"/>
        <v>0</v>
      </c>
      <c r="M98" s="294">
        <v>0</v>
      </c>
      <c r="N98" s="488"/>
      <c r="O98" s="488"/>
      <c r="BE98" s="14"/>
      <c r="BF98" s="15"/>
      <c r="BG98" s="21"/>
      <c r="BH98" s="41"/>
      <c r="BI98" s="12"/>
      <c r="BJ98" s="12"/>
    </row>
    <row r="99" spans="1:62" s="3" customFormat="1" ht="20.399999999999999" hidden="1" x14ac:dyDescent="0.3">
      <c r="A99" s="106" t="s">
        <v>139</v>
      </c>
      <c r="B99" s="37" t="s">
        <v>1106</v>
      </c>
      <c r="C99" s="599" t="s">
        <v>1107</v>
      </c>
      <c r="D99" s="599"/>
      <c r="E99" s="599"/>
      <c r="F99" s="91" t="s">
        <v>138</v>
      </c>
      <c r="G99" s="321" t="s">
        <v>856</v>
      </c>
      <c r="H99" s="293"/>
      <c r="I99" s="293">
        <f t="shared" si="22"/>
        <v>0</v>
      </c>
      <c r="J99" s="293">
        <v>0</v>
      </c>
      <c r="K99" s="293"/>
      <c r="L99" s="294">
        <f t="shared" si="23"/>
        <v>0</v>
      </c>
      <c r="M99" s="294">
        <v>0</v>
      </c>
      <c r="N99" s="488"/>
      <c r="O99" s="488"/>
      <c r="BE99" s="14"/>
      <c r="BF99" s="15"/>
      <c r="BG99" s="21"/>
      <c r="BH99" s="41"/>
      <c r="BI99" s="12"/>
      <c r="BJ99" s="12"/>
    </row>
    <row r="100" spans="1:62" s="3" customFormat="1" ht="20.399999999999999" hidden="1" x14ac:dyDescent="0.3">
      <c r="A100" s="106" t="s">
        <v>139</v>
      </c>
      <c r="B100" s="37" t="s">
        <v>1109</v>
      </c>
      <c r="C100" s="599" t="s">
        <v>1110</v>
      </c>
      <c r="D100" s="599"/>
      <c r="E100" s="599"/>
      <c r="F100" s="91" t="s">
        <v>25</v>
      </c>
      <c r="G100" s="321" t="s">
        <v>1127</v>
      </c>
      <c r="H100" s="293"/>
      <c r="I100" s="293">
        <f t="shared" si="22"/>
        <v>0</v>
      </c>
      <c r="J100" s="293">
        <v>0</v>
      </c>
      <c r="K100" s="293"/>
      <c r="L100" s="294">
        <f t="shared" si="23"/>
        <v>0</v>
      </c>
      <c r="M100" s="294">
        <v>0</v>
      </c>
      <c r="N100" s="488"/>
      <c r="O100" s="488"/>
      <c r="BE100" s="14"/>
      <c r="BF100" s="15"/>
      <c r="BG100" s="21"/>
      <c r="BH100" s="41"/>
      <c r="BI100" s="12"/>
      <c r="BJ100" s="12"/>
    </row>
    <row r="101" spans="1:62" s="3" customFormat="1" ht="20.399999999999999" x14ac:dyDescent="0.3">
      <c r="A101" s="69"/>
      <c r="B101" s="26" t="s">
        <v>1112</v>
      </c>
      <c r="C101" s="600" t="s">
        <v>1113</v>
      </c>
      <c r="D101" s="600"/>
      <c r="E101" s="600"/>
      <c r="F101" s="49" t="s">
        <v>38</v>
      </c>
      <c r="G101" s="324" t="s">
        <v>1125</v>
      </c>
      <c r="H101" s="293"/>
      <c r="I101" s="293">
        <f t="shared" si="22"/>
        <v>0</v>
      </c>
      <c r="J101" s="293">
        <v>0</v>
      </c>
      <c r="K101" s="293"/>
      <c r="L101" s="294">
        <f t="shared" si="23"/>
        <v>0</v>
      </c>
      <c r="M101" s="294">
        <v>0</v>
      </c>
      <c r="N101" s="488"/>
      <c r="O101" s="488"/>
      <c r="BE101" s="14"/>
      <c r="BF101" s="15"/>
      <c r="BG101" s="21"/>
      <c r="BH101" s="41"/>
      <c r="BI101" s="12"/>
      <c r="BJ101" s="12"/>
    </row>
    <row r="102" spans="1:62" s="3" customFormat="1" ht="20.399999999999999" x14ac:dyDescent="0.3">
      <c r="A102" s="69"/>
      <c r="B102" s="26" t="s">
        <v>1114</v>
      </c>
      <c r="C102" s="600" t="s">
        <v>1115</v>
      </c>
      <c r="D102" s="600"/>
      <c r="E102" s="600"/>
      <c r="F102" s="49" t="s">
        <v>38</v>
      </c>
      <c r="G102" s="324" t="s">
        <v>1125</v>
      </c>
      <c r="H102" s="293"/>
      <c r="I102" s="293">
        <f t="shared" si="22"/>
        <v>0</v>
      </c>
      <c r="J102" s="293">
        <v>0</v>
      </c>
      <c r="K102" s="293"/>
      <c r="L102" s="294">
        <f t="shared" si="23"/>
        <v>0</v>
      </c>
      <c r="M102" s="294">
        <v>0</v>
      </c>
      <c r="N102" s="488"/>
      <c r="O102" s="488"/>
      <c r="BE102" s="14"/>
      <c r="BF102" s="15"/>
      <c r="BG102" s="21"/>
      <c r="BH102" s="41"/>
      <c r="BI102" s="12"/>
      <c r="BJ102" s="12"/>
    </row>
    <row r="103" spans="1:62" s="3" customFormat="1" ht="14.4" x14ac:dyDescent="0.3">
      <c r="A103" s="68" t="s">
        <v>169</v>
      </c>
      <c r="B103" s="17" t="s">
        <v>1128</v>
      </c>
      <c r="C103" s="568" t="s">
        <v>1129</v>
      </c>
      <c r="D103" s="568"/>
      <c r="E103" s="568"/>
      <c r="F103" s="89" t="s">
        <v>25</v>
      </c>
      <c r="G103" s="341">
        <v>8</v>
      </c>
      <c r="H103" s="293">
        <f t="shared" si="24"/>
        <v>226743.59</v>
      </c>
      <c r="I103" s="293">
        <f t="shared" si="22"/>
        <v>1813948.68</v>
      </c>
      <c r="J103" s="293">
        <v>2176738.42</v>
      </c>
      <c r="K103" s="293">
        <f t="shared" si="25"/>
        <v>29380.58</v>
      </c>
      <c r="L103" s="294">
        <f t="shared" si="23"/>
        <v>235044.66</v>
      </c>
      <c r="M103" s="294">
        <v>282053.59000000003</v>
      </c>
      <c r="N103" s="488"/>
      <c r="O103" s="488"/>
      <c r="BE103" s="14"/>
      <c r="BF103" s="15"/>
      <c r="BG103" s="21"/>
      <c r="BH103" s="41"/>
      <c r="BI103" s="12"/>
      <c r="BJ103" s="12"/>
    </row>
    <row r="104" spans="1:62" s="3" customFormat="1" ht="20.399999999999999" hidden="1" x14ac:dyDescent="0.3">
      <c r="A104" s="106" t="s">
        <v>75</v>
      </c>
      <c r="B104" s="37" t="s">
        <v>1055</v>
      </c>
      <c r="C104" s="599" t="s">
        <v>1056</v>
      </c>
      <c r="D104" s="599"/>
      <c r="E104" s="599"/>
      <c r="F104" s="91" t="s">
        <v>154</v>
      </c>
      <c r="G104" s="321" t="s">
        <v>33</v>
      </c>
      <c r="H104" s="293"/>
      <c r="I104" s="293">
        <f t="shared" si="22"/>
        <v>0</v>
      </c>
      <c r="J104" s="293">
        <v>0</v>
      </c>
      <c r="K104" s="293"/>
      <c r="L104" s="294">
        <f t="shared" si="23"/>
        <v>0</v>
      </c>
      <c r="M104" s="294">
        <v>0</v>
      </c>
      <c r="N104" s="488"/>
      <c r="O104" s="488"/>
      <c r="BE104" s="14"/>
      <c r="BF104" s="15"/>
      <c r="BG104" s="21"/>
      <c r="BH104" s="41"/>
      <c r="BI104" s="12"/>
      <c r="BJ104" s="12"/>
    </row>
    <row r="105" spans="1:62" s="3" customFormat="1" ht="20.399999999999999" x14ac:dyDescent="0.3">
      <c r="A105" s="69" t="s">
        <v>126</v>
      </c>
      <c r="B105" s="497" t="s">
        <v>1058</v>
      </c>
      <c r="C105" s="612" t="s">
        <v>1056</v>
      </c>
      <c r="D105" s="612"/>
      <c r="E105" s="612"/>
      <c r="F105" s="498" t="s">
        <v>154</v>
      </c>
      <c r="G105" s="499" t="s">
        <v>1130</v>
      </c>
      <c r="H105" s="293"/>
      <c r="I105" s="293">
        <f t="shared" si="22"/>
        <v>0</v>
      </c>
      <c r="J105" s="293">
        <v>0</v>
      </c>
      <c r="K105" s="293"/>
      <c r="L105" s="294">
        <f t="shared" si="23"/>
        <v>0</v>
      </c>
      <c r="M105" s="294">
        <v>0</v>
      </c>
      <c r="N105" s="488"/>
      <c r="O105" s="488"/>
      <c r="BE105" s="14"/>
      <c r="BF105" s="15"/>
      <c r="BG105" s="21"/>
      <c r="BH105" s="41"/>
      <c r="BI105" s="12"/>
      <c r="BJ105" s="12"/>
    </row>
    <row r="106" spans="1:62" s="3" customFormat="1" ht="15" customHeight="1" x14ac:dyDescent="0.3">
      <c r="A106" s="610" t="s">
        <v>1131</v>
      </c>
      <c r="B106" s="604"/>
      <c r="C106" s="604"/>
      <c r="D106" s="604"/>
      <c r="E106" s="604"/>
      <c r="F106" s="604"/>
      <c r="G106" s="604"/>
      <c r="H106" s="332"/>
      <c r="I106" s="352"/>
      <c r="J106" s="332"/>
      <c r="K106" s="332"/>
      <c r="L106" s="360"/>
      <c r="M106" s="332"/>
      <c r="N106" s="488"/>
      <c r="O106" s="488"/>
      <c r="BE106" s="14"/>
      <c r="BF106" s="15"/>
      <c r="BG106" s="21"/>
      <c r="BH106" s="41"/>
      <c r="BI106" s="12"/>
      <c r="BJ106" s="12"/>
    </row>
    <row r="107" spans="1:62" s="3" customFormat="1" ht="15" customHeight="1" x14ac:dyDescent="0.3">
      <c r="A107" s="610" t="s">
        <v>1074</v>
      </c>
      <c r="B107" s="604"/>
      <c r="C107" s="604"/>
      <c r="D107" s="604"/>
      <c r="E107" s="604"/>
      <c r="F107" s="604"/>
      <c r="G107" s="604"/>
      <c r="H107" s="332"/>
      <c r="I107" s="352"/>
      <c r="J107" s="332"/>
      <c r="K107" s="332"/>
      <c r="L107" s="360"/>
      <c r="M107" s="332"/>
      <c r="N107" s="488"/>
      <c r="O107" s="488"/>
      <c r="BE107" s="14"/>
      <c r="BF107" s="15"/>
      <c r="BG107" s="21"/>
      <c r="BH107" s="41"/>
      <c r="BI107" s="12"/>
      <c r="BJ107" s="12"/>
    </row>
    <row r="108" spans="1:62" s="3" customFormat="1" ht="15" customHeight="1" x14ac:dyDescent="0.3">
      <c r="A108" s="610" t="s">
        <v>1132</v>
      </c>
      <c r="B108" s="604"/>
      <c r="C108" s="604"/>
      <c r="D108" s="604"/>
      <c r="E108" s="604"/>
      <c r="F108" s="604"/>
      <c r="G108" s="604"/>
      <c r="H108" s="332"/>
      <c r="I108" s="352"/>
      <c r="J108" s="332"/>
      <c r="K108" s="332"/>
      <c r="L108" s="360"/>
      <c r="M108" s="332"/>
      <c r="N108" s="488"/>
      <c r="O108" s="488"/>
      <c r="BE108" s="14"/>
      <c r="BF108" s="15"/>
      <c r="BG108" s="21"/>
      <c r="BH108" s="41"/>
      <c r="BI108" s="12"/>
      <c r="BJ108" s="12"/>
    </row>
    <row r="109" spans="1:62" s="3" customFormat="1" ht="14.4" x14ac:dyDescent="0.3">
      <c r="A109" s="68" t="s">
        <v>172</v>
      </c>
      <c r="B109" s="17" t="s">
        <v>1076</v>
      </c>
      <c r="C109" s="568" t="s">
        <v>1077</v>
      </c>
      <c r="D109" s="568"/>
      <c r="E109" s="568"/>
      <c r="F109" s="89" t="s">
        <v>25</v>
      </c>
      <c r="G109" s="341">
        <v>8</v>
      </c>
      <c r="H109" s="293">
        <f t="shared" ref="H109:H124" si="26">I109/G109</f>
        <v>200164.65</v>
      </c>
      <c r="I109" s="293">
        <f t="shared" si="22"/>
        <v>1601317.17</v>
      </c>
      <c r="J109" s="293">
        <v>1921580.6</v>
      </c>
      <c r="K109" s="293">
        <f t="shared" ref="K109:K124" si="27">L109/G109</f>
        <v>274246.58</v>
      </c>
      <c r="L109" s="294">
        <f t="shared" si="23"/>
        <v>2193972.63</v>
      </c>
      <c r="M109" s="294">
        <v>2632767.16</v>
      </c>
      <c r="N109" s="492"/>
      <c r="O109" s="488"/>
      <c r="BE109" s="14"/>
      <c r="BF109" s="15"/>
      <c r="BG109" s="21"/>
      <c r="BH109" s="41"/>
      <c r="BI109" s="12"/>
      <c r="BJ109" s="12"/>
    </row>
    <row r="110" spans="1:62" s="3" customFormat="1" ht="20.399999999999999" hidden="1" x14ac:dyDescent="0.3">
      <c r="A110" s="106" t="s">
        <v>75</v>
      </c>
      <c r="B110" s="37" t="s">
        <v>1078</v>
      </c>
      <c r="C110" s="599" t="s">
        <v>1079</v>
      </c>
      <c r="D110" s="599"/>
      <c r="E110" s="599"/>
      <c r="F110" s="91" t="s">
        <v>46</v>
      </c>
      <c r="G110" s="321" t="s">
        <v>33</v>
      </c>
      <c r="H110" s="293"/>
      <c r="I110" s="293">
        <f t="shared" si="22"/>
        <v>0</v>
      </c>
      <c r="J110" s="293">
        <v>0</v>
      </c>
      <c r="K110" s="293"/>
      <c r="L110" s="294">
        <f t="shared" si="23"/>
        <v>0</v>
      </c>
      <c r="M110" s="294">
        <v>0</v>
      </c>
      <c r="N110" s="488"/>
      <c r="O110" s="488"/>
      <c r="BE110" s="14"/>
      <c r="BF110" s="15"/>
      <c r="BG110" s="21"/>
      <c r="BH110" s="41"/>
      <c r="BI110" s="12"/>
      <c r="BJ110" s="12"/>
    </row>
    <row r="111" spans="1:62" s="3" customFormat="1" ht="20.399999999999999" x14ac:dyDescent="0.3">
      <c r="A111" s="69"/>
      <c r="B111" s="26" t="s">
        <v>1080</v>
      </c>
      <c r="C111" s="600" t="s">
        <v>1081</v>
      </c>
      <c r="D111" s="600"/>
      <c r="E111" s="600"/>
      <c r="F111" s="49" t="s">
        <v>1082</v>
      </c>
      <c r="G111" s="324" t="s">
        <v>1120</v>
      </c>
      <c r="H111" s="293"/>
      <c r="I111" s="293">
        <f t="shared" si="22"/>
        <v>0</v>
      </c>
      <c r="J111" s="293">
        <v>0</v>
      </c>
      <c r="K111" s="293"/>
      <c r="L111" s="294">
        <f t="shared" si="23"/>
        <v>0</v>
      </c>
      <c r="M111" s="294">
        <v>0</v>
      </c>
      <c r="N111" s="488"/>
      <c r="O111" s="488"/>
      <c r="BE111" s="14"/>
      <c r="BF111" s="15"/>
      <c r="BG111" s="21"/>
      <c r="BH111" s="41"/>
      <c r="BI111" s="12"/>
      <c r="BJ111" s="12"/>
    </row>
    <row r="112" spans="1:62" s="3" customFormat="1" ht="20.399999999999999" hidden="1" x14ac:dyDescent="0.3">
      <c r="A112" s="106" t="s">
        <v>75</v>
      </c>
      <c r="B112" s="37" t="s">
        <v>1084</v>
      </c>
      <c r="C112" s="599" t="s">
        <v>1085</v>
      </c>
      <c r="D112" s="599"/>
      <c r="E112" s="599"/>
      <c r="F112" s="91" t="s">
        <v>38</v>
      </c>
      <c r="G112" s="321" t="s">
        <v>33</v>
      </c>
      <c r="H112" s="293"/>
      <c r="I112" s="293">
        <f t="shared" si="22"/>
        <v>0</v>
      </c>
      <c r="J112" s="293">
        <v>0</v>
      </c>
      <c r="K112" s="293"/>
      <c r="L112" s="294">
        <f t="shared" si="23"/>
        <v>0</v>
      </c>
      <c r="M112" s="294">
        <v>0</v>
      </c>
      <c r="N112" s="488"/>
      <c r="O112" s="488"/>
      <c r="BE112" s="14"/>
      <c r="BF112" s="15"/>
      <c r="BG112" s="21"/>
      <c r="BH112" s="41"/>
      <c r="BI112" s="12"/>
      <c r="BJ112" s="12"/>
    </row>
    <row r="113" spans="1:62" s="3" customFormat="1" ht="20.399999999999999" x14ac:dyDescent="0.3">
      <c r="A113" s="69"/>
      <c r="B113" s="26" t="s">
        <v>1086</v>
      </c>
      <c r="C113" s="600" t="s">
        <v>1087</v>
      </c>
      <c r="D113" s="600"/>
      <c r="E113" s="600"/>
      <c r="F113" s="49" t="s">
        <v>38</v>
      </c>
      <c r="G113" s="324" t="s">
        <v>1121</v>
      </c>
      <c r="H113" s="293"/>
      <c r="I113" s="293">
        <f t="shared" si="22"/>
        <v>0</v>
      </c>
      <c r="J113" s="293">
        <v>0</v>
      </c>
      <c r="K113" s="293"/>
      <c r="L113" s="294">
        <f t="shared" si="23"/>
        <v>0</v>
      </c>
      <c r="M113" s="294">
        <v>0</v>
      </c>
      <c r="N113" s="488"/>
      <c r="O113" s="488"/>
      <c r="BE113" s="14"/>
      <c r="BF113" s="15"/>
      <c r="BG113" s="21"/>
      <c r="BH113" s="41"/>
      <c r="BI113" s="12"/>
      <c r="BJ113" s="12"/>
    </row>
    <row r="114" spans="1:62" s="3" customFormat="1" ht="20.399999999999999" x14ac:dyDescent="0.3">
      <c r="A114" s="69"/>
      <c r="B114" s="26" t="s">
        <v>1089</v>
      </c>
      <c r="C114" s="600" t="s">
        <v>1090</v>
      </c>
      <c r="D114" s="600"/>
      <c r="E114" s="600"/>
      <c r="F114" s="49" t="s">
        <v>1082</v>
      </c>
      <c r="G114" s="324" t="s">
        <v>1120</v>
      </c>
      <c r="H114" s="293"/>
      <c r="I114" s="293">
        <f t="shared" si="22"/>
        <v>0</v>
      </c>
      <c r="J114" s="293">
        <v>0</v>
      </c>
      <c r="K114" s="293"/>
      <c r="L114" s="294">
        <f t="shared" si="23"/>
        <v>0</v>
      </c>
      <c r="M114" s="294">
        <v>0</v>
      </c>
      <c r="N114" s="488"/>
      <c r="O114" s="488"/>
      <c r="BE114" s="14"/>
      <c r="BF114" s="15"/>
      <c r="BG114" s="21"/>
      <c r="BH114" s="41"/>
      <c r="BI114" s="12"/>
      <c r="BJ114" s="12"/>
    </row>
    <row r="115" spans="1:62" s="3" customFormat="1" ht="20.399999999999999" x14ac:dyDescent="0.3">
      <c r="A115" s="69"/>
      <c r="B115" s="26" t="s">
        <v>1091</v>
      </c>
      <c r="C115" s="600" t="s">
        <v>1092</v>
      </c>
      <c r="D115" s="600"/>
      <c r="E115" s="600"/>
      <c r="F115" s="49" t="s">
        <v>67</v>
      </c>
      <c r="G115" s="324" t="s">
        <v>1122</v>
      </c>
      <c r="H115" s="293"/>
      <c r="I115" s="293">
        <f t="shared" si="22"/>
        <v>0</v>
      </c>
      <c r="J115" s="293">
        <v>0</v>
      </c>
      <c r="K115" s="293"/>
      <c r="L115" s="294">
        <f t="shared" si="23"/>
        <v>0</v>
      </c>
      <c r="M115" s="294">
        <v>0</v>
      </c>
      <c r="N115" s="488"/>
      <c r="O115" s="488"/>
      <c r="BE115" s="14"/>
      <c r="BF115" s="15"/>
      <c r="BG115" s="21"/>
      <c r="BH115" s="41"/>
      <c r="BI115" s="12"/>
      <c r="BJ115" s="12"/>
    </row>
    <row r="116" spans="1:62" s="3" customFormat="1" ht="20.399999999999999" x14ac:dyDescent="0.3">
      <c r="A116" s="69"/>
      <c r="B116" s="26" t="s">
        <v>1094</v>
      </c>
      <c r="C116" s="600" t="s">
        <v>1095</v>
      </c>
      <c r="D116" s="600"/>
      <c r="E116" s="600"/>
      <c r="F116" s="49" t="s">
        <v>67</v>
      </c>
      <c r="G116" s="324" t="s">
        <v>1123</v>
      </c>
      <c r="H116" s="293"/>
      <c r="I116" s="293">
        <f t="shared" si="22"/>
        <v>0</v>
      </c>
      <c r="J116" s="293">
        <v>0</v>
      </c>
      <c r="K116" s="293"/>
      <c r="L116" s="294">
        <f t="shared" si="23"/>
        <v>0</v>
      </c>
      <c r="M116" s="294">
        <v>0</v>
      </c>
      <c r="N116" s="488"/>
      <c r="O116" s="488"/>
      <c r="BE116" s="14"/>
      <c r="BF116" s="15"/>
      <c r="BG116" s="21"/>
      <c r="BH116" s="41"/>
      <c r="BI116" s="12"/>
      <c r="BJ116" s="12"/>
    </row>
    <row r="117" spans="1:62" s="3" customFormat="1" ht="20.399999999999999" x14ac:dyDescent="0.3">
      <c r="A117" s="69"/>
      <c r="B117" s="26" t="s">
        <v>1097</v>
      </c>
      <c r="C117" s="600" t="s">
        <v>1098</v>
      </c>
      <c r="D117" s="600"/>
      <c r="E117" s="600"/>
      <c r="F117" s="49" t="s">
        <v>67</v>
      </c>
      <c r="G117" s="324" t="s">
        <v>1124</v>
      </c>
      <c r="H117" s="293"/>
      <c r="I117" s="293">
        <f t="shared" si="22"/>
        <v>0</v>
      </c>
      <c r="J117" s="293">
        <v>0</v>
      </c>
      <c r="K117" s="293"/>
      <c r="L117" s="294">
        <f t="shared" si="23"/>
        <v>0</v>
      </c>
      <c r="M117" s="294">
        <v>0</v>
      </c>
      <c r="N117" s="488"/>
      <c r="O117" s="488"/>
      <c r="BE117" s="14"/>
      <c r="BF117" s="15"/>
      <c r="BG117" s="21"/>
      <c r="BH117" s="41"/>
      <c r="BI117" s="12"/>
      <c r="BJ117" s="12"/>
    </row>
    <row r="118" spans="1:62" s="3" customFormat="1" ht="20.399999999999999" x14ac:dyDescent="0.3">
      <c r="A118" s="69"/>
      <c r="B118" s="26" t="s">
        <v>1100</v>
      </c>
      <c r="C118" s="600" t="s">
        <v>1101</v>
      </c>
      <c r="D118" s="600"/>
      <c r="E118" s="600"/>
      <c r="F118" s="49" t="s">
        <v>38</v>
      </c>
      <c r="G118" s="324" t="s">
        <v>1125</v>
      </c>
      <c r="H118" s="293"/>
      <c r="I118" s="293">
        <f t="shared" si="22"/>
        <v>0</v>
      </c>
      <c r="J118" s="293">
        <v>0</v>
      </c>
      <c r="K118" s="293"/>
      <c r="L118" s="294">
        <f t="shared" si="23"/>
        <v>0</v>
      </c>
      <c r="M118" s="294">
        <v>0</v>
      </c>
      <c r="N118" s="488"/>
      <c r="O118" s="488"/>
      <c r="BE118" s="14"/>
      <c r="BF118" s="15"/>
      <c r="BG118" s="21"/>
      <c r="BH118" s="41"/>
      <c r="BI118" s="12"/>
      <c r="BJ118" s="12"/>
    </row>
    <row r="119" spans="1:62" s="3" customFormat="1" ht="20.399999999999999" x14ac:dyDescent="0.3">
      <c r="A119" s="69"/>
      <c r="B119" s="26" t="s">
        <v>1103</v>
      </c>
      <c r="C119" s="600" t="s">
        <v>1104</v>
      </c>
      <c r="D119" s="600"/>
      <c r="E119" s="600"/>
      <c r="F119" s="49" t="s">
        <v>112</v>
      </c>
      <c r="G119" s="324" t="s">
        <v>1126</v>
      </c>
      <c r="H119" s="293"/>
      <c r="I119" s="293">
        <f t="shared" si="22"/>
        <v>0</v>
      </c>
      <c r="J119" s="293">
        <v>0</v>
      </c>
      <c r="K119" s="293"/>
      <c r="L119" s="294">
        <f t="shared" si="23"/>
        <v>0</v>
      </c>
      <c r="M119" s="294">
        <v>0</v>
      </c>
      <c r="N119" s="488"/>
      <c r="O119" s="488"/>
      <c r="BE119" s="14"/>
      <c r="BF119" s="15"/>
      <c r="BG119" s="21"/>
      <c r="BH119" s="41"/>
      <c r="BI119" s="12"/>
      <c r="BJ119" s="12"/>
    </row>
    <row r="120" spans="1:62" s="3" customFormat="1" ht="20.399999999999999" hidden="1" x14ac:dyDescent="0.3">
      <c r="A120" s="106" t="s">
        <v>139</v>
      </c>
      <c r="B120" s="37" t="s">
        <v>1106</v>
      </c>
      <c r="C120" s="599" t="s">
        <v>1107</v>
      </c>
      <c r="D120" s="599"/>
      <c r="E120" s="599"/>
      <c r="F120" s="91" t="s">
        <v>138</v>
      </c>
      <c r="G120" s="321" t="s">
        <v>856</v>
      </c>
      <c r="H120" s="293"/>
      <c r="I120" s="293">
        <f t="shared" si="22"/>
        <v>0</v>
      </c>
      <c r="J120" s="293">
        <v>0</v>
      </c>
      <c r="K120" s="293"/>
      <c r="L120" s="294">
        <f t="shared" si="23"/>
        <v>0</v>
      </c>
      <c r="M120" s="294">
        <v>0</v>
      </c>
      <c r="N120" s="488"/>
      <c r="O120" s="488"/>
      <c r="BE120" s="14"/>
      <c r="BF120" s="15"/>
      <c r="BG120" s="21"/>
      <c r="BH120" s="41"/>
      <c r="BI120" s="12"/>
      <c r="BJ120" s="12"/>
    </row>
    <row r="121" spans="1:62" s="3" customFormat="1" ht="20.399999999999999" hidden="1" x14ac:dyDescent="0.3">
      <c r="A121" s="106" t="s">
        <v>139</v>
      </c>
      <c r="B121" s="37" t="s">
        <v>1109</v>
      </c>
      <c r="C121" s="599" t="s">
        <v>1110</v>
      </c>
      <c r="D121" s="599"/>
      <c r="E121" s="599"/>
      <c r="F121" s="91" t="s">
        <v>25</v>
      </c>
      <c r="G121" s="321" t="s">
        <v>1127</v>
      </c>
      <c r="H121" s="293"/>
      <c r="I121" s="293">
        <f t="shared" si="22"/>
        <v>0</v>
      </c>
      <c r="J121" s="293">
        <v>0</v>
      </c>
      <c r="K121" s="293"/>
      <c r="L121" s="294">
        <f t="shared" si="23"/>
        <v>0</v>
      </c>
      <c r="M121" s="294">
        <v>0</v>
      </c>
      <c r="N121" s="488"/>
      <c r="O121" s="488"/>
      <c r="BE121" s="14"/>
      <c r="BF121" s="15"/>
      <c r="BG121" s="21"/>
      <c r="BH121" s="41"/>
      <c r="BI121" s="12"/>
      <c r="BJ121" s="12"/>
    </row>
    <row r="122" spans="1:62" s="3" customFormat="1" ht="20.399999999999999" x14ac:dyDescent="0.3">
      <c r="A122" s="69"/>
      <c r="B122" s="26" t="s">
        <v>1112</v>
      </c>
      <c r="C122" s="600" t="s">
        <v>1113</v>
      </c>
      <c r="D122" s="600"/>
      <c r="E122" s="600"/>
      <c r="F122" s="49" t="s">
        <v>38</v>
      </c>
      <c r="G122" s="324" t="s">
        <v>1125</v>
      </c>
      <c r="H122" s="293"/>
      <c r="I122" s="293">
        <f t="shared" si="22"/>
        <v>0</v>
      </c>
      <c r="J122" s="293">
        <v>0</v>
      </c>
      <c r="K122" s="293"/>
      <c r="L122" s="294">
        <f t="shared" si="23"/>
        <v>0</v>
      </c>
      <c r="M122" s="294">
        <v>0</v>
      </c>
      <c r="N122" s="488"/>
      <c r="O122" s="488"/>
      <c r="BE122" s="14"/>
      <c r="BF122" s="15"/>
      <c r="BG122" s="21"/>
      <c r="BH122" s="41"/>
      <c r="BI122" s="12"/>
      <c r="BJ122" s="12"/>
    </row>
    <row r="123" spans="1:62" s="3" customFormat="1" ht="20.399999999999999" x14ac:dyDescent="0.3">
      <c r="A123" s="69"/>
      <c r="B123" s="26" t="s">
        <v>1114</v>
      </c>
      <c r="C123" s="600" t="s">
        <v>1115</v>
      </c>
      <c r="D123" s="600"/>
      <c r="E123" s="600"/>
      <c r="F123" s="49" t="s">
        <v>38</v>
      </c>
      <c r="G123" s="324" t="s">
        <v>1125</v>
      </c>
      <c r="H123" s="293"/>
      <c r="I123" s="293">
        <f t="shared" si="22"/>
        <v>0</v>
      </c>
      <c r="J123" s="293">
        <v>0</v>
      </c>
      <c r="K123" s="293"/>
      <c r="L123" s="294">
        <f t="shared" si="23"/>
        <v>0</v>
      </c>
      <c r="M123" s="294">
        <v>0</v>
      </c>
      <c r="N123" s="488"/>
      <c r="O123" s="488"/>
      <c r="BE123" s="14"/>
      <c r="BF123" s="15"/>
      <c r="BG123" s="21"/>
      <c r="BH123" s="41"/>
      <c r="BI123" s="12"/>
      <c r="BJ123" s="12"/>
    </row>
    <row r="124" spans="1:62" s="3" customFormat="1" ht="14.4" x14ac:dyDescent="0.3">
      <c r="A124" s="68" t="s">
        <v>173</v>
      </c>
      <c r="B124" s="17" t="s">
        <v>1116</v>
      </c>
      <c r="C124" s="568" t="s">
        <v>1117</v>
      </c>
      <c r="D124" s="568"/>
      <c r="E124" s="568"/>
      <c r="F124" s="89" t="s">
        <v>25</v>
      </c>
      <c r="G124" s="341">
        <v>8</v>
      </c>
      <c r="H124" s="293">
        <f t="shared" si="26"/>
        <v>225370.84</v>
      </c>
      <c r="I124" s="293">
        <f t="shared" si="22"/>
        <v>1802966.72</v>
      </c>
      <c r="J124" s="293">
        <v>2163560.06</v>
      </c>
      <c r="K124" s="293">
        <f t="shared" si="27"/>
        <v>0</v>
      </c>
      <c r="L124" s="294">
        <f t="shared" si="23"/>
        <v>0</v>
      </c>
      <c r="M124" s="294">
        <v>0</v>
      </c>
      <c r="N124" s="488"/>
      <c r="O124" s="488"/>
      <c r="BE124" s="14"/>
      <c r="BF124" s="15"/>
      <c r="BG124" s="21"/>
      <c r="BH124" s="41"/>
      <c r="BI124" s="12"/>
      <c r="BJ124" s="12"/>
    </row>
    <row r="125" spans="1:62" s="3" customFormat="1" ht="33" customHeight="1" x14ac:dyDescent="0.3">
      <c r="A125" s="610" t="s">
        <v>1118</v>
      </c>
      <c r="B125" s="604"/>
      <c r="C125" s="604"/>
      <c r="D125" s="604"/>
      <c r="E125" s="604"/>
      <c r="F125" s="604"/>
      <c r="G125" s="604"/>
      <c r="H125" s="332"/>
      <c r="I125" s="352"/>
      <c r="J125" s="332"/>
      <c r="K125" s="332"/>
      <c r="L125" s="360"/>
      <c r="M125" s="332"/>
      <c r="N125" s="488"/>
      <c r="O125" s="488"/>
      <c r="BE125" s="14"/>
      <c r="BF125" s="15"/>
      <c r="BG125" s="21"/>
      <c r="BH125" s="41"/>
      <c r="BI125" s="12"/>
      <c r="BJ125" s="12"/>
    </row>
    <row r="126" spans="1:62" s="3" customFormat="1" ht="30" customHeight="1" x14ac:dyDescent="0.3">
      <c r="A126" s="610" t="s">
        <v>1132</v>
      </c>
      <c r="B126" s="604"/>
      <c r="C126" s="604"/>
      <c r="D126" s="604"/>
      <c r="E126" s="604"/>
      <c r="F126" s="604"/>
      <c r="G126" s="604"/>
      <c r="H126" s="332"/>
      <c r="I126" s="352"/>
      <c r="J126" s="332"/>
      <c r="K126" s="332"/>
      <c r="L126" s="360"/>
      <c r="M126" s="332"/>
      <c r="N126" s="488"/>
      <c r="O126" s="488"/>
      <c r="BE126" s="14"/>
      <c r="BF126" s="15"/>
      <c r="BG126" s="21"/>
      <c r="BH126" s="41"/>
      <c r="BI126" s="12"/>
      <c r="BJ126" s="12"/>
    </row>
    <row r="127" spans="1:62" s="3" customFormat="1" ht="24.75" customHeight="1" x14ac:dyDescent="0.3">
      <c r="A127" s="68" t="s">
        <v>176</v>
      </c>
      <c r="B127" s="17" t="s">
        <v>1076</v>
      </c>
      <c r="C127" s="568" t="s">
        <v>1077</v>
      </c>
      <c r="D127" s="568"/>
      <c r="E127" s="568"/>
      <c r="F127" s="89" t="s">
        <v>25</v>
      </c>
      <c r="G127" s="341">
        <v>3</v>
      </c>
      <c r="H127" s="293">
        <f t="shared" ref="H127:H144" si="28">I127/G127</f>
        <v>200164.64</v>
      </c>
      <c r="I127" s="293">
        <f t="shared" si="22"/>
        <v>600493.93000000005</v>
      </c>
      <c r="J127" s="293">
        <v>720592.72</v>
      </c>
      <c r="K127" s="293">
        <f t="shared" ref="K127:K144" si="29">L127/G127</f>
        <v>1645626.06</v>
      </c>
      <c r="L127" s="294">
        <f t="shared" si="23"/>
        <v>4936878.1900000004</v>
      </c>
      <c r="M127" s="294">
        <v>5924253.8300000001</v>
      </c>
      <c r="N127" s="492">
        <f>4296000+750000</f>
        <v>5046000</v>
      </c>
      <c r="O127" s="496">
        <f>N127*G127</f>
        <v>15138000</v>
      </c>
      <c r="BE127" s="14"/>
      <c r="BF127" s="15"/>
      <c r="BG127" s="21"/>
      <c r="BH127" s="41"/>
      <c r="BI127" s="12"/>
      <c r="BJ127" s="12"/>
    </row>
    <row r="128" spans="1:62" s="3" customFormat="1" ht="20.399999999999999" hidden="1" x14ac:dyDescent="0.3">
      <c r="A128" s="106" t="s">
        <v>75</v>
      </c>
      <c r="B128" s="37" t="s">
        <v>1078</v>
      </c>
      <c r="C128" s="599" t="s">
        <v>1079</v>
      </c>
      <c r="D128" s="599"/>
      <c r="E128" s="599"/>
      <c r="F128" s="91" t="s">
        <v>46</v>
      </c>
      <c r="G128" s="321" t="s">
        <v>33</v>
      </c>
      <c r="H128" s="293"/>
      <c r="I128" s="293">
        <f t="shared" si="22"/>
        <v>0</v>
      </c>
      <c r="J128" s="293">
        <v>0</v>
      </c>
      <c r="K128" s="293"/>
      <c r="L128" s="294">
        <f t="shared" si="23"/>
        <v>0</v>
      </c>
      <c r="M128" s="294">
        <v>0</v>
      </c>
      <c r="N128" s="488"/>
      <c r="O128" s="488"/>
      <c r="BE128" s="14"/>
      <c r="BF128" s="15"/>
      <c r="BG128" s="21"/>
      <c r="BH128" s="41"/>
      <c r="BI128" s="12"/>
      <c r="BJ128" s="12"/>
    </row>
    <row r="129" spans="1:62" s="3" customFormat="1" ht="20.399999999999999" x14ac:dyDescent="0.3">
      <c r="A129" s="69"/>
      <c r="B129" s="26" t="s">
        <v>1080</v>
      </c>
      <c r="C129" s="600" t="s">
        <v>1081</v>
      </c>
      <c r="D129" s="600"/>
      <c r="E129" s="600"/>
      <c r="F129" s="49" t="s">
        <v>1082</v>
      </c>
      <c r="G129" s="324" t="s">
        <v>1133</v>
      </c>
      <c r="H129" s="293"/>
      <c r="I129" s="293">
        <f t="shared" si="22"/>
        <v>0</v>
      </c>
      <c r="J129" s="293">
        <v>0</v>
      </c>
      <c r="K129" s="293"/>
      <c r="L129" s="294">
        <f t="shared" si="23"/>
        <v>0</v>
      </c>
      <c r="M129" s="294">
        <v>0</v>
      </c>
      <c r="N129" s="488"/>
      <c r="O129" s="488"/>
      <c r="BE129" s="14"/>
      <c r="BF129" s="15"/>
      <c r="BG129" s="21"/>
      <c r="BH129" s="41"/>
      <c r="BI129" s="12"/>
      <c r="BJ129" s="12"/>
    </row>
    <row r="130" spans="1:62" s="3" customFormat="1" ht="20.399999999999999" hidden="1" x14ac:dyDescent="0.3">
      <c r="A130" s="106" t="s">
        <v>75</v>
      </c>
      <c r="B130" s="37" t="s">
        <v>1084</v>
      </c>
      <c r="C130" s="599" t="s">
        <v>1085</v>
      </c>
      <c r="D130" s="599"/>
      <c r="E130" s="599"/>
      <c r="F130" s="91" t="s">
        <v>38</v>
      </c>
      <c r="G130" s="321" t="s">
        <v>33</v>
      </c>
      <c r="H130" s="293"/>
      <c r="I130" s="293">
        <f t="shared" si="22"/>
        <v>0</v>
      </c>
      <c r="J130" s="293">
        <v>0</v>
      </c>
      <c r="K130" s="293"/>
      <c r="L130" s="294">
        <f t="shared" si="23"/>
        <v>0</v>
      </c>
      <c r="M130" s="294">
        <v>0</v>
      </c>
      <c r="N130" s="488"/>
      <c r="O130" s="488"/>
      <c r="BE130" s="14"/>
      <c r="BF130" s="15"/>
      <c r="BG130" s="21"/>
      <c r="BH130" s="41"/>
      <c r="BI130" s="12"/>
      <c r="BJ130" s="12"/>
    </row>
    <row r="131" spans="1:62" s="3" customFormat="1" ht="20.399999999999999" x14ac:dyDescent="0.3">
      <c r="A131" s="69"/>
      <c r="B131" s="26" t="s">
        <v>1086</v>
      </c>
      <c r="C131" s="600" t="s">
        <v>1087</v>
      </c>
      <c r="D131" s="600"/>
      <c r="E131" s="600"/>
      <c r="F131" s="49" t="s">
        <v>38</v>
      </c>
      <c r="G131" s="324" t="s">
        <v>1134</v>
      </c>
      <c r="H131" s="293"/>
      <c r="I131" s="293">
        <f t="shared" si="22"/>
        <v>0</v>
      </c>
      <c r="J131" s="293">
        <v>0</v>
      </c>
      <c r="K131" s="293"/>
      <c r="L131" s="294">
        <f t="shared" si="23"/>
        <v>0</v>
      </c>
      <c r="M131" s="294">
        <v>0</v>
      </c>
      <c r="N131" s="488"/>
      <c r="O131" s="488"/>
      <c r="BE131" s="14"/>
      <c r="BF131" s="15"/>
      <c r="BG131" s="21"/>
      <c r="BH131" s="41"/>
      <c r="BI131" s="12"/>
      <c r="BJ131" s="12"/>
    </row>
    <row r="132" spans="1:62" s="3" customFormat="1" ht="20.399999999999999" x14ac:dyDescent="0.3">
      <c r="A132" s="69"/>
      <c r="B132" s="26" t="s">
        <v>1089</v>
      </c>
      <c r="C132" s="600" t="s">
        <v>1090</v>
      </c>
      <c r="D132" s="600"/>
      <c r="E132" s="600"/>
      <c r="F132" s="49" t="s">
        <v>1082</v>
      </c>
      <c r="G132" s="324" t="s">
        <v>1133</v>
      </c>
      <c r="H132" s="293"/>
      <c r="I132" s="293">
        <f t="shared" si="22"/>
        <v>0</v>
      </c>
      <c r="J132" s="293">
        <v>0</v>
      </c>
      <c r="K132" s="293"/>
      <c r="L132" s="294">
        <f t="shared" si="23"/>
        <v>0</v>
      </c>
      <c r="M132" s="294">
        <v>0</v>
      </c>
      <c r="N132" s="488"/>
      <c r="O132" s="488"/>
      <c r="BE132" s="14"/>
      <c r="BF132" s="15"/>
      <c r="BG132" s="21"/>
      <c r="BH132" s="41"/>
      <c r="BI132" s="12"/>
      <c r="BJ132" s="12"/>
    </row>
    <row r="133" spans="1:62" s="3" customFormat="1" ht="20.399999999999999" x14ac:dyDescent="0.3">
      <c r="A133" s="69"/>
      <c r="B133" s="26" t="s">
        <v>1091</v>
      </c>
      <c r="C133" s="600" t="s">
        <v>1092</v>
      </c>
      <c r="D133" s="600"/>
      <c r="E133" s="600"/>
      <c r="F133" s="49" t="s">
        <v>67</v>
      </c>
      <c r="G133" s="324" t="s">
        <v>1135</v>
      </c>
      <c r="H133" s="293"/>
      <c r="I133" s="293">
        <f t="shared" si="22"/>
        <v>0</v>
      </c>
      <c r="J133" s="293">
        <v>0</v>
      </c>
      <c r="K133" s="293"/>
      <c r="L133" s="294">
        <f t="shared" si="23"/>
        <v>0</v>
      </c>
      <c r="M133" s="294">
        <v>0</v>
      </c>
      <c r="N133" s="488"/>
      <c r="O133" s="488"/>
      <c r="BE133" s="14"/>
      <c r="BF133" s="15"/>
      <c r="BG133" s="21"/>
      <c r="BH133" s="41"/>
      <c r="BI133" s="12"/>
      <c r="BJ133" s="12"/>
    </row>
    <row r="134" spans="1:62" s="3" customFormat="1" ht="20.399999999999999" x14ac:dyDescent="0.3">
      <c r="A134" s="69"/>
      <c r="B134" s="26" t="s">
        <v>1094</v>
      </c>
      <c r="C134" s="600" t="s">
        <v>1095</v>
      </c>
      <c r="D134" s="600"/>
      <c r="E134" s="600"/>
      <c r="F134" s="49" t="s">
        <v>67</v>
      </c>
      <c r="G134" s="324" t="s">
        <v>1136</v>
      </c>
      <c r="H134" s="293"/>
      <c r="I134" s="293">
        <f t="shared" si="22"/>
        <v>0</v>
      </c>
      <c r="J134" s="293">
        <v>0</v>
      </c>
      <c r="K134" s="293"/>
      <c r="L134" s="294">
        <f t="shared" si="23"/>
        <v>0</v>
      </c>
      <c r="M134" s="294">
        <v>0</v>
      </c>
      <c r="N134" s="488"/>
      <c r="O134" s="488"/>
      <c r="BE134" s="14"/>
      <c r="BF134" s="15"/>
      <c r="BG134" s="21"/>
      <c r="BH134" s="41"/>
      <c r="BI134" s="12"/>
      <c r="BJ134" s="12"/>
    </row>
    <row r="135" spans="1:62" s="3" customFormat="1" ht="20.399999999999999" x14ac:dyDescent="0.3">
      <c r="A135" s="69"/>
      <c r="B135" s="26" t="s">
        <v>1097</v>
      </c>
      <c r="C135" s="600" t="s">
        <v>1098</v>
      </c>
      <c r="D135" s="600"/>
      <c r="E135" s="600"/>
      <c r="F135" s="49" t="s">
        <v>67</v>
      </c>
      <c r="G135" s="324" t="s">
        <v>1137</v>
      </c>
      <c r="H135" s="293"/>
      <c r="I135" s="293">
        <f t="shared" si="22"/>
        <v>0</v>
      </c>
      <c r="J135" s="293">
        <v>0</v>
      </c>
      <c r="K135" s="293"/>
      <c r="L135" s="294">
        <f t="shared" si="23"/>
        <v>0</v>
      </c>
      <c r="M135" s="294">
        <v>0</v>
      </c>
      <c r="N135" s="488"/>
      <c r="O135" s="488"/>
      <c r="BE135" s="14"/>
      <c r="BF135" s="15"/>
      <c r="BG135" s="21"/>
      <c r="BH135" s="41"/>
      <c r="BI135" s="12"/>
      <c r="BJ135" s="12"/>
    </row>
    <row r="136" spans="1:62" s="3" customFormat="1" ht="20.399999999999999" x14ac:dyDescent="0.3">
      <c r="A136" s="69"/>
      <c r="B136" s="26" t="s">
        <v>1100</v>
      </c>
      <c r="C136" s="600" t="s">
        <v>1101</v>
      </c>
      <c r="D136" s="600"/>
      <c r="E136" s="600"/>
      <c r="F136" s="49" t="s">
        <v>38</v>
      </c>
      <c r="G136" s="324" t="s">
        <v>1138</v>
      </c>
      <c r="H136" s="293"/>
      <c r="I136" s="293">
        <f t="shared" si="22"/>
        <v>0</v>
      </c>
      <c r="J136" s="293">
        <v>0</v>
      </c>
      <c r="K136" s="293"/>
      <c r="L136" s="294">
        <f t="shared" si="23"/>
        <v>0</v>
      </c>
      <c r="M136" s="294">
        <v>0</v>
      </c>
      <c r="N136" s="488"/>
      <c r="O136" s="488"/>
      <c r="BE136" s="14"/>
      <c r="BF136" s="15"/>
      <c r="BG136" s="21"/>
      <c r="BH136" s="41"/>
      <c r="BI136" s="12"/>
      <c r="BJ136" s="12"/>
    </row>
    <row r="137" spans="1:62" s="3" customFormat="1" ht="20.399999999999999" x14ac:dyDescent="0.3">
      <c r="A137" s="69"/>
      <c r="B137" s="26" t="s">
        <v>1103</v>
      </c>
      <c r="C137" s="600" t="s">
        <v>1104</v>
      </c>
      <c r="D137" s="600"/>
      <c r="E137" s="600"/>
      <c r="F137" s="49" t="s">
        <v>112</v>
      </c>
      <c r="G137" s="324" t="s">
        <v>1139</v>
      </c>
      <c r="H137" s="293"/>
      <c r="I137" s="293">
        <f t="shared" si="22"/>
        <v>0</v>
      </c>
      <c r="J137" s="293">
        <v>0</v>
      </c>
      <c r="K137" s="293"/>
      <c r="L137" s="294">
        <f t="shared" si="23"/>
        <v>0</v>
      </c>
      <c r="M137" s="294">
        <v>0</v>
      </c>
      <c r="N137" s="488"/>
      <c r="O137" s="488"/>
      <c r="BE137" s="14"/>
      <c r="BF137" s="15"/>
      <c r="BG137" s="21"/>
      <c r="BH137" s="41"/>
      <c r="BI137" s="12"/>
      <c r="BJ137" s="12"/>
    </row>
    <row r="138" spans="1:62" s="3" customFormat="1" ht="20.399999999999999" hidden="1" x14ac:dyDescent="0.3">
      <c r="A138" s="106" t="s">
        <v>139</v>
      </c>
      <c r="B138" s="37" t="s">
        <v>1106</v>
      </c>
      <c r="C138" s="599" t="s">
        <v>1107</v>
      </c>
      <c r="D138" s="599"/>
      <c r="E138" s="599"/>
      <c r="F138" s="91" t="s">
        <v>138</v>
      </c>
      <c r="G138" s="321" t="s">
        <v>1140</v>
      </c>
      <c r="H138" s="293"/>
      <c r="I138" s="293">
        <f t="shared" si="22"/>
        <v>0</v>
      </c>
      <c r="J138" s="293">
        <v>0</v>
      </c>
      <c r="K138" s="293"/>
      <c r="L138" s="294">
        <f t="shared" si="23"/>
        <v>0</v>
      </c>
      <c r="M138" s="294">
        <v>0</v>
      </c>
      <c r="N138" s="488"/>
      <c r="O138" s="488"/>
      <c r="BE138" s="14"/>
      <c r="BF138" s="15"/>
      <c r="BG138" s="21"/>
      <c r="BH138" s="41"/>
      <c r="BI138" s="12"/>
      <c r="BJ138" s="12"/>
    </row>
    <row r="139" spans="1:62" s="3" customFormat="1" ht="20.399999999999999" hidden="1" x14ac:dyDescent="0.3">
      <c r="A139" s="106" t="s">
        <v>139</v>
      </c>
      <c r="B139" s="37" t="s">
        <v>1109</v>
      </c>
      <c r="C139" s="599" t="s">
        <v>1110</v>
      </c>
      <c r="D139" s="599"/>
      <c r="E139" s="599"/>
      <c r="F139" s="91" t="s">
        <v>25</v>
      </c>
      <c r="G139" s="321" t="s">
        <v>1141</v>
      </c>
      <c r="H139" s="293"/>
      <c r="I139" s="293">
        <f t="shared" si="22"/>
        <v>0</v>
      </c>
      <c r="J139" s="293">
        <v>0</v>
      </c>
      <c r="K139" s="293"/>
      <c r="L139" s="294">
        <f t="shared" si="23"/>
        <v>0</v>
      </c>
      <c r="M139" s="294">
        <v>0</v>
      </c>
      <c r="N139" s="488"/>
      <c r="O139" s="488"/>
      <c r="BE139" s="14"/>
      <c r="BF139" s="15"/>
      <c r="BG139" s="21"/>
      <c r="BH139" s="41"/>
      <c r="BI139" s="12"/>
      <c r="BJ139" s="12"/>
    </row>
    <row r="140" spans="1:62" s="3" customFormat="1" ht="20.399999999999999" x14ac:dyDescent="0.3">
      <c r="A140" s="69"/>
      <c r="B140" s="26" t="s">
        <v>1112</v>
      </c>
      <c r="C140" s="600" t="s">
        <v>1113</v>
      </c>
      <c r="D140" s="600"/>
      <c r="E140" s="600"/>
      <c r="F140" s="49" t="s">
        <v>38</v>
      </c>
      <c r="G140" s="324" t="s">
        <v>1138</v>
      </c>
      <c r="H140" s="293"/>
      <c r="I140" s="293">
        <f t="shared" si="22"/>
        <v>0</v>
      </c>
      <c r="J140" s="293">
        <v>0</v>
      </c>
      <c r="K140" s="293"/>
      <c r="L140" s="294">
        <f t="shared" si="23"/>
        <v>0</v>
      </c>
      <c r="M140" s="294">
        <v>0</v>
      </c>
      <c r="N140" s="488"/>
      <c r="O140" s="488"/>
      <c r="BE140" s="14"/>
      <c r="BF140" s="15"/>
      <c r="BG140" s="21"/>
      <c r="BH140" s="41"/>
      <c r="BI140" s="12"/>
      <c r="BJ140" s="12"/>
    </row>
    <row r="141" spans="1:62" s="3" customFormat="1" ht="20.399999999999999" x14ac:dyDescent="0.3">
      <c r="A141" s="69"/>
      <c r="B141" s="26" t="s">
        <v>1114</v>
      </c>
      <c r="C141" s="600" t="s">
        <v>1115</v>
      </c>
      <c r="D141" s="600"/>
      <c r="E141" s="600"/>
      <c r="F141" s="49" t="s">
        <v>38</v>
      </c>
      <c r="G141" s="324" t="s">
        <v>1138</v>
      </c>
      <c r="H141" s="293"/>
      <c r="I141" s="293">
        <f t="shared" si="22"/>
        <v>0</v>
      </c>
      <c r="J141" s="293">
        <v>0</v>
      </c>
      <c r="K141" s="293"/>
      <c r="L141" s="294">
        <f t="shared" si="23"/>
        <v>0</v>
      </c>
      <c r="M141" s="294">
        <v>0</v>
      </c>
      <c r="N141" s="488"/>
      <c r="O141" s="488"/>
      <c r="BE141" s="14"/>
      <c r="BF141" s="15"/>
      <c r="BG141" s="21"/>
      <c r="BH141" s="41"/>
      <c r="BI141" s="12"/>
      <c r="BJ141" s="12"/>
    </row>
    <row r="142" spans="1:62" s="3" customFormat="1" ht="20.399999999999999" x14ac:dyDescent="0.3">
      <c r="A142" s="69" t="s">
        <v>126</v>
      </c>
      <c r="B142" s="497" t="s">
        <v>1142</v>
      </c>
      <c r="C142" s="612" t="s">
        <v>1143</v>
      </c>
      <c r="D142" s="612"/>
      <c r="E142" s="612"/>
      <c r="F142" s="498" t="s">
        <v>25</v>
      </c>
      <c r="G142" s="499" t="s">
        <v>1141</v>
      </c>
      <c r="H142" s="293"/>
      <c r="I142" s="293">
        <f t="shared" si="22"/>
        <v>0</v>
      </c>
      <c r="J142" s="293">
        <v>0</v>
      </c>
      <c r="K142" s="293"/>
      <c r="L142" s="294">
        <f t="shared" si="23"/>
        <v>0</v>
      </c>
      <c r="M142" s="294">
        <v>0</v>
      </c>
      <c r="N142" s="488"/>
      <c r="O142" s="488"/>
      <c r="BE142" s="14"/>
      <c r="BF142" s="15"/>
      <c r="BG142" s="21"/>
      <c r="BH142" s="41"/>
      <c r="BI142" s="12"/>
      <c r="BJ142" s="12"/>
    </row>
    <row r="143" spans="1:62" s="3" customFormat="1" ht="20.399999999999999" x14ac:dyDescent="0.3">
      <c r="A143" s="69" t="s">
        <v>126</v>
      </c>
      <c r="B143" s="497" t="s">
        <v>1144</v>
      </c>
      <c r="C143" s="612" t="s">
        <v>1145</v>
      </c>
      <c r="D143" s="612"/>
      <c r="E143" s="612"/>
      <c r="F143" s="498" t="s">
        <v>25</v>
      </c>
      <c r="G143" s="499" t="s">
        <v>1141</v>
      </c>
      <c r="H143" s="293"/>
      <c r="I143" s="293">
        <f t="shared" ref="I143:I206" si="30">J143/1.2</f>
        <v>0</v>
      </c>
      <c r="J143" s="293">
        <v>0</v>
      </c>
      <c r="K143" s="293"/>
      <c r="L143" s="294">
        <f t="shared" ref="L143:L206" si="31">M143/1.2</f>
        <v>0</v>
      </c>
      <c r="M143" s="294">
        <v>0</v>
      </c>
      <c r="N143" s="488"/>
      <c r="O143" s="488"/>
      <c r="BE143" s="14"/>
      <c r="BF143" s="15"/>
      <c r="BG143" s="21"/>
      <c r="BH143" s="41"/>
      <c r="BI143" s="12"/>
      <c r="BJ143" s="12"/>
    </row>
    <row r="144" spans="1:62" s="3" customFormat="1" ht="14.4" x14ac:dyDescent="0.3">
      <c r="A144" s="68" t="s">
        <v>178</v>
      </c>
      <c r="B144" s="17" t="s">
        <v>1128</v>
      </c>
      <c r="C144" s="568" t="s">
        <v>1129</v>
      </c>
      <c r="D144" s="568"/>
      <c r="E144" s="568"/>
      <c r="F144" s="89" t="s">
        <v>25</v>
      </c>
      <c r="G144" s="341">
        <v>3</v>
      </c>
      <c r="H144" s="293">
        <f t="shared" si="28"/>
        <v>226743.59</v>
      </c>
      <c r="I144" s="293">
        <f t="shared" si="30"/>
        <v>680230.76</v>
      </c>
      <c r="J144" s="293">
        <v>816276.91</v>
      </c>
      <c r="K144" s="293">
        <f t="shared" si="29"/>
        <v>29380.58</v>
      </c>
      <c r="L144" s="294">
        <f t="shared" si="31"/>
        <v>88141.75</v>
      </c>
      <c r="M144" s="294">
        <v>105770.1</v>
      </c>
      <c r="N144" s="488"/>
      <c r="O144" s="488"/>
      <c r="BE144" s="14"/>
      <c r="BF144" s="15"/>
      <c r="BG144" s="21"/>
      <c r="BH144" s="41"/>
      <c r="BI144" s="12"/>
      <c r="BJ144" s="12"/>
    </row>
    <row r="145" spans="1:62" s="3" customFormat="1" ht="20.399999999999999" hidden="1" x14ac:dyDescent="0.3">
      <c r="A145" s="106" t="s">
        <v>75</v>
      </c>
      <c r="B145" s="37" t="s">
        <v>1055</v>
      </c>
      <c r="C145" s="599" t="s">
        <v>1056</v>
      </c>
      <c r="D145" s="599"/>
      <c r="E145" s="599"/>
      <c r="F145" s="91" t="s">
        <v>154</v>
      </c>
      <c r="G145" s="321" t="s">
        <v>33</v>
      </c>
      <c r="H145" s="293"/>
      <c r="I145" s="293">
        <f t="shared" si="30"/>
        <v>0</v>
      </c>
      <c r="J145" s="293">
        <v>0</v>
      </c>
      <c r="K145" s="293"/>
      <c r="L145" s="294">
        <f t="shared" si="31"/>
        <v>0</v>
      </c>
      <c r="M145" s="294">
        <v>0</v>
      </c>
      <c r="N145" s="488"/>
      <c r="O145" s="488"/>
      <c r="BE145" s="14"/>
      <c r="BF145" s="15"/>
      <c r="BG145" s="21"/>
      <c r="BH145" s="41"/>
      <c r="BI145" s="12"/>
      <c r="BJ145" s="12"/>
    </row>
    <row r="146" spans="1:62" s="3" customFormat="1" ht="20.399999999999999" x14ac:dyDescent="0.3">
      <c r="A146" s="69" t="s">
        <v>126</v>
      </c>
      <c r="B146" s="26" t="s">
        <v>1058</v>
      </c>
      <c r="C146" s="600" t="s">
        <v>1056</v>
      </c>
      <c r="D146" s="600"/>
      <c r="E146" s="600"/>
      <c r="F146" s="49" t="s">
        <v>154</v>
      </c>
      <c r="G146" s="324" t="s">
        <v>1146</v>
      </c>
      <c r="H146" s="293"/>
      <c r="I146" s="293">
        <f t="shared" si="30"/>
        <v>0</v>
      </c>
      <c r="J146" s="293">
        <v>0</v>
      </c>
      <c r="K146" s="293"/>
      <c r="L146" s="294">
        <f t="shared" si="31"/>
        <v>0</v>
      </c>
      <c r="M146" s="294">
        <v>0</v>
      </c>
      <c r="N146" s="488"/>
      <c r="O146" s="488"/>
      <c r="BE146" s="14"/>
      <c r="BF146" s="15"/>
      <c r="BG146" s="21"/>
      <c r="BH146" s="41"/>
      <c r="BI146" s="12"/>
      <c r="BJ146" s="12"/>
    </row>
    <row r="147" spans="1:62" s="3" customFormat="1" ht="15" customHeight="1" x14ac:dyDescent="0.3">
      <c r="A147" s="610" t="s">
        <v>1131</v>
      </c>
      <c r="B147" s="604"/>
      <c r="C147" s="604"/>
      <c r="D147" s="604"/>
      <c r="E147" s="604"/>
      <c r="F147" s="604"/>
      <c r="G147" s="604"/>
      <c r="H147" s="332"/>
      <c r="I147" s="352"/>
      <c r="J147" s="332"/>
      <c r="K147" s="332"/>
      <c r="L147" s="360"/>
      <c r="M147" s="332"/>
      <c r="N147" s="488"/>
      <c r="O147" s="488"/>
      <c r="BE147" s="14"/>
      <c r="BF147" s="15"/>
      <c r="BG147" s="21"/>
      <c r="BH147" s="41"/>
      <c r="BI147" s="12"/>
      <c r="BJ147" s="12"/>
    </row>
    <row r="148" spans="1:62" s="3" customFormat="1" ht="15" customHeight="1" x14ac:dyDescent="0.3">
      <c r="A148" s="610" t="s">
        <v>1147</v>
      </c>
      <c r="B148" s="604"/>
      <c r="C148" s="604"/>
      <c r="D148" s="604"/>
      <c r="E148" s="604"/>
      <c r="F148" s="604"/>
      <c r="G148" s="604"/>
      <c r="H148" s="332"/>
      <c r="I148" s="352"/>
      <c r="J148" s="332"/>
      <c r="K148" s="332"/>
      <c r="L148" s="360"/>
      <c r="M148" s="332"/>
      <c r="N148" s="488"/>
      <c r="O148" s="488"/>
      <c r="BE148" s="14"/>
      <c r="BF148" s="15"/>
      <c r="BG148" s="21"/>
      <c r="BH148" s="41"/>
      <c r="BI148" s="12"/>
      <c r="BJ148" s="12"/>
    </row>
    <row r="149" spans="1:62" s="3" customFormat="1" ht="15" customHeight="1" x14ac:dyDescent="0.3">
      <c r="A149" s="610" t="s">
        <v>1048</v>
      </c>
      <c r="B149" s="604"/>
      <c r="C149" s="604"/>
      <c r="D149" s="604"/>
      <c r="E149" s="604"/>
      <c r="F149" s="604"/>
      <c r="G149" s="604"/>
      <c r="H149" s="332"/>
      <c r="I149" s="352"/>
      <c r="J149" s="332"/>
      <c r="K149" s="332"/>
      <c r="L149" s="360"/>
      <c r="M149" s="332"/>
      <c r="N149" s="488"/>
      <c r="O149" s="488"/>
      <c r="BE149" s="14"/>
      <c r="BF149" s="15"/>
      <c r="BG149" s="21"/>
      <c r="BH149" s="41"/>
      <c r="BI149" s="12"/>
      <c r="BJ149" s="12"/>
    </row>
    <row r="150" spans="1:62" s="3" customFormat="1" ht="14.4" x14ac:dyDescent="0.3">
      <c r="A150" s="68" t="s">
        <v>182</v>
      </c>
      <c r="B150" s="17" t="s">
        <v>1148</v>
      </c>
      <c r="C150" s="568" t="s">
        <v>1149</v>
      </c>
      <c r="D150" s="568"/>
      <c r="E150" s="568"/>
      <c r="F150" s="89" t="s">
        <v>25</v>
      </c>
      <c r="G150" s="341">
        <v>1</v>
      </c>
      <c r="H150" s="293">
        <f t="shared" ref="H150:H166" si="32">I150/G150</f>
        <v>1054180.8400000001</v>
      </c>
      <c r="I150" s="293">
        <f t="shared" si="30"/>
        <v>1054180.8400000001</v>
      </c>
      <c r="J150" s="293">
        <v>1265017.01</v>
      </c>
      <c r="K150" s="293">
        <f t="shared" ref="K150:K163" si="33">L150/G150</f>
        <v>188977.13</v>
      </c>
      <c r="L150" s="294">
        <f t="shared" si="31"/>
        <v>188977.13</v>
      </c>
      <c r="M150" s="294">
        <v>226772.56</v>
      </c>
      <c r="N150" s="488"/>
      <c r="O150" s="488"/>
      <c r="BE150" s="14"/>
      <c r="BF150" s="15"/>
      <c r="BG150" s="21"/>
      <c r="BH150" s="41"/>
      <c r="BI150" s="12"/>
      <c r="BJ150" s="12"/>
    </row>
    <row r="151" spans="1:62" s="3" customFormat="1" ht="20.399999999999999" x14ac:dyDescent="0.3">
      <c r="A151" s="69"/>
      <c r="B151" s="26" t="s">
        <v>1150</v>
      </c>
      <c r="C151" s="600" t="s">
        <v>1151</v>
      </c>
      <c r="D151" s="600"/>
      <c r="E151" s="600"/>
      <c r="F151" s="49" t="s">
        <v>67</v>
      </c>
      <c r="G151" s="324" t="s">
        <v>1152</v>
      </c>
      <c r="H151" s="293"/>
      <c r="I151" s="293">
        <f t="shared" si="30"/>
        <v>0</v>
      </c>
      <c r="J151" s="293">
        <v>0</v>
      </c>
      <c r="K151" s="293"/>
      <c r="L151" s="294">
        <f t="shared" si="31"/>
        <v>0</v>
      </c>
      <c r="M151" s="294">
        <v>0</v>
      </c>
      <c r="N151" s="488"/>
      <c r="O151" s="488"/>
      <c r="BE151" s="14"/>
      <c r="BF151" s="15"/>
      <c r="BG151" s="21"/>
      <c r="BH151" s="41"/>
      <c r="BI151" s="12"/>
      <c r="BJ151" s="12"/>
    </row>
    <row r="152" spans="1:62" s="3" customFormat="1" ht="20.399999999999999" hidden="1" x14ac:dyDescent="0.3">
      <c r="A152" s="106" t="s">
        <v>139</v>
      </c>
      <c r="B152" s="37" t="s">
        <v>1153</v>
      </c>
      <c r="C152" s="599" t="s">
        <v>1154</v>
      </c>
      <c r="D152" s="599"/>
      <c r="E152" s="599"/>
      <c r="F152" s="91" t="s">
        <v>46</v>
      </c>
      <c r="G152" s="321" t="s">
        <v>1155</v>
      </c>
      <c r="H152" s="293"/>
      <c r="I152" s="293">
        <f t="shared" si="30"/>
        <v>0</v>
      </c>
      <c r="J152" s="293">
        <v>0</v>
      </c>
      <c r="K152" s="293"/>
      <c r="L152" s="294">
        <f t="shared" si="31"/>
        <v>0</v>
      </c>
      <c r="M152" s="294">
        <v>0</v>
      </c>
      <c r="N152" s="488"/>
      <c r="O152" s="488"/>
      <c r="BE152" s="14"/>
      <c r="BF152" s="15"/>
      <c r="BG152" s="21"/>
      <c r="BH152" s="41"/>
      <c r="BI152" s="12"/>
      <c r="BJ152" s="12"/>
    </row>
    <row r="153" spans="1:62" s="3" customFormat="1" ht="20.399999999999999" hidden="1" x14ac:dyDescent="0.3">
      <c r="A153" s="106" t="s">
        <v>75</v>
      </c>
      <c r="B153" s="37" t="s">
        <v>1156</v>
      </c>
      <c r="C153" s="599" t="s">
        <v>1157</v>
      </c>
      <c r="D153" s="599"/>
      <c r="E153" s="599"/>
      <c r="F153" s="91" t="s">
        <v>46</v>
      </c>
      <c r="G153" s="321" t="s">
        <v>33</v>
      </c>
      <c r="H153" s="293"/>
      <c r="I153" s="293">
        <f t="shared" si="30"/>
        <v>0</v>
      </c>
      <c r="J153" s="293">
        <v>0</v>
      </c>
      <c r="K153" s="293"/>
      <c r="L153" s="294">
        <f t="shared" si="31"/>
        <v>0</v>
      </c>
      <c r="M153" s="294">
        <v>0</v>
      </c>
      <c r="N153" s="488"/>
      <c r="O153" s="488"/>
      <c r="BE153" s="14"/>
      <c r="BF153" s="15"/>
      <c r="BG153" s="21"/>
      <c r="BH153" s="41"/>
      <c r="BI153" s="12"/>
      <c r="BJ153" s="12"/>
    </row>
    <row r="154" spans="1:62" s="3" customFormat="1" ht="20.399999999999999" hidden="1" x14ac:dyDescent="0.3">
      <c r="A154" s="106" t="s">
        <v>75</v>
      </c>
      <c r="B154" s="37" t="s">
        <v>1158</v>
      </c>
      <c r="C154" s="599" t="s">
        <v>1159</v>
      </c>
      <c r="D154" s="599"/>
      <c r="E154" s="599"/>
      <c r="F154" s="91" t="s">
        <v>38</v>
      </c>
      <c r="G154" s="321" t="s">
        <v>33</v>
      </c>
      <c r="H154" s="293"/>
      <c r="I154" s="293">
        <f t="shared" si="30"/>
        <v>0</v>
      </c>
      <c r="J154" s="293">
        <v>0</v>
      </c>
      <c r="K154" s="293"/>
      <c r="L154" s="294">
        <f t="shared" si="31"/>
        <v>0</v>
      </c>
      <c r="M154" s="294">
        <v>0</v>
      </c>
      <c r="N154" s="488"/>
      <c r="O154" s="488"/>
      <c r="BE154" s="14"/>
      <c r="BF154" s="15"/>
      <c r="BG154" s="21"/>
      <c r="BH154" s="41"/>
      <c r="BI154" s="12"/>
      <c r="BJ154" s="12"/>
    </row>
    <row r="155" spans="1:62" s="3" customFormat="1" ht="20.399999999999999" x14ac:dyDescent="0.3">
      <c r="A155" s="69"/>
      <c r="B155" s="26" t="s">
        <v>1160</v>
      </c>
      <c r="C155" s="600" t="s">
        <v>1161</v>
      </c>
      <c r="D155" s="600"/>
      <c r="E155" s="600"/>
      <c r="F155" s="49" t="s">
        <v>67</v>
      </c>
      <c r="G155" s="324" t="s">
        <v>1162</v>
      </c>
      <c r="H155" s="293"/>
      <c r="I155" s="293">
        <f t="shared" si="30"/>
        <v>0</v>
      </c>
      <c r="J155" s="293">
        <v>0</v>
      </c>
      <c r="K155" s="293"/>
      <c r="L155" s="294">
        <f t="shared" si="31"/>
        <v>0</v>
      </c>
      <c r="M155" s="294">
        <v>0</v>
      </c>
      <c r="N155" s="488"/>
      <c r="O155" s="488"/>
      <c r="BE155" s="14"/>
      <c r="BF155" s="15"/>
      <c r="BG155" s="21"/>
      <c r="BH155" s="41"/>
      <c r="BI155" s="12"/>
      <c r="BJ155" s="12"/>
    </row>
    <row r="156" spans="1:62" s="3" customFormat="1" ht="20.399999999999999" x14ac:dyDescent="0.3">
      <c r="A156" s="69"/>
      <c r="B156" s="26" t="s">
        <v>1163</v>
      </c>
      <c r="C156" s="600" t="s">
        <v>1164</v>
      </c>
      <c r="D156" s="600"/>
      <c r="E156" s="600"/>
      <c r="F156" s="49" t="s">
        <v>1082</v>
      </c>
      <c r="G156" s="324" t="s">
        <v>1165</v>
      </c>
      <c r="H156" s="293"/>
      <c r="I156" s="293">
        <f t="shared" si="30"/>
        <v>0</v>
      </c>
      <c r="J156" s="293">
        <v>0</v>
      </c>
      <c r="K156" s="293"/>
      <c r="L156" s="294">
        <f t="shared" si="31"/>
        <v>0</v>
      </c>
      <c r="M156" s="294">
        <v>0</v>
      </c>
      <c r="N156" s="488"/>
      <c r="O156" s="488"/>
      <c r="BE156" s="14"/>
      <c r="BF156" s="15"/>
      <c r="BG156" s="21"/>
      <c r="BH156" s="41"/>
      <c r="BI156" s="12"/>
      <c r="BJ156" s="12"/>
    </row>
    <row r="157" spans="1:62" s="3" customFormat="1" ht="20.399999999999999" x14ac:dyDescent="0.3">
      <c r="A157" s="69"/>
      <c r="B157" s="26" t="s">
        <v>1166</v>
      </c>
      <c r="C157" s="600" t="s">
        <v>1167</v>
      </c>
      <c r="D157" s="600"/>
      <c r="E157" s="600"/>
      <c r="F157" s="49" t="s">
        <v>67</v>
      </c>
      <c r="G157" s="324" t="s">
        <v>1168</v>
      </c>
      <c r="H157" s="293"/>
      <c r="I157" s="293">
        <f t="shared" si="30"/>
        <v>0</v>
      </c>
      <c r="J157" s="293">
        <v>0</v>
      </c>
      <c r="K157" s="293"/>
      <c r="L157" s="294">
        <f t="shared" si="31"/>
        <v>0</v>
      </c>
      <c r="M157" s="294">
        <v>0</v>
      </c>
      <c r="N157" s="488"/>
      <c r="O157" s="488"/>
      <c r="BE157" s="14"/>
      <c r="BF157" s="15"/>
      <c r="BG157" s="21"/>
      <c r="BH157" s="41"/>
      <c r="BI157" s="12"/>
      <c r="BJ157" s="12"/>
    </row>
    <row r="158" spans="1:62" s="3" customFormat="1" ht="20.399999999999999" hidden="1" x14ac:dyDescent="0.3">
      <c r="A158" s="106" t="s">
        <v>139</v>
      </c>
      <c r="B158" s="37" t="s">
        <v>1106</v>
      </c>
      <c r="C158" s="599" t="s">
        <v>1107</v>
      </c>
      <c r="D158" s="599"/>
      <c r="E158" s="599"/>
      <c r="F158" s="91" t="s">
        <v>138</v>
      </c>
      <c r="G158" s="321" t="s">
        <v>1169</v>
      </c>
      <c r="H158" s="293"/>
      <c r="I158" s="293">
        <f t="shared" si="30"/>
        <v>0</v>
      </c>
      <c r="J158" s="293">
        <v>0</v>
      </c>
      <c r="K158" s="293"/>
      <c r="L158" s="294">
        <f t="shared" si="31"/>
        <v>0</v>
      </c>
      <c r="M158" s="294">
        <v>0</v>
      </c>
      <c r="N158" s="488"/>
      <c r="O158" s="488"/>
      <c r="BE158" s="14"/>
      <c r="BF158" s="15"/>
      <c r="BG158" s="21"/>
      <c r="BH158" s="41"/>
      <c r="BI158" s="12"/>
      <c r="BJ158" s="12"/>
    </row>
    <row r="159" spans="1:62" s="3" customFormat="1" ht="20.399999999999999" x14ac:dyDescent="0.3">
      <c r="A159" s="69"/>
      <c r="B159" s="26" t="s">
        <v>1170</v>
      </c>
      <c r="C159" s="600" t="s">
        <v>1171</v>
      </c>
      <c r="D159" s="600"/>
      <c r="E159" s="600"/>
      <c r="F159" s="49" t="s">
        <v>38</v>
      </c>
      <c r="G159" s="324" t="s">
        <v>1172</v>
      </c>
      <c r="H159" s="293"/>
      <c r="I159" s="293">
        <f t="shared" si="30"/>
        <v>0</v>
      </c>
      <c r="J159" s="293">
        <v>0</v>
      </c>
      <c r="K159" s="293"/>
      <c r="L159" s="294">
        <f t="shared" si="31"/>
        <v>0</v>
      </c>
      <c r="M159" s="294">
        <v>0</v>
      </c>
      <c r="N159" s="488"/>
      <c r="O159" s="488"/>
      <c r="BE159" s="14"/>
      <c r="BF159" s="15"/>
      <c r="BG159" s="21"/>
      <c r="BH159" s="41"/>
      <c r="BI159" s="12"/>
      <c r="BJ159" s="12"/>
    </row>
    <row r="160" spans="1:62" s="3" customFormat="1" ht="20.399999999999999" hidden="1" x14ac:dyDescent="0.3">
      <c r="A160" s="106" t="s">
        <v>139</v>
      </c>
      <c r="B160" s="37" t="s">
        <v>1173</v>
      </c>
      <c r="C160" s="599" t="s">
        <v>1174</v>
      </c>
      <c r="D160" s="599"/>
      <c r="E160" s="599"/>
      <c r="F160" s="91" t="s">
        <v>25</v>
      </c>
      <c r="G160" s="321" t="s">
        <v>1175</v>
      </c>
      <c r="H160" s="293"/>
      <c r="I160" s="293">
        <f t="shared" si="30"/>
        <v>0</v>
      </c>
      <c r="J160" s="293">
        <v>0</v>
      </c>
      <c r="K160" s="293"/>
      <c r="L160" s="294">
        <f t="shared" si="31"/>
        <v>0</v>
      </c>
      <c r="M160" s="294">
        <v>0</v>
      </c>
      <c r="N160" s="488"/>
      <c r="O160" s="488"/>
      <c r="BE160" s="14"/>
      <c r="BF160" s="15"/>
      <c r="BG160" s="21"/>
      <c r="BH160" s="41"/>
      <c r="BI160" s="12"/>
      <c r="BJ160" s="12"/>
    </row>
    <row r="161" spans="1:62" s="3" customFormat="1" ht="14.4" x14ac:dyDescent="0.3">
      <c r="A161" s="68" t="s">
        <v>188</v>
      </c>
      <c r="B161" s="471" t="s">
        <v>1144</v>
      </c>
      <c r="C161" s="611" t="s">
        <v>1145</v>
      </c>
      <c r="D161" s="611"/>
      <c r="E161" s="611"/>
      <c r="F161" s="500" t="s">
        <v>25</v>
      </c>
      <c r="G161" s="501">
        <v>4</v>
      </c>
      <c r="H161" s="293">
        <f t="shared" si="32"/>
        <v>0</v>
      </c>
      <c r="I161" s="293">
        <f t="shared" si="30"/>
        <v>0</v>
      </c>
      <c r="J161" s="293">
        <v>0</v>
      </c>
      <c r="K161" s="293">
        <f t="shared" si="33"/>
        <v>308770.57</v>
      </c>
      <c r="L161" s="294">
        <f t="shared" si="31"/>
        <v>1235082.28</v>
      </c>
      <c r="M161" s="294">
        <v>1482098.74</v>
      </c>
      <c r="N161" s="491">
        <v>750000</v>
      </c>
      <c r="O161" s="496">
        <f>N161*G161</f>
        <v>3000000</v>
      </c>
      <c r="BE161" s="14"/>
      <c r="BF161" s="15"/>
      <c r="BG161" s="21"/>
      <c r="BH161" s="41"/>
      <c r="BI161" s="12"/>
      <c r="BJ161" s="12"/>
    </row>
    <row r="162" spans="1:62" s="3" customFormat="1" ht="20.399999999999999" x14ac:dyDescent="0.3">
      <c r="A162" s="68" t="s">
        <v>192</v>
      </c>
      <c r="B162" s="471" t="s">
        <v>1176</v>
      </c>
      <c r="C162" s="611" t="s">
        <v>1177</v>
      </c>
      <c r="D162" s="611"/>
      <c r="E162" s="611"/>
      <c r="F162" s="500" t="s">
        <v>1178</v>
      </c>
      <c r="G162" s="501">
        <v>1</v>
      </c>
      <c r="H162" s="293">
        <f t="shared" si="32"/>
        <v>0</v>
      </c>
      <c r="I162" s="293">
        <f t="shared" si="30"/>
        <v>0</v>
      </c>
      <c r="J162" s="293">
        <v>0</v>
      </c>
      <c r="K162" s="293">
        <f t="shared" si="33"/>
        <v>23321290.510000002</v>
      </c>
      <c r="L162" s="294">
        <f t="shared" si="31"/>
        <v>23321290.510000002</v>
      </c>
      <c r="M162" s="294">
        <v>27985548.609999999</v>
      </c>
      <c r="N162" s="502">
        <v>23688120</v>
      </c>
      <c r="O162" s="496">
        <f>N162*G162</f>
        <v>23688120</v>
      </c>
      <c r="P162" s="504" t="s">
        <v>5747</v>
      </c>
      <c r="BE162" s="14"/>
      <c r="BF162" s="15"/>
      <c r="BG162" s="21"/>
      <c r="BH162" s="41"/>
      <c r="BI162" s="12"/>
      <c r="BJ162" s="12"/>
    </row>
    <row r="163" spans="1:62" s="3" customFormat="1" ht="14.4" x14ac:dyDescent="0.3">
      <c r="A163" s="68" t="s">
        <v>194</v>
      </c>
      <c r="B163" s="17" t="s">
        <v>1179</v>
      </c>
      <c r="C163" s="568" t="s">
        <v>1180</v>
      </c>
      <c r="D163" s="568"/>
      <c r="E163" s="568"/>
      <c r="F163" s="89" t="s">
        <v>185</v>
      </c>
      <c r="G163" s="357">
        <v>0.32902999999999999</v>
      </c>
      <c r="H163" s="293">
        <f t="shared" si="32"/>
        <v>57384.62</v>
      </c>
      <c r="I163" s="293">
        <f t="shared" si="30"/>
        <v>18881.259999999998</v>
      </c>
      <c r="J163" s="293">
        <v>22657.51</v>
      </c>
      <c r="K163" s="293">
        <f t="shared" si="33"/>
        <v>145667.81</v>
      </c>
      <c r="L163" s="294">
        <f t="shared" si="31"/>
        <v>47929.08</v>
      </c>
      <c r="M163" s="294">
        <v>57514.9</v>
      </c>
      <c r="N163" s="488"/>
      <c r="O163" s="488"/>
      <c r="BE163" s="14"/>
      <c r="BF163" s="15"/>
      <c r="BG163" s="21"/>
      <c r="BH163" s="41"/>
      <c r="BI163" s="12"/>
      <c r="BJ163" s="12"/>
    </row>
    <row r="164" spans="1:62" s="3" customFormat="1" ht="20.399999999999999" hidden="1" x14ac:dyDescent="0.3">
      <c r="A164" s="106" t="s">
        <v>75</v>
      </c>
      <c r="B164" s="37" t="s">
        <v>1181</v>
      </c>
      <c r="C164" s="599" t="s">
        <v>1182</v>
      </c>
      <c r="D164" s="599"/>
      <c r="E164" s="599"/>
      <c r="F164" s="91" t="s">
        <v>154</v>
      </c>
      <c r="G164" s="321" t="s">
        <v>33</v>
      </c>
      <c r="H164" s="293" t="e">
        <f t="shared" si="32"/>
        <v>#VALUE!</v>
      </c>
      <c r="I164" s="293">
        <f t="shared" si="30"/>
        <v>0</v>
      </c>
      <c r="J164" s="293">
        <v>0</v>
      </c>
      <c r="K164" s="293"/>
      <c r="L164" s="294">
        <f t="shared" si="31"/>
        <v>0</v>
      </c>
      <c r="M164" s="294">
        <v>0</v>
      </c>
      <c r="N164" s="488"/>
      <c r="O164" s="488"/>
      <c r="BE164" s="14"/>
      <c r="BF164" s="15"/>
      <c r="BG164" s="21"/>
      <c r="BH164" s="41"/>
      <c r="BI164" s="12"/>
      <c r="BJ164" s="12"/>
    </row>
    <row r="165" spans="1:62" s="3" customFormat="1" ht="20.399999999999999" x14ac:dyDescent="0.3">
      <c r="A165" s="69"/>
      <c r="B165" s="26" t="s">
        <v>644</v>
      </c>
      <c r="C165" s="600" t="s">
        <v>645</v>
      </c>
      <c r="D165" s="600"/>
      <c r="E165" s="600"/>
      <c r="F165" s="49" t="s">
        <v>67</v>
      </c>
      <c r="G165" s="324" t="s">
        <v>1183</v>
      </c>
      <c r="H165" s="293" t="e">
        <f t="shared" si="32"/>
        <v>#VALUE!</v>
      </c>
      <c r="I165" s="293">
        <f t="shared" si="30"/>
        <v>0</v>
      </c>
      <c r="J165" s="293">
        <v>0</v>
      </c>
      <c r="K165" s="293"/>
      <c r="L165" s="294">
        <f t="shared" si="31"/>
        <v>0</v>
      </c>
      <c r="M165" s="294">
        <v>0</v>
      </c>
      <c r="N165" s="488"/>
      <c r="O165" s="488"/>
      <c r="BE165" s="14"/>
      <c r="BF165" s="15"/>
      <c r="BG165" s="21"/>
      <c r="BH165" s="41"/>
      <c r="BI165" s="12"/>
      <c r="BJ165" s="12"/>
    </row>
    <row r="166" spans="1:62" s="3" customFormat="1" ht="20.399999999999999" x14ac:dyDescent="0.3">
      <c r="A166" s="69" t="s">
        <v>126</v>
      </c>
      <c r="B166" s="26" t="s">
        <v>1058</v>
      </c>
      <c r="C166" s="600" t="s">
        <v>1056</v>
      </c>
      <c r="D166" s="600"/>
      <c r="E166" s="600"/>
      <c r="F166" s="49" t="s">
        <v>154</v>
      </c>
      <c r="G166" s="324" t="s">
        <v>1184</v>
      </c>
      <c r="H166" s="293" t="e">
        <f t="shared" si="32"/>
        <v>#VALUE!</v>
      </c>
      <c r="I166" s="293">
        <f t="shared" si="30"/>
        <v>0</v>
      </c>
      <c r="J166" s="293">
        <v>0</v>
      </c>
      <c r="K166" s="293"/>
      <c r="L166" s="294">
        <f t="shared" si="31"/>
        <v>0</v>
      </c>
      <c r="M166" s="294">
        <v>0</v>
      </c>
      <c r="N166" s="488"/>
      <c r="O166" s="488"/>
      <c r="BE166" s="14"/>
      <c r="BF166" s="15"/>
      <c r="BG166" s="21"/>
      <c r="BH166" s="41"/>
      <c r="BI166" s="12"/>
      <c r="BJ166" s="12"/>
    </row>
    <row r="167" spans="1:62" s="3" customFormat="1" ht="15" customHeight="1" x14ac:dyDescent="0.3">
      <c r="A167" s="610" t="s">
        <v>1185</v>
      </c>
      <c r="B167" s="604"/>
      <c r="C167" s="604"/>
      <c r="D167" s="604"/>
      <c r="E167" s="604"/>
      <c r="F167" s="604"/>
      <c r="G167" s="604"/>
      <c r="H167" s="332"/>
      <c r="I167" s="352"/>
      <c r="J167" s="332"/>
      <c r="K167" s="332"/>
      <c r="L167" s="360"/>
      <c r="M167" s="332"/>
      <c r="N167" s="488"/>
      <c r="O167" s="488"/>
      <c r="BE167" s="14"/>
      <c r="BF167" s="15"/>
      <c r="BG167" s="21"/>
      <c r="BH167" s="41"/>
      <c r="BI167" s="12"/>
      <c r="BJ167" s="12"/>
    </row>
    <row r="168" spans="1:62" s="3" customFormat="1" ht="14.4" x14ac:dyDescent="0.3">
      <c r="A168" s="68" t="s">
        <v>197</v>
      </c>
      <c r="B168" s="17" t="s">
        <v>1186</v>
      </c>
      <c r="C168" s="568" t="s">
        <v>1185</v>
      </c>
      <c r="D168" s="568"/>
      <c r="E168" s="568"/>
      <c r="F168" s="89" t="s">
        <v>18</v>
      </c>
      <c r="G168" s="317">
        <v>1.728</v>
      </c>
      <c r="H168" s="293">
        <f t="shared" ref="H168" si="34">I168/G168</f>
        <v>1839664.97</v>
      </c>
      <c r="I168" s="293">
        <f t="shared" si="30"/>
        <v>3178941.07</v>
      </c>
      <c r="J168" s="293">
        <v>3814729.28</v>
      </c>
      <c r="K168" s="293">
        <f t="shared" ref="K168" si="35">L168/G168</f>
        <v>0</v>
      </c>
      <c r="L168" s="294">
        <f t="shared" si="31"/>
        <v>0</v>
      </c>
      <c r="M168" s="294">
        <v>0</v>
      </c>
      <c r="N168" s="488"/>
      <c r="O168" s="488"/>
      <c r="BE168" s="14"/>
      <c r="BF168" s="15"/>
      <c r="BG168" s="21"/>
      <c r="BH168" s="41"/>
      <c r="BI168" s="12"/>
      <c r="BJ168" s="12"/>
    </row>
    <row r="169" spans="1:62" s="3" customFormat="1" ht="20.399999999999999" hidden="1" x14ac:dyDescent="0.3">
      <c r="A169" s="106" t="s">
        <v>75</v>
      </c>
      <c r="B169" s="37" t="s">
        <v>1187</v>
      </c>
      <c r="C169" s="599" t="s">
        <v>1188</v>
      </c>
      <c r="D169" s="599"/>
      <c r="E169" s="599"/>
      <c r="F169" s="91" t="s">
        <v>46</v>
      </c>
      <c r="G169" s="321" t="s">
        <v>33</v>
      </c>
      <c r="H169" s="293"/>
      <c r="I169" s="293">
        <f t="shared" si="30"/>
        <v>0</v>
      </c>
      <c r="J169" s="293">
        <v>0</v>
      </c>
      <c r="K169" s="293"/>
      <c r="L169" s="294">
        <f t="shared" si="31"/>
        <v>0</v>
      </c>
      <c r="M169" s="294">
        <v>0</v>
      </c>
      <c r="N169" s="488"/>
      <c r="O169" s="488"/>
      <c r="BE169" s="14"/>
      <c r="BF169" s="15"/>
      <c r="BG169" s="21"/>
      <c r="BH169" s="41"/>
      <c r="BI169" s="12"/>
      <c r="BJ169" s="12"/>
    </row>
    <row r="170" spans="1:62" s="3" customFormat="1" ht="15" customHeight="1" x14ac:dyDescent="0.3">
      <c r="A170" s="609" t="s">
        <v>1189</v>
      </c>
      <c r="B170" s="602"/>
      <c r="C170" s="602"/>
      <c r="D170" s="602"/>
      <c r="E170" s="602"/>
      <c r="F170" s="356"/>
      <c r="G170" s="356"/>
      <c r="H170" s="330"/>
      <c r="I170" s="335"/>
      <c r="J170" s="330"/>
      <c r="K170" s="330"/>
      <c r="L170" s="359"/>
      <c r="M170" s="330"/>
      <c r="N170" s="488"/>
      <c r="O170" s="488"/>
      <c r="BE170" s="14"/>
      <c r="BF170" s="15"/>
      <c r="BG170" s="21"/>
      <c r="BH170" s="41"/>
      <c r="BI170" s="12"/>
      <c r="BJ170" s="12"/>
    </row>
    <row r="171" spans="1:62" s="3" customFormat="1" ht="15" customHeight="1" x14ac:dyDescent="0.3">
      <c r="A171" s="610" t="s">
        <v>1190</v>
      </c>
      <c r="B171" s="604"/>
      <c r="C171" s="604"/>
      <c r="D171" s="604"/>
      <c r="E171" s="604"/>
      <c r="F171" s="604"/>
      <c r="G171" s="604"/>
      <c r="H171" s="332"/>
      <c r="I171" s="352"/>
      <c r="J171" s="332"/>
      <c r="K171" s="332"/>
      <c r="L171" s="360"/>
      <c r="M171" s="332"/>
      <c r="N171" s="488"/>
      <c r="O171" s="488"/>
      <c r="BE171" s="14"/>
      <c r="BF171" s="15"/>
      <c r="BG171" s="21"/>
      <c r="BH171" s="41"/>
      <c r="BI171" s="12"/>
      <c r="BJ171" s="12"/>
    </row>
    <row r="172" spans="1:62" s="3" customFormat="1" ht="14.4" x14ac:dyDescent="0.3">
      <c r="A172" s="68" t="s">
        <v>215</v>
      </c>
      <c r="B172" s="17" t="s">
        <v>1191</v>
      </c>
      <c r="C172" s="568" t="s">
        <v>1192</v>
      </c>
      <c r="D172" s="568"/>
      <c r="E172" s="568"/>
      <c r="F172" s="89" t="s">
        <v>43</v>
      </c>
      <c r="G172" s="329">
        <v>7.0252999999999997</v>
      </c>
      <c r="H172" s="293">
        <f t="shared" ref="H172" si="36">I172/G172</f>
        <v>416657.91</v>
      </c>
      <c r="I172" s="293">
        <f t="shared" si="30"/>
        <v>2927146.8</v>
      </c>
      <c r="J172" s="293">
        <v>3512576.16</v>
      </c>
      <c r="K172" s="293">
        <f t="shared" ref="K172" si="37">L172/G172</f>
        <v>2380540.08</v>
      </c>
      <c r="L172" s="294">
        <f t="shared" si="31"/>
        <v>16724008.24</v>
      </c>
      <c r="M172" s="294">
        <v>20068809.890000001</v>
      </c>
      <c r="N172" s="488"/>
      <c r="O172" s="488"/>
      <c r="BE172" s="14"/>
      <c r="BF172" s="15"/>
      <c r="BG172" s="21"/>
      <c r="BH172" s="41"/>
      <c r="BI172" s="12"/>
      <c r="BJ172" s="12"/>
    </row>
    <row r="173" spans="1:62" s="3" customFormat="1" ht="20.399999999999999" x14ac:dyDescent="0.3">
      <c r="A173" s="69" t="s">
        <v>126</v>
      </c>
      <c r="B173" s="26" t="s">
        <v>1187</v>
      </c>
      <c r="C173" s="600" t="s">
        <v>1188</v>
      </c>
      <c r="D173" s="600"/>
      <c r="E173" s="600"/>
      <c r="F173" s="49" t="s">
        <v>46</v>
      </c>
      <c r="G173" s="324" t="s">
        <v>1193</v>
      </c>
      <c r="H173" s="293"/>
      <c r="I173" s="293">
        <f t="shared" si="30"/>
        <v>0</v>
      </c>
      <c r="J173" s="293">
        <v>0</v>
      </c>
      <c r="K173" s="293"/>
      <c r="L173" s="294">
        <f t="shared" si="31"/>
        <v>0</v>
      </c>
      <c r="M173" s="294">
        <v>0</v>
      </c>
      <c r="N173" s="488"/>
      <c r="O173" s="488"/>
      <c r="BE173" s="14"/>
      <c r="BF173" s="15"/>
      <c r="BG173" s="21"/>
      <c r="BH173" s="41"/>
      <c r="BI173" s="12"/>
      <c r="BJ173" s="12"/>
    </row>
    <row r="174" spans="1:62" s="3" customFormat="1" ht="15" customHeight="1" x14ac:dyDescent="0.3">
      <c r="A174" s="610" t="s">
        <v>1194</v>
      </c>
      <c r="B174" s="604"/>
      <c r="C174" s="604"/>
      <c r="D174" s="604"/>
      <c r="E174" s="604"/>
      <c r="F174" s="604"/>
      <c r="G174" s="604"/>
      <c r="H174" s="332"/>
      <c r="I174" s="352"/>
      <c r="J174" s="332"/>
      <c r="K174" s="332"/>
      <c r="L174" s="360"/>
      <c r="M174" s="332"/>
      <c r="N174" s="488"/>
      <c r="O174" s="488"/>
      <c r="BE174" s="14"/>
      <c r="BF174" s="15"/>
      <c r="BG174" s="21"/>
      <c r="BH174" s="41"/>
      <c r="BI174" s="12"/>
      <c r="BJ174" s="12"/>
    </row>
    <row r="175" spans="1:62" s="3" customFormat="1" ht="14.4" x14ac:dyDescent="0.3">
      <c r="A175" s="68" t="s">
        <v>218</v>
      </c>
      <c r="B175" s="17" t="s">
        <v>1191</v>
      </c>
      <c r="C175" s="568" t="s">
        <v>1192</v>
      </c>
      <c r="D175" s="568"/>
      <c r="E175" s="568"/>
      <c r="F175" s="89" t="s">
        <v>43</v>
      </c>
      <c r="G175" s="317">
        <v>0.45500000000000002</v>
      </c>
      <c r="H175" s="293">
        <f t="shared" ref="H175" si="38">I175/G175</f>
        <v>524988.97</v>
      </c>
      <c r="I175" s="293">
        <f t="shared" si="30"/>
        <v>238869.98</v>
      </c>
      <c r="J175" s="293">
        <v>286643.98</v>
      </c>
      <c r="K175" s="293">
        <f t="shared" ref="K175" si="39">L175/G175</f>
        <v>2380540.09</v>
      </c>
      <c r="L175" s="294">
        <f t="shared" si="31"/>
        <v>1083145.74</v>
      </c>
      <c r="M175" s="294">
        <v>1299774.8899999999</v>
      </c>
      <c r="N175" s="488"/>
      <c r="O175" s="488"/>
      <c r="BE175" s="14"/>
      <c r="BF175" s="15"/>
      <c r="BG175" s="21"/>
      <c r="BH175" s="41"/>
      <c r="BI175" s="12"/>
      <c r="BJ175" s="12"/>
    </row>
    <row r="176" spans="1:62" s="3" customFormat="1" ht="20.399999999999999" x14ac:dyDescent="0.3">
      <c r="A176" s="69" t="s">
        <v>126</v>
      </c>
      <c r="B176" s="26" t="s">
        <v>1187</v>
      </c>
      <c r="C176" s="600" t="s">
        <v>1188</v>
      </c>
      <c r="D176" s="600"/>
      <c r="E176" s="600"/>
      <c r="F176" s="49" t="s">
        <v>46</v>
      </c>
      <c r="G176" s="324" t="s">
        <v>1195</v>
      </c>
      <c r="H176" s="293"/>
      <c r="I176" s="293">
        <f t="shared" si="30"/>
        <v>0</v>
      </c>
      <c r="J176" s="293">
        <v>0</v>
      </c>
      <c r="K176" s="293"/>
      <c r="L176" s="294">
        <f t="shared" si="31"/>
        <v>0</v>
      </c>
      <c r="M176" s="294">
        <v>0</v>
      </c>
      <c r="N176" s="488"/>
      <c r="O176" s="488"/>
      <c r="BE176" s="14"/>
      <c r="BF176" s="15"/>
      <c r="BG176" s="21"/>
      <c r="BH176" s="41"/>
      <c r="BI176" s="12"/>
      <c r="BJ176" s="12"/>
    </row>
    <row r="177" spans="1:62" s="3" customFormat="1" ht="15" customHeight="1" x14ac:dyDescent="0.3">
      <c r="A177" s="610" t="s">
        <v>1196</v>
      </c>
      <c r="B177" s="604"/>
      <c r="C177" s="604"/>
      <c r="D177" s="604"/>
      <c r="E177" s="604"/>
      <c r="F177" s="604"/>
      <c r="G177" s="604"/>
      <c r="H177" s="332"/>
      <c r="I177" s="352"/>
      <c r="J177" s="332"/>
      <c r="K177" s="332"/>
      <c r="L177" s="360"/>
      <c r="M177" s="332"/>
      <c r="N177" s="488"/>
      <c r="O177" s="488"/>
      <c r="BE177" s="14"/>
      <c r="BF177" s="15"/>
      <c r="BG177" s="21"/>
      <c r="BH177" s="41"/>
      <c r="BI177" s="12"/>
      <c r="BJ177" s="12"/>
    </row>
    <row r="178" spans="1:62" s="3" customFormat="1" ht="14.4" x14ac:dyDescent="0.3">
      <c r="A178" s="68" t="s">
        <v>221</v>
      </c>
      <c r="B178" s="17" t="s">
        <v>1191</v>
      </c>
      <c r="C178" s="568" t="s">
        <v>1192</v>
      </c>
      <c r="D178" s="568"/>
      <c r="E178" s="568"/>
      <c r="F178" s="89" t="s">
        <v>43</v>
      </c>
      <c r="G178" s="328">
        <v>0.2</v>
      </c>
      <c r="H178" s="293">
        <f t="shared" ref="H178" si="40">I178/G178</f>
        <v>524989</v>
      </c>
      <c r="I178" s="293">
        <f t="shared" si="30"/>
        <v>104997.8</v>
      </c>
      <c r="J178" s="293">
        <v>125997.36</v>
      </c>
      <c r="K178" s="293">
        <f t="shared" ref="K178" si="41">L178/G178</f>
        <v>2380540.15</v>
      </c>
      <c r="L178" s="294">
        <f t="shared" si="31"/>
        <v>476108.03</v>
      </c>
      <c r="M178" s="294">
        <v>571329.63</v>
      </c>
      <c r="N178" s="488"/>
      <c r="O178" s="488"/>
      <c r="BE178" s="14"/>
      <c r="BF178" s="15"/>
      <c r="BG178" s="21"/>
      <c r="BH178" s="41"/>
      <c r="BI178" s="12"/>
      <c r="BJ178" s="12"/>
    </row>
    <row r="179" spans="1:62" s="3" customFormat="1" ht="20.399999999999999" x14ac:dyDescent="0.3">
      <c r="A179" s="69" t="s">
        <v>126</v>
      </c>
      <c r="B179" s="26" t="s">
        <v>1187</v>
      </c>
      <c r="C179" s="600" t="s">
        <v>1188</v>
      </c>
      <c r="D179" s="600"/>
      <c r="E179" s="600"/>
      <c r="F179" s="49" t="s">
        <v>46</v>
      </c>
      <c r="G179" s="324" t="s">
        <v>1197</v>
      </c>
      <c r="H179" s="293"/>
      <c r="I179" s="293">
        <f t="shared" si="30"/>
        <v>0</v>
      </c>
      <c r="J179" s="293">
        <v>0</v>
      </c>
      <c r="K179" s="293"/>
      <c r="L179" s="294">
        <f t="shared" si="31"/>
        <v>0</v>
      </c>
      <c r="M179" s="294">
        <v>0</v>
      </c>
      <c r="N179" s="488"/>
      <c r="O179" s="488"/>
      <c r="BE179" s="14"/>
      <c r="BF179" s="15"/>
      <c r="BG179" s="21"/>
      <c r="BH179" s="41"/>
      <c r="BI179" s="12"/>
      <c r="BJ179" s="12"/>
    </row>
    <row r="180" spans="1:62" s="3" customFormat="1" ht="15" customHeight="1" x14ac:dyDescent="0.3">
      <c r="A180" s="610" t="s">
        <v>1198</v>
      </c>
      <c r="B180" s="604"/>
      <c r="C180" s="604"/>
      <c r="D180" s="604"/>
      <c r="E180" s="604"/>
      <c r="F180" s="604"/>
      <c r="G180" s="604"/>
      <c r="H180" s="332"/>
      <c r="I180" s="352"/>
      <c r="J180" s="332"/>
      <c r="K180" s="332"/>
      <c r="L180" s="360"/>
      <c r="M180" s="332"/>
      <c r="N180" s="488"/>
      <c r="O180" s="488"/>
      <c r="BE180" s="14"/>
      <c r="BF180" s="15"/>
      <c r="BG180" s="21"/>
      <c r="BH180" s="41"/>
      <c r="BI180" s="12"/>
      <c r="BJ180" s="12"/>
    </row>
    <row r="181" spans="1:62" s="3" customFormat="1" ht="14.4" x14ac:dyDescent="0.3">
      <c r="A181" s="68" t="s">
        <v>223</v>
      </c>
      <c r="B181" s="17" t="s">
        <v>1191</v>
      </c>
      <c r="C181" s="568" t="s">
        <v>1192</v>
      </c>
      <c r="D181" s="568"/>
      <c r="E181" s="568"/>
      <c r="F181" s="89" t="s">
        <v>43</v>
      </c>
      <c r="G181" s="328">
        <v>1.3</v>
      </c>
      <c r="H181" s="293">
        <f t="shared" ref="H181" si="42">I181/G181</f>
        <v>416657.91</v>
      </c>
      <c r="I181" s="293">
        <f t="shared" si="30"/>
        <v>541655.28</v>
      </c>
      <c r="J181" s="293">
        <v>649986.34</v>
      </c>
      <c r="K181" s="293">
        <f t="shared" ref="K181" si="43">L181/G181</f>
        <v>2380540.08</v>
      </c>
      <c r="L181" s="294">
        <f t="shared" si="31"/>
        <v>3094702.11</v>
      </c>
      <c r="M181" s="294">
        <v>3713642.53</v>
      </c>
      <c r="N181" s="488"/>
      <c r="O181" s="488"/>
      <c r="BE181" s="14"/>
      <c r="BF181" s="15"/>
      <c r="BG181" s="21"/>
      <c r="BH181" s="41"/>
      <c r="BI181" s="12"/>
      <c r="BJ181" s="12"/>
    </row>
    <row r="182" spans="1:62" s="3" customFormat="1" ht="20.399999999999999" x14ac:dyDescent="0.3">
      <c r="A182" s="69" t="s">
        <v>126</v>
      </c>
      <c r="B182" s="26" t="s">
        <v>1187</v>
      </c>
      <c r="C182" s="600" t="s">
        <v>1188</v>
      </c>
      <c r="D182" s="600"/>
      <c r="E182" s="600"/>
      <c r="F182" s="49" t="s">
        <v>46</v>
      </c>
      <c r="G182" s="324" t="s">
        <v>1199</v>
      </c>
      <c r="H182" s="293"/>
      <c r="I182" s="293">
        <f t="shared" si="30"/>
        <v>0</v>
      </c>
      <c r="J182" s="293">
        <v>0</v>
      </c>
      <c r="K182" s="293"/>
      <c r="L182" s="294">
        <f t="shared" si="31"/>
        <v>0</v>
      </c>
      <c r="M182" s="294">
        <v>0</v>
      </c>
      <c r="N182" s="488"/>
      <c r="O182" s="488"/>
      <c r="BE182" s="14"/>
      <c r="BF182" s="15"/>
      <c r="BG182" s="21"/>
      <c r="BH182" s="41"/>
      <c r="BI182" s="12"/>
      <c r="BJ182" s="12"/>
    </row>
    <row r="183" spans="1:62" s="3" customFormat="1" ht="15" customHeight="1" x14ac:dyDescent="0.3">
      <c r="A183" s="610" t="s">
        <v>1200</v>
      </c>
      <c r="B183" s="604"/>
      <c r="C183" s="604"/>
      <c r="D183" s="604"/>
      <c r="E183" s="604"/>
      <c r="F183" s="604"/>
      <c r="G183" s="604"/>
      <c r="H183" s="332"/>
      <c r="I183" s="352"/>
      <c r="J183" s="332"/>
      <c r="K183" s="332"/>
      <c r="L183" s="360"/>
      <c r="M183" s="332"/>
      <c r="N183" s="488"/>
      <c r="O183" s="488"/>
      <c r="BE183" s="14"/>
      <c r="BF183" s="15"/>
      <c r="BG183" s="21"/>
      <c r="BH183" s="41"/>
      <c r="BI183" s="12"/>
      <c r="BJ183" s="12"/>
    </row>
    <row r="184" spans="1:62" s="3" customFormat="1" ht="14.4" x14ac:dyDescent="0.3">
      <c r="A184" s="68" t="s">
        <v>226</v>
      </c>
      <c r="B184" s="17" t="s">
        <v>1201</v>
      </c>
      <c r="C184" s="568" t="s">
        <v>1202</v>
      </c>
      <c r="D184" s="568"/>
      <c r="E184" s="568"/>
      <c r="F184" s="89" t="s">
        <v>122</v>
      </c>
      <c r="G184" s="325">
        <v>13.01</v>
      </c>
      <c r="H184" s="293">
        <f t="shared" ref="H184:H185" si="44">I184/G184</f>
        <v>102781.05</v>
      </c>
      <c r="I184" s="293">
        <f t="shared" si="30"/>
        <v>1337181.46</v>
      </c>
      <c r="J184" s="293">
        <v>1604617.75</v>
      </c>
      <c r="K184" s="293">
        <f t="shared" ref="K184:K185" si="45">L184/G184</f>
        <v>0</v>
      </c>
      <c r="L184" s="294">
        <f t="shared" si="31"/>
        <v>0</v>
      </c>
      <c r="M184" s="294">
        <v>0</v>
      </c>
      <c r="N184" s="488"/>
      <c r="O184" s="488"/>
      <c r="BE184" s="14"/>
      <c r="BF184" s="15"/>
      <c r="BG184" s="21"/>
      <c r="BH184" s="41"/>
      <c r="BI184" s="12"/>
      <c r="BJ184" s="12"/>
    </row>
    <row r="185" spans="1:62" s="3" customFormat="1" ht="14.4" x14ac:dyDescent="0.3">
      <c r="A185" s="68" t="s">
        <v>229</v>
      </c>
      <c r="B185" s="17" t="s">
        <v>1203</v>
      </c>
      <c r="C185" s="568" t="s">
        <v>1188</v>
      </c>
      <c r="D185" s="568"/>
      <c r="E185" s="568"/>
      <c r="F185" s="89" t="s">
        <v>46</v>
      </c>
      <c r="G185" s="325">
        <v>1535.18</v>
      </c>
      <c r="H185" s="293">
        <f t="shared" si="44"/>
        <v>0</v>
      </c>
      <c r="I185" s="293">
        <f t="shared" si="30"/>
        <v>0</v>
      </c>
      <c r="J185" s="293">
        <v>0</v>
      </c>
      <c r="K185" s="293">
        <f t="shared" si="45"/>
        <v>2017.41</v>
      </c>
      <c r="L185" s="294">
        <f t="shared" si="31"/>
        <v>3097082.65</v>
      </c>
      <c r="M185" s="294">
        <v>3716499.18</v>
      </c>
      <c r="N185" s="488"/>
      <c r="O185" s="488"/>
      <c r="BE185" s="14"/>
      <c r="BF185" s="15"/>
      <c r="BG185" s="21"/>
      <c r="BH185" s="41"/>
      <c r="BI185" s="12"/>
      <c r="BJ185" s="12"/>
    </row>
    <row r="186" spans="1:62" s="3" customFormat="1" ht="15" customHeight="1" x14ac:dyDescent="0.3">
      <c r="A186" s="609" t="s">
        <v>1204</v>
      </c>
      <c r="B186" s="602"/>
      <c r="C186" s="602"/>
      <c r="D186" s="602"/>
      <c r="E186" s="602"/>
      <c r="F186" s="356"/>
      <c r="G186" s="356"/>
      <c r="H186" s="330"/>
      <c r="I186" s="335"/>
      <c r="J186" s="330"/>
      <c r="K186" s="330"/>
      <c r="L186" s="359"/>
      <c r="M186" s="330"/>
      <c r="N186" s="488"/>
      <c r="O186" s="488"/>
      <c r="BE186" s="14"/>
      <c r="BF186" s="15"/>
      <c r="BG186" s="21"/>
      <c r="BH186" s="41"/>
      <c r="BI186" s="12"/>
      <c r="BJ186" s="12"/>
    </row>
    <row r="187" spans="1:62" s="3" customFormat="1" ht="24.75" customHeight="1" x14ac:dyDescent="0.3">
      <c r="A187" s="610" t="s">
        <v>1205</v>
      </c>
      <c r="B187" s="604"/>
      <c r="C187" s="604"/>
      <c r="D187" s="604"/>
      <c r="E187" s="604"/>
      <c r="F187" s="604"/>
      <c r="G187" s="604"/>
      <c r="H187" s="332"/>
      <c r="I187" s="352"/>
      <c r="J187" s="332"/>
      <c r="K187" s="332"/>
      <c r="L187" s="360"/>
      <c r="M187" s="332"/>
      <c r="N187" s="488"/>
      <c r="O187" s="488"/>
      <c r="BE187" s="14"/>
      <c r="BF187" s="15"/>
      <c r="BG187" s="21"/>
      <c r="BH187" s="41"/>
      <c r="BI187" s="12"/>
      <c r="BJ187" s="12"/>
    </row>
    <row r="188" spans="1:62" s="3" customFormat="1" ht="14.4" x14ac:dyDescent="0.3">
      <c r="A188" s="68" t="s">
        <v>231</v>
      </c>
      <c r="B188" s="17" t="s">
        <v>1206</v>
      </c>
      <c r="C188" s="568" t="s">
        <v>1207</v>
      </c>
      <c r="D188" s="568"/>
      <c r="E188" s="568"/>
      <c r="F188" s="89" t="s">
        <v>18</v>
      </c>
      <c r="G188" s="317">
        <v>0.111</v>
      </c>
      <c r="H188" s="293">
        <f t="shared" ref="H188" si="46">I188/G188</f>
        <v>424928.2</v>
      </c>
      <c r="I188" s="293">
        <f t="shared" si="30"/>
        <v>47167.03</v>
      </c>
      <c r="J188" s="293">
        <v>56600.43</v>
      </c>
      <c r="K188" s="293">
        <f t="shared" ref="K188" si="47">L188/G188</f>
        <v>0</v>
      </c>
      <c r="L188" s="294">
        <f t="shared" si="31"/>
        <v>0</v>
      </c>
      <c r="M188" s="294">
        <v>0</v>
      </c>
      <c r="N188" s="488"/>
      <c r="O188" s="488"/>
      <c r="BE188" s="14"/>
      <c r="BF188" s="15"/>
      <c r="BG188" s="21"/>
      <c r="BH188" s="41"/>
      <c r="BI188" s="12"/>
      <c r="BJ188" s="12"/>
    </row>
    <row r="189" spans="1:62" s="3" customFormat="1" ht="20.399999999999999" hidden="1" x14ac:dyDescent="0.3">
      <c r="A189" s="106" t="s">
        <v>75</v>
      </c>
      <c r="B189" s="37" t="s">
        <v>1187</v>
      </c>
      <c r="C189" s="599" t="s">
        <v>1188</v>
      </c>
      <c r="D189" s="599"/>
      <c r="E189" s="599"/>
      <c r="F189" s="91" t="s">
        <v>46</v>
      </c>
      <c r="G189" s="321" t="s">
        <v>33</v>
      </c>
      <c r="H189" s="293"/>
      <c r="I189" s="293">
        <f t="shared" si="30"/>
        <v>0</v>
      </c>
      <c r="J189" s="293">
        <v>0</v>
      </c>
      <c r="K189" s="293"/>
      <c r="L189" s="294">
        <f t="shared" si="31"/>
        <v>0</v>
      </c>
      <c r="M189" s="294">
        <v>0</v>
      </c>
      <c r="N189" s="488"/>
      <c r="O189" s="488"/>
      <c r="BE189" s="14"/>
      <c r="BF189" s="15"/>
      <c r="BG189" s="21"/>
      <c r="BH189" s="41"/>
      <c r="BI189" s="12"/>
      <c r="BJ189" s="12"/>
    </row>
    <row r="190" spans="1:62" s="3" customFormat="1" ht="15" customHeight="1" x14ac:dyDescent="0.3">
      <c r="A190" s="610" t="s">
        <v>1207</v>
      </c>
      <c r="B190" s="604"/>
      <c r="C190" s="604"/>
      <c r="D190" s="604"/>
      <c r="E190" s="604"/>
      <c r="F190" s="604"/>
      <c r="G190" s="604"/>
      <c r="H190" s="332"/>
      <c r="I190" s="352"/>
      <c r="J190" s="332"/>
      <c r="K190" s="332"/>
      <c r="L190" s="360"/>
      <c r="M190" s="332"/>
      <c r="N190" s="488"/>
      <c r="O190" s="488"/>
      <c r="BE190" s="14"/>
      <c r="BF190" s="15"/>
      <c r="BG190" s="21"/>
      <c r="BH190" s="41"/>
      <c r="BI190" s="12"/>
      <c r="BJ190" s="12"/>
    </row>
    <row r="191" spans="1:62" s="3" customFormat="1" ht="14.4" x14ac:dyDescent="0.3">
      <c r="A191" s="68" t="s">
        <v>233</v>
      </c>
      <c r="B191" s="17" t="s">
        <v>1206</v>
      </c>
      <c r="C191" s="568" t="s">
        <v>1207</v>
      </c>
      <c r="D191" s="568"/>
      <c r="E191" s="568"/>
      <c r="F191" s="89" t="s">
        <v>18</v>
      </c>
      <c r="G191" s="317">
        <v>5.1669999999999998</v>
      </c>
      <c r="H191" s="293">
        <f t="shared" ref="H191" si="48">I191/G191</f>
        <v>337244.59</v>
      </c>
      <c r="I191" s="293">
        <f t="shared" si="30"/>
        <v>1742542.78</v>
      </c>
      <c r="J191" s="293">
        <v>2091051.34</v>
      </c>
      <c r="K191" s="293">
        <f t="shared" ref="K191" si="49">L191/G191</f>
        <v>0</v>
      </c>
      <c r="L191" s="294">
        <f t="shared" si="31"/>
        <v>0</v>
      </c>
      <c r="M191" s="294">
        <v>0</v>
      </c>
      <c r="N191" s="488"/>
      <c r="O191" s="488"/>
      <c r="BE191" s="14"/>
      <c r="BF191" s="15"/>
      <c r="BG191" s="21"/>
      <c r="BH191" s="41"/>
      <c r="BI191" s="12"/>
      <c r="BJ191" s="12"/>
    </row>
    <row r="192" spans="1:62" s="3" customFormat="1" ht="20.399999999999999" hidden="1" x14ac:dyDescent="0.3">
      <c r="A192" s="106" t="s">
        <v>75</v>
      </c>
      <c r="B192" s="37" t="s">
        <v>1187</v>
      </c>
      <c r="C192" s="599" t="s">
        <v>1188</v>
      </c>
      <c r="D192" s="599"/>
      <c r="E192" s="599"/>
      <c r="F192" s="91" t="s">
        <v>46</v>
      </c>
      <c r="G192" s="321" t="s">
        <v>33</v>
      </c>
      <c r="H192" s="293"/>
      <c r="I192" s="293">
        <f t="shared" si="30"/>
        <v>0</v>
      </c>
      <c r="J192" s="293">
        <v>0</v>
      </c>
      <c r="K192" s="293"/>
      <c r="L192" s="294">
        <f t="shared" si="31"/>
        <v>0</v>
      </c>
      <c r="M192" s="294">
        <v>0</v>
      </c>
      <c r="N192" s="488"/>
      <c r="O192" s="488"/>
      <c r="BE192" s="14"/>
      <c r="BF192" s="15"/>
      <c r="BG192" s="21"/>
      <c r="BH192" s="41"/>
      <c r="BI192" s="12"/>
      <c r="BJ192" s="12"/>
    </row>
    <row r="193" spans="1:62" s="3" customFormat="1" ht="15" customHeight="1" x14ac:dyDescent="0.3">
      <c r="A193" s="610" t="s">
        <v>1208</v>
      </c>
      <c r="B193" s="604"/>
      <c r="C193" s="604"/>
      <c r="D193" s="604"/>
      <c r="E193" s="604"/>
      <c r="F193" s="604"/>
      <c r="G193" s="604"/>
      <c r="H193" s="332"/>
      <c r="I193" s="352"/>
      <c r="J193" s="332"/>
      <c r="K193" s="332"/>
      <c r="L193" s="360"/>
      <c r="M193" s="332"/>
      <c r="N193" s="488"/>
      <c r="O193" s="488"/>
      <c r="BE193" s="14"/>
      <c r="BF193" s="15"/>
      <c r="BG193" s="21"/>
      <c r="BH193" s="41"/>
      <c r="BI193" s="12"/>
      <c r="BJ193" s="12"/>
    </row>
    <row r="194" spans="1:62" s="3" customFormat="1" ht="20.399999999999999" x14ac:dyDescent="0.3">
      <c r="A194" s="68" t="s">
        <v>239</v>
      </c>
      <c r="B194" s="17" t="s">
        <v>1209</v>
      </c>
      <c r="C194" s="568" t="s">
        <v>1210</v>
      </c>
      <c r="D194" s="568"/>
      <c r="E194" s="568"/>
      <c r="F194" s="89" t="s">
        <v>1211</v>
      </c>
      <c r="G194" s="341">
        <v>26</v>
      </c>
      <c r="H194" s="293">
        <f t="shared" ref="H194" si="50">I194/G194</f>
        <v>186385.25</v>
      </c>
      <c r="I194" s="293">
        <f t="shared" si="30"/>
        <v>4846016.53</v>
      </c>
      <c r="J194" s="293">
        <v>5815219.8399999999</v>
      </c>
      <c r="K194" s="293">
        <f t="shared" ref="K194" si="51">L194/G194</f>
        <v>0</v>
      </c>
      <c r="L194" s="294">
        <f t="shared" si="31"/>
        <v>0</v>
      </c>
      <c r="M194" s="294">
        <v>0</v>
      </c>
      <c r="N194" s="488"/>
      <c r="O194" s="488"/>
      <c r="BE194" s="14"/>
      <c r="BF194" s="15"/>
      <c r="BG194" s="21"/>
      <c r="BH194" s="41"/>
      <c r="BI194" s="12"/>
      <c r="BJ194" s="12"/>
    </row>
    <row r="195" spans="1:62" s="3" customFormat="1" ht="20.399999999999999" hidden="1" x14ac:dyDescent="0.3">
      <c r="A195" s="106" t="s">
        <v>75</v>
      </c>
      <c r="B195" s="37" t="s">
        <v>1187</v>
      </c>
      <c r="C195" s="599" t="s">
        <v>1188</v>
      </c>
      <c r="D195" s="599"/>
      <c r="E195" s="599"/>
      <c r="F195" s="91" t="s">
        <v>46</v>
      </c>
      <c r="G195" s="321" t="s">
        <v>33</v>
      </c>
      <c r="H195" s="293"/>
      <c r="I195" s="293">
        <f t="shared" si="30"/>
        <v>0</v>
      </c>
      <c r="J195" s="293">
        <v>0</v>
      </c>
      <c r="K195" s="293"/>
      <c r="L195" s="294">
        <f t="shared" si="31"/>
        <v>0</v>
      </c>
      <c r="M195" s="294">
        <v>0</v>
      </c>
      <c r="N195" s="488"/>
      <c r="O195" s="488"/>
      <c r="BE195" s="14"/>
      <c r="BF195" s="15"/>
      <c r="BG195" s="21"/>
      <c r="BH195" s="41"/>
      <c r="BI195" s="12"/>
      <c r="BJ195" s="12"/>
    </row>
    <row r="196" spans="1:62" s="3" customFormat="1" ht="24.75" customHeight="1" x14ac:dyDescent="0.3">
      <c r="A196" s="610" t="s">
        <v>1212</v>
      </c>
      <c r="B196" s="604"/>
      <c r="C196" s="604"/>
      <c r="D196" s="604"/>
      <c r="E196" s="604"/>
      <c r="F196" s="604"/>
      <c r="G196" s="604"/>
      <c r="H196" s="332"/>
      <c r="I196" s="352"/>
      <c r="J196" s="332"/>
      <c r="K196" s="332"/>
      <c r="L196" s="360"/>
      <c r="M196" s="332"/>
      <c r="N196" s="488"/>
      <c r="O196" s="488"/>
      <c r="BE196" s="14"/>
      <c r="BF196" s="15"/>
      <c r="BG196" s="21"/>
      <c r="BH196" s="41"/>
      <c r="BI196" s="12"/>
      <c r="BJ196" s="12"/>
    </row>
    <row r="197" spans="1:62" s="3" customFormat="1" ht="20.399999999999999" x14ac:dyDescent="0.3">
      <c r="A197" s="68" t="s">
        <v>240</v>
      </c>
      <c r="B197" s="17" t="s">
        <v>1213</v>
      </c>
      <c r="C197" s="568" t="s">
        <v>1214</v>
      </c>
      <c r="D197" s="568"/>
      <c r="E197" s="568"/>
      <c r="F197" s="89" t="s">
        <v>1211</v>
      </c>
      <c r="G197" s="341">
        <v>1</v>
      </c>
      <c r="H197" s="293">
        <f t="shared" ref="H197" si="52">I197/G197</f>
        <v>308305.95</v>
      </c>
      <c r="I197" s="293">
        <f t="shared" si="30"/>
        <v>308305.95</v>
      </c>
      <c r="J197" s="293">
        <v>369967.14</v>
      </c>
      <c r="K197" s="293">
        <f t="shared" ref="K197" si="53">L197/G197</f>
        <v>0</v>
      </c>
      <c r="L197" s="294">
        <f t="shared" si="31"/>
        <v>0</v>
      </c>
      <c r="M197" s="294">
        <v>0</v>
      </c>
      <c r="N197" s="488"/>
      <c r="O197" s="488"/>
      <c r="BE197" s="14"/>
      <c r="BF197" s="15"/>
      <c r="BG197" s="21"/>
      <c r="BH197" s="41"/>
      <c r="BI197" s="12"/>
      <c r="BJ197" s="12"/>
    </row>
    <row r="198" spans="1:62" s="3" customFormat="1" ht="20.399999999999999" hidden="1" x14ac:dyDescent="0.3">
      <c r="A198" s="106" t="s">
        <v>75</v>
      </c>
      <c r="B198" s="37" t="s">
        <v>1187</v>
      </c>
      <c r="C198" s="599" t="s">
        <v>1188</v>
      </c>
      <c r="D198" s="599"/>
      <c r="E198" s="599"/>
      <c r="F198" s="91" t="s">
        <v>46</v>
      </c>
      <c r="G198" s="321" t="s">
        <v>33</v>
      </c>
      <c r="H198" s="293"/>
      <c r="I198" s="293">
        <f t="shared" si="30"/>
        <v>0</v>
      </c>
      <c r="J198" s="293">
        <v>0</v>
      </c>
      <c r="K198" s="293"/>
      <c r="L198" s="294">
        <f t="shared" si="31"/>
        <v>0</v>
      </c>
      <c r="M198" s="294">
        <v>0</v>
      </c>
      <c r="N198" s="488"/>
      <c r="O198" s="488"/>
      <c r="BE198" s="14"/>
      <c r="BF198" s="15"/>
      <c r="BG198" s="21"/>
      <c r="BH198" s="41"/>
      <c r="BI198" s="12"/>
      <c r="BJ198" s="12"/>
    </row>
    <row r="199" spans="1:62" s="3" customFormat="1" ht="15" customHeight="1" x14ac:dyDescent="0.3">
      <c r="A199" s="609" t="s">
        <v>1215</v>
      </c>
      <c r="B199" s="602"/>
      <c r="C199" s="602"/>
      <c r="D199" s="602"/>
      <c r="E199" s="602"/>
      <c r="F199" s="356"/>
      <c r="G199" s="356"/>
      <c r="H199" s="330"/>
      <c r="I199" s="335"/>
      <c r="J199" s="330"/>
      <c r="K199" s="330"/>
      <c r="L199" s="359"/>
      <c r="M199" s="330"/>
      <c r="N199" s="488"/>
      <c r="O199" s="488"/>
      <c r="BE199" s="14"/>
      <c r="BF199" s="15"/>
      <c r="BG199" s="21"/>
      <c r="BH199" s="41"/>
      <c r="BI199" s="12"/>
      <c r="BJ199" s="12"/>
    </row>
    <row r="200" spans="1:62" s="3" customFormat="1" ht="15" customHeight="1" x14ac:dyDescent="0.3">
      <c r="A200" s="610" t="s">
        <v>1216</v>
      </c>
      <c r="B200" s="604"/>
      <c r="C200" s="604"/>
      <c r="D200" s="604"/>
      <c r="E200" s="604"/>
      <c r="F200" s="604"/>
      <c r="G200" s="604"/>
      <c r="H200" s="332"/>
      <c r="I200" s="352"/>
      <c r="J200" s="332"/>
      <c r="K200" s="332"/>
      <c r="L200" s="360"/>
      <c r="M200" s="332"/>
      <c r="N200" s="488"/>
      <c r="O200" s="488"/>
      <c r="BE200" s="14"/>
      <c r="BF200" s="15"/>
      <c r="BG200" s="21"/>
      <c r="BH200" s="41"/>
      <c r="BI200" s="12"/>
      <c r="BJ200" s="12"/>
    </row>
    <row r="201" spans="1:62" s="3" customFormat="1" ht="15" customHeight="1" x14ac:dyDescent="0.3">
      <c r="A201" s="610" t="s">
        <v>1217</v>
      </c>
      <c r="B201" s="604"/>
      <c r="C201" s="604"/>
      <c r="D201" s="604"/>
      <c r="E201" s="604"/>
      <c r="F201" s="604"/>
      <c r="G201" s="604"/>
      <c r="H201" s="332"/>
      <c r="I201" s="352"/>
      <c r="J201" s="332"/>
      <c r="K201" s="332"/>
      <c r="L201" s="360"/>
      <c r="M201" s="332"/>
      <c r="N201" s="488"/>
      <c r="O201" s="488"/>
      <c r="BE201" s="14"/>
      <c r="BF201" s="15"/>
      <c r="BG201" s="21"/>
      <c r="BH201" s="41"/>
      <c r="BI201" s="12"/>
      <c r="BJ201" s="12"/>
    </row>
    <row r="202" spans="1:62" s="3" customFormat="1" ht="14.4" x14ac:dyDescent="0.3">
      <c r="A202" s="68" t="s">
        <v>242</v>
      </c>
      <c r="B202" s="17" t="s">
        <v>1218</v>
      </c>
      <c r="C202" s="568" t="s">
        <v>1219</v>
      </c>
      <c r="D202" s="568"/>
      <c r="E202" s="568"/>
      <c r="F202" s="89" t="s">
        <v>38</v>
      </c>
      <c r="G202" s="341">
        <v>3</v>
      </c>
      <c r="H202" s="293">
        <f t="shared" ref="H202" si="54">I202/G202</f>
        <v>154943.26999999999</v>
      </c>
      <c r="I202" s="293">
        <f t="shared" si="30"/>
        <v>464829.81</v>
      </c>
      <c r="J202" s="293">
        <v>557795.77</v>
      </c>
      <c r="K202" s="293">
        <f t="shared" ref="K202" si="55">L202/G202</f>
        <v>147471.60999999999</v>
      </c>
      <c r="L202" s="294">
        <f t="shared" si="31"/>
        <v>442414.83</v>
      </c>
      <c r="M202" s="294">
        <v>530897.80000000005</v>
      </c>
      <c r="N202" s="488"/>
      <c r="O202" s="488"/>
      <c r="BE202" s="14"/>
      <c r="BF202" s="15"/>
      <c r="BG202" s="21"/>
      <c r="BH202" s="41"/>
      <c r="BI202" s="12"/>
      <c r="BJ202" s="12"/>
    </row>
    <row r="203" spans="1:62" s="3" customFormat="1" ht="20.399999999999999" x14ac:dyDescent="0.3">
      <c r="A203" s="69"/>
      <c r="B203" s="26" t="s">
        <v>1150</v>
      </c>
      <c r="C203" s="600" t="s">
        <v>1151</v>
      </c>
      <c r="D203" s="600"/>
      <c r="E203" s="600"/>
      <c r="F203" s="49" t="s">
        <v>67</v>
      </c>
      <c r="G203" s="324" t="s">
        <v>1220</v>
      </c>
      <c r="H203" s="293"/>
      <c r="I203" s="293">
        <f t="shared" si="30"/>
        <v>0</v>
      </c>
      <c r="J203" s="293">
        <v>0</v>
      </c>
      <c r="K203" s="293"/>
      <c r="L203" s="294">
        <f t="shared" si="31"/>
        <v>0</v>
      </c>
      <c r="M203" s="294">
        <v>0</v>
      </c>
      <c r="N203" s="488"/>
      <c r="O203" s="488"/>
      <c r="BE203" s="14"/>
      <c r="BF203" s="15"/>
      <c r="BG203" s="21"/>
      <c r="BH203" s="41"/>
      <c r="BI203" s="12"/>
      <c r="BJ203" s="12"/>
    </row>
    <row r="204" spans="1:62" s="3" customFormat="1" ht="20.399999999999999" x14ac:dyDescent="0.3">
      <c r="A204" s="69"/>
      <c r="B204" s="26" t="s">
        <v>1221</v>
      </c>
      <c r="C204" s="600" t="s">
        <v>1222</v>
      </c>
      <c r="D204" s="600"/>
      <c r="E204" s="600"/>
      <c r="F204" s="49" t="s">
        <v>67</v>
      </c>
      <c r="G204" s="324" t="s">
        <v>1223</v>
      </c>
      <c r="H204" s="293"/>
      <c r="I204" s="293">
        <f t="shared" si="30"/>
        <v>0</v>
      </c>
      <c r="J204" s="293">
        <v>0</v>
      </c>
      <c r="K204" s="293"/>
      <c r="L204" s="294">
        <f t="shared" si="31"/>
        <v>0</v>
      </c>
      <c r="M204" s="294">
        <v>0</v>
      </c>
      <c r="N204" s="488"/>
      <c r="O204" s="488"/>
      <c r="BE204" s="14"/>
      <c r="BF204" s="15"/>
      <c r="BG204" s="21"/>
      <c r="BH204" s="41"/>
      <c r="BI204" s="12"/>
      <c r="BJ204" s="12"/>
    </row>
    <row r="205" spans="1:62" s="3" customFormat="1" ht="20.399999999999999" x14ac:dyDescent="0.3">
      <c r="A205" s="69"/>
      <c r="B205" s="26" t="s">
        <v>1224</v>
      </c>
      <c r="C205" s="600" t="s">
        <v>1225</v>
      </c>
      <c r="D205" s="600"/>
      <c r="E205" s="600"/>
      <c r="F205" s="49" t="s">
        <v>67</v>
      </c>
      <c r="G205" s="324" t="s">
        <v>1140</v>
      </c>
      <c r="H205" s="293"/>
      <c r="I205" s="293">
        <f t="shared" si="30"/>
        <v>0</v>
      </c>
      <c r="J205" s="293">
        <v>0</v>
      </c>
      <c r="K205" s="293"/>
      <c r="L205" s="294">
        <f t="shared" si="31"/>
        <v>0</v>
      </c>
      <c r="M205" s="294">
        <v>0</v>
      </c>
      <c r="N205" s="488"/>
      <c r="O205" s="488"/>
      <c r="BE205" s="14"/>
      <c r="BF205" s="15"/>
      <c r="BG205" s="21"/>
      <c r="BH205" s="41"/>
      <c r="BI205" s="12"/>
      <c r="BJ205" s="12"/>
    </row>
    <row r="206" spans="1:62" s="3" customFormat="1" ht="20.399999999999999" hidden="1" x14ac:dyDescent="0.3">
      <c r="A206" s="106" t="s">
        <v>139</v>
      </c>
      <c r="B206" s="37" t="s">
        <v>1226</v>
      </c>
      <c r="C206" s="599" t="s">
        <v>1227</v>
      </c>
      <c r="D206" s="599"/>
      <c r="E206" s="599"/>
      <c r="F206" s="91" t="s">
        <v>46</v>
      </c>
      <c r="G206" s="321" t="s">
        <v>1228</v>
      </c>
      <c r="H206" s="293"/>
      <c r="I206" s="293">
        <f t="shared" si="30"/>
        <v>0</v>
      </c>
      <c r="J206" s="293">
        <v>0</v>
      </c>
      <c r="K206" s="293"/>
      <c r="L206" s="294">
        <f t="shared" si="31"/>
        <v>0</v>
      </c>
      <c r="M206" s="294">
        <v>0</v>
      </c>
      <c r="N206" s="488"/>
      <c r="O206" s="488"/>
      <c r="BE206" s="14"/>
      <c r="BF206" s="15"/>
      <c r="BG206" s="21"/>
      <c r="BH206" s="41"/>
      <c r="BI206" s="12"/>
      <c r="BJ206" s="12"/>
    </row>
    <row r="207" spans="1:62" s="3" customFormat="1" ht="20.399999999999999" x14ac:dyDescent="0.3">
      <c r="A207" s="69"/>
      <c r="B207" s="26" t="s">
        <v>1229</v>
      </c>
      <c r="C207" s="600" t="s">
        <v>1230</v>
      </c>
      <c r="D207" s="600"/>
      <c r="E207" s="600"/>
      <c r="F207" s="49" t="s">
        <v>67</v>
      </c>
      <c r="G207" s="324" t="s">
        <v>1231</v>
      </c>
      <c r="H207" s="293"/>
      <c r="I207" s="293">
        <f t="shared" ref="I207:I242" si="56">J207/1.2</f>
        <v>0</v>
      </c>
      <c r="J207" s="293">
        <v>0</v>
      </c>
      <c r="K207" s="293"/>
      <c r="L207" s="294">
        <f t="shared" ref="L207:L242" si="57">M207/1.2</f>
        <v>0</v>
      </c>
      <c r="M207" s="294">
        <v>0</v>
      </c>
      <c r="N207" s="488"/>
      <c r="O207" s="488"/>
      <c r="BE207" s="14"/>
      <c r="BF207" s="15"/>
      <c r="BG207" s="21"/>
      <c r="BH207" s="41"/>
      <c r="BI207" s="12"/>
      <c r="BJ207" s="12"/>
    </row>
    <row r="208" spans="1:62" s="3" customFormat="1" ht="20.399999999999999" x14ac:dyDescent="0.3">
      <c r="A208" s="69"/>
      <c r="B208" s="26" t="s">
        <v>1232</v>
      </c>
      <c r="C208" s="600" t="s">
        <v>1233</v>
      </c>
      <c r="D208" s="600"/>
      <c r="E208" s="600"/>
      <c r="F208" s="49" t="s">
        <v>67</v>
      </c>
      <c r="G208" s="324" t="s">
        <v>1140</v>
      </c>
      <c r="H208" s="293"/>
      <c r="I208" s="293">
        <f t="shared" si="56"/>
        <v>0</v>
      </c>
      <c r="J208" s="293">
        <v>0</v>
      </c>
      <c r="K208" s="293"/>
      <c r="L208" s="294">
        <f t="shared" si="57"/>
        <v>0</v>
      </c>
      <c r="M208" s="294">
        <v>0</v>
      </c>
      <c r="N208" s="488"/>
      <c r="O208" s="488"/>
      <c r="BE208" s="14"/>
      <c r="BF208" s="15"/>
      <c r="BG208" s="21"/>
      <c r="BH208" s="41"/>
      <c r="BI208" s="12"/>
      <c r="BJ208" s="12"/>
    </row>
    <row r="209" spans="1:62" s="3" customFormat="1" ht="20.399999999999999" x14ac:dyDescent="0.3">
      <c r="A209" s="69"/>
      <c r="B209" s="26" t="s">
        <v>1234</v>
      </c>
      <c r="C209" s="600" t="s">
        <v>1235</v>
      </c>
      <c r="D209" s="600"/>
      <c r="E209" s="600"/>
      <c r="F209" s="49" t="s">
        <v>46</v>
      </c>
      <c r="G209" s="324" t="s">
        <v>1236</v>
      </c>
      <c r="H209" s="293"/>
      <c r="I209" s="293">
        <f t="shared" si="56"/>
        <v>0</v>
      </c>
      <c r="J209" s="293">
        <v>0</v>
      </c>
      <c r="K209" s="293"/>
      <c r="L209" s="294">
        <f t="shared" si="57"/>
        <v>0</v>
      </c>
      <c r="M209" s="294">
        <v>0</v>
      </c>
      <c r="N209" s="488"/>
      <c r="O209" s="488"/>
      <c r="BE209" s="14"/>
      <c r="BF209" s="15"/>
      <c r="BG209" s="21"/>
      <c r="BH209" s="41"/>
      <c r="BI209" s="12"/>
      <c r="BJ209" s="12"/>
    </row>
    <row r="210" spans="1:62" s="3" customFormat="1" ht="20.399999999999999" x14ac:dyDescent="0.3">
      <c r="A210" s="69"/>
      <c r="B210" s="26" t="s">
        <v>835</v>
      </c>
      <c r="C210" s="600" t="s">
        <v>836</v>
      </c>
      <c r="D210" s="600"/>
      <c r="E210" s="600"/>
      <c r="F210" s="49" t="s">
        <v>72</v>
      </c>
      <c r="G210" s="324" t="s">
        <v>1141</v>
      </c>
      <c r="H210" s="293"/>
      <c r="I210" s="293">
        <f t="shared" si="56"/>
        <v>0</v>
      </c>
      <c r="J210" s="293">
        <v>0</v>
      </c>
      <c r="K210" s="293"/>
      <c r="L210" s="294">
        <f t="shared" si="57"/>
        <v>0</v>
      </c>
      <c r="M210" s="294">
        <v>0</v>
      </c>
      <c r="N210" s="488"/>
      <c r="O210" s="488"/>
      <c r="BE210" s="14"/>
      <c r="BF210" s="15"/>
      <c r="BG210" s="21"/>
      <c r="BH210" s="41"/>
      <c r="BI210" s="12"/>
      <c r="BJ210" s="12"/>
    </row>
    <row r="211" spans="1:62" s="3" customFormat="1" ht="20.399999999999999" x14ac:dyDescent="0.3">
      <c r="A211" s="69"/>
      <c r="B211" s="26" t="s">
        <v>1237</v>
      </c>
      <c r="C211" s="600" t="s">
        <v>1238</v>
      </c>
      <c r="D211" s="600"/>
      <c r="E211" s="600"/>
      <c r="F211" s="49" t="s">
        <v>67</v>
      </c>
      <c r="G211" s="324" t="s">
        <v>1220</v>
      </c>
      <c r="H211" s="293"/>
      <c r="I211" s="293">
        <f t="shared" si="56"/>
        <v>0</v>
      </c>
      <c r="J211" s="293">
        <v>0</v>
      </c>
      <c r="K211" s="293"/>
      <c r="L211" s="294">
        <f t="shared" si="57"/>
        <v>0</v>
      </c>
      <c r="M211" s="294">
        <v>0</v>
      </c>
      <c r="N211" s="488"/>
      <c r="O211" s="488"/>
      <c r="BE211" s="14"/>
      <c r="BF211" s="15"/>
      <c r="BG211" s="21"/>
      <c r="BH211" s="41"/>
      <c r="BI211" s="12"/>
      <c r="BJ211" s="12"/>
    </row>
    <row r="212" spans="1:62" s="3" customFormat="1" ht="20.399999999999999" x14ac:dyDescent="0.3">
      <c r="A212" s="69"/>
      <c r="B212" s="26" t="s">
        <v>1239</v>
      </c>
      <c r="C212" s="600" t="s">
        <v>1240</v>
      </c>
      <c r="D212" s="600"/>
      <c r="E212" s="600"/>
      <c r="F212" s="49" t="s">
        <v>38</v>
      </c>
      <c r="G212" s="324" t="s">
        <v>1241</v>
      </c>
      <c r="H212" s="293"/>
      <c r="I212" s="293">
        <f t="shared" si="56"/>
        <v>0</v>
      </c>
      <c r="J212" s="293">
        <v>0</v>
      </c>
      <c r="K212" s="293"/>
      <c r="L212" s="294">
        <f t="shared" si="57"/>
        <v>0</v>
      </c>
      <c r="M212" s="294">
        <v>0</v>
      </c>
      <c r="N212" s="488"/>
      <c r="O212" s="488"/>
      <c r="BE212" s="14"/>
      <c r="BF212" s="15"/>
      <c r="BG212" s="21"/>
      <c r="BH212" s="41"/>
      <c r="BI212" s="12"/>
      <c r="BJ212" s="12"/>
    </row>
    <row r="213" spans="1:62" s="3" customFormat="1" ht="20.399999999999999" x14ac:dyDescent="0.3">
      <c r="A213" s="69"/>
      <c r="B213" s="26" t="s">
        <v>1160</v>
      </c>
      <c r="C213" s="600" t="s">
        <v>1161</v>
      </c>
      <c r="D213" s="600"/>
      <c r="E213" s="600"/>
      <c r="F213" s="49" t="s">
        <v>67</v>
      </c>
      <c r="G213" s="324" t="s">
        <v>1242</v>
      </c>
      <c r="H213" s="293"/>
      <c r="I213" s="293">
        <f t="shared" si="56"/>
        <v>0</v>
      </c>
      <c r="J213" s="293">
        <v>0</v>
      </c>
      <c r="K213" s="293"/>
      <c r="L213" s="294">
        <f t="shared" si="57"/>
        <v>0</v>
      </c>
      <c r="M213" s="294">
        <v>0</v>
      </c>
      <c r="N213" s="488"/>
      <c r="O213" s="488"/>
      <c r="BE213" s="14"/>
      <c r="BF213" s="15"/>
      <c r="BG213" s="21"/>
      <c r="BH213" s="41"/>
      <c r="BI213" s="12"/>
      <c r="BJ213" s="12"/>
    </row>
    <row r="214" spans="1:62" s="3" customFormat="1" ht="20.399999999999999" x14ac:dyDescent="0.3">
      <c r="A214" s="69"/>
      <c r="B214" s="26" t="s">
        <v>1243</v>
      </c>
      <c r="C214" s="600" t="s">
        <v>1244</v>
      </c>
      <c r="D214" s="600"/>
      <c r="E214" s="600"/>
      <c r="F214" s="49" t="s">
        <v>67</v>
      </c>
      <c r="G214" s="324" t="s">
        <v>1140</v>
      </c>
      <c r="H214" s="293"/>
      <c r="I214" s="293">
        <f t="shared" si="56"/>
        <v>0</v>
      </c>
      <c r="J214" s="293">
        <v>0</v>
      </c>
      <c r="K214" s="293"/>
      <c r="L214" s="294">
        <f t="shared" si="57"/>
        <v>0</v>
      </c>
      <c r="M214" s="294">
        <v>0</v>
      </c>
      <c r="N214" s="488"/>
      <c r="O214" s="488"/>
      <c r="BE214" s="14"/>
      <c r="BF214" s="15"/>
      <c r="BG214" s="21"/>
      <c r="BH214" s="41"/>
      <c r="BI214" s="12"/>
      <c r="BJ214" s="12"/>
    </row>
    <row r="215" spans="1:62" s="3" customFormat="1" ht="20.399999999999999" x14ac:dyDescent="0.3">
      <c r="A215" s="69"/>
      <c r="B215" s="26" t="s">
        <v>1245</v>
      </c>
      <c r="C215" s="600" t="s">
        <v>1246</v>
      </c>
      <c r="D215" s="600"/>
      <c r="E215" s="600"/>
      <c r="F215" s="49" t="s">
        <v>67</v>
      </c>
      <c r="G215" s="324" t="s">
        <v>1247</v>
      </c>
      <c r="H215" s="293"/>
      <c r="I215" s="293">
        <f t="shared" si="56"/>
        <v>0</v>
      </c>
      <c r="J215" s="293">
        <v>0</v>
      </c>
      <c r="K215" s="293"/>
      <c r="L215" s="294">
        <f t="shared" si="57"/>
        <v>0</v>
      </c>
      <c r="M215" s="294">
        <v>0</v>
      </c>
      <c r="N215" s="488"/>
      <c r="O215" s="488"/>
      <c r="BE215" s="14"/>
      <c r="BF215" s="15"/>
      <c r="BG215" s="21"/>
      <c r="BH215" s="41"/>
      <c r="BI215" s="12"/>
      <c r="BJ215" s="12"/>
    </row>
    <row r="216" spans="1:62" s="3" customFormat="1" ht="20.399999999999999" x14ac:dyDescent="0.3">
      <c r="A216" s="69"/>
      <c r="B216" s="26" t="s">
        <v>1248</v>
      </c>
      <c r="C216" s="600" t="s">
        <v>1249</v>
      </c>
      <c r="D216" s="600"/>
      <c r="E216" s="600"/>
      <c r="F216" s="49" t="s">
        <v>67</v>
      </c>
      <c r="G216" s="324" t="s">
        <v>1250</v>
      </c>
      <c r="H216" s="293"/>
      <c r="I216" s="293">
        <f t="shared" si="56"/>
        <v>0</v>
      </c>
      <c r="J216" s="293">
        <v>0</v>
      </c>
      <c r="K216" s="293"/>
      <c r="L216" s="294">
        <f t="shared" si="57"/>
        <v>0</v>
      </c>
      <c r="M216" s="294">
        <v>0</v>
      </c>
      <c r="N216" s="488"/>
      <c r="O216" s="488"/>
      <c r="BE216" s="14"/>
      <c r="BF216" s="15"/>
      <c r="BG216" s="21"/>
      <c r="BH216" s="41"/>
      <c r="BI216" s="12"/>
      <c r="BJ216" s="12"/>
    </row>
    <row r="217" spans="1:62" s="3" customFormat="1" ht="20.399999999999999" x14ac:dyDescent="0.3">
      <c r="A217" s="69"/>
      <c r="B217" s="26" t="s">
        <v>1251</v>
      </c>
      <c r="C217" s="600" t="s">
        <v>1252</v>
      </c>
      <c r="D217" s="600"/>
      <c r="E217" s="600"/>
      <c r="F217" s="49" t="s">
        <v>67</v>
      </c>
      <c r="G217" s="324" t="s">
        <v>1253</v>
      </c>
      <c r="H217" s="293"/>
      <c r="I217" s="293">
        <f t="shared" si="56"/>
        <v>0</v>
      </c>
      <c r="J217" s="293">
        <v>0</v>
      </c>
      <c r="K217" s="293"/>
      <c r="L217" s="294">
        <f t="shared" si="57"/>
        <v>0</v>
      </c>
      <c r="M217" s="294">
        <v>0</v>
      </c>
      <c r="N217" s="488"/>
      <c r="O217" s="488"/>
      <c r="BE217" s="14"/>
      <c r="BF217" s="15"/>
      <c r="BG217" s="21"/>
      <c r="BH217" s="41"/>
      <c r="BI217" s="12"/>
      <c r="BJ217" s="12"/>
    </row>
    <row r="218" spans="1:62" s="3" customFormat="1" ht="20.399999999999999" x14ac:dyDescent="0.3">
      <c r="A218" s="69" t="s">
        <v>126</v>
      </c>
      <c r="B218" s="26" t="s">
        <v>145</v>
      </c>
      <c r="C218" s="600" t="s">
        <v>45</v>
      </c>
      <c r="D218" s="600"/>
      <c r="E218" s="600"/>
      <c r="F218" s="49" t="s">
        <v>46</v>
      </c>
      <c r="G218" s="324" t="s">
        <v>1228</v>
      </c>
      <c r="H218" s="293"/>
      <c r="I218" s="293">
        <f t="shared" si="56"/>
        <v>0</v>
      </c>
      <c r="J218" s="293">
        <v>0</v>
      </c>
      <c r="K218" s="293"/>
      <c r="L218" s="294">
        <f t="shared" si="57"/>
        <v>0</v>
      </c>
      <c r="M218" s="294">
        <v>0</v>
      </c>
      <c r="N218" s="488"/>
      <c r="O218" s="488"/>
      <c r="BE218" s="14"/>
      <c r="BF218" s="15"/>
      <c r="BG218" s="21"/>
      <c r="BH218" s="41"/>
      <c r="BI218" s="12"/>
      <c r="BJ218" s="12"/>
    </row>
    <row r="219" spans="1:62" s="3" customFormat="1" ht="20.25" customHeight="1" x14ac:dyDescent="0.3">
      <c r="A219" s="610" t="s">
        <v>1254</v>
      </c>
      <c r="B219" s="604"/>
      <c r="C219" s="604"/>
      <c r="D219" s="604"/>
      <c r="E219" s="604"/>
      <c r="F219" s="604"/>
      <c r="G219" s="604"/>
      <c r="H219" s="332"/>
      <c r="I219" s="352"/>
      <c r="J219" s="332"/>
      <c r="K219" s="332"/>
      <c r="L219" s="360"/>
      <c r="M219" s="332"/>
      <c r="N219" s="488"/>
      <c r="O219" s="488"/>
      <c r="BE219" s="14"/>
      <c r="BF219" s="15"/>
      <c r="BG219" s="21"/>
      <c r="BH219" s="41"/>
      <c r="BI219" s="12"/>
      <c r="BJ219" s="12"/>
    </row>
    <row r="220" spans="1:62" s="3" customFormat="1" ht="22.5" customHeight="1" x14ac:dyDescent="0.3">
      <c r="A220" s="68" t="s">
        <v>243</v>
      </c>
      <c r="B220" s="17" t="s">
        <v>1255</v>
      </c>
      <c r="C220" s="568" t="s">
        <v>1256</v>
      </c>
      <c r="D220" s="568"/>
      <c r="E220" s="568"/>
      <c r="F220" s="89" t="s">
        <v>1257</v>
      </c>
      <c r="G220" s="328">
        <v>0.4</v>
      </c>
      <c r="H220" s="293">
        <f t="shared" ref="H220" si="58">I220/G220</f>
        <v>125474.18</v>
      </c>
      <c r="I220" s="293">
        <f t="shared" si="56"/>
        <v>50189.67</v>
      </c>
      <c r="J220" s="293">
        <v>60227.6</v>
      </c>
      <c r="K220" s="293">
        <f t="shared" ref="K220" si="59">L220/G220</f>
        <v>29883.08</v>
      </c>
      <c r="L220" s="294">
        <f t="shared" si="57"/>
        <v>11953.23</v>
      </c>
      <c r="M220" s="294">
        <v>14343.88</v>
      </c>
      <c r="N220" s="488"/>
      <c r="O220" s="488"/>
      <c r="BE220" s="14"/>
      <c r="BF220" s="15"/>
      <c r="BG220" s="21"/>
      <c r="BH220" s="41"/>
      <c r="BI220" s="12"/>
      <c r="BJ220" s="12"/>
    </row>
    <row r="221" spans="1:62" s="3" customFormat="1" ht="20.399999999999999" x14ac:dyDescent="0.3">
      <c r="A221" s="69"/>
      <c r="B221" s="26" t="s">
        <v>1258</v>
      </c>
      <c r="C221" s="600" t="s">
        <v>1259</v>
      </c>
      <c r="D221" s="600"/>
      <c r="E221" s="600"/>
      <c r="F221" s="49" t="s">
        <v>67</v>
      </c>
      <c r="G221" s="324" t="s">
        <v>1260</v>
      </c>
      <c r="H221" s="293"/>
      <c r="I221" s="293">
        <f t="shared" si="56"/>
        <v>0</v>
      </c>
      <c r="J221" s="293">
        <v>0</v>
      </c>
      <c r="K221" s="293"/>
      <c r="L221" s="294">
        <f t="shared" si="57"/>
        <v>0</v>
      </c>
      <c r="M221" s="294">
        <v>0</v>
      </c>
      <c r="N221" s="488"/>
      <c r="O221" s="488"/>
      <c r="BE221" s="14"/>
      <c r="BF221" s="15"/>
      <c r="BG221" s="21"/>
      <c r="BH221" s="41"/>
      <c r="BI221" s="12"/>
      <c r="BJ221" s="12"/>
    </row>
    <row r="222" spans="1:62" s="3" customFormat="1" ht="20.399999999999999" x14ac:dyDescent="0.3">
      <c r="A222" s="69"/>
      <c r="B222" s="26" t="s">
        <v>1224</v>
      </c>
      <c r="C222" s="600" t="s">
        <v>1225</v>
      </c>
      <c r="D222" s="600"/>
      <c r="E222" s="600"/>
      <c r="F222" s="49" t="s">
        <v>67</v>
      </c>
      <c r="G222" s="324" t="s">
        <v>1261</v>
      </c>
      <c r="H222" s="293"/>
      <c r="I222" s="293">
        <f t="shared" si="56"/>
        <v>0</v>
      </c>
      <c r="J222" s="293">
        <v>0</v>
      </c>
      <c r="K222" s="293"/>
      <c r="L222" s="294">
        <f t="shared" si="57"/>
        <v>0</v>
      </c>
      <c r="M222" s="294">
        <v>0</v>
      </c>
      <c r="N222" s="488"/>
      <c r="O222" s="488"/>
      <c r="BE222" s="14"/>
      <c r="BF222" s="15"/>
      <c r="BG222" s="21"/>
      <c r="BH222" s="41"/>
      <c r="BI222" s="12"/>
      <c r="BJ222" s="12"/>
    </row>
    <row r="223" spans="1:62" s="3" customFormat="1" ht="20.399999999999999" hidden="1" x14ac:dyDescent="0.3">
      <c r="A223" s="106" t="s">
        <v>139</v>
      </c>
      <c r="B223" s="37" t="s">
        <v>76</v>
      </c>
      <c r="C223" s="599" t="s">
        <v>260</v>
      </c>
      <c r="D223" s="599"/>
      <c r="E223" s="599"/>
      <c r="F223" s="91" t="s">
        <v>46</v>
      </c>
      <c r="G223" s="321" t="s">
        <v>1262</v>
      </c>
      <c r="H223" s="293"/>
      <c r="I223" s="293">
        <f t="shared" si="56"/>
        <v>0</v>
      </c>
      <c r="J223" s="293">
        <v>0</v>
      </c>
      <c r="K223" s="293"/>
      <c r="L223" s="294">
        <f t="shared" si="57"/>
        <v>0</v>
      </c>
      <c r="M223" s="294">
        <v>0</v>
      </c>
      <c r="N223" s="488"/>
      <c r="O223" s="488"/>
      <c r="BE223" s="14"/>
      <c r="BF223" s="15"/>
      <c r="BG223" s="21"/>
      <c r="BH223" s="41"/>
      <c r="BI223" s="12"/>
      <c r="BJ223" s="12"/>
    </row>
    <row r="224" spans="1:62" s="3" customFormat="1" ht="20.399999999999999" hidden="1" x14ac:dyDescent="0.3">
      <c r="A224" s="106" t="s">
        <v>75</v>
      </c>
      <c r="B224" s="37" t="s">
        <v>1153</v>
      </c>
      <c r="C224" s="599" t="s">
        <v>83</v>
      </c>
      <c r="D224" s="599"/>
      <c r="E224" s="599"/>
      <c r="F224" s="91" t="s">
        <v>46</v>
      </c>
      <c r="G224" s="321" t="s">
        <v>33</v>
      </c>
      <c r="H224" s="293"/>
      <c r="I224" s="293">
        <f t="shared" si="56"/>
        <v>0</v>
      </c>
      <c r="J224" s="293">
        <v>0</v>
      </c>
      <c r="K224" s="293"/>
      <c r="L224" s="294">
        <f t="shared" si="57"/>
        <v>0</v>
      </c>
      <c r="M224" s="294">
        <v>0</v>
      </c>
      <c r="N224" s="488"/>
      <c r="O224" s="488"/>
      <c r="BE224" s="14"/>
      <c r="BF224" s="15"/>
      <c r="BG224" s="21"/>
      <c r="BH224" s="41"/>
      <c r="BI224" s="12"/>
      <c r="BJ224" s="12"/>
    </row>
    <row r="225" spans="1:62" s="3" customFormat="1" ht="20.399999999999999" x14ac:dyDescent="0.3">
      <c r="A225" s="69"/>
      <c r="B225" s="26" t="s">
        <v>1263</v>
      </c>
      <c r="C225" s="600" t="s">
        <v>1264</v>
      </c>
      <c r="D225" s="600"/>
      <c r="E225" s="600"/>
      <c r="F225" s="49" t="s">
        <v>67</v>
      </c>
      <c r="G225" s="324" t="s">
        <v>1265</v>
      </c>
      <c r="H225" s="293"/>
      <c r="I225" s="293">
        <f t="shared" si="56"/>
        <v>0</v>
      </c>
      <c r="J225" s="293">
        <v>0</v>
      </c>
      <c r="K225" s="293"/>
      <c r="L225" s="294">
        <f t="shared" si="57"/>
        <v>0</v>
      </c>
      <c r="M225" s="294">
        <v>0</v>
      </c>
      <c r="N225" s="488"/>
      <c r="O225" s="488"/>
      <c r="BE225" s="14"/>
      <c r="BF225" s="15"/>
      <c r="BG225" s="21"/>
      <c r="BH225" s="41"/>
      <c r="BI225" s="12"/>
      <c r="BJ225" s="12"/>
    </row>
    <row r="226" spans="1:62" s="3" customFormat="1" ht="20.399999999999999" x14ac:dyDescent="0.3">
      <c r="A226" s="69"/>
      <c r="B226" s="26" t="s">
        <v>1237</v>
      </c>
      <c r="C226" s="600" t="s">
        <v>1238</v>
      </c>
      <c r="D226" s="600"/>
      <c r="E226" s="600"/>
      <c r="F226" s="49" t="s">
        <v>67</v>
      </c>
      <c r="G226" s="324" t="s">
        <v>1266</v>
      </c>
      <c r="H226" s="293"/>
      <c r="I226" s="293">
        <f t="shared" si="56"/>
        <v>0</v>
      </c>
      <c r="J226" s="293">
        <v>0</v>
      </c>
      <c r="K226" s="293"/>
      <c r="L226" s="294">
        <f t="shared" si="57"/>
        <v>0</v>
      </c>
      <c r="M226" s="294">
        <v>0</v>
      </c>
      <c r="N226" s="488"/>
      <c r="O226" s="488"/>
      <c r="BE226" s="14"/>
      <c r="BF226" s="15"/>
      <c r="BG226" s="21"/>
      <c r="BH226" s="41"/>
      <c r="BI226" s="12"/>
      <c r="BJ226" s="12"/>
    </row>
    <row r="227" spans="1:62" s="3" customFormat="1" ht="20.399999999999999" hidden="1" x14ac:dyDescent="0.3">
      <c r="A227" s="106" t="s">
        <v>139</v>
      </c>
      <c r="B227" s="37" t="s">
        <v>1106</v>
      </c>
      <c r="C227" s="599" t="s">
        <v>1107</v>
      </c>
      <c r="D227" s="599"/>
      <c r="E227" s="599"/>
      <c r="F227" s="91" t="s">
        <v>138</v>
      </c>
      <c r="G227" s="321" t="s">
        <v>1267</v>
      </c>
      <c r="H227" s="293"/>
      <c r="I227" s="293">
        <f t="shared" si="56"/>
        <v>0</v>
      </c>
      <c r="J227" s="293">
        <v>0</v>
      </c>
      <c r="K227" s="293"/>
      <c r="L227" s="294">
        <f t="shared" si="57"/>
        <v>0</v>
      </c>
      <c r="M227" s="294">
        <v>0</v>
      </c>
      <c r="N227" s="488"/>
      <c r="O227" s="488"/>
      <c r="BE227" s="14"/>
      <c r="BF227" s="15"/>
      <c r="BG227" s="21"/>
      <c r="BH227" s="41"/>
      <c r="BI227" s="12"/>
      <c r="BJ227" s="12"/>
    </row>
    <row r="228" spans="1:62" s="3" customFormat="1" ht="20.399999999999999" x14ac:dyDescent="0.3">
      <c r="A228" s="69" t="s">
        <v>126</v>
      </c>
      <c r="B228" s="26" t="s">
        <v>1268</v>
      </c>
      <c r="C228" s="600" t="s">
        <v>1269</v>
      </c>
      <c r="D228" s="600"/>
      <c r="E228" s="600"/>
      <c r="F228" s="49" t="s">
        <v>138</v>
      </c>
      <c r="G228" s="324" t="s">
        <v>1270</v>
      </c>
      <c r="H228" s="293"/>
      <c r="I228" s="293">
        <f t="shared" si="56"/>
        <v>0</v>
      </c>
      <c r="J228" s="293">
        <v>0</v>
      </c>
      <c r="K228" s="293"/>
      <c r="L228" s="294">
        <f t="shared" si="57"/>
        <v>0</v>
      </c>
      <c r="M228" s="294">
        <v>0</v>
      </c>
      <c r="N228" s="488"/>
      <c r="O228" s="488"/>
      <c r="BE228" s="14"/>
      <c r="BF228" s="15"/>
      <c r="BG228" s="21"/>
      <c r="BH228" s="41"/>
      <c r="BI228" s="12"/>
      <c r="BJ228" s="12"/>
    </row>
    <row r="229" spans="1:62" s="3" customFormat="1" ht="20.399999999999999" x14ac:dyDescent="0.3">
      <c r="A229" s="69" t="s">
        <v>126</v>
      </c>
      <c r="B229" s="26" t="s">
        <v>1271</v>
      </c>
      <c r="C229" s="600" t="s">
        <v>1272</v>
      </c>
      <c r="D229" s="600"/>
      <c r="E229" s="600"/>
      <c r="F229" s="49" t="s">
        <v>138</v>
      </c>
      <c r="G229" s="324" t="s">
        <v>1273</v>
      </c>
      <c r="H229" s="293"/>
      <c r="I229" s="293">
        <f t="shared" si="56"/>
        <v>0</v>
      </c>
      <c r="J229" s="293">
        <v>0</v>
      </c>
      <c r="K229" s="293"/>
      <c r="L229" s="294">
        <f t="shared" si="57"/>
        <v>0</v>
      </c>
      <c r="M229" s="294">
        <v>0</v>
      </c>
      <c r="N229" s="488"/>
      <c r="O229" s="488"/>
      <c r="BE229" s="14"/>
      <c r="BF229" s="15"/>
      <c r="BG229" s="21"/>
      <c r="BH229" s="41"/>
      <c r="BI229" s="12"/>
      <c r="BJ229" s="12"/>
    </row>
    <row r="230" spans="1:62" s="3" customFormat="1" ht="15" customHeight="1" x14ac:dyDescent="0.3">
      <c r="A230" s="610" t="s">
        <v>1274</v>
      </c>
      <c r="B230" s="604"/>
      <c r="C230" s="604"/>
      <c r="D230" s="604"/>
      <c r="E230" s="604"/>
      <c r="F230" s="604"/>
      <c r="G230" s="604"/>
      <c r="H230" s="332"/>
      <c r="I230" s="352"/>
      <c r="J230" s="332"/>
      <c r="K230" s="332"/>
      <c r="L230" s="360"/>
      <c r="M230" s="332"/>
      <c r="N230" s="488"/>
      <c r="O230" s="488"/>
      <c r="BE230" s="14"/>
      <c r="BF230" s="15"/>
      <c r="BG230" s="21"/>
      <c r="BH230" s="41"/>
      <c r="BI230" s="12"/>
      <c r="BJ230" s="12"/>
    </row>
    <row r="231" spans="1:62" s="3" customFormat="1" ht="14.4" x14ac:dyDescent="0.3">
      <c r="A231" s="68" t="s">
        <v>527</v>
      </c>
      <c r="B231" s="17" t="s">
        <v>1275</v>
      </c>
      <c r="C231" s="568" t="s">
        <v>1276</v>
      </c>
      <c r="D231" s="568"/>
      <c r="E231" s="568"/>
      <c r="F231" s="89" t="s">
        <v>138</v>
      </c>
      <c r="G231" s="325">
        <v>0.28000000000000003</v>
      </c>
      <c r="H231" s="293">
        <f t="shared" ref="H231" si="60">I231/G231</f>
        <v>147153.29</v>
      </c>
      <c r="I231" s="293">
        <f t="shared" si="56"/>
        <v>41202.92</v>
      </c>
      <c r="J231" s="293">
        <v>49443.5</v>
      </c>
      <c r="K231" s="293">
        <f t="shared" ref="K231" si="61">L231/G231</f>
        <v>308984.82</v>
      </c>
      <c r="L231" s="294">
        <f t="shared" si="57"/>
        <v>86515.75</v>
      </c>
      <c r="M231" s="294">
        <v>103818.9</v>
      </c>
      <c r="N231" s="488"/>
      <c r="O231" s="488"/>
      <c r="BE231" s="14"/>
      <c r="BF231" s="15"/>
      <c r="BG231" s="21"/>
      <c r="BH231" s="41"/>
      <c r="BI231" s="12"/>
      <c r="BJ231" s="12"/>
    </row>
    <row r="232" spans="1:62" s="3" customFormat="1" ht="20.399999999999999" hidden="1" x14ac:dyDescent="0.3">
      <c r="A232" s="106" t="s">
        <v>75</v>
      </c>
      <c r="B232" s="37" t="s">
        <v>1153</v>
      </c>
      <c r="C232" s="599" t="s">
        <v>1154</v>
      </c>
      <c r="D232" s="599"/>
      <c r="E232" s="599"/>
      <c r="F232" s="91" t="s">
        <v>46</v>
      </c>
      <c r="G232" s="321" t="s">
        <v>33</v>
      </c>
      <c r="H232" s="293"/>
      <c r="I232" s="293">
        <f t="shared" si="56"/>
        <v>0</v>
      </c>
      <c r="J232" s="293">
        <v>0</v>
      </c>
      <c r="K232" s="293"/>
      <c r="L232" s="294">
        <f t="shared" si="57"/>
        <v>0</v>
      </c>
      <c r="M232" s="294">
        <v>0</v>
      </c>
      <c r="N232" s="488"/>
      <c r="O232" s="488"/>
      <c r="BE232" s="14"/>
      <c r="BF232" s="15"/>
      <c r="BG232" s="21"/>
      <c r="BH232" s="41"/>
      <c r="BI232" s="12"/>
      <c r="BJ232" s="12"/>
    </row>
    <row r="233" spans="1:62" s="3" customFormat="1" ht="20.399999999999999" x14ac:dyDescent="0.3">
      <c r="A233" s="69"/>
      <c r="B233" s="26" t="s">
        <v>1277</v>
      </c>
      <c r="C233" s="600" t="s">
        <v>1278</v>
      </c>
      <c r="D233" s="600"/>
      <c r="E233" s="600"/>
      <c r="F233" s="49" t="s">
        <v>72</v>
      </c>
      <c r="G233" s="324" t="s">
        <v>1279</v>
      </c>
      <c r="H233" s="293"/>
      <c r="I233" s="293">
        <f t="shared" si="56"/>
        <v>0</v>
      </c>
      <c r="J233" s="293">
        <v>0</v>
      </c>
      <c r="K233" s="293"/>
      <c r="L233" s="294">
        <f t="shared" si="57"/>
        <v>0</v>
      </c>
      <c r="M233" s="294">
        <v>0</v>
      </c>
      <c r="N233" s="488"/>
      <c r="O233" s="488"/>
      <c r="BE233" s="14"/>
      <c r="BF233" s="15"/>
      <c r="BG233" s="21"/>
      <c r="BH233" s="41"/>
      <c r="BI233" s="12"/>
      <c r="BJ233" s="12"/>
    </row>
    <row r="234" spans="1:62" s="3" customFormat="1" ht="20.399999999999999" x14ac:dyDescent="0.3">
      <c r="A234" s="69"/>
      <c r="B234" s="26" t="s">
        <v>1280</v>
      </c>
      <c r="C234" s="600" t="s">
        <v>1281</v>
      </c>
      <c r="D234" s="600"/>
      <c r="E234" s="600"/>
      <c r="F234" s="49" t="s">
        <v>67</v>
      </c>
      <c r="G234" s="324" t="s">
        <v>1282</v>
      </c>
      <c r="H234" s="293"/>
      <c r="I234" s="293">
        <f t="shared" si="56"/>
        <v>0</v>
      </c>
      <c r="J234" s="293">
        <v>0</v>
      </c>
      <c r="K234" s="293"/>
      <c r="L234" s="294">
        <f t="shared" si="57"/>
        <v>0</v>
      </c>
      <c r="M234" s="294">
        <v>0</v>
      </c>
      <c r="N234" s="488"/>
      <c r="O234" s="488"/>
      <c r="BE234" s="14"/>
      <c r="BF234" s="15"/>
      <c r="BG234" s="21"/>
      <c r="BH234" s="41"/>
      <c r="BI234" s="12"/>
      <c r="BJ234" s="12"/>
    </row>
    <row r="235" spans="1:62" s="3" customFormat="1" ht="20.399999999999999" x14ac:dyDescent="0.3">
      <c r="A235" s="69"/>
      <c r="B235" s="26" t="s">
        <v>411</v>
      </c>
      <c r="C235" s="600" t="s">
        <v>412</v>
      </c>
      <c r="D235" s="600"/>
      <c r="E235" s="600"/>
      <c r="F235" s="49" t="s">
        <v>67</v>
      </c>
      <c r="G235" s="324" t="s">
        <v>1283</v>
      </c>
      <c r="H235" s="293"/>
      <c r="I235" s="293">
        <f t="shared" si="56"/>
        <v>0</v>
      </c>
      <c r="J235" s="293">
        <v>0</v>
      </c>
      <c r="K235" s="293"/>
      <c r="L235" s="294">
        <f t="shared" si="57"/>
        <v>0</v>
      </c>
      <c r="M235" s="294">
        <v>0</v>
      </c>
      <c r="N235" s="488"/>
      <c r="O235" s="488"/>
      <c r="BE235" s="14"/>
      <c r="BF235" s="15"/>
      <c r="BG235" s="21"/>
      <c r="BH235" s="41"/>
      <c r="BI235" s="12"/>
      <c r="BJ235" s="12"/>
    </row>
    <row r="236" spans="1:62" s="3" customFormat="1" ht="20.399999999999999" x14ac:dyDescent="0.3">
      <c r="A236" s="69"/>
      <c r="B236" s="26" t="s">
        <v>1284</v>
      </c>
      <c r="C236" s="600" t="s">
        <v>1285</v>
      </c>
      <c r="D236" s="600"/>
      <c r="E236" s="600"/>
      <c r="F236" s="49" t="s">
        <v>67</v>
      </c>
      <c r="G236" s="324" t="s">
        <v>1286</v>
      </c>
      <c r="H236" s="293"/>
      <c r="I236" s="293">
        <f t="shared" si="56"/>
        <v>0</v>
      </c>
      <c r="J236" s="293">
        <v>0</v>
      </c>
      <c r="K236" s="293"/>
      <c r="L236" s="294">
        <f t="shared" si="57"/>
        <v>0</v>
      </c>
      <c r="M236" s="294">
        <v>0</v>
      </c>
      <c r="N236" s="488"/>
      <c r="O236" s="488"/>
      <c r="BE236" s="14"/>
      <c r="BF236" s="15"/>
      <c r="BG236" s="21"/>
      <c r="BH236" s="41"/>
      <c r="BI236" s="12"/>
      <c r="BJ236" s="12"/>
    </row>
    <row r="237" spans="1:62" s="3" customFormat="1" ht="20.399999999999999" x14ac:dyDescent="0.3">
      <c r="A237" s="69" t="s">
        <v>126</v>
      </c>
      <c r="B237" s="26" t="s">
        <v>1287</v>
      </c>
      <c r="C237" s="600" t="s">
        <v>1288</v>
      </c>
      <c r="D237" s="600"/>
      <c r="E237" s="600"/>
      <c r="F237" s="49" t="s">
        <v>38</v>
      </c>
      <c r="G237" s="324" t="s">
        <v>1289</v>
      </c>
      <c r="H237" s="293"/>
      <c r="I237" s="293">
        <f t="shared" si="56"/>
        <v>0</v>
      </c>
      <c r="J237" s="293">
        <v>0</v>
      </c>
      <c r="K237" s="293"/>
      <c r="L237" s="294">
        <f t="shared" si="57"/>
        <v>0</v>
      </c>
      <c r="M237" s="294">
        <v>0</v>
      </c>
      <c r="N237" s="488"/>
      <c r="O237" s="488"/>
      <c r="BE237" s="14"/>
      <c r="BF237" s="15"/>
      <c r="BG237" s="21"/>
      <c r="BH237" s="41"/>
      <c r="BI237" s="12"/>
      <c r="BJ237" s="12"/>
    </row>
    <row r="238" spans="1:62" s="3" customFormat="1" ht="15" customHeight="1" x14ac:dyDescent="0.3">
      <c r="A238" s="610" t="s">
        <v>1290</v>
      </c>
      <c r="B238" s="604"/>
      <c r="C238" s="604"/>
      <c r="D238" s="604"/>
      <c r="E238" s="604"/>
      <c r="F238" s="604"/>
      <c r="G238" s="604"/>
      <c r="H238" s="332"/>
      <c r="I238" s="352"/>
      <c r="J238" s="332"/>
      <c r="K238" s="332"/>
      <c r="L238" s="360"/>
      <c r="M238" s="332"/>
      <c r="N238" s="488"/>
      <c r="O238" s="488"/>
      <c r="BE238" s="14"/>
      <c r="BF238" s="15"/>
      <c r="BG238" s="21"/>
      <c r="BH238" s="41"/>
      <c r="BI238" s="12"/>
      <c r="BJ238" s="12"/>
    </row>
    <row r="239" spans="1:62" s="3" customFormat="1" ht="14.4" x14ac:dyDescent="0.3">
      <c r="A239" s="68" t="s">
        <v>529</v>
      </c>
      <c r="B239" s="17" t="s">
        <v>1291</v>
      </c>
      <c r="C239" s="568" t="s">
        <v>1292</v>
      </c>
      <c r="D239" s="568"/>
      <c r="E239" s="568"/>
      <c r="F239" s="89" t="s">
        <v>30</v>
      </c>
      <c r="G239" s="328">
        <v>0.1</v>
      </c>
      <c r="H239" s="293">
        <f t="shared" ref="H239" si="62">I239/G239</f>
        <v>216980</v>
      </c>
      <c r="I239" s="293">
        <f t="shared" si="56"/>
        <v>21698</v>
      </c>
      <c r="J239" s="293">
        <v>26037.599999999999</v>
      </c>
      <c r="K239" s="293">
        <f t="shared" ref="K239" si="63">L239/G239</f>
        <v>523604.2</v>
      </c>
      <c r="L239" s="294">
        <f t="shared" si="57"/>
        <v>52360.42</v>
      </c>
      <c r="M239" s="294">
        <v>62832.5</v>
      </c>
      <c r="N239" s="488"/>
      <c r="O239" s="488"/>
      <c r="BE239" s="14"/>
      <c r="BF239" s="15"/>
      <c r="BG239" s="21"/>
      <c r="BH239" s="41"/>
      <c r="BI239" s="12"/>
      <c r="BJ239" s="12"/>
    </row>
    <row r="240" spans="1:62" s="3" customFormat="1" ht="20.399999999999999" x14ac:dyDescent="0.3">
      <c r="A240" s="69"/>
      <c r="B240" s="26" t="s">
        <v>1293</v>
      </c>
      <c r="C240" s="600" t="s">
        <v>1294</v>
      </c>
      <c r="D240" s="600"/>
      <c r="E240" s="600"/>
      <c r="F240" s="49" t="s">
        <v>67</v>
      </c>
      <c r="G240" s="324" t="s">
        <v>1295</v>
      </c>
      <c r="H240" s="293"/>
      <c r="I240" s="293">
        <f t="shared" si="56"/>
        <v>0</v>
      </c>
      <c r="J240" s="293">
        <v>0</v>
      </c>
      <c r="K240" s="293"/>
      <c r="L240" s="294">
        <f t="shared" si="57"/>
        <v>0</v>
      </c>
      <c r="M240" s="294">
        <v>0</v>
      </c>
      <c r="N240" s="488"/>
      <c r="O240" s="488"/>
      <c r="BE240" s="14"/>
      <c r="BF240" s="15"/>
      <c r="BG240" s="21"/>
      <c r="BH240" s="41"/>
      <c r="BI240" s="12"/>
      <c r="BJ240" s="12"/>
    </row>
    <row r="241" spans="1:65" s="3" customFormat="1" ht="20.399999999999999" x14ac:dyDescent="0.3">
      <c r="A241" s="69"/>
      <c r="B241" s="26" t="s">
        <v>1158</v>
      </c>
      <c r="C241" s="600" t="s">
        <v>1159</v>
      </c>
      <c r="D241" s="600"/>
      <c r="E241" s="600"/>
      <c r="F241" s="49" t="s">
        <v>38</v>
      </c>
      <c r="G241" s="324" t="s">
        <v>1296</v>
      </c>
      <c r="H241" s="293"/>
      <c r="I241" s="293">
        <f t="shared" si="56"/>
        <v>0</v>
      </c>
      <c r="J241" s="293">
        <v>0</v>
      </c>
      <c r="K241" s="293"/>
      <c r="L241" s="294">
        <f t="shared" si="57"/>
        <v>0</v>
      </c>
      <c r="M241" s="294">
        <v>0</v>
      </c>
      <c r="N241" s="488"/>
      <c r="O241" s="488"/>
      <c r="BE241" s="14"/>
      <c r="BF241" s="15"/>
      <c r="BG241" s="21"/>
      <c r="BH241" s="41"/>
      <c r="BI241" s="12"/>
      <c r="BJ241" s="12"/>
    </row>
    <row r="242" spans="1:65" s="3" customFormat="1" ht="20.399999999999999" x14ac:dyDescent="0.3">
      <c r="A242" s="69"/>
      <c r="B242" s="26" t="s">
        <v>31</v>
      </c>
      <c r="C242" s="600" t="s">
        <v>32</v>
      </c>
      <c r="D242" s="600"/>
      <c r="E242" s="600"/>
      <c r="F242" s="49" t="s">
        <v>25</v>
      </c>
      <c r="G242" s="324" t="s">
        <v>1296</v>
      </c>
      <c r="H242" s="293"/>
      <c r="I242" s="293">
        <f t="shared" si="56"/>
        <v>0</v>
      </c>
      <c r="J242" s="293">
        <v>0</v>
      </c>
      <c r="K242" s="293"/>
      <c r="L242" s="294">
        <f t="shared" si="57"/>
        <v>0</v>
      </c>
      <c r="M242" s="294">
        <v>0</v>
      </c>
      <c r="N242" s="488"/>
      <c r="O242" s="488"/>
      <c r="BE242" s="14"/>
      <c r="BF242" s="15"/>
      <c r="BG242" s="21"/>
      <c r="BH242" s="41"/>
      <c r="BI242" s="12"/>
      <c r="BJ242" s="12"/>
    </row>
    <row r="243" spans="1:65" s="287" customFormat="1" ht="20.25" customHeight="1" x14ac:dyDescent="0.3">
      <c r="A243" s="578" t="s">
        <v>57</v>
      </c>
      <c r="B243" s="579"/>
      <c r="C243" s="579"/>
      <c r="D243" s="579"/>
      <c r="E243" s="579"/>
      <c r="F243" s="579"/>
      <c r="G243" s="579"/>
      <c r="H243" s="340"/>
      <c r="I243" s="296">
        <f>SUM(I14:I242)</f>
        <v>29338531.940000001</v>
      </c>
      <c r="J243" s="297">
        <f>SUM(J14:J242)</f>
        <v>35206238.310000002</v>
      </c>
      <c r="K243" s="296"/>
      <c r="L243" s="298">
        <f>SUM(L14:L242)</f>
        <v>94620590.620000005</v>
      </c>
      <c r="M243" s="487">
        <f>SUM(M14:M242)</f>
        <v>113544708.76000001</v>
      </c>
      <c r="N243" s="489"/>
      <c r="O243" s="489"/>
    </row>
    <row r="244" spans="1:65" s="289" customFormat="1" ht="20.25" customHeight="1" thickBot="1" x14ac:dyDescent="0.35">
      <c r="A244" s="571" t="s">
        <v>5737</v>
      </c>
      <c r="B244" s="572"/>
      <c r="C244" s="572"/>
      <c r="D244" s="572"/>
      <c r="E244" s="572"/>
      <c r="F244" s="572"/>
      <c r="G244" s="572"/>
      <c r="H244" s="288"/>
      <c r="I244" s="581">
        <f>I243+L243</f>
        <v>123959122.56</v>
      </c>
      <c r="J244" s="582"/>
      <c r="K244" s="582"/>
      <c r="L244" s="582"/>
      <c r="M244" s="583"/>
      <c r="O244" s="503">
        <f>SUM(O14:O243)</f>
        <v>122493354.97</v>
      </c>
    </row>
    <row r="245" spans="1:65" s="289" customFormat="1" ht="20.25" customHeight="1" thickBot="1" x14ac:dyDescent="0.35">
      <c r="A245" s="571" t="s">
        <v>5738</v>
      </c>
      <c r="B245" s="572"/>
      <c r="C245" s="572"/>
      <c r="D245" s="572"/>
      <c r="E245" s="572"/>
      <c r="F245" s="572"/>
      <c r="G245" s="572"/>
      <c r="H245" s="288"/>
      <c r="I245" s="573">
        <f>J243+M243</f>
        <v>148750947.06999999</v>
      </c>
      <c r="J245" s="574"/>
      <c r="K245" s="574"/>
      <c r="L245" s="574"/>
      <c r="M245" s="575"/>
    </row>
    <row r="246" spans="1:65" s="10" customFormat="1" ht="12.75" customHeight="1" x14ac:dyDescent="0.3">
      <c r="A246" s="605"/>
      <c r="B246" s="605"/>
      <c r="C246" s="605"/>
      <c r="D246" s="605"/>
      <c r="E246" s="605"/>
      <c r="F246" s="605"/>
      <c r="G246" s="605"/>
      <c r="H246" s="606"/>
      <c r="I246" s="606"/>
      <c r="J246" s="606"/>
      <c r="K246" s="606"/>
      <c r="L246" s="606"/>
      <c r="M246" s="606"/>
      <c r="N246" s="32"/>
      <c r="O246" s="32"/>
      <c r="P246" s="119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</row>
    <row r="247" spans="1:65" s="10" customFormat="1" ht="12.75" customHeight="1" x14ac:dyDescent="0.2">
      <c r="A247" s="607"/>
      <c r="B247" s="607"/>
      <c r="C247" s="607"/>
      <c r="D247" s="607"/>
      <c r="E247" s="607"/>
      <c r="F247" s="607"/>
      <c r="G247" s="607"/>
      <c r="H247" s="608"/>
      <c r="I247" s="608"/>
      <c r="J247" s="608"/>
      <c r="K247" s="608"/>
      <c r="L247" s="608"/>
      <c r="M247" s="608"/>
      <c r="N247" s="33"/>
      <c r="O247" s="33"/>
      <c r="P247" s="120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</row>
    <row r="248" spans="1:65" s="10" customFormat="1" ht="13.5" customHeight="1" x14ac:dyDescent="0.3">
      <c r="A248" s="8"/>
      <c r="B248" s="8"/>
      <c r="C248" s="8"/>
      <c r="D248" s="8"/>
      <c r="E248" s="8"/>
      <c r="F248" s="358"/>
      <c r="G248" s="358"/>
      <c r="H248" s="339"/>
      <c r="I248" s="339"/>
      <c r="J248" s="339"/>
      <c r="K248" s="339"/>
      <c r="L248" s="339"/>
      <c r="M248" s="339"/>
      <c r="N248" s="3"/>
      <c r="O248" s="3"/>
      <c r="P248" s="3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</row>
    <row r="249" spans="1:65" s="10" customFormat="1" ht="12.75" customHeight="1" x14ac:dyDescent="0.3">
      <c r="A249" s="605"/>
      <c r="B249" s="605"/>
      <c r="C249" s="605"/>
      <c r="D249" s="605"/>
      <c r="E249" s="605"/>
      <c r="F249" s="605"/>
      <c r="G249" s="605"/>
      <c r="H249" s="606"/>
      <c r="I249" s="606"/>
      <c r="J249" s="606"/>
      <c r="K249" s="606"/>
      <c r="L249" s="606"/>
      <c r="M249" s="606"/>
      <c r="N249" s="32"/>
      <c r="O249" s="32"/>
      <c r="P249" s="3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</row>
    <row r="250" spans="1:65" s="10" customFormat="1" ht="12.75" customHeight="1" x14ac:dyDescent="0.2">
      <c r="A250" s="607"/>
      <c r="B250" s="607"/>
      <c r="C250" s="607"/>
      <c r="D250" s="607"/>
      <c r="E250" s="607"/>
      <c r="F250" s="607"/>
      <c r="G250" s="607"/>
      <c r="H250" s="608"/>
      <c r="I250" s="608"/>
      <c r="J250" s="608"/>
      <c r="K250" s="608"/>
      <c r="L250" s="608"/>
      <c r="M250" s="608"/>
      <c r="N250" s="33"/>
      <c r="O250" s="33"/>
      <c r="P250" s="33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</row>
    <row r="251" spans="1:65" s="10" customFormat="1" ht="13.5" customHeight="1" x14ac:dyDescent="0.3">
      <c r="A251" s="8"/>
      <c r="B251" s="8"/>
      <c r="C251" s="8"/>
      <c r="D251" s="8"/>
      <c r="E251" s="8"/>
      <c r="F251" s="358"/>
      <c r="G251" s="358"/>
      <c r="H251" s="339"/>
      <c r="I251" s="339"/>
      <c r="J251" s="339"/>
      <c r="K251" s="339"/>
      <c r="L251" s="339"/>
      <c r="M251" s="339"/>
      <c r="N251" s="3"/>
      <c r="O251" s="3"/>
      <c r="P251" s="3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</row>
    <row r="252" spans="1:65" s="3" customFormat="1" ht="14.4" x14ac:dyDescent="0.3">
      <c r="A252" s="4"/>
      <c r="B252" s="4"/>
      <c r="C252" s="4"/>
      <c r="D252" s="4"/>
      <c r="E252" s="4"/>
      <c r="F252" s="90"/>
      <c r="G252" s="90"/>
      <c r="H252" s="290"/>
      <c r="I252" s="290"/>
      <c r="J252" s="327"/>
      <c r="K252" s="327"/>
      <c r="L252" s="327"/>
      <c r="M252" s="290"/>
    </row>
  </sheetData>
  <autoFilter ref="A10:M245" xr:uid="{00000000-0001-0000-0C00-000000000000}">
    <filterColumn colId="0">
      <filters blank="1">
        <filter val="- устройство призмы тупикового упора (щебень М800, фракция 20-40 мм)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4"/>
        <filter val="5"/>
        <filter val="6"/>
        <filter val="7"/>
        <filter val="8"/>
        <filter val="9"/>
        <filter val="балластировка пути и стрелочных переводов"/>
        <filter val="балластировка пути и стрелочных переводов в охранной зоне действующей контактной сети, в условиях движения по соседнему пути"/>
        <filter val="В охранной зоне действующей контактной сети, в условиях движения по соседнему пути"/>
        <filter val="ВСЕГО ,без НДС"/>
        <filter val="ВСЕГО по смете"/>
        <filter val="ВСЕГО, с НДС"/>
        <filter val="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"/>
        <filter val="Выправка стрелочного перевода обыкновенного на железобетонных брусьях, балласт щебеночный, марки 1/9"/>
        <filter val="Выправочно-отделочные работы и окончательная выправка пути на железобетонных шпалах, балласт щебеночный"/>
        <filter val="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"/>
        <filter val="Д"/>
        <filter val="дополнительно балластировка стрелочных переводов"/>
        <filter val="дополнительно балластировка стрелочных переводов в охранной зоне действующей контактной сети, в условиях движения по соседнему пути"/>
        <filter val="Засыпка междупутий щебнем"/>
        <filter val="Исключить материалы (использовать ранее демонтированные стрелочные переводы 7 комплектов)"/>
        <filter val="Исключить материалы (использовать ранее демонтированные стрелочные переводы 8 комплектов)"/>
        <filter val="Исключить материалы (использовать ранее демонтированные)"/>
        <filter val="Новые стрелочные переводы"/>
        <filter val="Передвижка пути до 2 м, балласт щебеночный"/>
        <filter val="Раздел 1. Работы по устройству верхнего строения пути"/>
        <filter val="Раздел 2. Работы по балластировке пути и стрелочных переводов"/>
        <filter val="Раздел 3. Работы по выправке пути и стрелочных переводов"/>
        <filter val="Раздел 4. Прочие работы"/>
        <filter val="Рельсы Р65 на закрестовинных блоках новые - учтено в ФЕР28-01-017-03"/>
        <filter val="Транспорт РШР от звеносборочной базы до стройплощадки согласно Транспортной схемы - 220 км"/>
        <filter val="Укладка перекрестного съезда на ЖББ при типе рельсов Р65, марка пересечения 2/9, проект 2999.00.000 с устройством разделительного слоя из геотекстиля"/>
        <filter val="Укладка пути звеньями рельсошпальной решетки длиной 25 м, шпалы железобетонные (эпюра 1840 шт/км, скрепление АРС-4)"/>
        <filter val="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"/>
        <filter val="Укладка пути звеньями рельсошпальной решетки длиной 25 м, шпалы железобетонные (эпюра 2000 шт/км, скрепление АРС-4)"/>
        <filter val="Укладка пути звеньями рельсошпальной решетки длиной 25 м, шпалы железобетонные (эпюра 2000 шт/км, скрепление АРС-4) с укладкой разделительного слоя"/>
        <filter val="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"/>
        <filter val="Укладка стрелочных переводов на железобетонных брусьях блоками кранами на железнодорожном ходу: 1/9 проект 2769.00.000"/>
        <filter val="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"/>
        <filter val="Установка знаков путевых"/>
        <filter val="Установка пикетных столбиков + Установка предельных столбиков"/>
        <filter val="Установка стыков изолирующих"/>
        <filter val="Устройство путевого упора"/>
      </filters>
    </filterColumn>
    <filterColumn colId="2" showButton="0"/>
    <filterColumn colId="3" showButton="0"/>
  </autoFilter>
  <mergeCells count="248">
    <mergeCell ref="I244:M244"/>
    <mergeCell ref="A245:G245"/>
    <mergeCell ref="I245:M245"/>
    <mergeCell ref="C14:E14"/>
    <mergeCell ref="A13:G13"/>
    <mergeCell ref="A12:G12"/>
    <mergeCell ref="A6:M6"/>
    <mergeCell ref="C7:G7"/>
    <mergeCell ref="A2:M2"/>
    <mergeCell ref="A3:M3"/>
    <mergeCell ref="A5:M5"/>
    <mergeCell ref="C20:E20"/>
    <mergeCell ref="C21:E21"/>
    <mergeCell ref="C24:E24"/>
    <mergeCell ref="A23:G23"/>
    <mergeCell ref="A22:G22"/>
    <mergeCell ref="C15:E15"/>
    <mergeCell ref="C19:E19"/>
    <mergeCell ref="A18:G18"/>
    <mergeCell ref="A17:G17"/>
    <mergeCell ref="A16:G16"/>
    <mergeCell ref="A35:G35"/>
    <mergeCell ref="C31:E31"/>
    <mergeCell ref="C32:E32"/>
    <mergeCell ref="C33:E33"/>
    <mergeCell ref="A34:G34"/>
    <mergeCell ref="A30:G30"/>
    <mergeCell ref="C25:E25"/>
    <mergeCell ref="C26:E26"/>
    <mergeCell ref="C27:E27"/>
    <mergeCell ref="C28:E28"/>
    <mergeCell ref="A29:G29"/>
    <mergeCell ref="A45:G45"/>
    <mergeCell ref="C40:E40"/>
    <mergeCell ref="C43:E43"/>
    <mergeCell ref="C44:E44"/>
    <mergeCell ref="A42:G42"/>
    <mergeCell ref="A41:G41"/>
    <mergeCell ref="C36:E36"/>
    <mergeCell ref="C37:E37"/>
    <mergeCell ref="C38:E38"/>
    <mergeCell ref="C39:E39"/>
    <mergeCell ref="A55:G55"/>
    <mergeCell ref="C51:E51"/>
    <mergeCell ref="C52:E52"/>
    <mergeCell ref="C53:E53"/>
    <mergeCell ref="A54:G54"/>
    <mergeCell ref="A50:G50"/>
    <mergeCell ref="C46:E46"/>
    <mergeCell ref="C47:E47"/>
    <mergeCell ref="C48:E48"/>
    <mergeCell ref="A49:G49"/>
    <mergeCell ref="C65:E65"/>
    <mergeCell ref="C66:E66"/>
    <mergeCell ref="C67:E67"/>
    <mergeCell ref="C60:E60"/>
    <mergeCell ref="C63:E63"/>
    <mergeCell ref="C64:E64"/>
    <mergeCell ref="A62:G62"/>
    <mergeCell ref="A61:G61"/>
    <mergeCell ref="C56:E56"/>
    <mergeCell ref="C57:E57"/>
    <mergeCell ref="C58:E58"/>
    <mergeCell ref="C59:E59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90:E90"/>
    <mergeCell ref="C91:E91"/>
    <mergeCell ref="C92:E92"/>
    <mergeCell ref="C93:E93"/>
    <mergeCell ref="C94:E94"/>
    <mergeCell ref="C85:E85"/>
    <mergeCell ref="C88:E88"/>
    <mergeCell ref="C89:E89"/>
    <mergeCell ref="C80:E80"/>
    <mergeCell ref="C81:E81"/>
    <mergeCell ref="C82:E82"/>
    <mergeCell ref="C83:E83"/>
    <mergeCell ref="C84:E84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110:E110"/>
    <mergeCell ref="C111:E111"/>
    <mergeCell ref="C112:E112"/>
    <mergeCell ref="C113:E113"/>
    <mergeCell ref="C114:E114"/>
    <mergeCell ref="C105:E105"/>
    <mergeCell ref="C109:E109"/>
    <mergeCell ref="A108:G108"/>
    <mergeCell ref="A107:G107"/>
    <mergeCell ref="A125:G125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30:E130"/>
    <mergeCell ref="C131:E131"/>
    <mergeCell ref="C132:E132"/>
    <mergeCell ref="C133:E133"/>
    <mergeCell ref="C134:E134"/>
    <mergeCell ref="C127:E127"/>
    <mergeCell ref="C128:E128"/>
    <mergeCell ref="C129:E129"/>
    <mergeCell ref="A126:G126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50:E150"/>
    <mergeCell ref="C151:E151"/>
    <mergeCell ref="C152:E152"/>
    <mergeCell ref="C153:E153"/>
    <mergeCell ref="C154:E154"/>
    <mergeCell ref="C145:E145"/>
    <mergeCell ref="C146:E146"/>
    <mergeCell ref="A149:G149"/>
    <mergeCell ref="A148:G148"/>
    <mergeCell ref="A147:G147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73:E173"/>
    <mergeCell ref="C175:E175"/>
    <mergeCell ref="A174:G174"/>
    <mergeCell ref="C172:E172"/>
    <mergeCell ref="A171:G171"/>
    <mergeCell ref="C165:E165"/>
    <mergeCell ref="C166:E166"/>
    <mergeCell ref="C168:E168"/>
    <mergeCell ref="C169:E169"/>
    <mergeCell ref="A167:G167"/>
    <mergeCell ref="A187:G187"/>
    <mergeCell ref="C182:E182"/>
    <mergeCell ref="C184:E184"/>
    <mergeCell ref="C185:E185"/>
    <mergeCell ref="A183:G183"/>
    <mergeCell ref="C179:E179"/>
    <mergeCell ref="C181:E181"/>
    <mergeCell ref="A180:G180"/>
    <mergeCell ref="C176:E176"/>
    <mergeCell ref="C178:E178"/>
    <mergeCell ref="A177:G177"/>
    <mergeCell ref="C192:E192"/>
    <mergeCell ref="C194:E194"/>
    <mergeCell ref="C195:E195"/>
    <mergeCell ref="A196:G196"/>
    <mergeCell ref="A193:G193"/>
    <mergeCell ref="C188:E188"/>
    <mergeCell ref="C189:E189"/>
    <mergeCell ref="C191:E191"/>
    <mergeCell ref="A190:G190"/>
    <mergeCell ref="C202:E202"/>
    <mergeCell ref="C203:E203"/>
    <mergeCell ref="C204:E204"/>
    <mergeCell ref="C205:E205"/>
    <mergeCell ref="C206:E206"/>
    <mergeCell ref="C197:E197"/>
    <mergeCell ref="C198:E198"/>
    <mergeCell ref="A201:G201"/>
    <mergeCell ref="A200:G200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20:E220"/>
    <mergeCell ref="C221:E221"/>
    <mergeCell ref="A219:G219"/>
    <mergeCell ref="C233:E233"/>
    <mergeCell ref="C234:E234"/>
    <mergeCell ref="C235:E235"/>
    <mergeCell ref="C236:E236"/>
    <mergeCell ref="C227:E227"/>
    <mergeCell ref="C228:E228"/>
    <mergeCell ref="C229:E229"/>
    <mergeCell ref="C231:E231"/>
    <mergeCell ref="A230:G230"/>
    <mergeCell ref="A249:M249"/>
    <mergeCell ref="A250:M250"/>
    <mergeCell ref="C9:E9"/>
    <mergeCell ref="C10:E10"/>
    <mergeCell ref="A243:G243"/>
    <mergeCell ref="A244:G244"/>
    <mergeCell ref="A11:G11"/>
    <mergeCell ref="A199:E199"/>
    <mergeCell ref="A186:E186"/>
    <mergeCell ref="A170:E170"/>
    <mergeCell ref="A106:G106"/>
    <mergeCell ref="A87:G87"/>
    <mergeCell ref="A86:G86"/>
    <mergeCell ref="A69:G69"/>
    <mergeCell ref="A68:G68"/>
    <mergeCell ref="A246:M246"/>
    <mergeCell ref="A247:M247"/>
    <mergeCell ref="C242:E242"/>
    <mergeCell ref="C237:E237"/>
    <mergeCell ref="C239:E239"/>
    <mergeCell ref="C240:E240"/>
    <mergeCell ref="C241:E241"/>
    <mergeCell ref="A238:G238"/>
    <mergeCell ref="C232:E232"/>
  </mergeCells>
  <printOptions horizontalCentered="1"/>
  <pageMargins left="0.39370077848434498" right="0.39370077848434498" top="0.35433071851730302" bottom="0.31496062874794001" header="0.118110239505768" footer="0.118110239505768"/>
  <pageSetup paperSize="9" scale="63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6">
    <tabColor rgb="FFFFFF00"/>
    <pageSetUpPr fitToPage="1"/>
  </sheetPr>
  <dimension ref="A1:O169"/>
  <sheetViews>
    <sheetView topLeftCell="B58" workbookViewId="0">
      <selection activeCell="C76" sqref="C76:E7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3.44140625" style="1" customWidth="1"/>
    <col min="4" max="4" width="10.44140625" style="1" customWidth="1"/>
    <col min="5" max="5" width="19.5546875" style="1" customWidth="1"/>
    <col min="6" max="6" width="10.6640625" style="92" customWidth="1"/>
    <col min="7" max="7" width="10.6640625" style="1" customWidth="1"/>
    <col min="8" max="8" width="16" style="52" customWidth="1"/>
    <col min="9" max="13" width="25.6640625" style="52" customWidth="1"/>
    <col min="14" max="14" width="11.21875" style="1" bestFit="1" customWidth="1"/>
    <col min="15" max="15" width="15.21875" style="1" bestFit="1" customWidth="1"/>
    <col min="16" max="16384" width="9.109375" style="1"/>
  </cols>
  <sheetData>
    <row r="1" spans="1:15" s="3" customFormat="1" ht="14.4" x14ac:dyDescent="0.3">
      <c r="A1" s="78" t="s">
        <v>5480</v>
      </c>
      <c r="B1" s="4"/>
      <c r="C1" s="4"/>
      <c r="D1" s="4"/>
      <c r="E1" s="4"/>
      <c r="F1" s="90"/>
      <c r="G1" s="4"/>
      <c r="H1" s="52"/>
      <c r="I1" s="52"/>
      <c r="J1" s="52"/>
      <c r="K1" s="87"/>
      <c r="L1" s="87"/>
      <c r="M1" s="52"/>
    </row>
    <row r="2" spans="1:15" s="3" customFormat="1" ht="30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</row>
    <row r="3" spans="1:15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15" s="3" customFormat="1" ht="14.4" x14ac:dyDescent="0.3">
      <c r="A4" s="588" t="s">
        <v>123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</row>
    <row r="5" spans="1:15" s="3" customFormat="1" ht="15.75" customHeight="1" x14ac:dyDescent="0.3">
      <c r="A5" s="576" t="s">
        <v>4</v>
      </c>
      <c r="B5" s="576"/>
      <c r="C5" s="576"/>
      <c r="D5" s="576"/>
      <c r="E5" s="576"/>
      <c r="F5" s="576"/>
      <c r="G5" s="576"/>
      <c r="H5" s="576"/>
      <c r="I5" s="576"/>
      <c r="J5" s="576"/>
      <c r="K5" s="576"/>
      <c r="L5" s="576"/>
      <c r="M5" s="576"/>
    </row>
    <row r="6" spans="1:15" s="3" customFormat="1" ht="14.4" x14ac:dyDescent="0.3">
      <c r="A6" s="4"/>
      <c r="B6" s="8" t="s">
        <v>5</v>
      </c>
      <c r="C6" s="577" t="s">
        <v>59</v>
      </c>
      <c r="D6" s="577"/>
      <c r="E6" s="577"/>
      <c r="F6" s="577"/>
      <c r="G6" s="577"/>
      <c r="H6" s="53"/>
      <c r="I6" s="53"/>
      <c r="J6" s="88"/>
      <c r="K6" s="88"/>
      <c r="L6" s="88"/>
      <c r="M6" s="88"/>
    </row>
    <row r="7" spans="1:15" s="3" customFormat="1" ht="15" thickBot="1" x14ac:dyDescent="0.35">
      <c r="A7" s="13"/>
      <c r="F7" s="51"/>
      <c r="H7" s="54"/>
      <c r="I7" s="54"/>
      <c r="J7" s="54"/>
      <c r="K7" s="54"/>
      <c r="L7" s="54"/>
      <c r="M7" s="54"/>
    </row>
    <row r="8" spans="1:15" s="286" customFormat="1" ht="52.5" customHeight="1" x14ac:dyDescent="0.3">
      <c r="A8" s="338" t="s">
        <v>7</v>
      </c>
      <c r="B8" s="281" t="s">
        <v>8</v>
      </c>
      <c r="C8" s="584" t="s">
        <v>9</v>
      </c>
      <c r="D8" s="585"/>
      <c r="E8" s="586"/>
      <c r="F8" s="280" t="s">
        <v>10</v>
      </c>
      <c r="G8" s="281" t="s">
        <v>11</v>
      </c>
      <c r="H8" s="282" t="s">
        <v>5733</v>
      </c>
      <c r="I8" s="282" t="s">
        <v>5739</v>
      </c>
      <c r="J8" s="283" t="s">
        <v>5735</v>
      </c>
      <c r="K8" s="282" t="s">
        <v>5734</v>
      </c>
      <c r="L8" s="284" t="s">
        <v>5740</v>
      </c>
      <c r="M8" s="483" t="s">
        <v>5736</v>
      </c>
      <c r="N8" s="494" t="s">
        <v>5744</v>
      </c>
      <c r="O8" s="494" t="s">
        <v>5745</v>
      </c>
    </row>
    <row r="9" spans="1:15" s="3" customFormat="1" ht="15" thickBot="1" x14ac:dyDescent="0.35">
      <c r="A9" s="73">
        <v>1</v>
      </c>
      <c r="B9" s="274">
        <v>2</v>
      </c>
      <c r="C9" s="592">
        <v>3</v>
      </c>
      <c r="D9" s="592"/>
      <c r="E9" s="592"/>
      <c r="F9" s="75">
        <v>4</v>
      </c>
      <c r="G9" s="274">
        <v>5</v>
      </c>
      <c r="H9" s="274">
        <v>6</v>
      </c>
      <c r="I9" s="305" t="s">
        <v>47</v>
      </c>
      <c r="J9" s="76" t="s">
        <v>52</v>
      </c>
      <c r="K9" s="76" t="s">
        <v>55</v>
      </c>
      <c r="L9" s="276" t="s">
        <v>56</v>
      </c>
      <c r="M9" s="486" t="s">
        <v>162</v>
      </c>
      <c r="N9" s="488"/>
      <c r="O9" s="488"/>
    </row>
    <row r="10" spans="1:15" s="3" customFormat="1" ht="15" customHeight="1" x14ac:dyDescent="0.3">
      <c r="A10" s="594" t="s">
        <v>124</v>
      </c>
      <c r="B10" s="595"/>
      <c r="C10" s="595"/>
      <c r="D10" s="595"/>
      <c r="E10" s="595"/>
      <c r="F10" s="595"/>
      <c r="G10" s="595"/>
      <c r="H10" s="79"/>
      <c r="I10" s="79"/>
      <c r="J10" s="79"/>
      <c r="K10" s="79"/>
      <c r="L10" s="79"/>
      <c r="M10" s="79"/>
      <c r="N10" s="488"/>
      <c r="O10" s="488"/>
    </row>
    <row r="11" spans="1:15" s="3" customFormat="1" ht="15" customHeight="1" x14ac:dyDescent="0.3">
      <c r="A11" s="603" t="s">
        <v>125</v>
      </c>
      <c r="B11" s="604"/>
      <c r="C11" s="604"/>
      <c r="D11" s="604"/>
      <c r="E11" s="604"/>
      <c r="F11" s="604"/>
      <c r="G11" s="604"/>
      <c r="H11" s="59"/>
      <c r="I11" s="59"/>
      <c r="J11" s="59"/>
      <c r="K11" s="59"/>
      <c r="L11" s="59"/>
      <c r="M11" s="59"/>
      <c r="N11" s="488"/>
      <c r="O11" s="488"/>
    </row>
    <row r="12" spans="1:15" s="3" customFormat="1" ht="34.5" customHeight="1" x14ac:dyDescent="0.3">
      <c r="A12" s="16" t="s">
        <v>15</v>
      </c>
      <c r="B12" s="17" t="s">
        <v>89</v>
      </c>
      <c r="C12" s="615" t="s">
        <v>90</v>
      </c>
      <c r="D12" s="597"/>
      <c r="E12" s="598"/>
      <c r="F12" s="89" t="s">
        <v>64</v>
      </c>
      <c r="G12" s="18">
        <v>13.994999999999999</v>
      </c>
      <c r="H12" s="55">
        <f>I12/G12</f>
        <v>1680879.5</v>
      </c>
      <c r="I12" s="55">
        <f>J12/1.2</f>
        <v>23523908.59</v>
      </c>
      <c r="J12" s="19">
        <v>28228690.309999999</v>
      </c>
      <c r="K12" s="20">
        <f>L12/G12</f>
        <v>571365.06999999995</v>
      </c>
      <c r="L12" s="20">
        <f>M12/1.2</f>
        <v>7996254.0999999996</v>
      </c>
      <c r="M12" s="277">
        <v>9595504.9199999999</v>
      </c>
      <c r="N12" s="506">
        <f>5934*100</f>
        <v>593400</v>
      </c>
      <c r="O12" s="507">
        <f>N12*G12</f>
        <v>8304633</v>
      </c>
    </row>
    <row r="13" spans="1:15" s="3" customFormat="1" ht="23.25" customHeight="1" x14ac:dyDescent="0.3">
      <c r="A13" s="25"/>
      <c r="B13" s="26" t="s">
        <v>65</v>
      </c>
      <c r="C13" s="600" t="s">
        <v>66</v>
      </c>
      <c r="D13" s="600"/>
      <c r="E13" s="600"/>
      <c r="F13" s="49" t="s">
        <v>67</v>
      </c>
      <c r="G13" s="47" t="s">
        <v>5481</v>
      </c>
      <c r="H13" s="56"/>
      <c r="I13" s="55">
        <f t="shared" ref="I13:I76" si="0">J13/1.2</f>
        <v>0</v>
      </c>
      <c r="J13" s="19">
        <v>0</v>
      </c>
      <c r="K13" s="28"/>
      <c r="L13" s="20">
        <f t="shared" ref="L13:L76" si="1">M13/1.2</f>
        <v>0</v>
      </c>
      <c r="M13" s="277">
        <v>0</v>
      </c>
      <c r="N13" s="488"/>
      <c r="O13" s="488"/>
    </row>
    <row r="14" spans="1:15" s="3" customFormat="1" ht="23.25" customHeight="1" x14ac:dyDescent="0.3">
      <c r="A14" s="25"/>
      <c r="B14" s="26" t="s">
        <v>68</v>
      </c>
      <c r="C14" s="600" t="s">
        <v>69</v>
      </c>
      <c r="D14" s="600"/>
      <c r="E14" s="600"/>
      <c r="F14" s="49" t="s">
        <v>67</v>
      </c>
      <c r="G14" s="47" t="s">
        <v>5482</v>
      </c>
      <c r="H14" s="56"/>
      <c r="I14" s="55">
        <f t="shared" si="0"/>
        <v>0</v>
      </c>
      <c r="J14" s="19">
        <v>0</v>
      </c>
      <c r="K14" s="28"/>
      <c r="L14" s="20">
        <f t="shared" si="1"/>
        <v>0</v>
      </c>
      <c r="M14" s="277">
        <v>0</v>
      </c>
      <c r="N14" s="488"/>
      <c r="O14" s="488"/>
    </row>
    <row r="15" spans="1:15" s="3" customFormat="1" ht="22.5" customHeight="1" x14ac:dyDescent="0.3">
      <c r="A15" s="25"/>
      <c r="B15" s="26" t="s">
        <v>70</v>
      </c>
      <c r="C15" s="600" t="s">
        <v>71</v>
      </c>
      <c r="D15" s="600"/>
      <c r="E15" s="600"/>
      <c r="F15" s="49" t="s">
        <v>72</v>
      </c>
      <c r="G15" s="47" t="s">
        <v>5483</v>
      </c>
      <c r="H15" s="56"/>
      <c r="I15" s="55">
        <f t="shared" si="0"/>
        <v>0</v>
      </c>
      <c r="J15" s="19">
        <v>0</v>
      </c>
      <c r="K15" s="28"/>
      <c r="L15" s="20">
        <f t="shared" si="1"/>
        <v>0</v>
      </c>
      <c r="M15" s="277">
        <v>0</v>
      </c>
      <c r="N15" s="488"/>
      <c r="O15" s="488"/>
    </row>
    <row r="16" spans="1:15" s="3" customFormat="1" ht="22.5" customHeight="1" x14ac:dyDescent="0.3">
      <c r="A16" s="25"/>
      <c r="B16" s="26" t="s">
        <v>73</v>
      </c>
      <c r="C16" s="600" t="s">
        <v>74</v>
      </c>
      <c r="D16" s="600"/>
      <c r="E16" s="600"/>
      <c r="F16" s="49" t="s">
        <v>67</v>
      </c>
      <c r="G16" s="47" t="s">
        <v>5484</v>
      </c>
      <c r="H16" s="56"/>
      <c r="I16" s="55">
        <f t="shared" si="0"/>
        <v>0</v>
      </c>
      <c r="J16" s="19">
        <v>0</v>
      </c>
      <c r="K16" s="28"/>
      <c r="L16" s="20">
        <f t="shared" si="1"/>
        <v>0</v>
      </c>
      <c r="M16" s="277">
        <v>0</v>
      </c>
      <c r="N16" s="488"/>
      <c r="O16" s="488"/>
    </row>
    <row r="17" spans="1:15" s="3" customFormat="1" ht="23.25" customHeight="1" x14ac:dyDescent="0.3">
      <c r="A17" s="36" t="s">
        <v>75</v>
      </c>
      <c r="B17" s="37" t="s">
        <v>76</v>
      </c>
      <c r="C17" s="599" t="s">
        <v>77</v>
      </c>
      <c r="D17" s="599"/>
      <c r="E17" s="599"/>
      <c r="F17" s="91" t="s">
        <v>46</v>
      </c>
      <c r="G17" s="39" t="s">
        <v>33</v>
      </c>
      <c r="H17" s="81"/>
      <c r="I17" s="55">
        <f t="shared" si="0"/>
        <v>0</v>
      </c>
      <c r="J17" s="19">
        <v>0</v>
      </c>
      <c r="K17" s="40"/>
      <c r="L17" s="20">
        <f t="shared" si="1"/>
        <v>0</v>
      </c>
      <c r="M17" s="277">
        <v>0</v>
      </c>
      <c r="N17" s="488"/>
      <c r="O17" s="488"/>
    </row>
    <row r="18" spans="1:15" s="3" customFormat="1" ht="23.25" customHeight="1" x14ac:dyDescent="0.3">
      <c r="A18" s="36" t="s">
        <v>75</v>
      </c>
      <c r="B18" s="37" t="s">
        <v>78</v>
      </c>
      <c r="C18" s="599" t="s">
        <v>79</v>
      </c>
      <c r="D18" s="599"/>
      <c r="E18" s="599"/>
      <c r="F18" s="91" t="s">
        <v>46</v>
      </c>
      <c r="G18" s="39" t="s">
        <v>33</v>
      </c>
      <c r="H18" s="81"/>
      <c r="I18" s="55">
        <f t="shared" si="0"/>
        <v>0</v>
      </c>
      <c r="J18" s="19">
        <v>0</v>
      </c>
      <c r="K18" s="40"/>
      <c r="L18" s="20">
        <f t="shared" si="1"/>
        <v>0</v>
      </c>
      <c r="M18" s="277">
        <v>0</v>
      </c>
      <c r="N18" s="488"/>
      <c r="O18" s="488"/>
    </row>
    <row r="19" spans="1:15" s="3" customFormat="1" ht="23.25" customHeight="1" x14ac:dyDescent="0.3">
      <c r="A19" s="25"/>
      <c r="B19" s="26" t="s">
        <v>80</v>
      </c>
      <c r="C19" s="600" t="s">
        <v>81</v>
      </c>
      <c r="D19" s="600"/>
      <c r="E19" s="600"/>
      <c r="F19" s="49" t="s">
        <v>46</v>
      </c>
      <c r="G19" s="47" t="s">
        <v>5485</v>
      </c>
      <c r="H19" s="56"/>
      <c r="I19" s="55">
        <f t="shared" si="0"/>
        <v>0</v>
      </c>
      <c r="J19" s="19">
        <v>0</v>
      </c>
      <c r="K19" s="28"/>
      <c r="L19" s="20">
        <f t="shared" si="1"/>
        <v>0</v>
      </c>
      <c r="M19" s="277">
        <v>0</v>
      </c>
      <c r="N19" s="488"/>
      <c r="O19" s="488"/>
    </row>
    <row r="20" spans="1:15" s="3" customFormat="1" ht="22.5" customHeight="1" x14ac:dyDescent="0.3">
      <c r="A20" s="36" t="s">
        <v>75</v>
      </c>
      <c r="B20" s="37" t="s">
        <v>82</v>
      </c>
      <c r="C20" s="599" t="s">
        <v>83</v>
      </c>
      <c r="D20" s="599"/>
      <c r="E20" s="599"/>
      <c r="F20" s="91" t="s">
        <v>46</v>
      </c>
      <c r="G20" s="39" t="s">
        <v>33</v>
      </c>
      <c r="H20" s="81"/>
      <c r="I20" s="55">
        <f t="shared" si="0"/>
        <v>0</v>
      </c>
      <c r="J20" s="19">
        <v>0</v>
      </c>
      <c r="K20" s="40"/>
      <c r="L20" s="20">
        <f t="shared" si="1"/>
        <v>0</v>
      </c>
      <c r="M20" s="277">
        <v>0</v>
      </c>
      <c r="N20" s="488"/>
      <c r="O20" s="488"/>
    </row>
    <row r="21" spans="1:15" s="3" customFormat="1" ht="34.5" customHeight="1" x14ac:dyDescent="0.3">
      <c r="A21" s="25"/>
      <c r="B21" s="26" t="s">
        <v>84</v>
      </c>
      <c r="C21" s="600" t="s">
        <v>85</v>
      </c>
      <c r="D21" s="600"/>
      <c r="E21" s="600"/>
      <c r="F21" s="49" t="s">
        <v>46</v>
      </c>
      <c r="G21" s="47" t="s">
        <v>5486</v>
      </c>
      <c r="H21" s="56"/>
      <c r="I21" s="55">
        <f t="shared" si="0"/>
        <v>0</v>
      </c>
      <c r="J21" s="19">
        <v>0</v>
      </c>
      <c r="K21" s="28"/>
      <c r="L21" s="20">
        <f t="shared" si="1"/>
        <v>0</v>
      </c>
      <c r="M21" s="277">
        <v>0</v>
      </c>
      <c r="N21" s="488"/>
      <c r="O21" s="488"/>
    </row>
    <row r="22" spans="1:15" s="3" customFormat="1" ht="22.5" customHeight="1" x14ac:dyDescent="0.3">
      <c r="A22" s="25"/>
      <c r="B22" s="26" t="s">
        <v>86</v>
      </c>
      <c r="C22" s="600" t="s">
        <v>87</v>
      </c>
      <c r="D22" s="600"/>
      <c r="E22" s="600"/>
      <c r="F22" s="49" t="s">
        <v>67</v>
      </c>
      <c r="G22" s="47" t="s">
        <v>5487</v>
      </c>
      <c r="H22" s="56"/>
      <c r="I22" s="55">
        <f t="shared" si="0"/>
        <v>0</v>
      </c>
      <c r="J22" s="19">
        <v>0</v>
      </c>
      <c r="K22" s="28"/>
      <c r="L22" s="20">
        <f t="shared" si="1"/>
        <v>0</v>
      </c>
      <c r="M22" s="277">
        <v>0</v>
      </c>
      <c r="N22" s="488"/>
      <c r="O22" s="488"/>
    </row>
    <row r="23" spans="1:15" s="3" customFormat="1" ht="23.25" customHeight="1" x14ac:dyDescent="0.3">
      <c r="A23" s="25" t="s">
        <v>126</v>
      </c>
      <c r="B23" s="26" t="s">
        <v>127</v>
      </c>
      <c r="C23" s="600" t="s">
        <v>128</v>
      </c>
      <c r="D23" s="600"/>
      <c r="E23" s="600"/>
      <c r="F23" s="49" t="s">
        <v>46</v>
      </c>
      <c r="G23" s="47" t="s">
        <v>5488</v>
      </c>
      <c r="H23" s="56"/>
      <c r="I23" s="55">
        <f t="shared" si="0"/>
        <v>0</v>
      </c>
      <c r="J23" s="19">
        <v>0</v>
      </c>
      <c r="K23" s="28"/>
      <c r="L23" s="20">
        <f t="shared" si="1"/>
        <v>0</v>
      </c>
      <c r="M23" s="277">
        <v>0</v>
      </c>
      <c r="N23" s="491"/>
      <c r="O23" s="488"/>
    </row>
    <row r="24" spans="1:15" s="3" customFormat="1" ht="15" customHeight="1" x14ac:dyDescent="0.3">
      <c r="A24" s="603" t="s">
        <v>129</v>
      </c>
      <c r="B24" s="604"/>
      <c r="C24" s="604"/>
      <c r="D24" s="604"/>
      <c r="E24" s="604"/>
      <c r="F24" s="604"/>
      <c r="G24" s="604"/>
      <c r="H24" s="59"/>
      <c r="I24" s="354"/>
      <c r="J24" s="267"/>
      <c r="K24" s="59"/>
      <c r="L24" s="355"/>
      <c r="M24" s="432"/>
      <c r="N24" s="488"/>
      <c r="O24" s="488"/>
    </row>
    <row r="25" spans="1:15" s="3" customFormat="1" ht="34.5" customHeight="1" x14ac:dyDescent="0.3">
      <c r="A25" s="16" t="s">
        <v>20</v>
      </c>
      <c r="B25" s="17" t="s">
        <v>89</v>
      </c>
      <c r="C25" s="596" t="s">
        <v>90</v>
      </c>
      <c r="D25" s="597"/>
      <c r="E25" s="598"/>
      <c r="F25" s="89" t="s">
        <v>64</v>
      </c>
      <c r="G25" s="24">
        <v>0.3</v>
      </c>
      <c r="H25" s="55">
        <f>J25/G25</f>
        <v>2017055.47</v>
      </c>
      <c r="I25" s="55">
        <f t="shared" si="0"/>
        <v>504263.87</v>
      </c>
      <c r="J25" s="19">
        <v>605116.64</v>
      </c>
      <c r="K25" s="20">
        <f>M25/G25</f>
        <v>685638.07</v>
      </c>
      <c r="L25" s="20">
        <f t="shared" si="1"/>
        <v>171409.52</v>
      </c>
      <c r="M25" s="277">
        <v>205691.42</v>
      </c>
      <c r="N25" s="506">
        <f>5934*100</f>
        <v>593400</v>
      </c>
      <c r="O25" s="507">
        <f>N25*G25</f>
        <v>178020</v>
      </c>
    </row>
    <row r="26" spans="1:15" s="3" customFormat="1" ht="23.25" customHeight="1" x14ac:dyDescent="0.3">
      <c r="A26" s="25"/>
      <c r="B26" s="26" t="s">
        <v>65</v>
      </c>
      <c r="C26" s="600" t="s">
        <v>66</v>
      </c>
      <c r="D26" s="600"/>
      <c r="E26" s="600"/>
      <c r="F26" s="49" t="s">
        <v>67</v>
      </c>
      <c r="G26" s="47" t="s">
        <v>5512</v>
      </c>
      <c r="H26" s="56"/>
      <c r="I26" s="55">
        <f t="shared" si="0"/>
        <v>0</v>
      </c>
      <c r="J26" s="19">
        <v>0</v>
      </c>
      <c r="K26" s="28"/>
      <c r="L26" s="20">
        <f t="shared" si="1"/>
        <v>0</v>
      </c>
      <c r="M26" s="277">
        <v>0</v>
      </c>
      <c r="N26" s="488"/>
      <c r="O26" s="488"/>
    </row>
    <row r="27" spans="1:15" s="3" customFormat="1" ht="23.25" customHeight="1" x14ac:dyDescent="0.3">
      <c r="A27" s="25"/>
      <c r="B27" s="26" t="s">
        <v>68</v>
      </c>
      <c r="C27" s="600" t="s">
        <v>69</v>
      </c>
      <c r="D27" s="600"/>
      <c r="E27" s="600"/>
      <c r="F27" s="49" t="s">
        <v>67</v>
      </c>
      <c r="G27" s="47" t="s">
        <v>5513</v>
      </c>
      <c r="H27" s="56"/>
      <c r="I27" s="55">
        <f t="shared" si="0"/>
        <v>0</v>
      </c>
      <c r="J27" s="19">
        <v>0</v>
      </c>
      <c r="K27" s="28"/>
      <c r="L27" s="20">
        <f t="shared" si="1"/>
        <v>0</v>
      </c>
      <c r="M27" s="277">
        <v>0</v>
      </c>
      <c r="N27" s="488"/>
      <c r="O27" s="488"/>
    </row>
    <row r="28" spans="1:15" s="3" customFormat="1" ht="22.5" customHeight="1" x14ac:dyDescent="0.3">
      <c r="A28" s="25"/>
      <c r="B28" s="26" t="s">
        <v>70</v>
      </c>
      <c r="C28" s="600" t="s">
        <v>71</v>
      </c>
      <c r="D28" s="600"/>
      <c r="E28" s="600"/>
      <c r="F28" s="49" t="s">
        <v>72</v>
      </c>
      <c r="G28" s="47" t="s">
        <v>5514</v>
      </c>
      <c r="H28" s="56"/>
      <c r="I28" s="55">
        <f t="shared" si="0"/>
        <v>0</v>
      </c>
      <c r="J28" s="19">
        <v>0</v>
      </c>
      <c r="K28" s="28"/>
      <c r="L28" s="20">
        <f t="shared" si="1"/>
        <v>0</v>
      </c>
      <c r="M28" s="277">
        <v>0</v>
      </c>
      <c r="N28" s="488"/>
      <c r="O28" s="488"/>
    </row>
    <row r="29" spans="1:15" s="3" customFormat="1" ht="22.5" customHeight="1" x14ac:dyDescent="0.3">
      <c r="A29" s="25"/>
      <c r="B29" s="26" t="s">
        <v>73</v>
      </c>
      <c r="C29" s="600" t="s">
        <v>74</v>
      </c>
      <c r="D29" s="600"/>
      <c r="E29" s="600"/>
      <c r="F29" s="49" t="s">
        <v>67</v>
      </c>
      <c r="G29" s="47" t="s">
        <v>5515</v>
      </c>
      <c r="H29" s="56"/>
      <c r="I29" s="55">
        <f t="shared" si="0"/>
        <v>0</v>
      </c>
      <c r="J29" s="19">
        <v>0</v>
      </c>
      <c r="K29" s="28"/>
      <c r="L29" s="20">
        <f t="shared" si="1"/>
        <v>0</v>
      </c>
      <c r="M29" s="277">
        <v>0</v>
      </c>
      <c r="N29" s="488"/>
      <c r="O29" s="488"/>
    </row>
    <row r="30" spans="1:15" s="3" customFormat="1" ht="23.25" customHeight="1" x14ac:dyDescent="0.3">
      <c r="A30" s="36" t="s">
        <v>75</v>
      </c>
      <c r="B30" s="37" t="s">
        <v>76</v>
      </c>
      <c r="C30" s="599" t="s">
        <v>77</v>
      </c>
      <c r="D30" s="599"/>
      <c r="E30" s="599"/>
      <c r="F30" s="91" t="s">
        <v>46</v>
      </c>
      <c r="G30" s="39" t="s">
        <v>33</v>
      </c>
      <c r="H30" s="81"/>
      <c r="I30" s="55">
        <f t="shared" si="0"/>
        <v>0</v>
      </c>
      <c r="J30" s="19">
        <v>0</v>
      </c>
      <c r="K30" s="40"/>
      <c r="L30" s="20">
        <f t="shared" si="1"/>
        <v>0</v>
      </c>
      <c r="M30" s="277">
        <v>0</v>
      </c>
      <c r="N30" s="488"/>
      <c r="O30" s="488"/>
    </row>
    <row r="31" spans="1:15" s="3" customFormat="1" ht="23.25" customHeight="1" x14ac:dyDescent="0.3">
      <c r="A31" s="36" t="s">
        <v>75</v>
      </c>
      <c r="B31" s="37" t="s">
        <v>78</v>
      </c>
      <c r="C31" s="599" t="s">
        <v>79</v>
      </c>
      <c r="D31" s="599"/>
      <c r="E31" s="599"/>
      <c r="F31" s="91" t="s">
        <v>46</v>
      </c>
      <c r="G31" s="39" t="s">
        <v>33</v>
      </c>
      <c r="H31" s="81"/>
      <c r="I31" s="55">
        <f t="shared" si="0"/>
        <v>0</v>
      </c>
      <c r="J31" s="19">
        <v>0</v>
      </c>
      <c r="K31" s="40"/>
      <c r="L31" s="20">
        <f t="shared" si="1"/>
        <v>0</v>
      </c>
      <c r="M31" s="277">
        <v>0</v>
      </c>
      <c r="N31" s="488"/>
      <c r="O31" s="488"/>
    </row>
    <row r="32" spans="1:15" s="3" customFormat="1" ht="23.25" customHeight="1" x14ac:dyDescent="0.3">
      <c r="A32" s="25"/>
      <c r="B32" s="26" t="s">
        <v>80</v>
      </c>
      <c r="C32" s="600" t="s">
        <v>81</v>
      </c>
      <c r="D32" s="600"/>
      <c r="E32" s="600"/>
      <c r="F32" s="49" t="s">
        <v>46</v>
      </c>
      <c r="G32" s="47" t="s">
        <v>5516</v>
      </c>
      <c r="H32" s="56"/>
      <c r="I32" s="55">
        <f t="shared" si="0"/>
        <v>0</v>
      </c>
      <c r="J32" s="19">
        <v>0</v>
      </c>
      <c r="K32" s="28"/>
      <c r="L32" s="20">
        <f t="shared" si="1"/>
        <v>0</v>
      </c>
      <c r="M32" s="277">
        <v>0</v>
      </c>
      <c r="N32" s="488"/>
      <c r="O32" s="488"/>
    </row>
    <row r="33" spans="1:15" s="3" customFormat="1" ht="22.5" customHeight="1" x14ac:dyDescent="0.3">
      <c r="A33" s="36" t="s">
        <v>75</v>
      </c>
      <c r="B33" s="37" t="s">
        <v>82</v>
      </c>
      <c r="C33" s="599" t="s">
        <v>83</v>
      </c>
      <c r="D33" s="599"/>
      <c r="E33" s="599"/>
      <c r="F33" s="91" t="s">
        <v>46</v>
      </c>
      <c r="G33" s="39" t="s">
        <v>33</v>
      </c>
      <c r="H33" s="81"/>
      <c r="I33" s="55">
        <f t="shared" si="0"/>
        <v>0</v>
      </c>
      <c r="J33" s="19">
        <v>0</v>
      </c>
      <c r="K33" s="40"/>
      <c r="L33" s="20">
        <f t="shared" si="1"/>
        <v>0</v>
      </c>
      <c r="M33" s="277">
        <v>0</v>
      </c>
      <c r="N33" s="488"/>
      <c r="O33" s="488"/>
    </row>
    <row r="34" spans="1:15" s="3" customFormat="1" ht="34.5" customHeight="1" x14ac:dyDescent="0.3">
      <c r="A34" s="25"/>
      <c r="B34" s="26" t="s">
        <v>84</v>
      </c>
      <c r="C34" s="600" t="s">
        <v>85</v>
      </c>
      <c r="D34" s="600"/>
      <c r="E34" s="600"/>
      <c r="F34" s="49" t="s">
        <v>46</v>
      </c>
      <c r="G34" s="47" t="s">
        <v>5495</v>
      </c>
      <c r="H34" s="56"/>
      <c r="I34" s="55">
        <f t="shared" si="0"/>
        <v>0</v>
      </c>
      <c r="J34" s="19">
        <v>0</v>
      </c>
      <c r="K34" s="28"/>
      <c r="L34" s="20">
        <f t="shared" si="1"/>
        <v>0</v>
      </c>
      <c r="M34" s="277">
        <v>0</v>
      </c>
      <c r="N34" s="488"/>
      <c r="O34" s="488"/>
    </row>
    <row r="35" spans="1:15" s="3" customFormat="1" ht="22.5" customHeight="1" x14ac:dyDescent="0.3">
      <c r="A35" s="25"/>
      <c r="B35" s="26" t="s">
        <v>86</v>
      </c>
      <c r="C35" s="600" t="s">
        <v>87</v>
      </c>
      <c r="D35" s="600"/>
      <c r="E35" s="600"/>
      <c r="F35" s="49" t="s">
        <v>67</v>
      </c>
      <c r="G35" s="47" t="s">
        <v>5517</v>
      </c>
      <c r="H35" s="56"/>
      <c r="I35" s="55">
        <f t="shared" si="0"/>
        <v>0</v>
      </c>
      <c r="J35" s="19">
        <v>0</v>
      </c>
      <c r="K35" s="28"/>
      <c r="L35" s="20">
        <f t="shared" si="1"/>
        <v>0</v>
      </c>
      <c r="M35" s="277">
        <v>0</v>
      </c>
      <c r="N35" s="488"/>
      <c r="O35" s="488"/>
    </row>
    <row r="36" spans="1:15" s="3" customFormat="1" ht="23.25" customHeight="1" x14ac:dyDescent="0.3">
      <c r="A36" s="25" t="s">
        <v>126</v>
      </c>
      <c r="B36" s="26" t="s">
        <v>127</v>
      </c>
      <c r="C36" s="600" t="s">
        <v>128</v>
      </c>
      <c r="D36" s="600"/>
      <c r="E36" s="600"/>
      <c r="F36" s="49" t="s">
        <v>46</v>
      </c>
      <c r="G36" s="47" t="s">
        <v>5511</v>
      </c>
      <c r="H36" s="56"/>
      <c r="I36" s="55">
        <f t="shared" si="0"/>
        <v>0</v>
      </c>
      <c r="J36" s="19">
        <v>0</v>
      </c>
      <c r="K36" s="28"/>
      <c r="L36" s="20">
        <f t="shared" si="1"/>
        <v>0</v>
      </c>
      <c r="M36" s="277">
        <v>0</v>
      </c>
      <c r="N36" s="488"/>
      <c r="O36" s="488"/>
    </row>
    <row r="37" spans="1:15" s="3" customFormat="1" ht="15" customHeight="1" x14ac:dyDescent="0.3">
      <c r="A37" s="603" t="s">
        <v>130</v>
      </c>
      <c r="B37" s="604"/>
      <c r="C37" s="604"/>
      <c r="D37" s="604"/>
      <c r="E37" s="604"/>
      <c r="F37" s="604"/>
      <c r="G37" s="604"/>
      <c r="H37" s="59"/>
      <c r="I37" s="354"/>
      <c r="J37" s="267"/>
      <c r="K37" s="59"/>
      <c r="L37" s="355"/>
      <c r="M37" s="432"/>
      <c r="N37" s="488"/>
      <c r="O37" s="488"/>
    </row>
    <row r="38" spans="1:15" s="3" customFormat="1" ht="34.5" customHeight="1" x14ac:dyDescent="0.3">
      <c r="A38" s="16" t="s">
        <v>22</v>
      </c>
      <c r="B38" s="17" t="s">
        <v>131</v>
      </c>
      <c r="C38" s="596" t="s">
        <v>132</v>
      </c>
      <c r="D38" s="597"/>
      <c r="E38" s="598"/>
      <c r="F38" s="89" t="s">
        <v>64</v>
      </c>
      <c r="G38" s="18">
        <v>1.1850000000000001</v>
      </c>
      <c r="H38" s="55">
        <f>J38/G38</f>
        <v>1135882.51</v>
      </c>
      <c r="I38" s="55">
        <f t="shared" si="0"/>
        <v>1121683.98</v>
      </c>
      <c r="J38" s="19">
        <v>1346020.78</v>
      </c>
      <c r="K38" s="20">
        <f>M38/G38</f>
        <v>387126.98</v>
      </c>
      <c r="L38" s="20">
        <f t="shared" si="1"/>
        <v>382287.89</v>
      </c>
      <c r="M38" s="277">
        <v>458745.47</v>
      </c>
      <c r="N38" s="491">
        <f>4633*100</f>
        <v>463300</v>
      </c>
      <c r="O38" s="505">
        <f>N38*G38</f>
        <v>549010.5</v>
      </c>
    </row>
    <row r="39" spans="1:15" s="3" customFormat="1" ht="23.25" customHeight="1" x14ac:dyDescent="0.3">
      <c r="A39" s="25"/>
      <c r="B39" s="26" t="s">
        <v>65</v>
      </c>
      <c r="C39" s="600" t="s">
        <v>66</v>
      </c>
      <c r="D39" s="600"/>
      <c r="E39" s="600"/>
      <c r="F39" s="49" t="s">
        <v>67</v>
      </c>
      <c r="G39" s="47" t="s">
        <v>5518</v>
      </c>
      <c r="H39" s="56"/>
      <c r="I39" s="55">
        <f t="shared" si="0"/>
        <v>0</v>
      </c>
      <c r="J39" s="19">
        <v>0</v>
      </c>
      <c r="K39" s="28"/>
      <c r="L39" s="20">
        <f t="shared" si="1"/>
        <v>0</v>
      </c>
      <c r="M39" s="277">
        <v>0</v>
      </c>
      <c r="N39" s="488"/>
      <c r="O39" s="488"/>
    </row>
    <row r="40" spans="1:15" s="3" customFormat="1" ht="23.25" customHeight="1" x14ac:dyDescent="0.3">
      <c r="A40" s="25"/>
      <c r="B40" s="26" t="s">
        <v>68</v>
      </c>
      <c r="C40" s="600" t="s">
        <v>69</v>
      </c>
      <c r="D40" s="600"/>
      <c r="E40" s="600"/>
      <c r="F40" s="49" t="s">
        <v>67</v>
      </c>
      <c r="G40" s="47" t="s">
        <v>5519</v>
      </c>
      <c r="H40" s="56"/>
      <c r="I40" s="55">
        <f t="shared" si="0"/>
        <v>0</v>
      </c>
      <c r="J40" s="19">
        <v>0</v>
      </c>
      <c r="K40" s="28"/>
      <c r="L40" s="20">
        <f t="shared" si="1"/>
        <v>0</v>
      </c>
      <c r="M40" s="277">
        <v>0</v>
      </c>
      <c r="N40" s="488"/>
      <c r="O40" s="488"/>
    </row>
    <row r="41" spans="1:15" s="3" customFormat="1" ht="22.5" customHeight="1" x14ac:dyDescent="0.3">
      <c r="A41" s="25"/>
      <c r="B41" s="26" t="s">
        <v>70</v>
      </c>
      <c r="C41" s="600" t="s">
        <v>71</v>
      </c>
      <c r="D41" s="600"/>
      <c r="E41" s="600"/>
      <c r="F41" s="49" t="s">
        <v>72</v>
      </c>
      <c r="G41" s="47" t="s">
        <v>5520</v>
      </c>
      <c r="H41" s="56"/>
      <c r="I41" s="55">
        <f t="shared" si="0"/>
        <v>0</v>
      </c>
      <c r="J41" s="19">
        <v>0</v>
      </c>
      <c r="K41" s="28"/>
      <c r="L41" s="20">
        <f t="shared" si="1"/>
        <v>0</v>
      </c>
      <c r="M41" s="277">
        <v>0</v>
      </c>
      <c r="N41" s="488"/>
      <c r="O41" s="488"/>
    </row>
    <row r="42" spans="1:15" s="3" customFormat="1" ht="22.5" customHeight="1" x14ac:dyDescent="0.3">
      <c r="A42" s="25"/>
      <c r="B42" s="26" t="s">
        <v>73</v>
      </c>
      <c r="C42" s="600" t="s">
        <v>74</v>
      </c>
      <c r="D42" s="600"/>
      <c r="E42" s="600"/>
      <c r="F42" s="49" t="s">
        <v>67</v>
      </c>
      <c r="G42" s="47" t="s">
        <v>5521</v>
      </c>
      <c r="H42" s="56"/>
      <c r="I42" s="55">
        <f t="shared" si="0"/>
        <v>0</v>
      </c>
      <c r="J42" s="19">
        <v>0</v>
      </c>
      <c r="K42" s="28"/>
      <c r="L42" s="20">
        <f t="shared" si="1"/>
        <v>0</v>
      </c>
      <c r="M42" s="277">
        <v>0</v>
      </c>
      <c r="N42" s="488"/>
      <c r="O42" s="488"/>
    </row>
    <row r="43" spans="1:15" s="3" customFormat="1" ht="23.25" customHeight="1" x14ac:dyDescent="0.3">
      <c r="A43" s="36" t="s">
        <v>75</v>
      </c>
      <c r="B43" s="37" t="s">
        <v>76</v>
      </c>
      <c r="C43" s="599" t="s">
        <v>77</v>
      </c>
      <c r="D43" s="599"/>
      <c r="E43" s="599"/>
      <c r="F43" s="91" t="s">
        <v>46</v>
      </c>
      <c r="G43" s="39" t="s">
        <v>33</v>
      </c>
      <c r="H43" s="81"/>
      <c r="I43" s="55">
        <f t="shared" si="0"/>
        <v>0</v>
      </c>
      <c r="J43" s="19">
        <v>0</v>
      </c>
      <c r="K43" s="40"/>
      <c r="L43" s="20">
        <f t="shared" si="1"/>
        <v>0</v>
      </c>
      <c r="M43" s="277">
        <v>0</v>
      </c>
      <c r="N43" s="488"/>
      <c r="O43" s="488"/>
    </row>
    <row r="44" spans="1:15" s="3" customFormat="1" ht="23.25" customHeight="1" x14ac:dyDescent="0.3">
      <c r="A44" s="36" t="s">
        <v>75</v>
      </c>
      <c r="B44" s="37" t="s">
        <v>78</v>
      </c>
      <c r="C44" s="599" t="s">
        <v>79</v>
      </c>
      <c r="D44" s="599"/>
      <c r="E44" s="599"/>
      <c r="F44" s="91" t="s">
        <v>46</v>
      </c>
      <c r="G44" s="39" t="s">
        <v>33</v>
      </c>
      <c r="H44" s="81"/>
      <c r="I44" s="55">
        <f t="shared" si="0"/>
        <v>0</v>
      </c>
      <c r="J44" s="19">
        <v>0</v>
      </c>
      <c r="K44" s="40"/>
      <c r="L44" s="20">
        <f t="shared" si="1"/>
        <v>0</v>
      </c>
      <c r="M44" s="277">
        <v>0</v>
      </c>
      <c r="N44" s="488"/>
      <c r="O44" s="488"/>
    </row>
    <row r="45" spans="1:15" s="3" customFormat="1" ht="23.25" customHeight="1" x14ac:dyDescent="0.3">
      <c r="A45" s="25"/>
      <c r="B45" s="26" t="s">
        <v>80</v>
      </c>
      <c r="C45" s="600" t="s">
        <v>81</v>
      </c>
      <c r="D45" s="600"/>
      <c r="E45" s="600"/>
      <c r="F45" s="49" t="s">
        <v>46</v>
      </c>
      <c r="G45" s="47" t="s">
        <v>5522</v>
      </c>
      <c r="H45" s="56"/>
      <c r="I45" s="55">
        <f t="shared" si="0"/>
        <v>0</v>
      </c>
      <c r="J45" s="19">
        <v>0</v>
      </c>
      <c r="K45" s="28"/>
      <c r="L45" s="20">
        <f t="shared" si="1"/>
        <v>0</v>
      </c>
      <c r="M45" s="277">
        <v>0</v>
      </c>
      <c r="N45" s="488"/>
      <c r="O45" s="488"/>
    </row>
    <row r="46" spans="1:15" s="3" customFormat="1" ht="22.5" customHeight="1" x14ac:dyDescent="0.3">
      <c r="A46" s="36" t="s">
        <v>75</v>
      </c>
      <c r="B46" s="37" t="s">
        <v>82</v>
      </c>
      <c r="C46" s="599" t="s">
        <v>83</v>
      </c>
      <c r="D46" s="599"/>
      <c r="E46" s="599"/>
      <c r="F46" s="91" t="s">
        <v>46</v>
      </c>
      <c r="G46" s="39" t="s">
        <v>33</v>
      </c>
      <c r="H46" s="81"/>
      <c r="I46" s="55">
        <f t="shared" si="0"/>
        <v>0</v>
      </c>
      <c r="J46" s="19">
        <v>0</v>
      </c>
      <c r="K46" s="40"/>
      <c r="L46" s="20">
        <f t="shared" si="1"/>
        <v>0</v>
      </c>
      <c r="M46" s="277">
        <v>0</v>
      </c>
      <c r="N46" s="488"/>
      <c r="O46" s="488"/>
    </row>
    <row r="47" spans="1:15" s="3" customFormat="1" ht="34.5" customHeight="1" x14ac:dyDescent="0.3">
      <c r="A47" s="25"/>
      <c r="B47" s="26" t="s">
        <v>84</v>
      </c>
      <c r="C47" s="600" t="s">
        <v>85</v>
      </c>
      <c r="D47" s="600"/>
      <c r="E47" s="600"/>
      <c r="F47" s="49" t="s">
        <v>46</v>
      </c>
      <c r="G47" s="47" t="s">
        <v>5523</v>
      </c>
      <c r="H47" s="56"/>
      <c r="I47" s="55">
        <f t="shared" si="0"/>
        <v>0</v>
      </c>
      <c r="J47" s="19">
        <v>0</v>
      </c>
      <c r="K47" s="28"/>
      <c r="L47" s="20">
        <f t="shared" si="1"/>
        <v>0</v>
      </c>
      <c r="M47" s="277">
        <v>0</v>
      </c>
      <c r="N47" s="488"/>
      <c r="O47" s="488"/>
    </row>
    <row r="48" spans="1:15" s="3" customFormat="1" ht="22.5" customHeight="1" x14ac:dyDescent="0.3">
      <c r="A48" s="25"/>
      <c r="B48" s="26" t="s">
        <v>86</v>
      </c>
      <c r="C48" s="600" t="s">
        <v>87</v>
      </c>
      <c r="D48" s="600"/>
      <c r="E48" s="600"/>
      <c r="F48" s="49" t="s">
        <v>67</v>
      </c>
      <c r="G48" s="47" t="s">
        <v>5524</v>
      </c>
      <c r="H48" s="56"/>
      <c r="I48" s="55">
        <f t="shared" si="0"/>
        <v>0</v>
      </c>
      <c r="J48" s="19">
        <v>0</v>
      </c>
      <c r="K48" s="28"/>
      <c r="L48" s="20">
        <f t="shared" si="1"/>
        <v>0</v>
      </c>
      <c r="M48" s="277">
        <v>0</v>
      </c>
      <c r="N48" s="488"/>
      <c r="O48" s="488"/>
    </row>
    <row r="49" spans="1:15" s="3" customFormat="1" ht="23.25" customHeight="1" x14ac:dyDescent="0.3">
      <c r="A49" s="25" t="s">
        <v>126</v>
      </c>
      <c r="B49" s="26" t="s">
        <v>127</v>
      </c>
      <c r="C49" s="600" t="s">
        <v>128</v>
      </c>
      <c r="D49" s="600"/>
      <c r="E49" s="600"/>
      <c r="F49" s="49" t="s">
        <v>46</v>
      </c>
      <c r="G49" s="47" t="s">
        <v>5748</v>
      </c>
      <c r="H49" s="56"/>
      <c r="I49" s="55">
        <f t="shared" si="0"/>
        <v>0</v>
      </c>
      <c r="J49" s="19">
        <v>0</v>
      </c>
      <c r="K49" s="28"/>
      <c r="L49" s="20">
        <f t="shared" si="1"/>
        <v>0</v>
      </c>
      <c r="M49" s="277">
        <v>0</v>
      </c>
      <c r="N49" s="488"/>
      <c r="O49" s="488"/>
    </row>
    <row r="50" spans="1:15" s="3" customFormat="1" ht="15" customHeight="1" x14ac:dyDescent="0.3">
      <c r="A50" s="603" t="s">
        <v>133</v>
      </c>
      <c r="B50" s="604"/>
      <c r="C50" s="604"/>
      <c r="D50" s="604"/>
      <c r="E50" s="604"/>
      <c r="F50" s="604"/>
      <c r="G50" s="604"/>
      <c r="H50" s="59"/>
      <c r="I50" s="354"/>
      <c r="J50" s="267"/>
      <c r="K50" s="59"/>
      <c r="L50" s="355"/>
      <c r="M50" s="432"/>
      <c r="N50" s="488"/>
      <c r="O50" s="488"/>
    </row>
    <row r="51" spans="1:15" s="3" customFormat="1" ht="34.5" customHeight="1" x14ac:dyDescent="0.3">
      <c r="A51" s="16" t="s">
        <v>27</v>
      </c>
      <c r="B51" s="17" t="s">
        <v>134</v>
      </c>
      <c r="C51" s="615" t="s">
        <v>135</v>
      </c>
      <c r="D51" s="597"/>
      <c r="E51" s="598"/>
      <c r="F51" s="89" t="s">
        <v>64</v>
      </c>
      <c r="G51" s="18">
        <v>1.1850000000000001</v>
      </c>
      <c r="H51" s="55">
        <f>J51/G51</f>
        <v>1303792.6200000001</v>
      </c>
      <c r="I51" s="55">
        <f t="shared" si="0"/>
        <v>1287495.22</v>
      </c>
      <c r="J51" s="19">
        <v>1544994.26</v>
      </c>
      <c r="K51" s="20">
        <f>M51/G51</f>
        <v>509968.14</v>
      </c>
      <c r="L51" s="20">
        <f t="shared" si="1"/>
        <v>503593.54</v>
      </c>
      <c r="M51" s="277">
        <v>604312.25</v>
      </c>
      <c r="N51" s="491">
        <f>4933*100</f>
        <v>493300</v>
      </c>
      <c r="O51" s="505">
        <f>N51*G51</f>
        <v>584560.5</v>
      </c>
    </row>
    <row r="52" spans="1:15" s="3" customFormat="1" ht="23.25" customHeight="1" x14ac:dyDescent="0.3">
      <c r="A52" s="25"/>
      <c r="B52" s="26" t="s">
        <v>65</v>
      </c>
      <c r="C52" s="600" t="s">
        <v>66</v>
      </c>
      <c r="D52" s="600"/>
      <c r="E52" s="600"/>
      <c r="F52" s="49" t="s">
        <v>67</v>
      </c>
      <c r="G52" s="47" t="s">
        <v>5525</v>
      </c>
      <c r="H52" s="56"/>
      <c r="I52" s="55">
        <f t="shared" si="0"/>
        <v>0</v>
      </c>
      <c r="J52" s="19">
        <v>0</v>
      </c>
      <c r="K52" s="28"/>
      <c r="L52" s="20">
        <f t="shared" si="1"/>
        <v>0</v>
      </c>
      <c r="M52" s="277">
        <v>0</v>
      </c>
      <c r="N52" s="488"/>
      <c r="O52" s="488"/>
    </row>
    <row r="53" spans="1:15" s="3" customFormat="1" ht="23.25" customHeight="1" x14ac:dyDescent="0.3">
      <c r="A53" s="25"/>
      <c r="B53" s="26" t="s">
        <v>68</v>
      </c>
      <c r="C53" s="600" t="s">
        <v>69</v>
      </c>
      <c r="D53" s="600"/>
      <c r="E53" s="600"/>
      <c r="F53" s="49" t="s">
        <v>67</v>
      </c>
      <c r="G53" s="47" t="s">
        <v>5526</v>
      </c>
      <c r="H53" s="56"/>
      <c r="I53" s="55">
        <f t="shared" si="0"/>
        <v>0</v>
      </c>
      <c r="J53" s="19">
        <v>0</v>
      </c>
      <c r="K53" s="28"/>
      <c r="L53" s="20">
        <f t="shared" si="1"/>
        <v>0</v>
      </c>
      <c r="M53" s="277">
        <v>0</v>
      </c>
      <c r="N53" s="488"/>
      <c r="O53" s="488"/>
    </row>
    <row r="54" spans="1:15" s="3" customFormat="1" ht="22.5" customHeight="1" x14ac:dyDescent="0.3">
      <c r="A54" s="25"/>
      <c r="B54" s="26" t="s">
        <v>70</v>
      </c>
      <c r="C54" s="600" t="s">
        <v>71</v>
      </c>
      <c r="D54" s="600"/>
      <c r="E54" s="600"/>
      <c r="F54" s="49" t="s">
        <v>72</v>
      </c>
      <c r="G54" s="47" t="s">
        <v>5527</v>
      </c>
      <c r="H54" s="56"/>
      <c r="I54" s="55">
        <f t="shared" si="0"/>
        <v>0</v>
      </c>
      <c r="J54" s="19">
        <v>0</v>
      </c>
      <c r="K54" s="28"/>
      <c r="L54" s="20">
        <f t="shared" si="1"/>
        <v>0</v>
      </c>
      <c r="M54" s="277">
        <v>0</v>
      </c>
      <c r="N54" s="488"/>
      <c r="O54" s="488"/>
    </row>
    <row r="55" spans="1:15" s="3" customFormat="1" ht="22.5" customHeight="1" x14ac:dyDescent="0.3">
      <c r="A55" s="25"/>
      <c r="B55" s="26" t="s">
        <v>73</v>
      </c>
      <c r="C55" s="600" t="s">
        <v>74</v>
      </c>
      <c r="D55" s="600"/>
      <c r="E55" s="600"/>
      <c r="F55" s="49" t="s">
        <v>67</v>
      </c>
      <c r="G55" s="47" t="s">
        <v>5528</v>
      </c>
      <c r="H55" s="56"/>
      <c r="I55" s="55">
        <f t="shared" si="0"/>
        <v>0</v>
      </c>
      <c r="J55" s="19">
        <v>0</v>
      </c>
      <c r="K55" s="28"/>
      <c r="L55" s="20">
        <f t="shared" si="1"/>
        <v>0</v>
      </c>
      <c r="M55" s="277">
        <v>0</v>
      </c>
      <c r="N55" s="488"/>
      <c r="O55" s="488"/>
    </row>
    <row r="56" spans="1:15" s="3" customFormat="1" ht="23.25" customHeight="1" x14ac:dyDescent="0.3">
      <c r="A56" s="36" t="s">
        <v>75</v>
      </c>
      <c r="B56" s="37" t="s">
        <v>76</v>
      </c>
      <c r="C56" s="599" t="s">
        <v>77</v>
      </c>
      <c r="D56" s="599"/>
      <c r="E56" s="599"/>
      <c r="F56" s="91" t="s">
        <v>46</v>
      </c>
      <c r="G56" s="39" t="s">
        <v>33</v>
      </c>
      <c r="H56" s="81"/>
      <c r="I56" s="55">
        <f t="shared" si="0"/>
        <v>0</v>
      </c>
      <c r="J56" s="19">
        <v>0</v>
      </c>
      <c r="K56" s="40"/>
      <c r="L56" s="20">
        <f t="shared" si="1"/>
        <v>0</v>
      </c>
      <c r="M56" s="277">
        <v>0</v>
      </c>
      <c r="N56" s="488"/>
      <c r="O56" s="488"/>
    </row>
    <row r="57" spans="1:15" s="3" customFormat="1" ht="23.25" customHeight="1" x14ac:dyDescent="0.3">
      <c r="A57" s="36" t="s">
        <v>75</v>
      </c>
      <c r="B57" s="37" t="s">
        <v>78</v>
      </c>
      <c r="C57" s="599" t="s">
        <v>79</v>
      </c>
      <c r="D57" s="599"/>
      <c r="E57" s="599"/>
      <c r="F57" s="91" t="s">
        <v>46</v>
      </c>
      <c r="G57" s="39" t="s">
        <v>33</v>
      </c>
      <c r="H57" s="81"/>
      <c r="I57" s="55">
        <f t="shared" si="0"/>
        <v>0</v>
      </c>
      <c r="J57" s="19">
        <v>0</v>
      </c>
      <c r="K57" s="40"/>
      <c r="L57" s="20">
        <f t="shared" si="1"/>
        <v>0</v>
      </c>
      <c r="M57" s="277">
        <v>0</v>
      </c>
      <c r="N57" s="488"/>
      <c r="O57" s="488"/>
    </row>
    <row r="58" spans="1:15" s="3" customFormat="1" ht="23.25" customHeight="1" x14ac:dyDescent="0.3">
      <c r="A58" s="25"/>
      <c r="B58" s="26" t="s">
        <v>80</v>
      </c>
      <c r="C58" s="600" t="s">
        <v>81</v>
      </c>
      <c r="D58" s="600"/>
      <c r="E58" s="600"/>
      <c r="F58" s="49" t="s">
        <v>46</v>
      </c>
      <c r="G58" s="47" t="s">
        <v>5529</v>
      </c>
      <c r="H58" s="56"/>
      <c r="I58" s="55">
        <f t="shared" si="0"/>
        <v>0</v>
      </c>
      <c r="J58" s="19">
        <v>0</v>
      </c>
      <c r="K58" s="28"/>
      <c r="L58" s="20">
        <f t="shared" si="1"/>
        <v>0</v>
      </c>
      <c r="M58" s="277">
        <v>0</v>
      </c>
      <c r="N58" s="488"/>
      <c r="O58" s="488"/>
    </row>
    <row r="59" spans="1:15" s="3" customFormat="1" ht="22.5" customHeight="1" x14ac:dyDescent="0.3">
      <c r="A59" s="36" t="s">
        <v>75</v>
      </c>
      <c r="B59" s="37" t="s">
        <v>82</v>
      </c>
      <c r="C59" s="599" t="s">
        <v>83</v>
      </c>
      <c r="D59" s="599"/>
      <c r="E59" s="599"/>
      <c r="F59" s="91" t="s">
        <v>46</v>
      </c>
      <c r="G59" s="39" t="s">
        <v>33</v>
      </c>
      <c r="H59" s="81"/>
      <c r="I59" s="55">
        <f t="shared" si="0"/>
        <v>0</v>
      </c>
      <c r="J59" s="19">
        <v>0</v>
      </c>
      <c r="K59" s="40"/>
      <c r="L59" s="20">
        <f t="shared" si="1"/>
        <v>0</v>
      </c>
      <c r="M59" s="277">
        <v>0</v>
      </c>
      <c r="N59" s="488"/>
      <c r="O59" s="488"/>
    </row>
    <row r="60" spans="1:15" s="3" customFormat="1" ht="34.5" customHeight="1" x14ac:dyDescent="0.3">
      <c r="A60" s="25"/>
      <c r="B60" s="26" t="s">
        <v>84</v>
      </c>
      <c r="C60" s="600" t="s">
        <v>85</v>
      </c>
      <c r="D60" s="600"/>
      <c r="E60" s="600"/>
      <c r="F60" s="49" t="s">
        <v>46</v>
      </c>
      <c r="G60" s="47" t="s">
        <v>5530</v>
      </c>
      <c r="H60" s="56"/>
      <c r="I60" s="55">
        <f t="shared" si="0"/>
        <v>0</v>
      </c>
      <c r="J60" s="19">
        <v>0</v>
      </c>
      <c r="K60" s="28"/>
      <c r="L60" s="20">
        <f t="shared" si="1"/>
        <v>0</v>
      </c>
      <c r="M60" s="277">
        <v>0</v>
      </c>
      <c r="N60" s="488"/>
      <c r="O60" s="488"/>
    </row>
    <row r="61" spans="1:15" s="3" customFormat="1" ht="22.5" customHeight="1" x14ac:dyDescent="0.3">
      <c r="A61" s="25"/>
      <c r="B61" s="26" t="s">
        <v>86</v>
      </c>
      <c r="C61" s="600" t="s">
        <v>87</v>
      </c>
      <c r="D61" s="600"/>
      <c r="E61" s="600"/>
      <c r="F61" s="49" t="s">
        <v>67</v>
      </c>
      <c r="G61" s="47" t="s">
        <v>5531</v>
      </c>
      <c r="H61" s="56"/>
      <c r="I61" s="55">
        <f t="shared" si="0"/>
        <v>0</v>
      </c>
      <c r="J61" s="19">
        <v>0</v>
      </c>
      <c r="K61" s="28"/>
      <c r="L61" s="20">
        <f t="shared" si="1"/>
        <v>0</v>
      </c>
      <c r="M61" s="277">
        <v>0</v>
      </c>
      <c r="N61" s="488"/>
      <c r="O61" s="488"/>
    </row>
    <row r="62" spans="1:15" s="3" customFormat="1" ht="23.25" customHeight="1" x14ac:dyDescent="0.3">
      <c r="A62" s="25" t="s">
        <v>126</v>
      </c>
      <c r="B62" s="26" t="s">
        <v>127</v>
      </c>
      <c r="C62" s="600" t="s">
        <v>128</v>
      </c>
      <c r="D62" s="600"/>
      <c r="E62" s="600"/>
      <c r="F62" s="49" t="s">
        <v>46</v>
      </c>
      <c r="G62" s="47" t="s">
        <v>5532</v>
      </c>
      <c r="H62" s="56"/>
      <c r="I62" s="55">
        <f t="shared" si="0"/>
        <v>0</v>
      </c>
      <c r="J62" s="19">
        <v>0</v>
      </c>
      <c r="K62" s="28"/>
      <c r="L62" s="20">
        <f t="shared" si="1"/>
        <v>0</v>
      </c>
      <c r="M62" s="277">
        <v>0</v>
      </c>
      <c r="N62" s="488"/>
      <c r="O62" s="488"/>
    </row>
    <row r="63" spans="1:15" s="3" customFormat="1" ht="15" customHeight="1" x14ac:dyDescent="0.3">
      <c r="A63" s="603" t="s">
        <v>133</v>
      </c>
      <c r="B63" s="604"/>
      <c r="C63" s="604"/>
      <c r="D63" s="604"/>
      <c r="E63" s="604"/>
      <c r="F63" s="604"/>
      <c r="G63" s="604"/>
      <c r="H63" s="59"/>
      <c r="I63" s="354"/>
      <c r="J63" s="267"/>
      <c r="K63" s="59"/>
      <c r="L63" s="355"/>
      <c r="M63" s="432"/>
      <c r="N63" s="488"/>
      <c r="O63" s="488"/>
    </row>
    <row r="64" spans="1:15" s="3" customFormat="1" ht="23.25" customHeight="1" x14ac:dyDescent="0.3">
      <c r="A64" s="16" t="s">
        <v>35</v>
      </c>
      <c r="B64" s="17" t="s">
        <v>136</v>
      </c>
      <c r="C64" s="596" t="s">
        <v>137</v>
      </c>
      <c r="D64" s="597"/>
      <c r="E64" s="598"/>
      <c r="F64" s="89" t="s">
        <v>138</v>
      </c>
      <c r="G64" s="30">
        <v>19.059999999999999</v>
      </c>
      <c r="H64" s="55">
        <f>J64/G64</f>
        <v>148330.49</v>
      </c>
      <c r="I64" s="55">
        <f t="shared" si="0"/>
        <v>2355982.63</v>
      </c>
      <c r="J64" s="19">
        <v>2827179.16</v>
      </c>
      <c r="K64" s="20">
        <f>M64/G64</f>
        <v>63775.85</v>
      </c>
      <c r="L64" s="20">
        <f t="shared" si="1"/>
        <v>1012973.03</v>
      </c>
      <c r="M64" s="277">
        <v>1215567.6399999999</v>
      </c>
      <c r="N64" s="491">
        <f>1850*100</f>
        <v>185000</v>
      </c>
      <c r="O64" s="491">
        <f>N64*G64</f>
        <v>3526100</v>
      </c>
    </row>
    <row r="65" spans="1:15" s="3" customFormat="1" ht="23.25" customHeight="1" x14ac:dyDescent="0.3">
      <c r="A65" s="25"/>
      <c r="B65" s="26" t="s">
        <v>108</v>
      </c>
      <c r="C65" s="600" t="s">
        <v>109</v>
      </c>
      <c r="D65" s="600"/>
      <c r="E65" s="600"/>
      <c r="F65" s="49" t="s">
        <v>46</v>
      </c>
      <c r="G65" s="47" t="s">
        <v>5533</v>
      </c>
      <c r="H65" s="56"/>
      <c r="I65" s="55">
        <f t="shared" si="0"/>
        <v>0</v>
      </c>
      <c r="J65" s="19">
        <v>0</v>
      </c>
      <c r="K65" s="28"/>
      <c r="L65" s="20">
        <f t="shared" si="1"/>
        <v>0</v>
      </c>
      <c r="M65" s="277">
        <v>0</v>
      </c>
      <c r="N65" s="488"/>
      <c r="O65" s="488"/>
    </row>
    <row r="66" spans="1:15" s="3" customFormat="1" ht="22.5" customHeight="1" x14ac:dyDescent="0.3">
      <c r="A66" s="36" t="s">
        <v>139</v>
      </c>
      <c r="B66" s="37" t="s">
        <v>140</v>
      </c>
      <c r="C66" s="599" t="s">
        <v>83</v>
      </c>
      <c r="D66" s="599"/>
      <c r="E66" s="599"/>
      <c r="F66" s="91" t="s">
        <v>38</v>
      </c>
      <c r="G66" s="86" t="s">
        <v>5534</v>
      </c>
      <c r="H66" s="81"/>
      <c r="I66" s="55">
        <f t="shared" si="0"/>
        <v>0</v>
      </c>
      <c r="J66" s="19">
        <v>0</v>
      </c>
      <c r="K66" s="40"/>
      <c r="L66" s="20">
        <f t="shared" si="1"/>
        <v>0</v>
      </c>
      <c r="M66" s="277">
        <v>0</v>
      </c>
      <c r="N66" s="488"/>
      <c r="O66" s="488"/>
    </row>
    <row r="67" spans="1:15" s="3" customFormat="1" ht="23.25" customHeight="1" x14ac:dyDescent="0.3">
      <c r="A67" s="25" t="s">
        <v>126</v>
      </c>
      <c r="B67" s="26" t="s">
        <v>141</v>
      </c>
      <c r="C67" s="600" t="s">
        <v>142</v>
      </c>
      <c r="D67" s="600"/>
      <c r="E67" s="600"/>
      <c r="F67" s="49" t="s">
        <v>46</v>
      </c>
      <c r="G67" s="47" t="s">
        <v>5535</v>
      </c>
      <c r="H67" s="56"/>
      <c r="I67" s="55">
        <f t="shared" si="0"/>
        <v>0</v>
      </c>
      <c r="J67" s="19">
        <v>0</v>
      </c>
      <c r="K67" s="28"/>
      <c r="L67" s="20">
        <f t="shared" si="1"/>
        <v>0</v>
      </c>
      <c r="M67" s="277">
        <v>0</v>
      </c>
      <c r="N67" s="488"/>
      <c r="O67" s="488"/>
    </row>
    <row r="68" spans="1:15" s="3" customFormat="1" ht="15" customHeight="1" x14ac:dyDescent="0.3">
      <c r="A68" s="603" t="s">
        <v>143</v>
      </c>
      <c r="B68" s="604"/>
      <c r="C68" s="604"/>
      <c r="D68" s="604"/>
      <c r="E68" s="604"/>
      <c r="F68" s="604"/>
      <c r="G68" s="604"/>
      <c r="H68" s="59"/>
      <c r="I68" s="354"/>
      <c r="J68" s="267"/>
      <c r="K68" s="59"/>
      <c r="L68" s="355"/>
      <c r="M68" s="432"/>
      <c r="N68" s="488"/>
      <c r="O68" s="488"/>
    </row>
    <row r="69" spans="1:15" s="3" customFormat="1" ht="23.25" customHeight="1" x14ac:dyDescent="0.3">
      <c r="A69" s="16" t="s">
        <v>40</v>
      </c>
      <c r="B69" s="17" t="s">
        <v>136</v>
      </c>
      <c r="C69" s="596" t="s">
        <v>137</v>
      </c>
      <c r="D69" s="597"/>
      <c r="E69" s="598"/>
      <c r="F69" s="89" t="s">
        <v>138</v>
      </c>
      <c r="G69" s="30">
        <v>1.58</v>
      </c>
      <c r="H69" s="55">
        <f>J69/G69</f>
        <v>148330.51</v>
      </c>
      <c r="I69" s="55">
        <f t="shared" si="0"/>
        <v>195301.83</v>
      </c>
      <c r="J69" s="19">
        <v>234362.2</v>
      </c>
      <c r="K69" s="20">
        <f>M69/G69</f>
        <v>33156.86</v>
      </c>
      <c r="L69" s="20">
        <f t="shared" si="1"/>
        <v>43656.53</v>
      </c>
      <c r="M69" s="277">
        <v>52387.839999999997</v>
      </c>
      <c r="N69" s="491">
        <f>1650*100</f>
        <v>165000</v>
      </c>
      <c r="O69" s="491">
        <f>N69*G69</f>
        <v>260700</v>
      </c>
    </row>
    <row r="70" spans="1:15" s="3" customFormat="1" ht="23.25" customHeight="1" x14ac:dyDescent="0.3">
      <c r="A70" s="25"/>
      <c r="B70" s="26" t="s">
        <v>108</v>
      </c>
      <c r="C70" s="600" t="s">
        <v>109</v>
      </c>
      <c r="D70" s="600"/>
      <c r="E70" s="600"/>
      <c r="F70" s="49" t="s">
        <v>46</v>
      </c>
      <c r="G70" s="47" t="s">
        <v>5536</v>
      </c>
      <c r="H70" s="56"/>
      <c r="I70" s="55">
        <f t="shared" si="0"/>
        <v>0</v>
      </c>
      <c r="J70" s="19">
        <v>0</v>
      </c>
      <c r="K70" s="28"/>
      <c r="L70" s="20">
        <f t="shared" si="1"/>
        <v>0</v>
      </c>
      <c r="M70" s="277">
        <v>0</v>
      </c>
      <c r="N70" s="488"/>
      <c r="O70" s="488"/>
    </row>
    <row r="71" spans="1:15" s="3" customFormat="1" ht="22.5" customHeight="1" x14ac:dyDescent="0.3">
      <c r="A71" s="36" t="s">
        <v>139</v>
      </c>
      <c r="B71" s="37" t="s">
        <v>140</v>
      </c>
      <c r="C71" s="599" t="s">
        <v>83</v>
      </c>
      <c r="D71" s="599"/>
      <c r="E71" s="599"/>
      <c r="F71" s="91" t="s">
        <v>38</v>
      </c>
      <c r="G71" s="86" t="s">
        <v>5537</v>
      </c>
      <c r="H71" s="81"/>
      <c r="I71" s="55">
        <f t="shared" si="0"/>
        <v>0</v>
      </c>
      <c r="J71" s="19">
        <v>0</v>
      </c>
      <c r="K71" s="40"/>
      <c r="L71" s="20">
        <f t="shared" si="1"/>
        <v>0</v>
      </c>
      <c r="M71" s="277">
        <v>0</v>
      </c>
      <c r="N71" s="488"/>
      <c r="O71" s="488"/>
    </row>
    <row r="72" spans="1:15" s="3" customFormat="1" ht="23.25" customHeight="1" x14ac:dyDescent="0.3">
      <c r="A72" s="25" t="s">
        <v>126</v>
      </c>
      <c r="B72" s="26" t="s">
        <v>141</v>
      </c>
      <c r="C72" s="600" t="s">
        <v>142</v>
      </c>
      <c r="D72" s="600"/>
      <c r="E72" s="600"/>
      <c r="F72" s="49" t="s">
        <v>46</v>
      </c>
      <c r="G72" s="47" t="s">
        <v>5538</v>
      </c>
      <c r="H72" s="56"/>
      <c r="I72" s="55">
        <f t="shared" si="0"/>
        <v>0</v>
      </c>
      <c r="J72" s="19">
        <v>0</v>
      </c>
      <c r="K72" s="28"/>
      <c r="L72" s="20">
        <f t="shared" si="1"/>
        <v>0</v>
      </c>
      <c r="M72" s="277">
        <v>0</v>
      </c>
      <c r="N72" s="488"/>
      <c r="O72" s="488"/>
    </row>
    <row r="73" spans="1:15" s="3" customFormat="1" ht="15" customHeight="1" x14ac:dyDescent="0.3">
      <c r="A73" s="603" t="s">
        <v>144</v>
      </c>
      <c r="B73" s="604"/>
      <c r="C73" s="604"/>
      <c r="D73" s="604"/>
      <c r="E73" s="604"/>
      <c r="F73" s="604"/>
      <c r="G73" s="604"/>
      <c r="H73" s="59"/>
      <c r="I73" s="354"/>
      <c r="J73" s="267"/>
      <c r="K73" s="59"/>
      <c r="L73" s="355"/>
      <c r="M73" s="432"/>
      <c r="N73" s="488"/>
      <c r="O73" s="488"/>
    </row>
    <row r="74" spans="1:15" s="3" customFormat="1" ht="23.25" customHeight="1" x14ac:dyDescent="0.3">
      <c r="A74" s="16" t="s">
        <v>47</v>
      </c>
      <c r="B74" s="17" t="s">
        <v>145</v>
      </c>
      <c r="C74" s="596" t="s">
        <v>45</v>
      </c>
      <c r="D74" s="597"/>
      <c r="E74" s="598"/>
      <c r="F74" s="89" t="s">
        <v>46</v>
      </c>
      <c r="G74" s="30">
        <v>2245.3200000000002</v>
      </c>
      <c r="H74" s="55"/>
      <c r="I74" s="55">
        <f t="shared" si="0"/>
        <v>0</v>
      </c>
      <c r="J74" s="19">
        <v>0</v>
      </c>
      <c r="K74" s="20">
        <f>M74/G74</f>
        <v>1333.39</v>
      </c>
      <c r="L74" s="20">
        <f t="shared" si="1"/>
        <v>2494904.1</v>
      </c>
      <c r="M74" s="277">
        <v>2993884.92</v>
      </c>
      <c r="N74" s="491">
        <v>2800</v>
      </c>
      <c r="O74" s="491">
        <f>N74*G74</f>
        <v>6286896</v>
      </c>
    </row>
    <row r="75" spans="1:15" s="3" customFormat="1" ht="15" customHeight="1" x14ac:dyDescent="0.3">
      <c r="A75" s="603" t="s">
        <v>146</v>
      </c>
      <c r="B75" s="604"/>
      <c r="C75" s="604"/>
      <c r="D75" s="604"/>
      <c r="E75" s="604"/>
      <c r="F75" s="604"/>
      <c r="G75" s="604"/>
      <c r="H75" s="59"/>
      <c r="I75" s="354"/>
      <c r="J75" s="267"/>
      <c r="K75" s="59"/>
      <c r="L75" s="355"/>
      <c r="M75" s="432"/>
      <c r="N75" s="488"/>
      <c r="O75" s="488"/>
    </row>
    <row r="76" spans="1:15" s="3" customFormat="1" ht="23.25" customHeight="1" x14ac:dyDescent="0.3">
      <c r="A76" s="16" t="s">
        <v>52</v>
      </c>
      <c r="B76" s="17" t="s">
        <v>145</v>
      </c>
      <c r="C76" s="596" t="s">
        <v>45</v>
      </c>
      <c r="D76" s="597"/>
      <c r="E76" s="598"/>
      <c r="F76" s="89" t="s">
        <v>46</v>
      </c>
      <c r="G76" s="30">
        <v>90.72</v>
      </c>
      <c r="H76" s="55"/>
      <c r="I76" s="55">
        <f t="shared" si="0"/>
        <v>0</v>
      </c>
      <c r="J76" s="19">
        <v>0</v>
      </c>
      <c r="K76" s="20">
        <f>M76/G76</f>
        <v>1333.39</v>
      </c>
      <c r="L76" s="20">
        <f t="shared" si="1"/>
        <v>100804.2</v>
      </c>
      <c r="M76" s="277">
        <v>120965.04</v>
      </c>
      <c r="N76" s="491">
        <v>2800</v>
      </c>
      <c r="O76" s="491">
        <f>N76*G76</f>
        <v>254016</v>
      </c>
    </row>
    <row r="77" spans="1:15" s="3" customFormat="1" ht="15" customHeight="1" x14ac:dyDescent="0.3">
      <c r="A77" s="603" t="s">
        <v>147</v>
      </c>
      <c r="B77" s="604"/>
      <c r="C77" s="604"/>
      <c r="D77" s="604"/>
      <c r="E77" s="604"/>
      <c r="F77" s="604"/>
      <c r="G77" s="604"/>
      <c r="H77" s="59"/>
      <c r="I77" s="354"/>
      <c r="J77" s="267"/>
      <c r="K77" s="59"/>
      <c r="L77" s="355"/>
      <c r="M77" s="432"/>
      <c r="N77" s="488"/>
      <c r="O77" s="488"/>
    </row>
    <row r="78" spans="1:15" s="3" customFormat="1" ht="15" customHeight="1" x14ac:dyDescent="0.3">
      <c r="A78" s="16" t="s">
        <v>55</v>
      </c>
      <c r="B78" s="17" t="s">
        <v>148</v>
      </c>
      <c r="C78" s="596" t="s">
        <v>149</v>
      </c>
      <c r="D78" s="597"/>
      <c r="E78" s="598"/>
      <c r="F78" s="89" t="s">
        <v>122</v>
      </c>
      <c r="G78" s="18">
        <v>0.70499999999999996</v>
      </c>
      <c r="H78" s="55">
        <f>J78/G78</f>
        <v>215403.62</v>
      </c>
      <c r="I78" s="55">
        <f t="shared" ref="I78:I140" si="2">J78/1.2</f>
        <v>126549.63</v>
      </c>
      <c r="J78" s="19">
        <v>151859.54999999999</v>
      </c>
      <c r="K78" s="20">
        <f>M78/G78</f>
        <v>754899.76</v>
      </c>
      <c r="L78" s="20">
        <f t="shared" ref="L78:L140" si="3">M78/1.2</f>
        <v>443503.61</v>
      </c>
      <c r="M78" s="277">
        <v>532204.32999999996</v>
      </c>
      <c r="N78" s="488"/>
      <c r="O78" s="488"/>
    </row>
    <row r="79" spans="1:15" s="3" customFormat="1" ht="22.5" customHeight="1" x14ac:dyDescent="0.3">
      <c r="A79" s="25"/>
      <c r="B79" s="26" t="s">
        <v>150</v>
      </c>
      <c r="C79" s="600" t="s">
        <v>151</v>
      </c>
      <c r="D79" s="600"/>
      <c r="E79" s="600"/>
      <c r="F79" s="49" t="s">
        <v>46</v>
      </c>
      <c r="G79" s="47" t="s">
        <v>5489</v>
      </c>
      <c r="H79" s="56"/>
      <c r="I79" s="55">
        <f t="shared" si="2"/>
        <v>0</v>
      </c>
      <c r="J79" s="19">
        <v>0</v>
      </c>
      <c r="K79" s="28"/>
      <c r="L79" s="20">
        <f t="shared" si="3"/>
        <v>0</v>
      </c>
      <c r="M79" s="277">
        <v>0</v>
      </c>
      <c r="N79" s="488"/>
      <c r="O79" s="488"/>
    </row>
    <row r="80" spans="1:15" s="3" customFormat="1" ht="22.5" customHeight="1" x14ac:dyDescent="0.3">
      <c r="A80" s="25"/>
      <c r="B80" s="26" t="s">
        <v>152</v>
      </c>
      <c r="C80" s="600" t="s">
        <v>153</v>
      </c>
      <c r="D80" s="600"/>
      <c r="E80" s="600"/>
      <c r="F80" s="49" t="s">
        <v>154</v>
      </c>
      <c r="G80" s="47" t="s">
        <v>5490</v>
      </c>
      <c r="H80" s="56"/>
      <c r="I80" s="55">
        <f t="shared" si="2"/>
        <v>0</v>
      </c>
      <c r="J80" s="19">
        <v>0</v>
      </c>
      <c r="K80" s="28"/>
      <c r="L80" s="20">
        <f t="shared" si="3"/>
        <v>0</v>
      </c>
      <c r="M80" s="277">
        <v>0</v>
      </c>
      <c r="N80" s="488"/>
      <c r="O80" s="488"/>
    </row>
    <row r="81" spans="1:15" s="3" customFormat="1" ht="22.5" customHeight="1" x14ac:dyDescent="0.3">
      <c r="A81" s="36" t="s">
        <v>139</v>
      </c>
      <c r="B81" s="37" t="s">
        <v>155</v>
      </c>
      <c r="C81" s="599" t="s">
        <v>156</v>
      </c>
      <c r="D81" s="599"/>
      <c r="E81" s="599"/>
      <c r="F81" s="91" t="s">
        <v>46</v>
      </c>
      <c r="G81" s="86" t="s">
        <v>5491</v>
      </c>
      <c r="H81" s="81"/>
      <c r="I81" s="55">
        <f t="shared" si="2"/>
        <v>0</v>
      </c>
      <c r="J81" s="19">
        <v>0</v>
      </c>
      <c r="K81" s="40"/>
      <c r="L81" s="20">
        <f t="shared" si="3"/>
        <v>0</v>
      </c>
      <c r="M81" s="277">
        <v>0</v>
      </c>
      <c r="N81" s="488"/>
      <c r="O81" s="488"/>
    </row>
    <row r="82" spans="1:15" s="3" customFormat="1" ht="23.25" customHeight="1" x14ac:dyDescent="0.3">
      <c r="A82" s="25" t="s">
        <v>126</v>
      </c>
      <c r="B82" s="26" t="s">
        <v>157</v>
      </c>
      <c r="C82" s="600" t="s">
        <v>158</v>
      </c>
      <c r="D82" s="600"/>
      <c r="E82" s="600"/>
      <c r="F82" s="49" t="s">
        <v>46</v>
      </c>
      <c r="G82" s="47" t="s">
        <v>5491</v>
      </c>
      <c r="H82" s="56"/>
      <c r="I82" s="55">
        <f t="shared" si="2"/>
        <v>0</v>
      </c>
      <c r="J82" s="19">
        <v>0</v>
      </c>
      <c r="K82" s="28"/>
      <c r="L82" s="20">
        <f t="shared" si="3"/>
        <v>0</v>
      </c>
      <c r="M82" s="277">
        <v>0</v>
      </c>
      <c r="N82" s="488"/>
      <c r="O82" s="488"/>
    </row>
    <row r="83" spans="1:15" s="3" customFormat="1" ht="15" customHeight="1" x14ac:dyDescent="0.3">
      <c r="A83" s="603" t="s">
        <v>159</v>
      </c>
      <c r="B83" s="604"/>
      <c r="C83" s="604"/>
      <c r="D83" s="604"/>
      <c r="E83" s="604"/>
      <c r="F83" s="604"/>
      <c r="G83" s="604"/>
      <c r="H83" s="59"/>
      <c r="I83" s="354"/>
      <c r="J83" s="267"/>
      <c r="K83" s="59"/>
      <c r="L83" s="355"/>
      <c r="M83" s="432"/>
      <c r="N83" s="488"/>
      <c r="O83" s="488"/>
    </row>
    <row r="84" spans="1:15" s="3" customFormat="1" ht="15" customHeight="1" x14ac:dyDescent="0.3">
      <c r="A84" s="16" t="s">
        <v>56</v>
      </c>
      <c r="B84" s="17" t="s">
        <v>148</v>
      </c>
      <c r="C84" s="596" t="s">
        <v>149</v>
      </c>
      <c r="D84" s="597"/>
      <c r="E84" s="598"/>
      <c r="F84" s="89" t="s">
        <v>122</v>
      </c>
      <c r="G84" s="18">
        <v>3.4000000000000002E-2</v>
      </c>
      <c r="H84" s="55">
        <f>J84/G84</f>
        <v>215404.12</v>
      </c>
      <c r="I84" s="55">
        <f t="shared" si="2"/>
        <v>6103.12</v>
      </c>
      <c r="J84" s="19">
        <v>7323.74</v>
      </c>
      <c r="K84" s="20">
        <f>M84/G84</f>
        <v>754899.71</v>
      </c>
      <c r="L84" s="20">
        <f t="shared" si="3"/>
        <v>21388.83</v>
      </c>
      <c r="M84" s="277">
        <v>25666.59</v>
      </c>
      <c r="N84" s="488"/>
      <c r="O84" s="488"/>
    </row>
    <row r="85" spans="1:15" s="3" customFormat="1" ht="22.5" customHeight="1" x14ac:dyDescent="0.3">
      <c r="A85" s="25"/>
      <c r="B85" s="26" t="s">
        <v>150</v>
      </c>
      <c r="C85" s="600" t="s">
        <v>151</v>
      </c>
      <c r="D85" s="600"/>
      <c r="E85" s="600"/>
      <c r="F85" s="49" t="s">
        <v>46</v>
      </c>
      <c r="G85" s="47" t="s">
        <v>5492</v>
      </c>
      <c r="H85" s="56"/>
      <c r="I85" s="55">
        <f t="shared" si="2"/>
        <v>0</v>
      </c>
      <c r="J85" s="19">
        <v>0</v>
      </c>
      <c r="K85" s="28"/>
      <c r="L85" s="20">
        <f t="shared" si="3"/>
        <v>0</v>
      </c>
      <c r="M85" s="277">
        <v>0</v>
      </c>
      <c r="N85" s="488"/>
      <c r="O85" s="488"/>
    </row>
    <row r="86" spans="1:15" s="3" customFormat="1" ht="22.5" customHeight="1" x14ac:dyDescent="0.3">
      <c r="A86" s="25"/>
      <c r="B86" s="26" t="s">
        <v>152</v>
      </c>
      <c r="C86" s="600" t="s">
        <v>153</v>
      </c>
      <c r="D86" s="600"/>
      <c r="E86" s="600"/>
      <c r="F86" s="49" t="s">
        <v>154</v>
      </c>
      <c r="G86" s="47" t="s">
        <v>5493</v>
      </c>
      <c r="H86" s="56"/>
      <c r="I86" s="55">
        <f t="shared" si="2"/>
        <v>0</v>
      </c>
      <c r="J86" s="19">
        <v>0</v>
      </c>
      <c r="K86" s="28"/>
      <c r="L86" s="20">
        <f t="shared" si="3"/>
        <v>0</v>
      </c>
      <c r="M86" s="277">
        <v>0</v>
      </c>
      <c r="N86" s="488"/>
      <c r="O86" s="488"/>
    </row>
    <row r="87" spans="1:15" s="3" customFormat="1" ht="22.5" customHeight="1" x14ac:dyDescent="0.3">
      <c r="A87" s="36" t="s">
        <v>139</v>
      </c>
      <c r="B87" s="37" t="s">
        <v>155</v>
      </c>
      <c r="C87" s="599" t="s">
        <v>156</v>
      </c>
      <c r="D87" s="599"/>
      <c r="E87" s="599"/>
      <c r="F87" s="91" t="s">
        <v>46</v>
      </c>
      <c r="G87" s="86" t="s">
        <v>5494</v>
      </c>
      <c r="H87" s="81"/>
      <c r="I87" s="55">
        <f t="shared" si="2"/>
        <v>0</v>
      </c>
      <c r="J87" s="19">
        <v>0</v>
      </c>
      <c r="K87" s="40"/>
      <c r="L87" s="20">
        <f t="shared" si="3"/>
        <v>0</v>
      </c>
      <c r="M87" s="277">
        <v>0</v>
      </c>
      <c r="N87" s="488"/>
      <c r="O87" s="488"/>
    </row>
    <row r="88" spans="1:15" s="3" customFormat="1" ht="23.25" customHeight="1" x14ac:dyDescent="0.3">
      <c r="A88" s="25" t="s">
        <v>126</v>
      </c>
      <c r="B88" s="26" t="s">
        <v>157</v>
      </c>
      <c r="C88" s="600" t="s">
        <v>158</v>
      </c>
      <c r="D88" s="600"/>
      <c r="E88" s="600"/>
      <c r="F88" s="49" t="s">
        <v>46</v>
      </c>
      <c r="G88" s="47" t="s">
        <v>5494</v>
      </c>
      <c r="H88" s="56"/>
      <c r="I88" s="55">
        <f t="shared" si="2"/>
        <v>0</v>
      </c>
      <c r="J88" s="19">
        <v>0</v>
      </c>
      <c r="K88" s="28"/>
      <c r="L88" s="20">
        <f t="shared" si="3"/>
        <v>0</v>
      </c>
      <c r="M88" s="277">
        <v>0</v>
      </c>
      <c r="N88" s="488"/>
      <c r="O88" s="488"/>
    </row>
    <row r="89" spans="1:15" s="3" customFormat="1" ht="15" customHeight="1" x14ac:dyDescent="0.3">
      <c r="A89" s="603" t="s">
        <v>160</v>
      </c>
      <c r="B89" s="604"/>
      <c r="C89" s="604"/>
      <c r="D89" s="604"/>
      <c r="E89" s="604"/>
      <c r="F89" s="604"/>
      <c r="G89" s="604"/>
      <c r="H89" s="59"/>
      <c r="I89" s="354"/>
      <c r="J89" s="267"/>
      <c r="K89" s="59"/>
      <c r="L89" s="355"/>
      <c r="M89" s="432"/>
      <c r="N89" s="488"/>
      <c r="O89" s="488"/>
    </row>
    <row r="90" spans="1:15" s="3" customFormat="1" ht="15" customHeight="1" x14ac:dyDescent="0.3">
      <c r="A90" s="603" t="s">
        <v>161</v>
      </c>
      <c r="B90" s="604"/>
      <c r="C90" s="604"/>
      <c r="D90" s="604"/>
      <c r="E90" s="604"/>
      <c r="F90" s="604"/>
      <c r="G90" s="604"/>
      <c r="H90" s="59"/>
      <c r="I90" s="354"/>
      <c r="J90" s="267"/>
      <c r="K90" s="59"/>
      <c r="L90" s="355"/>
      <c r="M90" s="432"/>
      <c r="N90" s="488"/>
      <c r="O90" s="488"/>
    </row>
    <row r="91" spans="1:15" s="3" customFormat="1" ht="45.75" customHeight="1" x14ac:dyDescent="0.3">
      <c r="A91" s="16" t="s">
        <v>162</v>
      </c>
      <c r="B91" s="17" t="s">
        <v>163</v>
      </c>
      <c r="C91" s="596" t="s">
        <v>164</v>
      </c>
      <c r="D91" s="597"/>
      <c r="E91" s="598"/>
      <c r="F91" s="89" t="s">
        <v>122</v>
      </c>
      <c r="G91" s="30">
        <v>15.09</v>
      </c>
      <c r="H91" s="55">
        <f t="shared" ref="H91:H97" si="4">J91/G91</f>
        <v>54594.58</v>
      </c>
      <c r="I91" s="55">
        <f t="shared" si="2"/>
        <v>686526.78</v>
      </c>
      <c r="J91" s="19">
        <v>823832.14</v>
      </c>
      <c r="K91" s="20">
        <f>M91/G91</f>
        <v>0</v>
      </c>
      <c r="L91" s="20">
        <f t="shared" si="3"/>
        <v>0</v>
      </c>
      <c r="M91" s="277">
        <v>0</v>
      </c>
      <c r="N91" s="488"/>
      <c r="O91" s="488"/>
    </row>
    <row r="92" spans="1:15" s="3" customFormat="1" ht="45.75" customHeight="1" x14ac:dyDescent="0.3">
      <c r="A92" s="16" t="s">
        <v>165</v>
      </c>
      <c r="B92" s="17" t="s">
        <v>48</v>
      </c>
      <c r="C92" s="596" t="s">
        <v>49</v>
      </c>
      <c r="D92" s="597"/>
      <c r="E92" s="598"/>
      <c r="F92" s="89" t="s">
        <v>50</v>
      </c>
      <c r="G92" s="23">
        <v>352</v>
      </c>
      <c r="H92" s="55">
        <f t="shared" si="4"/>
        <v>831.68</v>
      </c>
      <c r="I92" s="55">
        <f t="shared" si="2"/>
        <v>243960.63</v>
      </c>
      <c r="J92" s="19">
        <v>292752.75</v>
      </c>
      <c r="K92" s="20">
        <f t="shared" ref="K92:K97" si="5">M92/G92</f>
        <v>0</v>
      </c>
      <c r="L92" s="20">
        <f t="shared" si="3"/>
        <v>0</v>
      </c>
      <c r="M92" s="277">
        <v>0</v>
      </c>
      <c r="N92" s="488"/>
      <c r="O92" s="488"/>
    </row>
    <row r="93" spans="1:15" s="3" customFormat="1" ht="45.75" customHeight="1" x14ac:dyDescent="0.3">
      <c r="A93" s="16" t="s">
        <v>166</v>
      </c>
      <c r="B93" s="17" t="s">
        <v>167</v>
      </c>
      <c r="C93" s="596" t="s">
        <v>168</v>
      </c>
      <c r="D93" s="597"/>
      <c r="E93" s="598"/>
      <c r="F93" s="89" t="s">
        <v>50</v>
      </c>
      <c r="G93" s="23">
        <v>2578</v>
      </c>
      <c r="H93" s="55">
        <f t="shared" si="4"/>
        <v>1468.06</v>
      </c>
      <c r="I93" s="55">
        <f t="shared" si="2"/>
        <v>3153877.94</v>
      </c>
      <c r="J93" s="19">
        <v>3784653.53</v>
      </c>
      <c r="K93" s="20">
        <f t="shared" si="5"/>
        <v>0</v>
      </c>
      <c r="L93" s="20">
        <f t="shared" si="3"/>
        <v>0</v>
      </c>
      <c r="M93" s="277">
        <v>0</v>
      </c>
      <c r="N93" s="488"/>
      <c r="O93" s="488"/>
    </row>
    <row r="94" spans="1:15" s="3" customFormat="1" ht="45.75" customHeight="1" x14ac:dyDescent="0.3">
      <c r="A94" s="16" t="s">
        <v>169</v>
      </c>
      <c r="B94" s="17" t="s">
        <v>170</v>
      </c>
      <c r="C94" s="596" t="s">
        <v>171</v>
      </c>
      <c r="D94" s="597"/>
      <c r="E94" s="598"/>
      <c r="F94" s="89" t="s">
        <v>122</v>
      </c>
      <c r="G94" s="30">
        <v>6.46</v>
      </c>
      <c r="H94" s="55">
        <f t="shared" si="4"/>
        <v>62993.74</v>
      </c>
      <c r="I94" s="55">
        <f t="shared" si="2"/>
        <v>339116.33</v>
      </c>
      <c r="J94" s="19">
        <v>406939.59</v>
      </c>
      <c r="K94" s="20">
        <f t="shared" si="5"/>
        <v>0</v>
      </c>
      <c r="L94" s="20">
        <f t="shared" si="3"/>
        <v>0</v>
      </c>
      <c r="M94" s="277">
        <v>0</v>
      </c>
      <c r="N94" s="488"/>
      <c r="O94" s="488"/>
    </row>
    <row r="95" spans="1:15" s="3" customFormat="1" ht="45.75" customHeight="1" x14ac:dyDescent="0.3">
      <c r="A95" s="16" t="s">
        <v>172</v>
      </c>
      <c r="B95" s="17" t="s">
        <v>167</v>
      </c>
      <c r="C95" s="596" t="s">
        <v>168</v>
      </c>
      <c r="D95" s="597"/>
      <c r="E95" s="598"/>
      <c r="F95" s="89" t="s">
        <v>50</v>
      </c>
      <c r="G95" s="23">
        <v>1292</v>
      </c>
      <c r="H95" s="55">
        <f t="shared" si="4"/>
        <v>1468.06</v>
      </c>
      <c r="I95" s="55">
        <f t="shared" si="2"/>
        <v>1580609.12</v>
      </c>
      <c r="J95" s="19">
        <v>1896730.94</v>
      </c>
      <c r="K95" s="20">
        <f t="shared" si="5"/>
        <v>0</v>
      </c>
      <c r="L95" s="20">
        <f t="shared" si="3"/>
        <v>0</v>
      </c>
      <c r="M95" s="277">
        <v>0</v>
      </c>
      <c r="N95" s="488"/>
      <c r="O95" s="488"/>
    </row>
    <row r="96" spans="1:15" s="3" customFormat="1" ht="45.75" customHeight="1" x14ac:dyDescent="0.3">
      <c r="A96" s="16" t="s">
        <v>173</v>
      </c>
      <c r="B96" s="17" t="s">
        <v>174</v>
      </c>
      <c r="C96" s="596" t="s">
        <v>175</v>
      </c>
      <c r="D96" s="597"/>
      <c r="E96" s="598"/>
      <c r="F96" s="89" t="s">
        <v>122</v>
      </c>
      <c r="G96" s="30">
        <v>4.66</v>
      </c>
      <c r="H96" s="55">
        <f t="shared" si="4"/>
        <v>85042.23</v>
      </c>
      <c r="I96" s="55">
        <f t="shared" si="2"/>
        <v>330247.33</v>
      </c>
      <c r="J96" s="19">
        <v>396296.8</v>
      </c>
      <c r="K96" s="20">
        <f t="shared" si="5"/>
        <v>0</v>
      </c>
      <c r="L96" s="20">
        <f t="shared" si="3"/>
        <v>0</v>
      </c>
      <c r="M96" s="277">
        <v>0</v>
      </c>
      <c r="N96" s="488"/>
      <c r="O96" s="488"/>
    </row>
    <row r="97" spans="1:15" s="3" customFormat="1" ht="45.75" customHeight="1" x14ac:dyDescent="0.3">
      <c r="A97" s="16" t="s">
        <v>176</v>
      </c>
      <c r="B97" s="17" t="s">
        <v>48</v>
      </c>
      <c r="C97" s="596" t="s">
        <v>49</v>
      </c>
      <c r="D97" s="597"/>
      <c r="E97" s="598"/>
      <c r="F97" s="89" t="s">
        <v>50</v>
      </c>
      <c r="G97" s="23">
        <v>932</v>
      </c>
      <c r="H97" s="55">
        <f t="shared" si="4"/>
        <v>831.68</v>
      </c>
      <c r="I97" s="55">
        <f t="shared" si="2"/>
        <v>645941.22</v>
      </c>
      <c r="J97" s="19">
        <v>775129.46</v>
      </c>
      <c r="K97" s="20">
        <f t="shared" si="5"/>
        <v>0</v>
      </c>
      <c r="L97" s="20">
        <f t="shared" si="3"/>
        <v>0</v>
      </c>
      <c r="M97" s="277">
        <v>0</v>
      </c>
      <c r="N97" s="488"/>
      <c r="O97" s="488"/>
    </row>
    <row r="98" spans="1:15" s="3" customFormat="1" ht="15" customHeight="1" x14ac:dyDescent="0.3">
      <c r="A98" s="603" t="s">
        <v>177</v>
      </c>
      <c r="B98" s="604"/>
      <c r="C98" s="604"/>
      <c r="D98" s="604"/>
      <c r="E98" s="604"/>
      <c r="F98" s="604"/>
      <c r="G98" s="604"/>
      <c r="H98" s="59"/>
      <c r="I98" s="354"/>
      <c r="J98" s="267"/>
      <c r="K98" s="59"/>
      <c r="L98" s="355"/>
      <c r="M98" s="432"/>
      <c r="N98" s="488"/>
      <c r="O98" s="488"/>
    </row>
    <row r="99" spans="1:15" s="3" customFormat="1" ht="23.25" customHeight="1" x14ac:dyDescent="0.3">
      <c r="A99" s="16" t="s">
        <v>178</v>
      </c>
      <c r="B99" s="17" t="s">
        <v>179</v>
      </c>
      <c r="C99" s="596" t="s">
        <v>180</v>
      </c>
      <c r="D99" s="597"/>
      <c r="E99" s="598"/>
      <c r="F99" s="89" t="s">
        <v>122</v>
      </c>
      <c r="G99" s="30">
        <v>0.33</v>
      </c>
      <c r="H99" s="55">
        <f>J99/G99</f>
        <v>99077.55</v>
      </c>
      <c r="I99" s="55">
        <f t="shared" si="2"/>
        <v>27246.33</v>
      </c>
      <c r="J99" s="19">
        <v>32695.59</v>
      </c>
      <c r="K99" s="20">
        <f>M99/G99</f>
        <v>0</v>
      </c>
      <c r="L99" s="20">
        <f t="shared" si="3"/>
        <v>0</v>
      </c>
      <c r="M99" s="277">
        <v>0</v>
      </c>
      <c r="N99" s="488"/>
      <c r="O99" s="488"/>
    </row>
    <row r="100" spans="1:15" s="3" customFormat="1" ht="15" customHeight="1" x14ac:dyDescent="0.3">
      <c r="A100" s="603" t="s">
        <v>181</v>
      </c>
      <c r="B100" s="604"/>
      <c r="C100" s="604"/>
      <c r="D100" s="604"/>
      <c r="E100" s="604"/>
      <c r="F100" s="604"/>
      <c r="G100" s="604"/>
      <c r="H100" s="59"/>
      <c r="I100" s="354"/>
      <c r="J100" s="267"/>
      <c r="K100" s="59"/>
      <c r="L100" s="355"/>
      <c r="M100" s="432"/>
      <c r="N100" s="488"/>
      <c r="O100" s="488"/>
    </row>
    <row r="101" spans="1:15" s="3" customFormat="1" ht="23.25" customHeight="1" x14ac:dyDescent="0.3">
      <c r="A101" s="16" t="s">
        <v>182</v>
      </c>
      <c r="B101" s="17" t="s">
        <v>183</v>
      </c>
      <c r="C101" s="596" t="s">
        <v>184</v>
      </c>
      <c r="D101" s="597"/>
      <c r="E101" s="598"/>
      <c r="F101" s="89" t="s">
        <v>185</v>
      </c>
      <c r="G101" s="18">
        <v>1.7709999999999999</v>
      </c>
      <c r="H101" s="55">
        <f>J101/G101</f>
        <v>599.80999999999995</v>
      </c>
      <c r="I101" s="55">
        <f t="shared" si="2"/>
        <v>885.23</v>
      </c>
      <c r="J101" s="19">
        <v>1062.27</v>
      </c>
      <c r="K101" s="20">
        <f>M101/G101</f>
        <v>0</v>
      </c>
      <c r="L101" s="20">
        <f t="shared" si="3"/>
        <v>0</v>
      </c>
      <c r="M101" s="277">
        <v>0</v>
      </c>
      <c r="N101" s="488"/>
      <c r="O101" s="488"/>
    </row>
    <row r="102" spans="1:15" s="3" customFormat="1" ht="15" customHeight="1" x14ac:dyDescent="0.3">
      <c r="A102" s="601" t="s">
        <v>186</v>
      </c>
      <c r="B102" s="602"/>
      <c r="C102" s="602"/>
      <c r="D102" s="602"/>
      <c r="E102" s="602"/>
      <c r="F102" s="602"/>
      <c r="G102" s="602"/>
      <c r="H102" s="79"/>
      <c r="I102" s="101"/>
      <c r="J102" s="102"/>
      <c r="K102" s="79"/>
      <c r="L102" s="353"/>
      <c r="M102" s="430"/>
      <c r="N102" s="488"/>
      <c r="O102" s="488"/>
    </row>
    <row r="103" spans="1:15" s="3" customFormat="1" ht="15" customHeight="1" x14ac:dyDescent="0.3">
      <c r="A103" s="603" t="s">
        <v>187</v>
      </c>
      <c r="B103" s="604"/>
      <c r="C103" s="604"/>
      <c r="D103" s="604"/>
      <c r="E103" s="604"/>
      <c r="F103" s="604"/>
      <c r="G103" s="604"/>
      <c r="H103" s="59"/>
      <c r="I103" s="354"/>
      <c r="J103" s="267"/>
      <c r="K103" s="59"/>
      <c r="L103" s="355"/>
      <c r="M103" s="432"/>
      <c r="N103" s="488"/>
      <c r="O103" s="488"/>
    </row>
    <row r="104" spans="1:15" s="3" customFormat="1" ht="34.5" customHeight="1" x14ac:dyDescent="0.3">
      <c r="A104" s="16" t="s">
        <v>188</v>
      </c>
      <c r="B104" s="17" t="s">
        <v>189</v>
      </c>
      <c r="C104" s="596" t="s">
        <v>190</v>
      </c>
      <c r="D104" s="597"/>
      <c r="E104" s="598"/>
      <c r="F104" s="89" t="s">
        <v>64</v>
      </c>
      <c r="G104" s="18">
        <v>1.125</v>
      </c>
      <c r="H104" s="55">
        <f>J104/G104</f>
        <v>642576.01</v>
      </c>
      <c r="I104" s="55">
        <f t="shared" si="2"/>
        <v>602415.01</v>
      </c>
      <c r="J104" s="19">
        <v>722898.01</v>
      </c>
      <c r="K104" s="20">
        <f>M104/G104</f>
        <v>231449.14</v>
      </c>
      <c r="L104" s="20">
        <f>M104/1.2</f>
        <v>216983.57</v>
      </c>
      <c r="M104" s="277">
        <v>260380.28</v>
      </c>
      <c r="N104" s="488"/>
      <c r="O104" s="488"/>
    </row>
    <row r="105" spans="1:15" s="3" customFormat="1" ht="23.25" customHeight="1" x14ac:dyDescent="0.3">
      <c r="A105" s="25"/>
      <c r="B105" s="26" t="s">
        <v>65</v>
      </c>
      <c r="C105" s="600" t="s">
        <v>66</v>
      </c>
      <c r="D105" s="600"/>
      <c r="E105" s="600"/>
      <c r="F105" s="49" t="s">
        <v>67</v>
      </c>
      <c r="G105" s="47" t="s">
        <v>5539</v>
      </c>
      <c r="H105" s="56"/>
      <c r="I105" s="55">
        <f t="shared" si="2"/>
        <v>0</v>
      </c>
      <c r="J105" s="19">
        <v>0</v>
      </c>
      <c r="K105" s="28"/>
      <c r="L105" s="20">
        <f t="shared" si="3"/>
        <v>0</v>
      </c>
      <c r="M105" s="277">
        <v>0</v>
      </c>
      <c r="N105" s="488"/>
      <c r="O105" s="488"/>
    </row>
    <row r="106" spans="1:15" s="3" customFormat="1" ht="23.25" customHeight="1" x14ac:dyDescent="0.3">
      <c r="A106" s="25"/>
      <c r="B106" s="26" t="s">
        <v>68</v>
      </c>
      <c r="C106" s="600" t="s">
        <v>69</v>
      </c>
      <c r="D106" s="600"/>
      <c r="E106" s="600"/>
      <c r="F106" s="49" t="s">
        <v>67</v>
      </c>
      <c r="G106" s="47" t="s">
        <v>5540</v>
      </c>
      <c r="H106" s="56"/>
      <c r="I106" s="55">
        <f t="shared" si="2"/>
        <v>0</v>
      </c>
      <c r="J106" s="19">
        <v>0</v>
      </c>
      <c r="K106" s="28"/>
      <c r="L106" s="20">
        <f t="shared" si="3"/>
        <v>0</v>
      </c>
      <c r="M106" s="277">
        <v>0</v>
      </c>
      <c r="N106" s="488"/>
      <c r="O106" s="488"/>
    </row>
    <row r="107" spans="1:15" s="3" customFormat="1" ht="22.5" customHeight="1" x14ac:dyDescent="0.3">
      <c r="A107" s="25"/>
      <c r="B107" s="26" t="s">
        <v>70</v>
      </c>
      <c r="C107" s="600" t="s">
        <v>71</v>
      </c>
      <c r="D107" s="600"/>
      <c r="E107" s="600"/>
      <c r="F107" s="49" t="s">
        <v>72</v>
      </c>
      <c r="G107" s="47" t="s">
        <v>5541</v>
      </c>
      <c r="H107" s="56"/>
      <c r="I107" s="55">
        <f t="shared" si="2"/>
        <v>0</v>
      </c>
      <c r="J107" s="19">
        <v>0</v>
      </c>
      <c r="K107" s="28"/>
      <c r="L107" s="20">
        <f t="shared" si="3"/>
        <v>0</v>
      </c>
      <c r="M107" s="277">
        <v>0</v>
      </c>
      <c r="N107" s="488"/>
      <c r="O107" s="488"/>
    </row>
    <row r="108" spans="1:15" s="3" customFormat="1" ht="23.25" customHeight="1" x14ac:dyDescent="0.3">
      <c r="A108" s="36" t="s">
        <v>75</v>
      </c>
      <c r="B108" s="37" t="s">
        <v>76</v>
      </c>
      <c r="C108" s="599" t="s">
        <v>77</v>
      </c>
      <c r="D108" s="599"/>
      <c r="E108" s="599"/>
      <c r="F108" s="91" t="s">
        <v>46</v>
      </c>
      <c r="G108" s="39" t="s">
        <v>33</v>
      </c>
      <c r="H108" s="81"/>
      <c r="I108" s="55">
        <f t="shared" si="2"/>
        <v>0</v>
      </c>
      <c r="J108" s="19">
        <v>0</v>
      </c>
      <c r="K108" s="40"/>
      <c r="L108" s="20">
        <f t="shared" si="3"/>
        <v>0</v>
      </c>
      <c r="M108" s="277">
        <v>0</v>
      </c>
      <c r="N108" s="488"/>
      <c r="O108" s="488"/>
    </row>
    <row r="109" spans="1:15" s="3" customFormat="1" ht="23.25" customHeight="1" x14ac:dyDescent="0.3">
      <c r="A109" s="36" t="s">
        <v>75</v>
      </c>
      <c r="B109" s="37" t="s">
        <v>78</v>
      </c>
      <c r="C109" s="599" t="s">
        <v>79</v>
      </c>
      <c r="D109" s="599"/>
      <c r="E109" s="599"/>
      <c r="F109" s="91" t="s">
        <v>46</v>
      </c>
      <c r="G109" s="39" t="s">
        <v>33</v>
      </c>
      <c r="H109" s="81"/>
      <c r="I109" s="55">
        <f t="shared" si="2"/>
        <v>0</v>
      </c>
      <c r="J109" s="19">
        <v>0</v>
      </c>
      <c r="K109" s="40"/>
      <c r="L109" s="20">
        <f t="shared" si="3"/>
        <v>0</v>
      </c>
      <c r="M109" s="277">
        <v>0</v>
      </c>
      <c r="N109" s="488"/>
      <c r="O109" s="488"/>
    </row>
    <row r="110" spans="1:15" s="3" customFormat="1" ht="23.25" customHeight="1" x14ac:dyDescent="0.3">
      <c r="A110" s="25"/>
      <c r="B110" s="26" t="s">
        <v>80</v>
      </c>
      <c r="C110" s="600" t="s">
        <v>81</v>
      </c>
      <c r="D110" s="600"/>
      <c r="E110" s="600"/>
      <c r="F110" s="49" t="s">
        <v>46</v>
      </c>
      <c r="G110" s="47" t="s">
        <v>5542</v>
      </c>
      <c r="H110" s="56"/>
      <c r="I110" s="55">
        <f t="shared" si="2"/>
        <v>0</v>
      </c>
      <c r="J110" s="19">
        <v>0</v>
      </c>
      <c r="K110" s="28"/>
      <c r="L110" s="20">
        <f t="shared" si="3"/>
        <v>0</v>
      </c>
      <c r="M110" s="277">
        <v>0</v>
      </c>
      <c r="N110" s="488"/>
      <c r="O110" s="488"/>
    </row>
    <row r="111" spans="1:15" s="3" customFormat="1" ht="22.5" customHeight="1" x14ac:dyDescent="0.3">
      <c r="A111" s="36" t="s">
        <v>75</v>
      </c>
      <c r="B111" s="37" t="s">
        <v>82</v>
      </c>
      <c r="C111" s="599" t="s">
        <v>83</v>
      </c>
      <c r="D111" s="599"/>
      <c r="E111" s="599"/>
      <c r="F111" s="91" t="s">
        <v>46</v>
      </c>
      <c r="G111" s="39" t="s">
        <v>33</v>
      </c>
      <c r="H111" s="81"/>
      <c r="I111" s="55">
        <f t="shared" si="2"/>
        <v>0</v>
      </c>
      <c r="J111" s="19">
        <v>0</v>
      </c>
      <c r="K111" s="40"/>
      <c r="L111" s="20">
        <f t="shared" si="3"/>
        <v>0</v>
      </c>
      <c r="M111" s="277">
        <v>0</v>
      </c>
      <c r="N111" s="488"/>
      <c r="O111" s="488"/>
    </row>
    <row r="112" spans="1:15" s="3" customFormat="1" ht="22.5" customHeight="1" x14ac:dyDescent="0.3">
      <c r="A112" s="25"/>
      <c r="B112" s="26" t="s">
        <v>86</v>
      </c>
      <c r="C112" s="600" t="s">
        <v>87</v>
      </c>
      <c r="D112" s="600"/>
      <c r="E112" s="600"/>
      <c r="F112" s="49" t="s">
        <v>67</v>
      </c>
      <c r="G112" s="47" t="s">
        <v>5543</v>
      </c>
      <c r="H112" s="56"/>
      <c r="I112" s="55">
        <f t="shared" si="2"/>
        <v>0</v>
      </c>
      <c r="J112" s="19">
        <v>0</v>
      </c>
      <c r="K112" s="28"/>
      <c r="L112" s="20">
        <f t="shared" si="3"/>
        <v>0</v>
      </c>
      <c r="M112" s="277">
        <v>0</v>
      </c>
      <c r="N112" s="488"/>
      <c r="O112" s="488"/>
    </row>
    <row r="113" spans="1:15" s="3" customFormat="1" ht="23.25" customHeight="1" x14ac:dyDescent="0.3">
      <c r="A113" s="25" t="s">
        <v>126</v>
      </c>
      <c r="B113" s="26" t="s">
        <v>127</v>
      </c>
      <c r="C113" s="600" t="s">
        <v>128</v>
      </c>
      <c r="D113" s="600"/>
      <c r="E113" s="600"/>
      <c r="F113" s="49" t="s">
        <v>46</v>
      </c>
      <c r="G113" s="47" t="s">
        <v>5544</v>
      </c>
      <c r="H113" s="56"/>
      <c r="I113" s="55">
        <f t="shared" si="2"/>
        <v>0</v>
      </c>
      <c r="J113" s="19">
        <v>0</v>
      </c>
      <c r="K113" s="28"/>
      <c r="L113" s="20">
        <f t="shared" si="3"/>
        <v>0</v>
      </c>
      <c r="M113" s="277">
        <v>0</v>
      </c>
      <c r="N113" s="488"/>
      <c r="O113" s="488"/>
    </row>
    <row r="114" spans="1:15" s="3" customFormat="1" ht="15" customHeight="1" x14ac:dyDescent="0.3">
      <c r="A114" s="603" t="s">
        <v>191</v>
      </c>
      <c r="B114" s="604"/>
      <c r="C114" s="604"/>
      <c r="D114" s="604"/>
      <c r="E114" s="604"/>
      <c r="F114" s="604"/>
      <c r="G114" s="604"/>
      <c r="H114" s="59"/>
      <c r="I114" s="354"/>
      <c r="J114" s="267"/>
      <c r="K114" s="59"/>
      <c r="L114" s="355"/>
      <c r="M114" s="432"/>
      <c r="N114" s="488"/>
      <c r="O114" s="488"/>
    </row>
    <row r="115" spans="1:15" s="3" customFormat="1" ht="23.25" customHeight="1" x14ac:dyDescent="0.3">
      <c r="A115" s="16" t="s">
        <v>192</v>
      </c>
      <c r="B115" s="17" t="s">
        <v>136</v>
      </c>
      <c r="C115" s="596" t="s">
        <v>137</v>
      </c>
      <c r="D115" s="597"/>
      <c r="E115" s="598"/>
      <c r="F115" s="89" t="s">
        <v>138</v>
      </c>
      <c r="G115" s="30">
        <v>0.51</v>
      </c>
      <c r="H115" s="55">
        <f>J115/G115</f>
        <v>148330.53</v>
      </c>
      <c r="I115" s="55">
        <f t="shared" si="2"/>
        <v>63040.480000000003</v>
      </c>
      <c r="J115" s="19">
        <v>75648.570000000007</v>
      </c>
      <c r="K115" s="20">
        <f>M115/G115</f>
        <v>63775.839999999997</v>
      </c>
      <c r="L115" s="20">
        <f t="shared" si="3"/>
        <v>27104.73</v>
      </c>
      <c r="M115" s="277">
        <v>32525.68</v>
      </c>
      <c r="N115" s="488"/>
      <c r="O115" s="488"/>
    </row>
    <row r="116" spans="1:15" s="3" customFormat="1" ht="23.25" customHeight="1" x14ac:dyDescent="0.3">
      <c r="A116" s="25"/>
      <c r="B116" s="26" t="s">
        <v>108</v>
      </c>
      <c r="C116" s="600" t="s">
        <v>109</v>
      </c>
      <c r="D116" s="600"/>
      <c r="E116" s="600"/>
      <c r="F116" s="49" t="s">
        <v>46</v>
      </c>
      <c r="G116" s="47" t="s">
        <v>5545</v>
      </c>
      <c r="H116" s="56"/>
      <c r="I116" s="55">
        <f t="shared" si="2"/>
        <v>0</v>
      </c>
      <c r="J116" s="19">
        <v>0</v>
      </c>
      <c r="K116" s="28"/>
      <c r="L116" s="20">
        <f t="shared" si="3"/>
        <v>0</v>
      </c>
      <c r="M116" s="277">
        <v>0</v>
      </c>
      <c r="N116" s="488"/>
      <c r="O116" s="488"/>
    </row>
    <row r="117" spans="1:15" s="3" customFormat="1" ht="22.5" customHeight="1" x14ac:dyDescent="0.3">
      <c r="A117" s="36" t="s">
        <v>139</v>
      </c>
      <c r="B117" s="37" t="s">
        <v>140</v>
      </c>
      <c r="C117" s="599" t="s">
        <v>83</v>
      </c>
      <c r="D117" s="599"/>
      <c r="E117" s="599"/>
      <c r="F117" s="91" t="s">
        <v>38</v>
      </c>
      <c r="G117" s="86" t="s">
        <v>5546</v>
      </c>
      <c r="H117" s="81"/>
      <c r="I117" s="55">
        <f t="shared" si="2"/>
        <v>0</v>
      </c>
      <c r="J117" s="19">
        <v>0</v>
      </c>
      <c r="K117" s="40"/>
      <c r="L117" s="20">
        <f t="shared" si="3"/>
        <v>0</v>
      </c>
      <c r="M117" s="277">
        <v>0</v>
      </c>
      <c r="N117" s="488"/>
      <c r="O117" s="488"/>
    </row>
    <row r="118" spans="1:15" s="3" customFormat="1" ht="23.25" customHeight="1" x14ac:dyDescent="0.3">
      <c r="A118" s="25" t="s">
        <v>126</v>
      </c>
      <c r="B118" s="26" t="s">
        <v>141</v>
      </c>
      <c r="C118" s="600" t="s">
        <v>142</v>
      </c>
      <c r="D118" s="600"/>
      <c r="E118" s="600"/>
      <c r="F118" s="49" t="s">
        <v>46</v>
      </c>
      <c r="G118" s="47" t="s">
        <v>5510</v>
      </c>
      <c r="H118" s="56"/>
      <c r="I118" s="55">
        <f t="shared" si="2"/>
        <v>0</v>
      </c>
      <c r="J118" s="19">
        <v>0</v>
      </c>
      <c r="K118" s="28"/>
      <c r="L118" s="20">
        <f t="shared" si="3"/>
        <v>0</v>
      </c>
      <c r="M118" s="277">
        <v>0</v>
      </c>
      <c r="N118" s="488"/>
      <c r="O118" s="488"/>
    </row>
    <row r="119" spans="1:15" s="3" customFormat="1" ht="15" customHeight="1" x14ac:dyDescent="0.3">
      <c r="A119" s="603" t="s">
        <v>193</v>
      </c>
      <c r="B119" s="604"/>
      <c r="C119" s="604"/>
      <c r="D119" s="604"/>
      <c r="E119" s="604"/>
      <c r="F119" s="604"/>
      <c r="G119" s="604"/>
      <c r="H119" s="59"/>
      <c r="I119" s="354"/>
      <c r="J119" s="267"/>
      <c r="K119" s="59"/>
      <c r="L119" s="355"/>
      <c r="M119" s="432"/>
      <c r="N119" s="488"/>
      <c r="O119" s="488"/>
    </row>
    <row r="120" spans="1:15" s="3" customFormat="1" ht="15" customHeight="1" x14ac:dyDescent="0.3">
      <c r="A120" s="16" t="s">
        <v>194</v>
      </c>
      <c r="B120" s="17" t="s">
        <v>148</v>
      </c>
      <c r="C120" s="596" t="s">
        <v>149</v>
      </c>
      <c r="D120" s="597"/>
      <c r="E120" s="598"/>
      <c r="F120" s="89" t="s">
        <v>122</v>
      </c>
      <c r="G120" s="29">
        <v>1.6999999999999999E-3</v>
      </c>
      <c r="H120" s="55">
        <f>J120/G120</f>
        <v>215400</v>
      </c>
      <c r="I120" s="55">
        <f t="shared" si="2"/>
        <v>305.14999999999998</v>
      </c>
      <c r="J120" s="19">
        <v>366.18</v>
      </c>
      <c r="K120" s="20">
        <f>M120/G120</f>
        <v>754894.12</v>
      </c>
      <c r="L120" s="20">
        <f t="shared" si="3"/>
        <v>1069.43</v>
      </c>
      <c r="M120" s="277">
        <v>1283.32</v>
      </c>
      <c r="N120" s="488"/>
      <c r="O120" s="488"/>
    </row>
    <row r="121" spans="1:15" s="3" customFormat="1" ht="22.5" customHeight="1" x14ac:dyDescent="0.3">
      <c r="A121" s="25"/>
      <c r="B121" s="26" t="s">
        <v>150</v>
      </c>
      <c r="C121" s="600" t="s">
        <v>151</v>
      </c>
      <c r="D121" s="600"/>
      <c r="E121" s="600"/>
      <c r="F121" s="49" t="s">
        <v>46</v>
      </c>
      <c r="G121" s="47" t="s">
        <v>5509</v>
      </c>
      <c r="H121" s="56"/>
      <c r="I121" s="55">
        <f t="shared" si="2"/>
        <v>0</v>
      </c>
      <c r="J121" s="19">
        <v>0</v>
      </c>
      <c r="K121" s="28"/>
      <c r="L121" s="20">
        <f t="shared" si="3"/>
        <v>0</v>
      </c>
      <c r="M121" s="277">
        <v>0</v>
      </c>
      <c r="N121" s="488"/>
      <c r="O121" s="488"/>
    </row>
    <row r="122" spans="1:15" s="3" customFormat="1" ht="22.5" customHeight="1" x14ac:dyDescent="0.3">
      <c r="A122" s="25"/>
      <c r="B122" s="26" t="s">
        <v>152</v>
      </c>
      <c r="C122" s="600" t="s">
        <v>153</v>
      </c>
      <c r="D122" s="600"/>
      <c r="E122" s="600"/>
      <c r="F122" s="49" t="s">
        <v>154</v>
      </c>
      <c r="G122" s="47" t="s">
        <v>5508</v>
      </c>
      <c r="H122" s="56"/>
      <c r="I122" s="55">
        <f t="shared" si="2"/>
        <v>0</v>
      </c>
      <c r="J122" s="19">
        <v>0</v>
      </c>
      <c r="K122" s="28"/>
      <c r="L122" s="20">
        <f t="shared" si="3"/>
        <v>0</v>
      </c>
      <c r="M122" s="277">
        <v>0</v>
      </c>
      <c r="N122" s="488"/>
      <c r="O122" s="488"/>
    </row>
    <row r="123" spans="1:15" s="3" customFormat="1" ht="22.5" customHeight="1" x14ac:dyDescent="0.3">
      <c r="A123" s="36" t="s">
        <v>139</v>
      </c>
      <c r="B123" s="37" t="s">
        <v>155</v>
      </c>
      <c r="C123" s="599" t="s">
        <v>156</v>
      </c>
      <c r="D123" s="599"/>
      <c r="E123" s="599"/>
      <c r="F123" s="91" t="s">
        <v>46</v>
      </c>
      <c r="G123" s="86" t="s">
        <v>5507</v>
      </c>
      <c r="H123" s="81"/>
      <c r="I123" s="55">
        <f t="shared" si="2"/>
        <v>0</v>
      </c>
      <c r="J123" s="19">
        <v>0</v>
      </c>
      <c r="K123" s="40"/>
      <c r="L123" s="20">
        <f t="shared" si="3"/>
        <v>0</v>
      </c>
      <c r="M123" s="277">
        <v>0</v>
      </c>
      <c r="N123" s="488"/>
      <c r="O123" s="488"/>
    </row>
    <row r="124" spans="1:15" s="3" customFormat="1" ht="23.25" customHeight="1" x14ac:dyDescent="0.3">
      <c r="A124" s="25" t="s">
        <v>126</v>
      </c>
      <c r="B124" s="26" t="s">
        <v>157</v>
      </c>
      <c r="C124" s="600" t="s">
        <v>158</v>
      </c>
      <c r="D124" s="600"/>
      <c r="E124" s="600"/>
      <c r="F124" s="49" t="s">
        <v>46</v>
      </c>
      <c r="G124" s="47" t="s">
        <v>5507</v>
      </c>
      <c r="H124" s="56"/>
      <c r="I124" s="55">
        <f t="shared" si="2"/>
        <v>0</v>
      </c>
      <c r="J124" s="19">
        <v>0</v>
      </c>
      <c r="K124" s="28"/>
      <c r="L124" s="20">
        <f t="shared" si="3"/>
        <v>0</v>
      </c>
      <c r="M124" s="277">
        <v>0</v>
      </c>
      <c r="N124" s="488"/>
      <c r="O124" s="488"/>
    </row>
    <row r="125" spans="1:15" s="3" customFormat="1" ht="15" customHeight="1" x14ac:dyDescent="0.3">
      <c r="A125" s="601" t="s">
        <v>195</v>
      </c>
      <c r="B125" s="602"/>
      <c r="C125" s="602"/>
      <c r="D125" s="602"/>
      <c r="E125" s="602"/>
      <c r="F125" s="602"/>
      <c r="G125" s="602"/>
      <c r="H125" s="79"/>
      <c r="I125" s="101"/>
      <c r="J125" s="102"/>
      <c r="K125" s="79"/>
      <c r="L125" s="353"/>
      <c r="M125" s="430"/>
      <c r="N125" s="488"/>
      <c r="O125" s="488"/>
    </row>
    <row r="126" spans="1:15" s="3" customFormat="1" ht="15" customHeight="1" x14ac:dyDescent="0.3">
      <c r="A126" s="603" t="s">
        <v>196</v>
      </c>
      <c r="B126" s="604"/>
      <c r="C126" s="604"/>
      <c r="D126" s="604"/>
      <c r="E126" s="604"/>
      <c r="F126" s="604"/>
      <c r="G126" s="604"/>
      <c r="H126" s="59"/>
      <c r="I126" s="354"/>
      <c r="J126" s="267"/>
      <c r="K126" s="59"/>
      <c r="L126" s="355"/>
      <c r="M126" s="432"/>
      <c r="N126" s="488"/>
      <c r="O126" s="488"/>
    </row>
    <row r="127" spans="1:15" s="3" customFormat="1" ht="45.75" customHeight="1" x14ac:dyDescent="0.3">
      <c r="A127" s="16" t="s">
        <v>197</v>
      </c>
      <c r="B127" s="17" t="s">
        <v>198</v>
      </c>
      <c r="C127" s="596" t="s">
        <v>199</v>
      </c>
      <c r="D127" s="597"/>
      <c r="E127" s="598"/>
      <c r="F127" s="89" t="s">
        <v>99</v>
      </c>
      <c r="G127" s="18">
        <v>0.56899999999999995</v>
      </c>
      <c r="H127" s="55">
        <f>J127/G127</f>
        <v>203269.17</v>
      </c>
      <c r="I127" s="55">
        <f t="shared" si="2"/>
        <v>96383.47</v>
      </c>
      <c r="J127" s="19">
        <v>115660.16</v>
      </c>
      <c r="K127" s="20">
        <f>M127/G127</f>
        <v>226261.97</v>
      </c>
      <c r="L127" s="20">
        <f t="shared" si="3"/>
        <v>107285.88</v>
      </c>
      <c r="M127" s="277">
        <v>128743.06</v>
      </c>
      <c r="N127" s="488"/>
      <c r="O127" s="488"/>
    </row>
    <row r="128" spans="1:15" s="3" customFormat="1" ht="22.5" customHeight="1" x14ac:dyDescent="0.3">
      <c r="A128" s="25"/>
      <c r="B128" s="26" t="s">
        <v>100</v>
      </c>
      <c r="C128" s="600" t="s">
        <v>101</v>
      </c>
      <c r="D128" s="600"/>
      <c r="E128" s="600"/>
      <c r="F128" s="49" t="s">
        <v>67</v>
      </c>
      <c r="G128" s="47" t="s">
        <v>5506</v>
      </c>
      <c r="H128" s="56"/>
      <c r="I128" s="55">
        <f t="shared" si="2"/>
        <v>0</v>
      </c>
      <c r="J128" s="19">
        <v>0</v>
      </c>
      <c r="K128" s="28"/>
      <c r="L128" s="20">
        <f t="shared" si="3"/>
        <v>0</v>
      </c>
      <c r="M128" s="277">
        <v>0</v>
      </c>
      <c r="N128" s="488"/>
      <c r="O128" s="488"/>
    </row>
    <row r="129" spans="1:15" s="3" customFormat="1" ht="23.25" customHeight="1" x14ac:dyDescent="0.3">
      <c r="A129" s="25"/>
      <c r="B129" s="26" t="s">
        <v>78</v>
      </c>
      <c r="C129" s="600" t="s">
        <v>79</v>
      </c>
      <c r="D129" s="600"/>
      <c r="E129" s="600"/>
      <c r="F129" s="49" t="s">
        <v>46</v>
      </c>
      <c r="G129" s="47" t="s">
        <v>5501</v>
      </c>
      <c r="H129" s="56"/>
      <c r="I129" s="55">
        <f t="shared" si="2"/>
        <v>0</v>
      </c>
      <c r="J129" s="19">
        <v>0</v>
      </c>
      <c r="K129" s="28"/>
      <c r="L129" s="20">
        <f t="shared" si="3"/>
        <v>0</v>
      </c>
      <c r="M129" s="277">
        <v>0</v>
      </c>
      <c r="N129" s="488"/>
      <c r="O129" s="488"/>
    </row>
    <row r="130" spans="1:15" s="3" customFormat="1" ht="34.5" customHeight="1" x14ac:dyDescent="0.3">
      <c r="A130" s="25"/>
      <c r="B130" s="26" t="s">
        <v>102</v>
      </c>
      <c r="C130" s="600" t="s">
        <v>103</v>
      </c>
      <c r="D130" s="600"/>
      <c r="E130" s="600"/>
      <c r="F130" s="49" t="s">
        <v>67</v>
      </c>
      <c r="G130" s="47" t="s">
        <v>5505</v>
      </c>
      <c r="H130" s="56"/>
      <c r="I130" s="55">
        <f t="shared" si="2"/>
        <v>0</v>
      </c>
      <c r="J130" s="19">
        <v>0</v>
      </c>
      <c r="K130" s="28"/>
      <c r="L130" s="20">
        <f t="shared" si="3"/>
        <v>0</v>
      </c>
      <c r="M130" s="277">
        <v>0</v>
      </c>
      <c r="N130" s="488"/>
      <c r="O130" s="488"/>
    </row>
    <row r="131" spans="1:15" s="3" customFormat="1" ht="23.25" customHeight="1" x14ac:dyDescent="0.3">
      <c r="A131" s="25"/>
      <c r="B131" s="26" t="s">
        <v>104</v>
      </c>
      <c r="C131" s="600" t="s">
        <v>105</v>
      </c>
      <c r="D131" s="600"/>
      <c r="E131" s="600"/>
      <c r="F131" s="49" t="s">
        <v>46</v>
      </c>
      <c r="G131" s="47" t="s">
        <v>5504</v>
      </c>
      <c r="H131" s="56"/>
      <c r="I131" s="55">
        <f t="shared" si="2"/>
        <v>0</v>
      </c>
      <c r="J131" s="19">
        <v>0</v>
      </c>
      <c r="K131" s="28"/>
      <c r="L131" s="20">
        <f t="shared" si="3"/>
        <v>0</v>
      </c>
      <c r="M131" s="277">
        <v>0</v>
      </c>
      <c r="N131" s="488"/>
      <c r="O131" s="488"/>
    </row>
    <row r="132" spans="1:15" s="3" customFormat="1" ht="22.5" customHeight="1" x14ac:dyDescent="0.3">
      <c r="A132" s="25"/>
      <c r="B132" s="26" t="s">
        <v>106</v>
      </c>
      <c r="C132" s="600" t="s">
        <v>107</v>
      </c>
      <c r="D132" s="600"/>
      <c r="E132" s="600"/>
      <c r="F132" s="49" t="s">
        <v>46</v>
      </c>
      <c r="G132" s="47" t="s">
        <v>5503</v>
      </c>
      <c r="H132" s="56"/>
      <c r="I132" s="55">
        <f t="shared" si="2"/>
        <v>0</v>
      </c>
      <c r="J132" s="19">
        <v>0</v>
      </c>
      <c r="K132" s="28"/>
      <c r="L132" s="20">
        <f t="shared" si="3"/>
        <v>0</v>
      </c>
      <c r="M132" s="277">
        <v>0</v>
      </c>
      <c r="N132" s="488"/>
      <c r="O132" s="488"/>
    </row>
    <row r="133" spans="1:15" s="3" customFormat="1" ht="23.25" customHeight="1" x14ac:dyDescent="0.3">
      <c r="A133" s="25"/>
      <c r="B133" s="26" t="s">
        <v>108</v>
      </c>
      <c r="C133" s="600" t="s">
        <v>109</v>
      </c>
      <c r="D133" s="600"/>
      <c r="E133" s="600"/>
      <c r="F133" s="49" t="s">
        <v>46</v>
      </c>
      <c r="G133" s="47" t="s">
        <v>5502</v>
      </c>
      <c r="H133" s="56"/>
      <c r="I133" s="55">
        <f t="shared" si="2"/>
        <v>0</v>
      </c>
      <c r="J133" s="19">
        <v>0</v>
      </c>
      <c r="K133" s="28"/>
      <c r="L133" s="20">
        <f t="shared" si="3"/>
        <v>0</v>
      </c>
      <c r="M133" s="277">
        <v>0</v>
      </c>
      <c r="N133" s="488"/>
      <c r="O133" s="488"/>
    </row>
    <row r="134" spans="1:15" s="3" customFormat="1" ht="23.25" customHeight="1" x14ac:dyDescent="0.3">
      <c r="A134" s="36" t="s">
        <v>75</v>
      </c>
      <c r="B134" s="37" t="s">
        <v>110</v>
      </c>
      <c r="C134" s="599" t="s">
        <v>200</v>
      </c>
      <c r="D134" s="599"/>
      <c r="E134" s="599"/>
      <c r="F134" s="91" t="s">
        <v>112</v>
      </c>
      <c r="G134" s="39" t="s">
        <v>33</v>
      </c>
      <c r="H134" s="81"/>
      <c r="I134" s="55">
        <f t="shared" si="2"/>
        <v>0</v>
      </c>
      <c r="J134" s="19">
        <v>0</v>
      </c>
      <c r="K134" s="40"/>
      <c r="L134" s="20">
        <f t="shared" si="3"/>
        <v>0</v>
      </c>
      <c r="M134" s="277">
        <v>0</v>
      </c>
      <c r="N134" s="488"/>
      <c r="O134" s="488"/>
    </row>
    <row r="135" spans="1:15" s="3" customFormat="1" ht="22.5" customHeight="1" x14ac:dyDescent="0.3">
      <c r="A135" s="36" t="s">
        <v>75</v>
      </c>
      <c r="B135" s="37" t="s">
        <v>113</v>
      </c>
      <c r="C135" s="599" t="s">
        <v>114</v>
      </c>
      <c r="D135" s="599"/>
      <c r="E135" s="599"/>
      <c r="F135" s="91" t="s">
        <v>38</v>
      </c>
      <c r="G135" s="39" t="s">
        <v>33</v>
      </c>
      <c r="H135" s="81"/>
      <c r="I135" s="55">
        <f t="shared" si="2"/>
        <v>0</v>
      </c>
      <c r="J135" s="19">
        <v>0</v>
      </c>
      <c r="K135" s="40"/>
      <c r="L135" s="20">
        <f t="shared" si="3"/>
        <v>0</v>
      </c>
      <c r="M135" s="277">
        <v>0</v>
      </c>
      <c r="N135" s="488"/>
      <c r="O135" s="488"/>
    </row>
    <row r="136" spans="1:15" s="3" customFormat="1" ht="23.25" customHeight="1" x14ac:dyDescent="0.3">
      <c r="A136" s="36" t="s">
        <v>75</v>
      </c>
      <c r="B136" s="37" t="s">
        <v>115</v>
      </c>
      <c r="C136" s="599" t="s">
        <v>116</v>
      </c>
      <c r="D136" s="599"/>
      <c r="E136" s="599"/>
      <c r="F136" s="91" t="s">
        <v>67</v>
      </c>
      <c r="G136" s="39" t="s">
        <v>33</v>
      </c>
      <c r="H136" s="81"/>
      <c r="I136" s="55">
        <f t="shared" si="2"/>
        <v>0</v>
      </c>
      <c r="J136" s="19">
        <v>0</v>
      </c>
      <c r="K136" s="40"/>
      <c r="L136" s="20">
        <f t="shared" si="3"/>
        <v>0</v>
      </c>
      <c r="M136" s="277">
        <v>0</v>
      </c>
      <c r="N136" s="488"/>
      <c r="O136" s="488"/>
    </row>
    <row r="137" spans="1:15" s="3" customFormat="1" ht="22.5" customHeight="1" x14ac:dyDescent="0.3">
      <c r="A137" s="36" t="s">
        <v>75</v>
      </c>
      <c r="B137" s="37" t="s">
        <v>117</v>
      </c>
      <c r="C137" s="599" t="s">
        <v>118</v>
      </c>
      <c r="D137" s="599"/>
      <c r="E137" s="599"/>
      <c r="F137" s="91" t="s">
        <v>38</v>
      </c>
      <c r="G137" s="39" t="s">
        <v>33</v>
      </c>
      <c r="H137" s="81"/>
      <c r="I137" s="55">
        <f t="shared" si="2"/>
        <v>0</v>
      </c>
      <c r="J137" s="19">
        <v>0</v>
      </c>
      <c r="K137" s="40"/>
      <c r="L137" s="20">
        <f t="shared" si="3"/>
        <v>0</v>
      </c>
      <c r="M137" s="277">
        <v>0</v>
      </c>
      <c r="N137" s="488"/>
      <c r="O137" s="488"/>
    </row>
    <row r="138" spans="1:15" s="3" customFormat="1" ht="23.25" customHeight="1" x14ac:dyDescent="0.3">
      <c r="A138" s="25" t="s">
        <v>126</v>
      </c>
      <c r="B138" s="26" t="s">
        <v>201</v>
      </c>
      <c r="C138" s="600" t="s">
        <v>79</v>
      </c>
      <c r="D138" s="600"/>
      <c r="E138" s="600"/>
      <c r="F138" s="49" t="s">
        <v>46</v>
      </c>
      <c r="G138" s="47" t="s">
        <v>5501</v>
      </c>
      <c r="H138" s="56"/>
      <c r="I138" s="55">
        <f t="shared" si="2"/>
        <v>0</v>
      </c>
      <c r="J138" s="19">
        <v>0</v>
      </c>
      <c r="K138" s="28"/>
      <c r="L138" s="20">
        <f t="shared" si="3"/>
        <v>0</v>
      </c>
      <c r="M138" s="277">
        <v>0</v>
      </c>
      <c r="N138" s="488"/>
      <c r="O138" s="488"/>
    </row>
    <row r="139" spans="1:15" s="3" customFormat="1" ht="34.5" customHeight="1" x14ac:dyDescent="0.3">
      <c r="A139" s="25" t="s">
        <v>126</v>
      </c>
      <c r="B139" s="26" t="s">
        <v>202</v>
      </c>
      <c r="C139" s="600" t="s">
        <v>203</v>
      </c>
      <c r="D139" s="600"/>
      <c r="E139" s="600"/>
      <c r="F139" s="49" t="s">
        <v>38</v>
      </c>
      <c r="G139" s="47" t="s">
        <v>5500</v>
      </c>
      <c r="H139" s="56"/>
      <c r="I139" s="55">
        <f t="shared" si="2"/>
        <v>0</v>
      </c>
      <c r="J139" s="19">
        <v>0</v>
      </c>
      <c r="K139" s="28"/>
      <c r="L139" s="20">
        <f t="shared" si="3"/>
        <v>0</v>
      </c>
      <c r="M139" s="277">
        <v>0</v>
      </c>
      <c r="N139" s="488"/>
      <c r="O139" s="488"/>
    </row>
    <row r="140" spans="1:15" s="3" customFormat="1" ht="34.5" customHeight="1" x14ac:dyDescent="0.3">
      <c r="A140" s="25" t="s">
        <v>126</v>
      </c>
      <c r="B140" s="26" t="s">
        <v>204</v>
      </c>
      <c r="C140" s="600" t="s">
        <v>205</v>
      </c>
      <c r="D140" s="600"/>
      <c r="E140" s="600"/>
      <c r="F140" s="49" t="s">
        <v>38</v>
      </c>
      <c r="G140" s="47" t="s">
        <v>5499</v>
      </c>
      <c r="H140" s="56"/>
      <c r="I140" s="55">
        <f t="shared" si="2"/>
        <v>0</v>
      </c>
      <c r="J140" s="19">
        <v>0</v>
      </c>
      <c r="K140" s="28"/>
      <c r="L140" s="20">
        <f t="shared" si="3"/>
        <v>0</v>
      </c>
      <c r="M140" s="277">
        <v>0</v>
      </c>
      <c r="N140" s="488"/>
      <c r="O140" s="488"/>
    </row>
    <row r="141" spans="1:15" s="3" customFormat="1" ht="23.25" customHeight="1" x14ac:dyDescent="0.3">
      <c r="A141" s="25" t="s">
        <v>126</v>
      </c>
      <c r="B141" s="26" t="s">
        <v>206</v>
      </c>
      <c r="C141" s="600" t="s">
        <v>207</v>
      </c>
      <c r="D141" s="600"/>
      <c r="E141" s="600"/>
      <c r="F141" s="49" t="s">
        <v>38</v>
      </c>
      <c r="G141" s="47" t="s">
        <v>5498</v>
      </c>
      <c r="H141" s="56"/>
      <c r="I141" s="55">
        <f t="shared" ref="I141:I165" si="6">J141/1.2</f>
        <v>0</v>
      </c>
      <c r="J141" s="19">
        <v>0</v>
      </c>
      <c r="K141" s="28"/>
      <c r="L141" s="20">
        <f t="shared" ref="L141:L165" si="7">M141/1.2</f>
        <v>0</v>
      </c>
      <c r="M141" s="277">
        <v>0</v>
      </c>
      <c r="N141" s="488"/>
      <c r="O141" s="488"/>
    </row>
    <row r="142" spans="1:15" s="3" customFormat="1" ht="23.25" customHeight="1" x14ac:dyDescent="0.3">
      <c r="A142" s="25" t="s">
        <v>126</v>
      </c>
      <c r="B142" s="26" t="s">
        <v>208</v>
      </c>
      <c r="C142" s="600" t="s">
        <v>209</v>
      </c>
      <c r="D142" s="600"/>
      <c r="E142" s="600"/>
      <c r="F142" s="49" t="s">
        <v>38</v>
      </c>
      <c r="G142" s="47" t="s">
        <v>5498</v>
      </c>
      <c r="H142" s="56"/>
      <c r="I142" s="55">
        <f t="shared" si="6"/>
        <v>0</v>
      </c>
      <c r="J142" s="19">
        <v>0</v>
      </c>
      <c r="K142" s="28"/>
      <c r="L142" s="20">
        <f t="shared" si="7"/>
        <v>0</v>
      </c>
      <c r="M142" s="277">
        <v>0</v>
      </c>
      <c r="N142" s="488"/>
      <c r="O142" s="488"/>
    </row>
    <row r="143" spans="1:15" s="3" customFormat="1" ht="22.5" customHeight="1" x14ac:dyDescent="0.3">
      <c r="A143" s="25" t="s">
        <v>126</v>
      </c>
      <c r="B143" s="26" t="s">
        <v>210</v>
      </c>
      <c r="C143" s="600" t="s">
        <v>211</v>
      </c>
      <c r="D143" s="600"/>
      <c r="E143" s="600"/>
      <c r="F143" s="49" t="s">
        <v>38</v>
      </c>
      <c r="G143" s="47" t="s">
        <v>5498</v>
      </c>
      <c r="H143" s="56"/>
      <c r="I143" s="55">
        <f t="shared" si="6"/>
        <v>0</v>
      </c>
      <c r="J143" s="19">
        <v>0</v>
      </c>
      <c r="K143" s="28"/>
      <c r="L143" s="20">
        <f t="shared" si="7"/>
        <v>0</v>
      </c>
      <c r="M143" s="277">
        <v>0</v>
      </c>
      <c r="N143" s="488"/>
      <c r="O143" s="488"/>
    </row>
    <row r="144" spans="1:15" s="3" customFormat="1" ht="15" customHeight="1" x14ac:dyDescent="0.3">
      <c r="A144" s="603" t="s">
        <v>212</v>
      </c>
      <c r="B144" s="604"/>
      <c r="C144" s="604"/>
      <c r="D144" s="604"/>
      <c r="E144" s="604"/>
      <c r="F144" s="604"/>
      <c r="G144" s="604"/>
      <c r="H144" s="59"/>
      <c r="I144" s="354"/>
      <c r="J144" s="267"/>
      <c r="K144" s="59"/>
      <c r="L144" s="355"/>
      <c r="M144" s="432"/>
      <c r="N144" s="488"/>
      <c r="O144" s="488"/>
    </row>
    <row r="145" spans="1:15" s="3" customFormat="1" ht="15" customHeight="1" x14ac:dyDescent="0.3">
      <c r="A145" s="603" t="s">
        <v>213</v>
      </c>
      <c r="B145" s="604"/>
      <c r="C145" s="604"/>
      <c r="D145" s="604"/>
      <c r="E145" s="604"/>
      <c r="F145" s="604"/>
      <c r="G145" s="604"/>
      <c r="H145" s="59"/>
      <c r="I145" s="354"/>
      <c r="J145" s="267"/>
      <c r="K145" s="59"/>
      <c r="L145" s="355"/>
      <c r="M145" s="432"/>
      <c r="N145" s="488"/>
      <c r="O145" s="488"/>
    </row>
    <row r="146" spans="1:15" s="3" customFormat="1" ht="15" customHeight="1" x14ac:dyDescent="0.3">
      <c r="A146" s="603" t="s">
        <v>214</v>
      </c>
      <c r="B146" s="604"/>
      <c r="C146" s="604"/>
      <c r="D146" s="604"/>
      <c r="E146" s="604"/>
      <c r="F146" s="604"/>
      <c r="G146" s="59"/>
      <c r="H146" s="59"/>
      <c r="I146" s="354"/>
      <c r="J146" s="267"/>
      <c r="K146" s="59"/>
      <c r="L146" s="355"/>
      <c r="M146" s="432"/>
      <c r="N146" s="488"/>
      <c r="O146" s="488"/>
    </row>
    <row r="147" spans="1:15" s="3" customFormat="1" ht="34.5" customHeight="1" x14ac:dyDescent="0.3">
      <c r="A147" s="16" t="s">
        <v>215</v>
      </c>
      <c r="B147" s="17" t="s">
        <v>216</v>
      </c>
      <c r="C147" s="596" t="s">
        <v>217</v>
      </c>
      <c r="D147" s="597"/>
      <c r="E147" s="598"/>
      <c r="F147" s="89" t="s">
        <v>43</v>
      </c>
      <c r="G147" s="29">
        <v>0.2049</v>
      </c>
      <c r="H147" s="55">
        <f t="shared" ref="H147:H148" si="8">J147/G147</f>
        <v>11997.51</v>
      </c>
      <c r="I147" s="55">
        <f t="shared" si="6"/>
        <v>2048.58</v>
      </c>
      <c r="J147" s="19">
        <v>2458.29</v>
      </c>
      <c r="K147" s="20">
        <f t="shared" ref="K147:K148" si="9">M147/G147</f>
        <v>0</v>
      </c>
      <c r="L147" s="20">
        <f t="shared" si="7"/>
        <v>0</v>
      </c>
      <c r="M147" s="277">
        <v>0</v>
      </c>
      <c r="N147" s="488"/>
      <c r="O147" s="488"/>
    </row>
    <row r="148" spans="1:15" s="3" customFormat="1" ht="57" customHeight="1" x14ac:dyDescent="0.3">
      <c r="A148" s="16" t="s">
        <v>218</v>
      </c>
      <c r="B148" s="17" t="s">
        <v>219</v>
      </c>
      <c r="C148" s="596" t="s">
        <v>220</v>
      </c>
      <c r="D148" s="597"/>
      <c r="E148" s="598"/>
      <c r="F148" s="89" t="s">
        <v>43</v>
      </c>
      <c r="G148" s="29">
        <v>0.2049</v>
      </c>
      <c r="H148" s="55">
        <f t="shared" si="8"/>
        <v>79022.210000000006</v>
      </c>
      <c r="I148" s="55">
        <f t="shared" si="6"/>
        <v>13493.04</v>
      </c>
      <c r="J148" s="19">
        <v>16191.65</v>
      </c>
      <c r="K148" s="20">
        <f t="shared" si="9"/>
        <v>0</v>
      </c>
      <c r="L148" s="20">
        <f t="shared" si="7"/>
        <v>0</v>
      </c>
      <c r="M148" s="277">
        <v>0</v>
      </c>
      <c r="N148" s="488"/>
      <c r="O148" s="488"/>
    </row>
    <row r="149" spans="1:15" s="3" customFormat="1" ht="45.75" customHeight="1" x14ac:dyDescent="0.3">
      <c r="A149" s="16" t="s">
        <v>221</v>
      </c>
      <c r="B149" s="17" t="s">
        <v>167</v>
      </c>
      <c r="C149" s="596" t="s">
        <v>168</v>
      </c>
      <c r="D149" s="597"/>
      <c r="E149" s="598"/>
      <c r="F149" s="89" t="s">
        <v>50</v>
      </c>
      <c r="G149" s="30">
        <v>368.82</v>
      </c>
      <c r="H149" s="55">
        <f>J149/G149</f>
        <v>1468.06</v>
      </c>
      <c r="I149" s="55">
        <f t="shared" si="6"/>
        <v>451207.63</v>
      </c>
      <c r="J149" s="19">
        <v>541449.16</v>
      </c>
      <c r="K149" s="20"/>
      <c r="L149" s="20">
        <f t="shared" si="7"/>
        <v>0</v>
      </c>
      <c r="M149" s="277">
        <v>0</v>
      </c>
      <c r="N149" s="488"/>
      <c r="O149" s="488"/>
    </row>
    <row r="150" spans="1:15" s="3" customFormat="1" ht="15" customHeight="1" x14ac:dyDescent="0.3">
      <c r="A150" s="603" t="s">
        <v>222</v>
      </c>
      <c r="B150" s="604"/>
      <c r="C150" s="604"/>
      <c r="D150" s="604"/>
      <c r="E150" s="604"/>
      <c r="F150" s="604"/>
      <c r="G150" s="604"/>
      <c r="H150" s="59"/>
      <c r="I150" s="354"/>
      <c r="J150" s="267"/>
      <c r="K150" s="59"/>
      <c r="L150" s="355"/>
      <c r="M150" s="432"/>
      <c r="N150" s="488"/>
      <c r="O150" s="488"/>
    </row>
    <row r="151" spans="1:15" s="3" customFormat="1" ht="34.5" customHeight="1" x14ac:dyDescent="0.3">
      <c r="A151" s="16" t="s">
        <v>223</v>
      </c>
      <c r="B151" s="17" t="s">
        <v>224</v>
      </c>
      <c r="C151" s="596" t="s">
        <v>225</v>
      </c>
      <c r="D151" s="597"/>
      <c r="E151" s="598"/>
      <c r="F151" s="89" t="s">
        <v>43</v>
      </c>
      <c r="G151" s="29">
        <v>0.1104</v>
      </c>
      <c r="H151" s="55">
        <f t="shared" ref="H151:H152" si="10">J151/G151</f>
        <v>16110.87</v>
      </c>
      <c r="I151" s="55">
        <f t="shared" si="6"/>
        <v>1482.2</v>
      </c>
      <c r="J151" s="19">
        <v>1778.64</v>
      </c>
      <c r="K151" s="20">
        <f t="shared" ref="K151:K152" si="11">M151/G151</f>
        <v>0</v>
      </c>
      <c r="L151" s="20">
        <f t="shared" si="7"/>
        <v>0</v>
      </c>
      <c r="M151" s="277">
        <v>0</v>
      </c>
      <c r="N151" s="488"/>
      <c r="O151" s="488"/>
    </row>
    <row r="152" spans="1:15" s="3" customFormat="1" ht="57" customHeight="1" x14ac:dyDescent="0.3">
      <c r="A152" s="16" t="s">
        <v>226</v>
      </c>
      <c r="B152" s="17" t="s">
        <v>227</v>
      </c>
      <c r="C152" s="596" t="s">
        <v>228</v>
      </c>
      <c r="D152" s="597"/>
      <c r="E152" s="598"/>
      <c r="F152" s="89" t="s">
        <v>43</v>
      </c>
      <c r="G152" s="29">
        <v>0.1104</v>
      </c>
      <c r="H152" s="55">
        <f t="shared" si="10"/>
        <v>95485.14</v>
      </c>
      <c r="I152" s="55">
        <f t="shared" si="6"/>
        <v>8784.6299999999992</v>
      </c>
      <c r="J152" s="19">
        <v>10541.56</v>
      </c>
      <c r="K152" s="20">
        <f t="shared" si="11"/>
        <v>0</v>
      </c>
      <c r="L152" s="20">
        <f t="shared" si="7"/>
        <v>0</v>
      </c>
      <c r="M152" s="277">
        <v>0</v>
      </c>
      <c r="N152" s="488"/>
      <c r="O152" s="488"/>
    </row>
    <row r="153" spans="1:15" s="3" customFormat="1" ht="45.75" customHeight="1" x14ac:dyDescent="0.3">
      <c r="A153" s="16" t="s">
        <v>229</v>
      </c>
      <c r="B153" s="17" t="s">
        <v>48</v>
      </c>
      <c r="C153" s="596" t="s">
        <v>49</v>
      </c>
      <c r="D153" s="597"/>
      <c r="E153" s="598"/>
      <c r="F153" s="89" t="s">
        <v>50</v>
      </c>
      <c r="G153" s="30">
        <v>198.72</v>
      </c>
      <c r="H153" s="55">
        <f>J153/G153</f>
        <v>831.68</v>
      </c>
      <c r="I153" s="55">
        <f t="shared" si="6"/>
        <v>137726.87</v>
      </c>
      <c r="J153" s="19">
        <v>165272.24</v>
      </c>
      <c r="K153" s="20"/>
      <c r="L153" s="20">
        <f t="shared" si="7"/>
        <v>0</v>
      </c>
      <c r="M153" s="277">
        <v>0</v>
      </c>
      <c r="N153" s="488"/>
      <c r="O153" s="488"/>
    </row>
    <row r="154" spans="1:15" s="3" customFormat="1" ht="15" customHeight="1" x14ac:dyDescent="0.3">
      <c r="A154" s="603" t="s">
        <v>230</v>
      </c>
      <c r="B154" s="604"/>
      <c r="C154" s="604"/>
      <c r="D154" s="604"/>
      <c r="E154" s="604"/>
      <c r="F154" s="604"/>
      <c r="G154" s="604"/>
      <c r="H154" s="59"/>
      <c r="I154" s="354"/>
      <c r="J154" s="267"/>
      <c r="K154" s="59"/>
      <c r="L154" s="355"/>
      <c r="M154" s="432"/>
      <c r="N154" s="488"/>
      <c r="O154" s="488"/>
    </row>
    <row r="155" spans="1:15" s="3" customFormat="1" ht="14.4" x14ac:dyDescent="0.3">
      <c r="A155" s="16" t="s">
        <v>231</v>
      </c>
      <c r="B155" s="17" t="s">
        <v>224</v>
      </c>
      <c r="C155" s="568" t="s">
        <v>225</v>
      </c>
      <c r="D155" s="568"/>
      <c r="E155" s="568"/>
      <c r="F155" s="89" t="s">
        <v>43</v>
      </c>
      <c r="G155" s="18">
        <v>1.4999999999999999E-2</v>
      </c>
      <c r="H155" s="55">
        <f>J155/G155</f>
        <v>16110.67</v>
      </c>
      <c r="I155" s="55">
        <f t="shared" si="6"/>
        <v>201.38</v>
      </c>
      <c r="J155" s="19">
        <v>241.66</v>
      </c>
      <c r="K155" s="20">
        <f>M155/G155</f>
        <v>0</v>
      </c>
      <c r="L155" s="20">
        <f t="shared" si="7"/>
        <v>0</v>
      </c>
      <c r="M155" s="277">
        <v>0</v>
      </c>
      <c r="N155" s="488"/>
      <c r="O155" s="488"/>
    </row>
    <row r="156" spans="1:15" s="3" customFormat="1" ht="15" customHeight="1" x14ac:dyDescent="0.3">
      <c r="A156" s="603" t="s">
        <v>232</v>
      </c>
      <c r="B156" s="604"/>
      <c r="C156" s="604"/>
      <c r="D156" s="604"/>
      <c r="E156" s="604"/>
      <c r="F156" s="604"/>
      <c r="G156" s="604"/>
      <c r="H156" s="59"/>
      <c r="I156" s="354"/>
      <c r="J156" s="267"/>
      <c r="K156" s="59"/>
      <c r="L156" s="355"/>
      <c r="M156" s="432"/>
      <c r="N156" s="488"/>
      <c r="O156" s="488"/>
    </row>
    <row r="157" spans="1:15" s="3" customFormat="1" ht="14.4" x14ac:dyDescent="0.3">
      <c r="A157" s="16" t="s">
        <v>233</v>
      </c>
      <c r="B157" s="17" t="s">
        <v>234</v>
      </c>
      <c r="C157" s="568" t="s">
        <v>235</v>
      </c>
      <c r="D157" s="568"/>
      <c r="E157" s="568"/>
      <c r="F157" s="89" t="s">
        <v>64</v>
      </c>
      <c r="G157" s="18">
        <v>1.165</v>
      </c>
      <c r="H157" s="55">
        <f>J157/G157</f>
        <v>36329.19</v>
      </c>
      <c r="I157" s="55">
        <f t="shared" si="6"/>
        <v>35269.589999999997</v>
      </c>
      <c r="J157" s="19">
        <v>42323.51</v>
      </c>
      <c r="K157" s="20">
        <f>M157/G157</f>
        <v>162060.88</v>
      </c>
      <c r="L157" s="20">
        <f t="shared" si="7"/>
        <v>157334.1</v>
      </c>
      <c r="M157" s="277">
        <v>188800.92</v>
      </c>
      <c r="N157" s="488"/>
      <c r="O157" s="488"/>
    </row>
    <row r="158" spans="1:15" s="3" customFormat="1" ht="20.399999999999999" x14ac:dyDescent="0.3">
      <c r="A158" s="25"/>
      <c r="B158" s="26" t="s">
        <v>150</v>
      </c>
      <c r="C158" s="600" t="s">
        <v>151</v>
      </c>
      <c r="D158" s="600"/>
      <c r="E158" s="600"/>
      <c r="F158" s="49" t="s">
        <v>46</v>
      </c>
      <c r="G158" s="47" t="s">
        <v>5497</v>
      </c>
      <c r="H158" s="56"/>
      <c r="I158" s="55">
        <f t="shared" si="6"/>
        <v>0</v>
      </c>
      <c r="J158" s="19">
        <v>0</v>
      </c>
      <c r="K158" s="28"/>
      <c r="L158" s="20">
        <f t="shared" si="7"/>
        <v>0</v>
      </c>
      <c r="M158" s="277">
        <v>0</v>
      </c>
      <c r="N158" s="488"/>
      <c r="O158" s="488"/>
    </row>
    <row r="159" spans="1:15" s="3" customFormat="1" ht="20.399999999999999" x14ac:dyDescent="0.3">
      <c r="A159" s="25" t="s">
        <v>126</v>
      </c>
      <c r="B159" s="26" t="s">
        <v>236</v>
      </c>
      <c r="C159" s="600" t="s">
        <v>237</v>
      </c>
      <c r="D159" s="600"/>
      <c r="E159" s="600"/>
      <c r="F159" s="49" t="s">
        <v>112</v>
      </c>
      <c r="G159" s="47" t="s">
        <v>5496</v>
      </c>
      <c r="H159" s="56"/>
      <c r="I159" s="55">
        <f t="shared" si="6"/>
        <v>0</v>
      </c>
      <c r="J159" s="19">
        <v>0</v>
      </c>
      <c r="K159" s="28"/>
      <c r="L159" s="20">
        <f t="shared" si="7"/>
        <v>0</v>
      </c>
      <c r="M159" s="277">
        <v>0</v>
      </c>
      <c r="N159" s="488"/>
      <c r="O159" s="488"/>
    </row>
    <row r="160" spans="1:15" s="3" customFormat="1" ht="15" customHeight="1" x14ac:dyDescent="0.3">
      <c r="A160" s="603" t="s">
        <v>238</v>
      </c>
      <c r="B160" s="604"/>
      <c r="C160" s="604"/>
      <c r="D160" s="604"/>
      <c r="E160" s="604"/>
      <c r="F160" s="604"/>
      <c r="G160" s="604"/>
      <c r="H160" s="59"/>
      <c r="I160" s="354"/>
      <c r="J160" s="267"/>
      <c r="K160" s="59"/>
      <c r="L160" s="355"/>
      <c r="M160" s="432"/>
      <c r="N160" s="488"/>
      <c r="O160" s="488"/>
    </row>
    <row r="161" spans="1:15" s="3" customFormat="1" ht="14.4" x14ac:dyDescent="0.3">
      <c r="A161" s="16" t="s">
        <v>239</v>
      </c>
      <c r="B161" s="17" t="s">
        <v>120</v>
      </c>
      <c r="C161" s="568" t="s">
        <v>121</v>
      </c>
      <c r="D161" s="568"/>
      <c r="E161" s="568"/>
      <c r="F161" s="89" t="s">
        <v>122</v>
      </c>
      <c r="G161" s="18">
        <v>2.714</v>
      </c>
      <c r="H161" s="55">
        <f>J161/G161</f>
        <v>90209.48</v>
      </c>
      <c r="I161" s="55">
        <f t="shared" si="6"/>
        <v>204023.78</v>
      </c>
      <c r="J161" s="19">
        <v>244828.54</v>
      </c>
      <c r="K161" s="20">
        <f>M161/G161</f>
        <v>0</v>
      </c>
      <c r="L161" s="20">
        <f t="shared" si="7"/>
        <v>0</v>
      </c>
      <c r="M161" s="277">
        <v>0</v>
      </c>
      <c r="N161" s="488"/>
      <c r="O161" s="488"/>
    </row>
    <row r="162" spans="1:15" s="3" customFormat="1" ht="14.4" x14ac:dyDescent="0.3">
      <c r="A162" s="16" t="s">
        <v>240</v>
      </c>
      <c r="B162" s="17" t="s">
        <v>201</v>
      </c>
      <c r="C162" s="568" t="s">
        <v>79</v>
      </c>
      <c r="D162" s="568"/>
      <c r="E162" s="568"/>
      <c r="F162" s="89" t="s">
        <v>46</v>
      </c>
      <c r="G162" s="30">
        <v>298.54000000000002</v>
      </c>
      <c r="H162" s="55"/>
      <c r="I162" s="55">
        <f t="shared" si="6"/>
        <v>0</v>
      </c>
      <c r="J162" s="19">
        <v>0</v>
      </c>
      <c r="K162" s="20">
        <f>M162/G162</f>
        <v>737.92</v>
      </c>
      <c r="L162" s="20">
        <f t="shared" si="7"/>
        <v>183581</v>
      </c>
      <c r="M162" s="277">
        <v>220297.2</v>
      </c>
      <c r="N162" s="488"/>
      <c r="O162" s="488"/>
    </row>
    <row r="163" spans="1:15" s="3" customFormat="1" ht="15" customHeight="1" x14ac:dyDescent="0.3">
      <c r="A163" s="603" t="s">
        <v>241</v>
      </c>
      <c r="B163" s="604"/>
      <c r="C163" s="604"/>
      <c r="D163" s="604"/>
      <c r="E163" s="604"/>
      <c r="F163" s="604"/>
      <c r="G163" s="604"/>
      <c r="H163" s="59"/>
      <c r="I163" s="354"/>
      <c r="J163" s="267"/>
      <c r="K163" s="59"/>
      <c r="L163" s="355"/>
      <c r="M163" s="432"/>
      <c r="N163" s="488"/>
      <c r="O163" s="488"/>
    </row>
    <row r="164" spans="1:15" s="3" customFormat="1" ht="14.4" x14ac:dyDescent="0.3">
      <c r="A164" s="16" t="s">
        <v>242</v>
      </c>
      <c r="B164" s="17" t="s">
        <v>179</v>
      </c>
      <c r="C164" s="568" t="s">
        <v>180</v>
      </c>
      <c r="D164" s="568"/>
      <c r="E164" s="568"/>
      <c r="F164" s="89" t="s">
        <v>122</v>
      </c>
      <c r="G164" s="18">
        <v>0.504</v>
      </c>
      <c r="H164" s="55">
        <f>J164/G164</f>
        <v>99077.52</v>
      </c>
      <c r="I164" s="55">
        <f t="shared" si="6"/>
        <v>41612.559999999998</v>
      </c>
      <c r="J164" s="19">
        <v>49935.07</v>
      </c>
      <c r="K164" s="20"/>
      <c r="L164" s="20">
        <f t="shared" si="7"/>
        <v>0</v>
      </c>
      <c r="M164" s="277">
        <v>0</v>
      </c>
      <c r="N164" s="488"/>
      <c r="O164" s="488"/>
    </row>
    <row r="165" spans="1:15" s="3" customFormat="1" ht="14.4" x14ac:dyDescent="0.3">
      <c r="A165" s="16" t="s">
        <v>243</v>
      </c>
      <c r="B165" s="17" t="s">
        <v>145</v>
      </c>
      <c r="C165" s="568" t="s">
        <v>45</v>
      </c>
      <c r="D165" s="568"/>
      <c r="E165" s="568"/>
      <c r="F165" s="89" t="s">
        <v>46</v>
      </c>
      <c r="G165" s="18">
        <v>63.503999999999998</v>
      </c>
      <c r="H165" s="55"/>
      <c r="I165" s="55">
        <f t="shared" si="6"/>
        <v>0</v>
      </c>
      <c r="J165" s="19">
        <v>0</v>
      </c>
      <c r="K165" s="20">
        <f>M165/G165</f>
        <v>1333.39</v>
      </c>
      <c r="L165" s="20">
        <f t="shared" si="7"/>
        <v>70562.95</v>
      </c>
      <c r="M165" s="277">
        <v>84675.54</v>
      </c>
      <c r="N165" s="488"/>
      <c r="O165" s="488"/>
    </row>
    <row r="166" spans="1:15" s="287" customFormat="1" ht="20.25" customHeight="1" x14ac:dyDescent="0.3">
      <c r="A166" s="578" t="s">
        <v>57</v>
      </c>
      <c r="B166" s="579"/>
      <c r="C166" s="579"/>
      <c r="D166" s="579"/>
      <c r="E166" s="579"/>
      <c r="F166" s="579"/>
      <c r="G166" s="579"/>
      <c r="H166" s="312"/>
      <c r="I166" s="296">
        <f>SUM(I12:I165)</f>
        <v>37787694.149999999</v>
      </c>
      <c r="J166" s="297">
        <f>SUM(J12:J165)</f>
        <v>45345232.950000003</v>
      </c>
      <c r="K166" s="296"/>
      <c r="L166" s="298">
        <f>SUM(L12:L165)</f>
        <v>13934697.01</v>
      </c>
      <c r="M166" s="487">
        <f>SUM(M12:M165)</f>
        <v>16721636.42</v>
      </c>
      <c r="N166" s="489"/>
      <c r="O166" s="489"/>
    </row>
    <row r="167" spans="1:15" s="289" customFormat="1" ht="20.25" customHeight="1" thickBot="1" x14ac:dyDescent="0.35">
      <c r="A167" s="571" t="s">
        <v>5737</v>
      </c>
      <c r="B167" s="572"/>
      <c r="C167" s="572"/>
      <c r="D167" s="572"/>
      <c r="E167" s="572"/>
      <c r="F167" s="572"/>
      <c r="G167" s="572"/>
      <c r="H167" s="288"/>
      <c r="I167" s="581">
        <f>I166+L166</f>
        <v>51722391.159999996</v>
      </c>
      <c r="J167" s="582"/>
      <c r="K167" s="582"/>
      <c r="L167" s="582"/>
      <c r="M167" s="583"/>
    </row>
    <row r="168" spans="1:15" s="289" customFormat="1" ht="20.25" customHeight="1" thickBot="1" x14ac:dyDescent="0.35">
      <c r="A168" s="571" t="s">
        <v>5738</v>
      </c>
      <c r="B168" s="572"/>
      <c r="C168" s="572"/>
      <c r="D168" s="572"/>
      <c r="E168" s="572"/>
      <c r="F168" s="572"/>
      <c r="G168" s="572"/>
      <c r="H168" s="288"/>
      <c r="I168" s="573">
        <f>J166+M166</f>
        <v>62066869.369999997</v>
      </c>
      <c r="J168" s="574"/>
      <c r="K168" s="574"/>
      <c r="L168" s="574"/>
      <c r="M168" s="575"/>
    </row>
    <row r="169" spans="1:15" s="3" customFormat="1" ht="53.25" customHeight="1" x14ac:dyDescent="0.3">
      <c r="A169" s="4"/>
      <c r="B169" s="4"/>
      <c r="C169" s="4"/>
      <c r="D169" s="4"/>
      <c r="E169" s="4"/>
      <c r="F169" s="90"/>
      <c r="G169" s="4"/>
      <c r="H169" s="52"/>
      <c r="I169" s="52"/>
      <c r="J169" s="52"/>
      <c r="K169" s="52"/>
      <c r="L169" s="52"/>
      <c r="M169" s="52"/>
    </row>
  </sheetData>
  <autoFilter ref="A9:M168" xr:uid="{00000000-0001-0000-0200-000000000000}">
    <filterColumn colId="2" showButton="0"/>
    <filterColumn colId="3" showButton="0"/>
  </autoFilter>
  <mergeCells count="168">
    <mergeCell ref="I167:M167"/>
    <mergeCell ref="A168:G168"/>
    <mergeCell ref="I168:M168"/>
    <mergeCell ref="A5:M5"/>
    <mergeCell ref="C6:G6"/>
    <mergeCell ref="A2:M2"/>
    <mergeCell ref="A3:M3"/>
    <mergeCell ref="A4:M4"/>
    <mergeCell ref="C8:E8"/>
    <mergeCell ref="C9:E9"/>
    <mergeCell ref="C14:E14"/>
    <mergeCell ref="C15:E15"/>
    <mergeCell ref="C16:E16"/>
    <mergeCell ref="C17:E17"/>
    <mergeCell ref="C18:E18"/>
    <mergeCell ref="C12:E12"/>
    <mergeCell ref="C13:E13"/>
    <mergeCell ref="A11:G11"/>
    <mergeCell ref="A10:G10"/>
    <mergeCell ref="C25:E25"/>
    <mergeCell ref="C26:E26"/>
    <mergeCell ref="C27:E27"/>
    <mergeCell ref="C28:E28"/>
    <mergeCell ref="A24:G24"/>
    <mergeCell ref="C19:E19"/>
    <mergeCell ref="C20:E20"/>
    <mergeCell ref="C21:E21"/>
    <mergeCell ref="C22:E22"/>
    <mergeCell ref="C23:E23"/>
    <mergeCell ref="C34:E34"/>
    <mergeCell ref="C35:E35"/>
    <mergeCell ref="C36:E36"/>
    <mergeCell ref="C38:E38"/>
    <mergeCell ref="A37:G37"/>
    <mergeCell ref="C29:E29"/>
    <mergeCell ref="C30:E30"/>
    <mergeCell ref="C31:E31"/>
    <mergeCell ref="C32:E32"/>
    <mergeCell ref="C33:E3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54:E54"/>
    <mergeCell ref="C55:E55"/>
    <mergeCell ref="C56:E56"/>
    <mergeCell ref="C57:E57"/>
    <mergeCell ref="C58:E58"/>
    <mergeCell ref="C49:E49"/>
    <mergeCell ref="C51:E51"/>
    <mergeCell ref="C52:E52"/>
    <mergeCell ref="C53:E53"/>
    <mergeCell ref="A50:G50"/>
    <mergeCell ref="C64:E64"/>
    <mergeCell ref="C65:E65"/>
    <mergeCell ref="C66:E66"/>
    <mergeCell ref="C67:E67"/>
    <mergeCell ref="A68:G68"/>
    <mergeCell ref="C59:E59"/>
    <mergeCell ref="C60:E60"/>
    <mergeCell ref="C61:E61"/>
    <mergeCell ref="C62:E62"/>
    <mergeCell ref="A63:G63"/>
    <mergeCell ref="C74:E74"/>
    <mergeCell ref="C76:E76"/>
    <mergeCell ref="C78:E78"/>
    <mergeCell ref="A77:G77"/>
    <mergeCell ref="A75:G75"/>
    <mergeCell ref="C69:E69"/>
    <mergeCell ref="C70:E70"/>
    <mergeCell ref="C71:E71"/>
    <mergeCell ref="C72:E72"/>
    <mergeCell ref="A73:G73"/>
    <mergeCell ref="A89:G89"/>
    <mergeCell ref="A90:G90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A83:G83"/>
    <mergeCell ref="C99:E99"/>
    <mergeCell ref="C101:E101"/>
    <mergeCell ref="A100:G100"/>
    <mergeCell ref="C94:E94"/>
    <mergeCell ref="C95:E95"/>
    <mergeCell ref="C96:E96"/>
    <mergeCell ref="C97:E97"/>
    <mergeCell ref="A98:G98"/>
    <mergeCell ref="C91:E91"/>
    <mergeCell ref="C92:E92"/>
    <mergeCell ref="C93:E93"/>
    <mergeCell ref="C109:E109"/>
    <mergeCell ref="C110:E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122:E122"/>
    <mergeCell ref="C123:E123"/>
    <mergeCell ref="A125:G125"/>
    <mergeCell ref="C115:E115"/>
    <mergeCell ref="C116:E116"/>
    <mergeCell ref="C117:E117"/>
    <mergeCell ref="C118:E118"/>
    <mergeCell ref="A114:G114"/>
    <mergeCell ref="A119:G119"/>
    <mergeCell ref="A166:G166"/>
    <mergeCell ref="A167:G167"/>
    <mergeCell ref="A154:G154"/>
    <mergeCell ref="A150:G150"/>
    <mergeCell ref="A146:F146"/>
    <mergeCell ref="A145:G145"/>
    <mergeCell ref="A144:G144"/>
    <mergeCell ref="A126:G126"/>
    <mergeCell ref="C155:E155"/>
    <mergeCell ref="C157:E157"/>
    <mergeCell ref="A156:G156"/>
    <mergeCell ref="C148:E148"/>
    <mergeCell ref="C149:E149"/>
    <mergeCell ref="C151:E151"/>
    <mergeCell ref="C152:E152"/>
    <mergeCell ref="C143:E143"/>
    <mergeCell ref="C147:E147"/>
    <mergeCell ref="C138:E138"/>
    <mergeCell ref="C139:E139"/>
    <mergeCell ref="C140:E140"/>
    <mergeCell ref="C141:E141"/>
    <mergeCell ref="C142:E142"/>
    <mergeCell ref="C134:E134"/>
    <mergeCell ref="A103:G103"/>
    <mergeCell ref="A102:G102"/>
    <mergeCell ref="C162:E162"/>
    <mergeCell ref="C164:E164"/>
    <mergeCell ref="C165:E165"/>
    <mergeCell ref="A163:G163"/>
    <mergeCell ref="C158:E158"/>
    <mergeCell ref="C159:E159"/>
    <mergeCell ref="C161:E161"/>
    <mergeCell ref="A160:G160"/>
    <mergeCell ref="C153:E153"/>
    <mergeCell ref="C135:E135"/>
    <mergeCell ref="C136:E136"/>
    <mergeCell ref="C137:E137"/>
    <mergeCell ref="C129:E129"/>
    <mergeCell ref="C130:E130"/>
    <mergeCell ref="C131:E131"/>
    <mergeCell ref="C132:E132"/>
    <mergeCell ref="C133:E133"/>
    <mergeCell ref="C124:E124"/>
    <mergeCell ref="C127:E127"/>
    <mergeCell ref="C128:E128"/>
    <mergeCell ref="C120:E120"/>
    <mergeCell ref="C121:E121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Лист7">
    <tabColor rgb="FFC00000"/>
    <pageSetUpPr fitToPage="1"/>
  </sheetPr>
  <dimension ref="A1:BI17"/>
  <sheetViews>
    <sheetView workbookViewId="0">
      <selection activeCell="I14" sqref="I14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8" width="16.109375" style="52" customWidth="1"/>
    <col min="9" max="13" width="21.33203125" style="52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7" width="172.5546875" style="2" hidden="1" customWidth="1"/>
    <col min="58" max="58" width="34.109375" style="2" hidden="1" customWidth="1"/>
    <col min="59" max="61" width="127.5546875" style="2" hidden="1" customWidth="1"/>
    <col min="62" max="16384" width="9.109375" style="1"/>
  </cols>
  <sheetData>
    <row r="1" spans="1:58" s="3" customFormat="1" ht="14.4" x14ac:dyDescent="0.3">
      <c r="A1" s="78" t="s">
        <v>5570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58" s="3" customFormat="1" ht="28.5" customHeight="1" x14ac:dyDescent="0.3">
      <c r="A2" s="587" t="s">
        <v>1770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Q2" s="6" t="s">
        <v>1770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8" s="3" customFormat="1" ht="14.4" x14ac:dyDescent="0.3">
      <c r="A5" s="588" t="s">
        <v>5140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F5" s="6" t="s">
        <v>5140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8" s="3" customFormat="1" ht="14.4" x14ac:dyDescent="0.3">
      <c r="A7" s="4"/>
      <c r="B7" s="8" t="s">
        <v>5</v>
      </c>
      <c r="C7" s="577" t="s">
        <v>5141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8" s="3" customFormat="1" ht="15" thickBot="1" x14ac:dyDescent="0.35">
      <c r="A8" s="4"/>
      <c r="B8" s="8"/>
      <c r="C8" s="45"/>
      <c r="D8" s="45"/>
      <c r="E8" s="45"/>
      <c r="F8" s="46"/>
      <c r="G8" s="45"/>
      <c r="H8" s="53"/>
      <c r="I8" s="53"/>
      <c r="J8" s="88"/>
      <c r="K8" s="88"/>
      <c r="L8" s="88"/>
      <c r="M8" s="88"/>
    </row>
    <row r="9" spans="1:58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8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8" s="3" customFormat="1" ht="14.4" x14ac:dyDescent="0.3">
      <c r="A11" s="616" t="s">
        <v>5142</v>
      </c>
      <c r="B11" s="617"/>
      <c r="C11" s="617"/>
      <c r="D11" s="617"/>
      <c r="E11" s="617"/>
      <c r="F11" s="617"/>
      <c r="G11" s="617"/>
      <c r="H11" s="617"/>
      <c r="I11" s="617"/>
      <c r="J11" s="617"/>
      <c r="K11" s="617"/>
      <c r="L11" s="617"/>
      <c r="M11" s="618"/>
      <c r="BE11" s="14" t="s">
        <v>5142</v>
      </c>
    </row>
    <row r="12" spans="1:58" s="3" customFormat="1" ht="20.399999999999999" x14ac:dyDescent="0.3">
      <c r="A12" s="16" t="s">
        <v>15</v>
      </c>
      <c r="B12" s="17" t="s">
        <v>5143</v>
      </c>
      <c r="C12" s="568" t="s">
        <v>5144</v>
      </c>
      <c r="D12" s="568"/>
      <c r="E12" s="568"/>
      <c r="F12" s="16" t="s">
        <v>5145</v>
      </c>
      <c r="G12" s="23">
        <v>1</v>
      </c>
      <c r="H12" s="55">
        <f>J12/G12</f>
        <v>5086332.3099999996</v>
      </c>
      <c r="I12" s="55">
        <f>J12/1.2</f>
        <v>4238610.26</v>
      </c>
      <c r="J12" s="19">
        <v>5086332.3099999996</v>
      </c>
      <c r="K12" s="19">
        <f>M12/G12</f>
        <v>0</v>
      </c>
      <c r="L12" s="19">
        <v>0</v>
      </c>
      <c r="M12" s="19">
        <v>0</v>
      </c>
      <c r="BE12" s="14"/>
      <c r="BF12" s="21" t="s">
        <v>5144</v>
      </c>
    </row>
    <row r="13" spans="1:58" s="3" customFormat="1" ht="20.399999999999999" x14ac:dyDescent="0.3">
      <c r="A13" s="16" t="s">
        <v>20</v>
      </c>
      <c r="B13" s="17" t="s">
        <v>5146</v>
      </c>
      <c r="C13" s="568" t="s">
        <v>5147</v>
      </c>
      <c r="D13" s="568"/>
      <c r="E13" s="568"/>
      <c r="F13" s="16" t="s">
        <v>5145</v>
      </c>
      <c r="G13" s="23">
        <v>1</v>
      </c>
      <c r="H13" s="55">
        <f t="shared" ref="H13:H14" si="0">J13/G13</f>
        <v>2776874.27</v>
      </c>
      <c r="I13" s="55">
        <f>J13/1.2</f>
        <v>2314061.89</v>
      </c>
      <c r="J13" s="19">
        <v>2776874.27</v>
      </c>
      <c r="K13" s="19">
        <f t="shared" ref="K13" si="1">M13/G13</f>
        <v>0</v>
      </c>
      <c r="L13" s="19">
        <v>0</v>
      </c>
      <c r="M13" s="19">
        <v>0</v>
      </c>
      <c r="BE13" s="14"/>
      <c r="BF13" s="21" t="s">
        <v>5147</v>
      </c>
    </row>
    <row r="14" spans="1:58" s="3" customFormat="1" ht="21.6" x14ac:dyDescent="0.3">
      <c r="A14" s="16" t="s">
        <v>5148</v>
      </c>
      <c r="B14" s="17" t="s">
        <v>5149</v>
      </c>
      <c r="C14" s="568" t="s">
        <v>5150</v>
      </c>
      <c r="D14" s="568"/>
      <c r="E14" s="568"/>
      <c r="F14" s="16" t="s">
        <v>1456</v>
      </c>
      <c r="G14" s="23">
        <v>1</v>
      </c>
      <c r="H14" s="55">
        <f t="shared" si="0"/>
        <v>0</v>
      </c>
      <c r="I14" s="55">
        <v>0</v>
      </c>
      <c r="J14" s="19">
        <v>0</v>
      </c>
      <c r="K14" s="19">
        <f>L14</f>
        <v>12920903.619999999</v>
      </c>
      <c r="L14" s="19">
        <f>M14/1.2</f>
        <v>12920903.619999999</v>
      </c>
      <c r="M14" s="19">
        <v>15505084.34</v>
      </c>
      <c r="BE14" s="14"/>
      <c r="BF14" s="21" t="s">
        <v>5150</v>
      </c>
    </row>
    <row r="15" spans="1:58" s="287" customFormat="1" ht="20.25" customHeight="1" x14ac:dyDescent="0.3">
      <c r="A15" s="578" t="s">
        <v>57</v>
      </c>
      <c r="B15" s="579"/>
      <c r="C15" s="579"/>
      <c r="D15" s="579"/>
      <c r="E15" s="579"/>
      <c r="F15" s="579"/>
      <c r="G15" s="579"/>
      <c r="H15" s="312"/>
      <c r="I15" s="296">
        <f>SUM(I12:I14)</f>
        <v>6552672.1500000004</v>
      </c>
      <c r="J15" s="297">
        <f>SUM(J12:J14)</f>
        <v>7863206.5800000001</v>
      </c>
      <c r="K15" s="296"/>
      <c r="L15" s="298">
        <f>SUM(L12:L14)</f>
        <v>12920903.619999999</v>
      </c>
      <c r="M15" s="299">
        <f>SUM(M12:M14)</f>
        <v>15505084.34</v>
      </c>
    </row>
    <row r="16" spans="1:58" s="289" customFormat="1" ht="20.25" customHeight="1" thickBot="1" x14ac:dyDescent="0.35">
      <c r="A16" s="571" t="s">
        <v>5737</v>
      </c>
      <c r="B16" s="572"/>
      <c r="C16" s="572"/>
      <c r="D16" s="572"/>
      <c r="E16" s="572"/>
      <c r="F16" s="572"/>
      <c r="G16" s="572"/>
      <c r="H16" s="288"/>
      <c r="I16" s="581">
        <f>I15+L15</f>
        <v>19473575.77</v>
      </c>
      <c r="J16" s="582"/>
      <c r="K16" s="582"/>
      <c r="L16" s="582"/>
      <c r="M16" s="583"/>
    </row>
    <row r="17" spans="1:13" s="289" customFormat="1" ht="20.25" customHeight="1" thickBot="1" x14ac:dyDescent="0.35">
      <c r="A17" s="571" t="s">
        <v>5738</v>
      </c>
      <c r="B17" s="572"/>
      <c r="C17" s="572"/>
      <c r="D17" s="572"/>
      <c r="E17" s="572"/>
      <c r="F17" s="572"/>
      <c r="G17" s="572"/>
      <c r="H17" s="288"/>
      <c r="I17" s="573">
        <f>J15+M15</f>
        <v>23368290.920000002</v>
      </c>
      <c r="J17" s="574"/>
      <c r="K17" s="574"/>
      <c r="L17" s="574"/>
      <c r="M17" s="575"/>
    </row>
  </sheetData>
  <mergeCells count="16">
    <mergeCell ref="A2:M2"/>
    <mergeCell ref="A3:M3"/>
    <mergeCell ref="A5:M5"/>
    <mergeCell ref="A6:M6"/>
    <mergeCell ref="C7:G7"/>
    <mergeCell ref="A11:M11"/>
    <mergeCell ref="C12:E12"/>
    <mergeCell ref="C13:E13"/>
    <mergeCell ref="C14:E14"/>
    <mergeCell ref="C9:E9"/>
    <mergeCell ref="C10:E10"/>
    <mergeCell ref="A15:G15"/>
    <mergeCell ref="A16:G16"/>
    <mergeCell ref="I16:M16"/>
    <mergeCell ref="A17:G17"/>
    <mergeCell ref="I17:M1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Лист8">
    <tabColor theme="2" tint="-9.9978637043366805E-2"/>
    <pageSetUpPr fitToPage="1"/>
  </sheetPr>
  <dimension ref="A1:BL61"/>
  <sheetViews>
    <sheetView topLeftCell="A9" workbookViewId="0">
      <selection activeCell="I15" sqref="I1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4.6640625" style="1" customWidth="1"/>
    <col min="4" max="4" width="15.109375" style="1" customWidth="1"/>
    <col min="5" max="5" width="17.109375" style="1" customWidth="1"/>
    <col min="6" max="7" width="10.6640625" style="1" customWidth="1"/>
    <col min="8" max="8" width="18.109375" style="52" customWidth="1"/>
    <col min="9" max="13" width="22.5546875" style="52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78" t="s">
        <v>5571</v>
      </c>
      <c r="B1" s="4"/>
      <c r="C1" s="4"/>
      <c r="D1" s="4"/>
      <c r="E1" s="4"/>
      <c r="F1" s="4"/>
      <c r="G1" s="4"/>
      <c r="H1" s="52"/>
      <c r="I1" s="52"/>
      <c r="J1" s="52"/>
      <c r="K1" s="52"/>
      <c r="L1" s="52"/>
      <c r="M1" s="52"/>
    </row>
    <row r="2" spans="1:58" s="3" customFormat="1" ht="35.25" customHeight="1" x14ac:dyDescent="0.3">
      <c r="A2" s="587" t="s">
        <v>0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576" t="s">
        <v>2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00"/>
      <c r="I4" s="100"/>
      <c r="J4" s="100"/>
      <c r="K4" s="100"/>
      <c r="L4" s="100"/>
      <c r="M4" s="52"/>
    </row>
    <row r="5" spans="1:58" s="3" customFormat="1" ht="14.4" x14ac:dyDescent="0.3">
      <c r="A5" s="588" t="s">
        <v>5123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AE5" s="6" t="s">
        <v>5123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</row>
    <row r="7" spans="1:58" s="3" customFormat="1" ht="14.4" x14ac:dyDescent="0.3">
      <c r="A7" s="4"/>
      <c r="B7" s="8" t="s">
        <v>5</v>
      </c>
      <c r="C7" s="577" t="s">
        <v>5006</v>
      </c>
      <c r="D7" s="577"/>
      <c r="E7" s="577"/>
      <c r="F7" s="577"/>
      <c r="G7" s="577"/>
      <c r="H7" s="53"/>
      <c r="I7" s="53"/>
      <c r="J7" s="88"/>
      <c r="K7" s="88"/>
      <c r="L7" s="88"/>
      <c r="M7" s="88"/>
    </row>
    <row r="8" spans="1:58" s="3" customFormat="1" ht="15" thickBot="1" x14ac:dyDescent="0.35">
      <c r="A8" s="4"/>
      <c r="B8" s="8"/>
      <c r="C8" s="45"/>
      <c r="D8" s="45"/>
      <c r="E8" s="45"/>
      <c r="F8" s="46"/>
      <c r="G8" s="45"/>
      <c r="H8" s="53"/>
      <c r="I8" s="53"/>
      <c r="J8" s="88"/>
      <c r="K8" s="88"/>
      <c r="L8" s="88"/>
      <c r="M8" s="88"/>
    </row>
    <row r="9" spans="1:58" s="286" customFormat="1" ht="52.5" customHeight="1" x14ac:dyDescent="0.3">
      <c r="A9" s="338" t="s">
        <v>7</v>
      </c>
      <c r="B9" s="281" t="s">
        <v>8</v>
      </c>
      <c r="C9" s="584" t="s">
        <v>9</v>
      </c>
      <c r="D9" s="585"/>
      <c r="E9" s="586"/>
      <c r="F9" s="280" t="s">
        <v>10</v>
      </c>
      <c r="G9" s="281" t="s">
        <v>11</v>
      </c>
      <c r="H9" s="282" t="s">
        <v>5733</v>
      </c>
      <c r="I9" s="282" t="s">
        <v>5739</v>
      </c>
      <c r="J9" s="283" t="s">
        <v>5735</v>
      </c>
      <c r="K9" s="282" t="s">
        <v>5734</v>
      </c>
      <c r="L9" s="284" t="s">
        <v>5740</v>
      </c>
      <c r="M9" s="285" t="s">
        <v>5736</v>
      </c>
    </row>
    <row r="10" spans="1:58" s="3" customFormat="1" ht="15" thickBot="1" x14ac:dyDescent="0.35">
      <c r="A10" s="73">
        <v>1</v>
      </c>
      <c r="B10" s="274">
        <v>2</v>
      </c>
      <c r="C10" s="592">
        <v>3</v>
      </c>
      <c r="D10" s="592"/>
      <c r="E10" s="592"/>
      <c r="F10" s="75">
        <v>4</v>
      </c>
      <c r="G10" s="274">
        <v>5</v>
      </c>
      <c r="H10" s="274">
        <v>6</v>
      </c>
      <c r="I10" s="305" t="s">
        <v>47</v>
      </c>
      <c r="J10" s="76" t="s">
        <v>52</v>
      </c>
      <c r="K10" s="76" t="s">
        <v>55</v>
      </c>
      <c r="L10" s="276" t="s">
        <v>56</v>
      </c>
      <c r="M10" s="77" t="s">
        <v>162</v>
      </c>
    </row>
    <row r="11" spans="1:58" s="3" customFormat="1" ht="14.4" x14ac:dyDescent="0.3">
      <c r="A11" s="107"/>
      <c r="B11" s="107"/>
      <c r="C11" s="107"/>
      <c r="D11" s="107"/>
      <c r="E11" s="107"/>
      <c r="F11" s="108"/>
      <c r="G11" s="107"/>
      <c r="H11" s="109"/>
      <c r="I11" s="109"/>
      <c r="J11" s="110"/>
      <c r="K11" s="110"/>
      <c r="L11" s="110"/>
      <c r="M11" s="111"/>
    </row>
    <row r="12" spans="1:58" s="3" customFormat="1" ht="15" customHeight="1" x14ac:dyDescent="0.3">
      <c r="A12" s="601" t="s">
        <v>1299</v>
      </c>
      <c r="B12" s="602"/>
      <c r="C12" s="602"/>
      <c r="D12" s="602"/>
      <c r="E12" s="602"/>
      <c r="F12" s="602"/>
      <c r="G12" s="602"/>
      <c r="H12" s="82"/>
      <c r="I12" s="82"/>
      <c r="J12" s="82"/>
      <c r="K12" s="82"/>
      <c r="L12" s="82"/>
      <c r="M12" s="83"/>
      <c r="BD12" s="14" t="s">
        <v>1299</v>
      </c>
    </row>
    <row r="13" spans="1:58" s="3" customFormat="1" ht="15" customHeight="1" x14ac:dyDescent="0.3">
      <c r="A13" s="603" t="s">
        <v>5023</v>
      </c>
      <c r="B13" s="604"/>
      <c r="C13" s="604"/>
      <c r="D13" s="604"/>
      <c r="E13" s="604"/>
      <c r="F13" s="604"/>
      <c r="G13" s="604"/>
      <c r="H13" s="98"/>
      <c r="I13" s="98"/>
      <c r="J13" s="98"/>
      <c r="K13" s="98"/>
      <c r="L13" s="98"/>
      <c r="M13" s="99"/>
      <c r="BD13" s="14"/>
      <c r="BE13" s="15" t="s">
        <v>5023</v>
      </c>
    </row>
    <row r="14" spans="1:58" s="3" customFormat="1" ht="15" customHeight="1" x14ac:dyDescent="0.3">
      <c r="A14" s="603" t="s">
        <v>5017</v>
      </c>
      <c r="B14" s="604"/>
      <c r="C14" s="604"/>
      <c r="D14" s="604"/>
      <c r="E14" s="604"/>
      <c r="F14" s="604"/>
      <c r="G14" s="604"/>
      <c r="H14" s="98"/>
      <c r="I14" s="98"/>
      <c r="J14" s="98"/>
      <c r="K14" s="98"/>
      <c r="L14" s="98"/>
      <c r="M14" s="99"/>
      <c r="BD14" s="14"/>
      <c r="BE14" s="15" t="s">
        <v>5017</v>
      </c>
    </row>
    <row r="15" spans="1:58" s="3" customFormat="1" ht="42" x14ac:dyDescent="0.3">
      <c r="A15" s="16" t="s">
        <v>15</v>
      </c>
      <c r="B15" s="17" t="s">
        <v>5018</v>
      </c>
      <c r="C15" s="568" t="s">
        <v>5019</v>
      </c>
      <c r="D15" s="568"/>
      <c r="E15" s="568"/>
      <c r="F15" s="16" t="s">
        <v>43</v>
      </c>
      <c r="G15" s="29">
        <v>7.6E-3</v>
      </c>
      <c r="H15" s="55">
        <f>I15/G15</f>
        <v>57911.839999999997</v>
      </c>
      <c r="I15" s="55">
        <f>J15/1.2</f>
        <v>440.13</v>
      </c>
      <c r="J15" s="19">
        <v>528.16</v>
      </c>
      <c r="K15" s="19">
        <f>L15/G15</f>
        <v>0</v>
      </c>
      <c r="L15" s="19">
        <f>M15/1.2</f>
        <v>0</v>
      </c>
      <c r="M15" s="19">
        <v>0</v>
      </c>
      <c r="BD15" s="14"/>
      <c r="BE15" s="15"/>
      <c r="BF15" s="21" t="s">
        <v>5019</v>
      </c>
    </row>
    <row r="16" spans="1:58" s="3" customFormat="1" ht="15" customHeight="1" x14ac:dyDescent="0.3">
      <c r="A16" s="603" t="s">
        <v>5020</v>
      </c>
      <c r="B16" s="604"/>
      <c r="C16" s="604"/>
      <c r="D16" s="604"/>
      <c r="E16" s="604"/>
      <c r="F16" s="604"/>
      <c r="G16" s="604"/>
      <c r="H16" s="354"/>
      <c r="I16" s="354"/>
      <c r="J16" s="267"/>
      <c r="K16" s="267"/>
      <c r="L16" s="267"/>
      <c r="M16" s="267"/>
      <c r="BD16" s="14"/>
      <c r="BE16" s="15" t="s">
        <v>5020</v>
      </c>
      <c r="BF16" s="21"/>
    </row>
    <row r="17" spans="1:59" s="3" customFormat="1" ht="31.8" x14ac:dyDescent="0.3">
      <c r="A17" s="16" t="s">
        <v>20</v>
      </c>
      <c r="B17" s="17" t="s">
        <v>5021</v>
      </c>
      <c r="C17" s="568" t="s">
        <v>5022</v>
      </c>
      <c r="D17" s="568"/>
      <c r="E17" s="568"/>
      <c r="F17" s="16" t="s">
        <v>122</v>
      </c>
      <c r="G17" s="18">
        <v>2.5000000000000001E-2</v>
      </c>
      <c r="H17" s="55">
        <f t="shared" ref="H17:H55" si="0">I17/G17</f>
        <v>125090.4</v>
      </c>
      <c r="I17" s="55">
        <f t="shared" ref="I17:I58" si="1">J17/1.2</f>
        <v>3127.26</v>
      </c>
      <c r="J17" s="19">
        <v>3752.71</v>
      </c>
      <c r="K17" s="19">
        <f t="shared" ref="K17:K55" si="2">L17/G17</f>
        <v>0</v>
      </c>
      <c r="L17" s="19">
        <f t="shared" ref="L17:L55" si="3">M17/1.2</f>
        <v>0</v>
      </c>
      <c r="M17" s="19">
        <v>0</v>
      </c>
      <c r="BD17" s="14"/>
      <c r="BE17" s="15"/>
      <c r="BF17" s="21" t="s">
        <v>5022</v>
      </c>
    </row>
    <row r="18" spans="1:59" s="3" customFormat="1" ht="15" customHeight="1" x14ac:dyDescent="0.3">
      <c r="A18" s="603" t="s">
        <v>5024</v>
      </c>
      <c r="B18" s="604"/>
      <c r="C18" s="604"/>
      <c r="D18" s="604"/>
      <c r="E18" s="604"/>
      <c r="F18" s="604"/>
      <c r="G18" s="604"/>
      <c r="H18" s="354"/>
      <c r="I18" s="354"/>
      <c r="J18" s="267"/>
      <c r="K18" s="267"/>
      <c r="L18" s="267"/>
      <c r="M18" s="267"/>
      <c r="BD18" s="14"/>
      <c r="BE18" s="15" t="s">
        <v>5024</v>
      </c>
      <c r="BF18" s="21"/>
    </row>
    <row r="19" spans="1:59" s="3" customFormat="1" ht="42" x14ac:dyDescent="0.3">
      <c r="A19" s="16" t="s">
        <v>22</v>
      </c>
      <c r="B19" s="17" t="s">
        <v>613</v>
      </c>
      <c r="C19" s="568" t="s">
        <v>614</v>
      </c>
      <c r="D19" s="568"/>
      <c r="E19" s="568"/>
      <c r="F19" s="16" t="s">
        <v>43</v>
      </c>
      <c r="G19" s="29">
        <v>5.6899999999999999E-2</v>
      </c>
      <c r="H19" s="55">
        <f t="shared" si="0"/>
        <v>54424.6</v>
      </c>
      <c r="I19" s="55">
        <f t="shared" si="1"/>
        <v>3096.76</v>
      </c>
      <c r="J19" s="19">
        <v>3716.11</v>
      </c>
      <c r="K19" s="19">
        <f t="shared" si="2"/>
        <v>0</v>
      </c>
      <c r="L19" s="19">
        <f t="shared" si="3"/>
        <v>0</v>
      </c>
      <c r="M19" s="19">
        <v>0</v>
      </c>
      <c r="BD19" s="14"/>
      <c r="BE19" s="15"/>
      <c r="BF19" s="21" t="s">
        <v>614</v>
      </c>
    </row>
    <row r="20" spans="1:59" s="3" customFormat="1" ht="42" x14ac:dyDescent="0.3">
      <c r="A20" s="16" t="s">
        <v>27</v>
      </c>
      <c r="B20" s="17" t="s">
        <v>48</v>
      </c>
      <c r="C20" s="568" t="s">
        <v>49</v>
      </c>
      <c r="D20" s="568"/>
      <c r="E20" s="568"/>
      <c r="F20" s="16" t="s">
        <v>50</v>
      </c>
      <c r="G20" s="24">
        <v>113.8</v>
      </c>
      <c r="H20" s="55">
        <f t="shared" si="0"/>
        <v>693.07</v>
      </c>
      <c r="I20" s="55">
        <f t="shared" si="1"/>
        <v>78871.37</v>
      </c>
      <c r="J20" s="19">
        <v>94645.64</v>
      </c>
      <c r="K20" s="19">
        <f t="shared" si="2"/>
        <v>0</v>
      </c>
      <c r="L20" s="19">
        <f t="shared" si="3"/>
        <v>0</v>
      </c>
      <c r="M20" s="19">
        <v>0</v>
      </c>
      <c r="BD20" s="14"/>
      <c r="BE20" s="15"/>
      <c r="BF20" s="21" t="s">
        <v>49</v>
      </c>
    </row>
    <row r="21" spans="1:59" s="3" customFormat="1" ht="15" customHeight="1" x14ac:dyDescent="0.3">
      <c r="A21" s="601" t="s">
        <v>5025</v>
      </c>
      <c r="B21" s="602"/>
      <c r="C21" s="602"/>
      <c r="D21" s="602"/>
      <c r="E21" s="602"/>
      <c r="F21" s="602"/>
      <c r="G21" s="602"/>
      <c r="H21" s="101"/>
      <c r="I21" s="101"/>
      <c r="J21" s="102"/>
      <c r="K21" s="102"/>
      <c r="L21" s="102"/>
      <c r="M21" s="102"/>
      <c r="BD21" s="14" t="s">
        <v>5025</v>
      </c>
      <c r="BE21" s="15"/>
      <c r="BF21" s="21"/>
    </row>
    <row r="22" spans="1:59" s="3" customFormat="1" ht="15" customHeight="1" x14ac:dyDescent="0.3">
      <c r="A22" s="603" t="s">
        <v>5063</v>
      </c>
      <c r="B22" s="604"/>
      <c r="C22" s="604"/>
      <c r="D22" s="604"/>
      <c r="E22" s="604"/>
      <c r="F22" s="604"/>
      <c r="G22" s="604"/>
      <c r="H22" s="354"/>
      <c r="I22" s="354"/>
      <c r="J22" s="267"/>
      <c r="K22" s="267"/>
      <c r="L22" s="267"/>
      <c r="M22" s="267"/>
      <c r="BD22" s="14"/>
      <c r="BE22" s="15" t="s">
        <v>5063</v>
      </c>
      <c r="BF22" s="21"/>
    </row>
    <row r="23" spans="1:59" s="3" customFormat="1" ht="15" customHeight="1" x14ac:dyDescent="0.3">
      <c r="A23" s="603" t="s">
        <v>5064</v>
      </c>
      <c r="B23" s="604"/>
      <c r="C23" s="604"/>
      <c r="D23" s="604"/>
      <c r="E23" s="604"/>
      <c r="F23" s="604"/>
      <c r="G23" s="59"/>
      <c r="H23" s="354"/>
      <c r="I23" s="354"/>
      <c r="J23" s="267"/>
      <c r="K23" s="267"/>
      <c r="L23" s="267"/>
      <c r="M23" s="267"/>
      <c r="BD23" s="14"/>
      <c r="BE23" s="15" t="s">
        <v>5064</v>
      </c>
      <c r="BF23" s="21"/>
    </row>
    <row r="24" spans="1:59" s="3" customFormat="1" ht="21.6" x14ac:dyDescent="0.3">
      <c r="A24" s="16" t="s">
        <v>35</v>
      </c>
      <c r="B24" s="17" t="s">
        <v>4784</v>
      </c>
      <c r="C24" s="568" t="s">
        <v>4785</v>
      </c>
      <c r="D24" s="568"/>
      <c r="E24" s="568"/>
      <c r="F24" s="16" t="s">
        <v>122</v>
      </c>
      <c r="G24" s="29">
        <v>0.1014</v>
      </c>
      <c r="H24" s="55">
        <f t="shared" si="0"/>
        <v>18199.21</v>
      </c>
      <c r="I24" s="55">
        <f t="shared" si="1"/>
        <v>1845.4</v>
      </c>
      <c r="J24" s="19">
        <v>2214.48</v>
      </c>
      <c r="K24" s="19">
        <f t="shared" si="2"/>
        <v>0</v>
      </c>
      <c r="L24" s="19">
        <f t="shared" si="3"/>
        <v>0</v>
      </c>
      <c r="M24" s="19">
        <v>0</v>
      </c>
      <c r="BD24" s="14"/>
      <c r="BE24" s="15"/>
      <c r="BF24" s="21" t="s">
        <v>4785</v>
      </c>
    </row>
    <row r="25" spans="1:59" s="3" customFormat="1" ht="24.75" customHeight="1" x14ac:dyDescent="0.3">
      <c r="A25" s="603" t="s">
        <v>5039</v>
      </c>
      <c r="B25" s="604"/>
      <c r="C25" s="604"/>
      <c r="D25" s="604"/>
      <c r="E25" s="604"/>
      <c r="F25" s="604"/>
      <c r="G25" s="604"/>
      <c r="H25" s="354"/>
      <c r="I25" s="354"/>
      <c r="J25" s="267"/>
      <c r="K25" s="267"/>
      <c r="L25" s="267"/>
      <c r="M25" s="267"/>
      <c r="BD25" s="14"/>
      <c r="BE25" s="15" t="s">
        <v>5039</v>
      </c>
      <c r="BF25" s="21"/>
    </row>
    <row r="26" spans="1:59" s="3" customFormat="1" ht="62.4" x14ac:dyDescent="0.3">
      <c r="A26" s="16" t="s">
        <v>40</v>
      </c>
      <c r="B26" s="17" t="s">
        <v>5032</v>
      </c>
      <c r="C26" s="568" t="s">
        <v>5033</v>
      </c>
      <c r="D26" s="568"/>
      <c r="E26" s="568"/>
      <c r="F26" s="16" t="s">
        <v>185</v>
      </c>
      <c r="G26" s="29">
        <v>5.0700000000000002E-2</v>
      </c>
      <c r="H26" s="55">
        <f t="shared" si="0"/>
        <v>228108.48</v>
      </c>
      <c r="I26" s="55">
        <f t="shared" si="1"/>
        <v>11565.1</v>
      </c>
      <c r="J26" s="19">
        <v>13878.12</v>
      </c>
      <c r="K26" s="19">
        <f t="shared" si="2"/>
        <v>228818.15</v>
      </c>
      <c r="L26" s="19">
        <f t="shared" si="3"/>
        <v>11601.08</v>
      </c>
      <c r="M26" s="19">
        <v>13921.29</v>
      </c>
      <c r="BD26" s="14"/>
      <c r="BE26" s="15"/>
      <c r="BF26" s="21" t="s">
        <v>5033</v>
      </c>
    </row>
    <row r="27" spans="1:59" s="3" customFormat="1" ht="20.399999999999999" x14ac:dyDescent="0.3">
      <c r="A27" s="25"/>
      <c r="B27" s="26" t="s">
        <v>150</v>
      </c>
      <c r="C27" s="600" t="s">
        <v>151</v>
      </c>
      <c r="D27" s="600"/>
      <c r="E27" s="600"/>
      <c r="F27" s="27" t="s">
        <v>46</v>
      </c>
      <c r="G27" s="22" t="s">
        <v>5124</v>
      </c>
      <c r="H27" s="55"/>
      <c r="I27" s="55">
        <f t="shared" si="1"/>
        <v>0</v>
      </c>
      <c r="J27" s="19"/>
      <c r="K27" s="19"/>
      <c r="L27" s="19"/>
      <c r="M27" s="19"/>
      <c r="BD27" s="14"/>
      <c r="BE27" s="15"/>
      <c r="BF27" s="21"/>
      <c r="BG27" s="12" t="s">
        <v>151</v>
      </c>
    </row>
    <row r="28" spans="1:59" s="3" customFormat="1" ht="20.399999999999999" x14ac:dyDescent="0.3">
      <c r="A28" s="25"/>
      <c r="B28" s="26" t="s">
        <v>673</v>
      </c>
      <c r="C28" s="600" t="s">
        <v>674</v>
      </c>
      <c r="D28" s="600"/>
      <c r="E28" s="600"/>
      <c r="F28" s="27" t="s">
        <v>46</v>
      </c>
      <c r="G28" s="22" t="s">
        <v>5125</v>
      </c>
      <c r="H28" s="55"/>
      <c r="I28" s="55">
        <f t="shared" si="1"/>
        <v>0</v>
      </c>
      <c r="J28" s="19"/>
      <c r="K28" s="19"/>
      <c r="L28" s="19"/>
      <c r="M28" s="19"/>
      <c r="BD28" s="14"/>
      <c r="BE28" s="15"/>
      <c r="BF28" s="21"/>
      <c r="BG28" s="12" t="s">
        <v>674</v>
      </c>
    </row>
    <row r="29" spans="1:59" s="3" customFormat="1" ht="20.399999999999999" x14ac:dyDescent="0.3">
      <c r="A29" s="25"/>
      <c r="B29" s="26" t="s">
        <v>676</v>
      </c>
      <c r="C29" s="600" t="s">
        <v>677</v>
      </c>
      <c r="D29" s="600"/>
      <c r="E29" s="600"/>
      <c r="F29" s="27" t="s">
        <v>46</v>
      </c>
      <c r="G29" s="22" t="s">
        <v>5126</v>
      </c>
      <c r="H29" s="55"/>
      <c r="I29" s="55">
        <f t="shared" si="1"/>
        <v>0</v>
      </c>
      <c r="J29" s="19"/>
      <c r="K29" s="19"/>
      <c r="L29" s="19"/>
      <c r="M29" s="19"/>
      <c r="BD29" s="14"/>
      <c r="BE29" s="15"/>
      <c r="BF29" s="21"/>
      <c r="BG29" s="12" t="s">
        <v>677</v>
      </c>
    </row>
    <row r="30" spans="1:59" s="3" customFormat="1" ht="15" customHeight="1" x14ac:dyDescent="0.3">
      <c r="A30" s="603" t="s">
        <v>657</v>
      </c>
      <c r="B30" s="604"/>
      <c r="C30" s="604"/>
      <c r="D30" s="604"/>
      <c r="E30" s="604"/>
      <c r="F30" s="604"/>
      <c r="G30" s="604"/>
      <c r="H30" s="354"/>
      <c r="I30" s="354"/>
      <c r="J30" s="267"/>
      <c r="K30" s="267"/>
      <c r="L30" s="267"/>
      <c r="M30" s="267"/>
      <c r="BD30" s="14"/>
      <c r="BE30" s="15" t="s">
        <v>657</v>
      </c>
      <c r="BF30" s="21"/>
      <c r="BG30" s="12"/>
    </row>
    <row r="31" spans="1:59" s="3" customFormat="1" ht="31.8" x14ac:dyDescent="0.3">
      <c r="A31" s="16" t="s">
        <v>47</v>
      </c>
      <c r="B31" s="17" t="s">
        <v>658</v>
      </c>
      <c r="C31" s="568" t="s">
        <v>659</v>
      </c>
      <c r="D31" s="568"/>
      <c r="E31" s="568"/>
      <c r="F31" s="16" t="s">
        <v>67</v>
      </c>
      <c r="G31" s="30">
        <v>0.02</v>
      </c>
      <c r="H31" s="55">
        <f t="shared" si="0"/>
        <v>2503</v>
      </c>
      <c r="I31" s="55">
        <f t="shared" si="1"/>
        <v>50.06</v>
      </c>
      <c r="J31" s="19">
        <v>60.07</v>
      </c>
      <c r="K31" s="19">
        <f t="shared" si="2"/>
        <v>16409.5</v>
      </c>
      <c r="L31" s="19">
        <f t="shared" si="3"/>
        <v>328.19</v>
      </c>
      <c r="M31" s="19">
        <v>393.83</v>
      </c>
      <c r="BD31" s="14"/>
      <c r="BE31" s="15"/>
      <c r="BF31" s="21" t="s">
        <v>659</v>
      </c>
      <c r="BG31" s="12"/>
    </row>
    <row r="32" spans="1:59" s="3" customFormat="1" ht="20.399999999999999" x14ac:dyDescent="0.3">
      <c r="A32" s="25"/>
      <c r="B32" s="26" t="s">
        <v>627</v>
      </c>
      <c r="C32" s="600" t="s">
        <v>628</v>
      </c>
      <c r="D32" s="600"/>
      <c r="E32" s="600"/>
      <c r="F32" s="27" t="s">
        <v>67</v>
      </c>
      <c r="G32" s="22" t="s">
        <v>5127</v>
      </c>
      <c r="H32" s="55"/>
      <c r="I32" s="55">
        <f t="shared" si="1"/>
        <v>0</v>
      </c>
      <c r="J32" s="19"/>
      <c r="K32" s="19"/>
      <c r="L32" s="19"/>
      <c r="M32" s="19"/>
      <c r="BD32" s="14"/>
      <c r="BE32" s="15"/>
      <c r="BF32" s="21"/>
      <c r="BG32" s="12" t="s">
        <v>628</v>
      </c>
    </row>
    <row r="33" spans="1:61" s="3" customFormat="1" ht="15" customHeight="1" x14ac:dyDescent="0.3">
      <c r="A33" s="603" t="s">
        <v>5052</v>
      </c>
      <c r="B33" s="604"/>
      <c r="C33" s="604"/>
      <c r="D33" s="604"/>
      <c r="E33" s="604"/>
      <c r="F33" s="604"/>
      <c r="G33" s="604"/>
      <c r="H33" s="354"/>
      <c r="I33" s="354"/>
      <c r="J33" s="267"/>
      <c r="K33" s="267"/>
      <c r="L33" s="267"/>
      <c r="M33" s="267"/>
      <c r="BD33" s="14"/>
      <c r="BE33" s="15" t="s">
        <v>5052</v>
      </c>
      <c r="BF33" s="21"/>
      <c r="BG33" s="12"/>
    </row>
    <row r="34" spans="1:61" s="3" customFormat="1" ht="42" x14ac:dyDescent="0.3">
      <c r="A34" s="16" t="s">
        <v>52</v>
      </c>
      <c r="B34" s="17" t="s">
        <v>5069</v>
      </c>
      <c r="C34" s="568" t="s">
        <v>5070</v>
      </c>
      <c r="D34" s="568"/>
      <c r="E34" s="568"/>
      <c r="F34" s="16" t="s">
        <v>185</v>
      </c>
      <c r="G34" s="29">
        <v>5.0700000000000002E-2</v>
      </c>
      <c r="H34" s="55">
        <f t="shared" si="0"/>
        <v>102936.29</v>
      </c>
      <c r="I34" s="55">
        <f t="shared" si="1"/>
        <v>5218.87</v>
      </c>
      <c r="J34" s="19">
        <v>6262.64</v>
      </c>
      <c r="K34" s="19">
        <f t="shared" si="2"/>
        <v>490248.13</v>
      </c>
      <c r="L34" s="19">
        <f t="shared" si="3"/>
        <v>24855.58</v>
      </c>
      <c r="M34" s="19">
        <v>29826.69</v>
      </c>
      <c r="BD34" s="14"/>
      <c r="BE34" s="15"/>
      <c r="BF34" s="21" t="s">
        <v>5070</v>
      </c>
      <c r="BG34" s="12"/>
    </row>
    <row r="35" spans="1:61" s="3" customFormat="1" ht="20.399999999999999" x14ac:dyDescent="0.3">
      <c r="A35" s="36" t="s">
        <v>139</v>
      </c>
      <c r="B35" s="37" t="s">
        <v>5071</v>
      </c>
      <c r="C35" s="599" t="s">
        <v>327</v>
      </c>
      <c r="D35" s="599"/>
      <c r="E35" s="599"/>
      <c r="F35" s="38" t="s">
        <v>67</v>
      </c>
      <c r="G35" s="39" t="s">
        <v>5128</v>
      </c>
      <c r="H35" s="55"/>
      <c r="I35" s="55">
        <f t="shared" si="1"/>
        <v>0</v>
      </c>
      <c r="J35" s="19"/>
      <c r="K35" s="19"/>
      <c r="L35" s="19"/>
      <c r="M35" s="19"/>
      <c r="BD35" s="14"/>
      <c r="BE35" s="15"/>
      <c r="BF35" s="21"/>
      <c r="BG35" s="12"/>
      <c r="BH35" s="41" t="s">
        <v>327</v>
      </c>
    </row>
    <row r="36" spans="1:61" s="3" customFormat="1" ht="20.399999999999999" x14ac:dyDescent="0.3">
      <c r="A36" s="25"/>
      <c r="B36" s="26" t="s">
        <v>150</v>
      </c>
      <c r="C36" s="600" t="s">
        <v>151</v>
      </c>
      <c r="D36" s="600"/>
      <c r="E36" s="600"/>
      <c r="F36" s="27" t="s">
        <v>46</v>
      </c>
      <c r="G36" s="22" t="s">
        <v>5129</v>
      </c>
      <c r="H36" s="55"/>
      <c r="I36" s="55">
        <f t="shared" si="1"/>
        <v>0</v>
      </c>
      <c r="J36" s="19"/>
      <c r="K36" s="19"/>
      <c r="L36" s="19"/>
      <c r="M36" s="19"/>
      <c r="BD36" s="14"/>
      <c r="BE36" s="15"/>
      <c r="BF36" s="21"/>
      <c r="BG36" s="12" t="s">
        <v>151</v>
      </c>
      <c r="BH36" s="41"/>
    </row>
    <row r="37" spans="1:61" s="3" customFormat="1" ht="20.399999999999999" x14ac:dyDescent="0.3">
      <c r="A37" s="36" t="s">
        <v>75</v>
      </c>
      <c r="B37" s="37" t="s">
        <v>642</v>
      </c>
      <c r="C37" s="599" t="s">
        <v>643</v>
      </c>
      <c r="D37" s="599"/>
      <c r="E37" s="599"/>
      <c r="F37" s="38" t="s">
        <v>67</v>
      </c>
      <c r="G37" s="39" t="s">
        <v>33</v>
      </c>
      <c r="H37" s="55"/>
      <c r="I37" s="55">
        <f t="shared" si="1"/>
        <v>0</v>
      </c>
      <c r="J37" s="19"/>
      <c r="K37" s="19"/>
      <c r="L37" s="19"/>
      <c r="M37" s="19"/>
      <c r="BD37" s="14"/>
      <c r="BE37" s="15"/>
      <c r="BF37" s="21"/>
      <c r="BG37" s="12"/>
      <c r="BH37" s="41" t="s">
        <v>643</v>
      </c>
    </row>
    <row r="38" spans="1:61" s="3" customFormat="1" ht="21.6" x14ac:dyDescent="0.3">
      <c r="A38" s="25" t="s">
        <v>126</v>
      </c>
      <c r="B38" s="26" t="s">
        <v>649</v>
      </c>
      <c r="C38" s="600" t="s">
        <v>650</v>
      </c>
      <c r="D38" s="600"/>
      <c r="E38" s="600"/>
      <c r="F38" s="27" t="s">
        <v>67</v>
      </c>
      <c r="G38" s="22" t="s">
        <v>5130</v>
      </c>
      <c r="H38" s="55"/>
      <c r="I38" s="55">
        <f t="shared" si="1"/>
        <v>0</v>
      </c>
      <c r="J38" s="19"/>
      <c r="K38" s="19"/>
      <c r="L38" s="19"/>
      <c r="M38" s="19"/>
      <c r="BD38" s="14"/>
      <c r="BE38" s="15"/>
      <c r="BF38" s="21"/>
      <c r="BG38" s="12"/>
      <c r="BH38" s="41"/>
      <c r="BI38" s="12" t="s">
        <v>650</v>
      </c>
    </row>
    <row r="39" spans="1:61" s="3" customFormat="1" ht="31.8" x14ac:dyDescent="0.3">
      <c r="A39" s="16" t="s">
        <v>55</v>
      </c>
      <c r="B39" s="17" t="s">
        <v>5075</v>
      </c>
      <c r="C39" s="568" t="s">
        <v>5076</v>
      </c>
      <c r="D39" s="568"/>
      <c r="E39" s="568"/>
      <c r="F39" s="16" t="s">
        <v>185</v>
      </c>
      <c r="G39" s="29">
        <v>5.0700000000000002E-2</v>
      </c>
      <c r="H39" s="55">
        <f t="shared" si="0"/>
        <v>9020.7099999999991</v>
      </c>
      <c r="I39" s="55">
        <f t="shared" si="1"/>
        <v>457.35</v>
      </c>
      <c r="J39" s="19">
        <v>548.82000000000005</v>
      </c>
      <c r="K39" s="19">
        <f t="shared" si="2"/>
        <v>121801.38</v>
      </c>
      <c r="L39" s="19">
        <f t="shared" si="3"/>
        <v>6175.33</v>
      </c>
      <c r="M39" s="19">
        <v>7410.39</v>
      </c>
      <c r="BD39" s="14"/>
      <c r="BE39" s="15"/>
      <c r="BF39" s="21" t="s">
        <v>5076</v>
      </c>
      <c r="BG39" s="12"/>
      <c r="BH39" s="41"/>
      <c r="BI39" s="12"/>
    </row>
    <row r="40" spans="1:61" s="3" customFormat="1" ht="20.399999999999999" x14ac:dyDescent="0.3">
      <c r="A40" s="36" t="s">
        <v>75</v>
      </c>
      <c r="B40" s="37" t="s">
        <v>642</v>
      </c>
      <c r="C40" s="599" t="s">
        <v>643</v>
      </c>
      <c r="D40" s="599"/>
      <c r="E40" s="599"/>
      <c r="F40" s="38" t="s">
        <v>67</v>
      </c>
      <c r="G40" s="39" t="s">
        <v>33</v>
      </c>
      <c r="H40" s="55"/>
      <c r="I40" s="55">
        <f t="shared" si="1"/>
        <v>0</v>
      </c>
      <c r="J40" s="19"/>
      <c r="K40" s="19"/>
      <c r="L40" s="19"/>
      <c r="M40" s="19"/>
      <c r="BD40" s="14"/>
      <c r="BE40" s="15"/>
      <c r="BF40" s="21"/>
      <c r="BG40" s="12"/>
      <c r="BH40" s="41" t="s">
        <v>643</v>
      </c>
      <c r="BI40" s="12"/>
    </row>
    <row r="41" spans="1:61" s="3" customFormat="1" ht="21.6" x14ac:dyDescent="0.3">
      <c r="A41" s="25" t="s">
        <v>126</v>
      </c>
      <c r="B41" s="26" t="s">
        <v>649</v>
      </c>
      <c r="C41" s="600" t="s">
        <v>650</v>
      </c>
      <c r="D41" s="600"/>
      <c r="E41" s="600"/>
      <c r="F41" s="27" t="s">
        <v>67</v>
      </c>
      <c r="G41" s="22" t="s">
        <v>5131</v>
      </c>
      <c r="H41" s="55"/>
      <c r="I41" s="55">
        <f t="shared" si="1"/>
        <v>0</v>
      </c>
      <c r="J41" s="19"/>
      <c r="K41" s="19"/>
      <c r="L41" s="19"/>
      <c r="M41" s="19"/>
      <c r="BD41" s="14"/>
      <c r="BE41" s="15"/>
      <c r="BF41" s="21"/>
      <c r="BG41" s="12"/>
      <c r="BH41" s="41"/>
      <c r="BI41" s="12" t="s">
        <v>650</v>
      </c>
    </row>
    <row r="42" spans="1:61" s="3" customFormat="1" ht="15" customHeight="1" x14ac:dyDescent="0.3">
      <c r="A42" s="603" t="s">
        <v>5078</v>
      </c>
      <c r="B42" s="604"/>
      <c r="C42" s="604"/>
      <c r="D42" s="604"/>
      <c r="E42" s="604"/>
      <c r="F42" s="604"/>
      <c r="G42" s="604"/>
      <c r="H42" s="354"/>
      <c r="I42" s="354"/>
      <c r="J42" s="267"/>
      <c r="K42" s="267"/>
      <c r="L42" s="267"/>
      <c r="M42" s="267"/>
      <c r="BD42" s="14"/>
      <c r="BE42" s="15" t="s">
        <v>5078</v>
      </c>
      <c r="BF42" s="21"/>
      <c r="BG42" s="12"/>
      <c r="BH42" s="41"/>
      <c r="BI42" s="12"/>
    </row>
    <row r="43" spans="1:61" s="3" customFormat="1" ht="21.6" x14ac:dyDescent="0.3">
      <c r="A43" s="16" t="s">
        <v>56</v>
      </c>
      <c r="B43" s="17" t="s">
        <v>701</v>
      </c>
      <c r="C43" s="568" t="s">
        <v>702</v>
      </c>
      <c r="D43" s="568"/>
      <c r="E43" s="568"/>
      <c r="F43" s="16" t="s">
        <v>64</v>
      </c>
      <c r="G43" s="30">
        <v>0.47</v>
      </c>
      <c r="H43" s="55">
        <f t="shared" si="0"/>
        <v>113634.89</v>
      </c>
      <c r="I43" s="55">
        <f t="shared" si="1"/>
        <v>53408.4</v>
      </c>
      <c r="J43" s="19">
        <v>64090.080000000002</v>
      </c>
      <c r="K43" s="19">
        <f t="shared" si="2"/>
        <v>60745.15</v>
      </c>
      <c r="L43" s="19">
        <f t="shared" si="3"/>
        <v>28550.22</v>
      </c>
      <c r="M43" s="19">
        <v>34260.26</v>
      </c>
      <c r="BD43" s="14"/>
      <c r="BE43" s="15"/>
      <c r="BF43" s="21" t="s">
        <v>702</v>
      </c>
      <c r="BG43" s="12"/>
      <c r="BH43" s="41"/>
      <c r="BI43" s="12"/>
    </row>
    <row r="44" spans="1:61" s="3" customFormat="1" ht="20.399999999999999" x14ac:dyDescent="0.3">
      <c r="A44" s="25"/>
      <c r="B44" s="26" t="s">
        <v>73</v>
      </c>
      <c r="C44" s="600" t="s">
        <v>74</v>
      </c>
      <c r="D44" s="600"/>
      <c r="E44" s="600"/>
      <c r="F44" s="27" t="s">
        <v>67</v>
      </c>
      <c r="G44" s="22" t="s">
        <v>5132</v>
      </c>
      <c r="H44" s="55"/>
      <c r="I44" s="55">
        <f t="shared" si="1"/>
        <v>0</v>
      </c>
      <c r="J44" s="19"/>
      <c r="K44" s="19"/>
      <c r="L44" s="19"/>
      <c r="M44" s="19"/>
      <c r="BD44" s="14"/>
      <c r="BE44" s="15"/>
      <c r="BF44" s="21"/>
      <c r="BG44" s="12" t="s">
        <v>74</v>
      </c>
      <c r="BH44" s="41"/>
      <c r="BI44" s="12"/>
    </row>
    <row r="45" spans="1:61" s="3" customFormat="1" ht="21.6" x14ac:dyDescent="0.3">
      <c r="A45" s="25"/>
      <c r="B45" s="26" t="s">
        <v>104</v>
      </c>
      <c r="C45" s="600" t="s">
        <v>105</v>
      </c>
      <c r="D45" s="600"/>
      <c r="E45" s="600"/>
      <c r="F45" s="27" t="s">
        <v>46</v>
      </c>
      <c r="G45" s="22" t="s">
        <v>5133</v>
      </c>
      <c r="H45" s="55"/>
      <c r="I45" s="55">
        <f t="shared" si="1"/>
        <v>0</v>
      </c>
      <c r="J45" s="19"/>
      <c r="K45" s="19"/>
      <c r="L45" s="19"/>
      <c r="M45" s="19"/>
      <c r="BD45" s="14"/>
      <c r="BE45" s="15"/>
      <c r="BF45" s="21"/>
      <c r="BG45" s="12" t="s">
        <v>105</v>
      </c>
      <c r="BH45" s="41"/>
      <c r="BI45" s="12"/>
    </row>
    <row r="46" spans="1:61" s="3" customFormat="1" ht="20.399999999999999" x14ac:dyDescent="0.3">
      <c r="A46" s="25"/>
      <c r="B46" s="26" t="s">
        <v>705</v>
      </c>
      <c r="C46" s="600" t="s">
        <v>706</v>
      </c>
      <c r="D46" s="600"/>
      <c r="E46" s="600"/>
      <c r="F46" s="27" t="s">
        <v>46</v>
      </c>
      <c r="G46" s="22" t="s">
        <v>5134</v>
      </c>
      <c r="H46" s="55"/>
      <c r="I46" s="55">
        <f t="shared" si="1"/>
        <v>0</v>
      </c>
      <c r="J46" s="19"/>
      <c r="K46" s="19"/>
      <c r="L46" s="19"/>
      <c r="M46" s="19"/>
      <c r="BD46" s="14"/>
      <c r="BE46" s="15"/>
      <c r="BF46" s="21"/>
      <c r="BG46" s="12" t="s">
        <v>706</v>
      </c>
      <c r="BH46" s="41"/>
      <c r="BI46" s="12"/>
    </row>
    <row r="47" spans="1:61" s="3" customFormat="1" ht="31.8" x14ac:dyDescent="0.3">
      <c r="A47" s="25"/>
      <c r="B47" s="26" t="s">
        <v>708</v>
      </c>
      <c r="C47" s="600" t="s">
        <v>709</v>
      </c>
      <c r="D47" s="600"/>
      <c r="E47" s="600"/>
      <c r="F47" s="27" t="s">
        <v>46</v>
      </c>
      <c r="G47" s="22" t="s">
        <v>5135</v>
      </c>
      <c r="H47" s="55"/>
      <c r="I47" s="55">
        <f t="shared" si="1"/>
        <v>0</v>
      </c>
      <c r="J47" s="19"/>
      <c r="K47" s="19"/>
      <c r="L47" s="19"/>
      <c r="M47" s="19"/>
      <c r="BD47" s="14"/>
      <c r="BE47" s="15"/>
      <c r="BF47" s="21"/>
      <c r="BG47" s="12" t="s">
        <v>709</v>
      </c>
      <c r="BH47" s="41"/>
      <c r="BI47" s="12"/>
    </row>
    <row r="48" spans="1:61" s="3" customFormat="1" ht="20.399999999999999" x14ac:dyDescent="0.3">
      <c r="A48" s="36" t="s">
        <v>139</v>
      </c>
      <c r="B48" s="37" t="s">
        <v>711</v>
      </c>
      <c r="C48" s="599" t="s">
        <v>712</v>
      </c>
      <c r="D48" s="599"/>
      <c r="E48" s="599"/>
      <c r="F48" s="38" t="s">
        <v>112</v>
      </c>
      <c r="G48" s="39" t="s">
        <v>5136</v>
      </c>
      <c r="H48" s="55"/>
      <c r="I48" s="55">
        <f t="shared" si="1"/>
        <v>0</v>
      </c>
      <c r="J48" s="19"/>
      <c r="K48" s="19"/>
      <c r="L48" s="19"/>
      <c r="M48" s="19"/>
      <c r="BD48" s="14"/>
      <c r="BE48" s="15"/>
      <c r="BF48" s="21"/>
      <c r="BG48" s="12"/>
      <c r="BH48" s="41" t="s">
        <v>712</v>
      </c>
      <c r="BI48" s="12"/>
    </row>
    <row r="49" spans="1:61" s="3" customFormat="1" ht="21.6" x14ac:dyDescent="0.3">
      <c r="A49" s="25" t="s">
        <v>126</v>
      </c>
      <c r="B49" s="26" t="s">
        <v>5084</v>
      </c>
      <c r="C49" s="600" t="s">
        <v>5085</v>
      </c>
      <c r="D49" s="600"/>
      <c r="E49" s="600"/>
      <c r="F49" s="27" t="s">
        <v>38</v>
      </c>
      <c r="G49" s="22" t="s">
        <v>5136</v>
      </c>
      <c r="H49" s="55"/>
      <c r="I49" s="55">
        <f t="shared" si="1"/>
        <v>0</v>
      </c>
      <c r="J49" s="19"/>
      <c r="K49" s="19"/>
      <c r="L49" s="19"/>
      <c r="M49" s="19"/>
      <c r="BD49" s="14"/>
      <c r="BE49" s="15"/>
      <c r="BF49" s="21"/>
      <c r="BG49" s="12"/>
      <c r="BH49" s="41"/>
      <c r="BI49" s="12" t="s">
        <v>5085</v>
      </c>
    </row>
    <row r="50" spans="1:61" s="3" customFormat="1" ht="15" customHeight="1" x14ac:dyDescent="0.3">
      <c r="A50" s="601" t="s">
        <v>5102</v>
      </c>
      <c r="B50" s="602"/>
      <c r="C50" s="602"/>
      <c r="D50" s="602"/>
      <c r="E50" s="602"/>
      <c r="F50" s="602"/>
      <c r="G50" s="602"/>
      <c r="H50" s="101"/>
      <c r="I50" s="101"/>
      <c r="J50" s="102"/>
      <c r="K50" s="102"/>
      <c r="L50" s="102"/>
      <c r="M50" s="102"/>
      <c r="BD50" s="14" t="s">
        <v>5102</v>
      </c>
      <c r="BE50" s="15"/>
      <c r="BF50" s="21"/>
      <c r="BG50" s="12"/>
      <c r="BH50" s="41"/>
      <c r="BI50" s="12"/>
    </row>
    <row r="51" spans="1:61" s="3" customFormat="1" ht="15" customHeight="1" x14ac:dyDescent="0.3">
      <c r="A51" s="603" t="s">
        <v>5103</v>
      </c>
      <c r="B51" s="604"/>
      <c r="C51" s="604"/>
      <c r="D51" s="604"/>
      <c r="E51" s="604"/>
      <c r="F51" s="604"/>
      <c r="G51" s="604"/>
      <c r="H51" s="354"/>
      <c r="I51" s="354"/>
      <c r="J51" s="267"/>
      <c r="K51" s="267"/>
      <c r="L51" s="267"/>
      <c r="M51" s="267"/>
      <c r="BD51" s="14"/>
      <c r="BE51" s="15" t="s">
        <v>5103</v>
      </c>
      <c r="BF51" s="21"/>
      <c r="BG51" s="12"/>
      <c r="BH51" s="41"/>
      <c r="BI51" s="12"/>
    </row>
    <row r="52" spans="1:61" s="3" customFormat="1" ht="42" x14ac:dyDescent="0.3">
      <c r="A52" s="16" t="s">
        <v>162</v>
      </c>
      <c r="B52" s="17" t="s">
        <v>796</v>
      </c>
      <c r="C52" s="568" t="s">
        <v>797</v>
      </c>
      <c r="D52" s="568"/>
      <c r="E52" s="568"/>
      <c r="F52" s="16" t="s">
        <v>325</v>
      </c>
      <c r="G52" s="18">
        <v>4.2549999999999999</v>
      </c>
      <c r="H52" s="55">
        <f t="shared" si="0"/>
        <v>43196.06</v>
      </c>
      <c r="I52" s="55">
        <f t="shared" si="1"/>
        <v>183799.23</v>
      </c>
      <c r="J52" s="19">
        <v>220559.08</v>
      </c>
      <c r="K52" s="19">
        <f t="shared" si="2"/>
        <v>20849.580000000002</v>
      </c>
      <c r="L52" s="19">
        <f t="shared" si="3"/>
        <v>88714.96</v>
      </c>
      <c r="M52" s="19">
        <v>106457.95</v>
      </c>
      <c r="BD52" s="14"/>
      <c r="BE52" s="15"/>
      <c r="BF52" s="21" t="s">
        <v>797</v>
      </c>
      <c r="BG52" s="12"/>
      <c r="BH52" s="41"/>
      <c r="BI52" s="12"/>
    </row>
    <row r="53" spans="1:61" s="3" customFormat="1" ht="20.399999999999999" x14ac:dyDescent="0.3">
      <c r="A53" s="25"/>
      <c r="B53" s="26" t="s">
        <v>798</v>
      </c>
      <c r="C53" s="600" t="s">
        <v>783</v>
      </c>
      <c r="D53" s="600"/>
      <c r="E53" s="600"/>
      <c r="F53" s="27" t="s">
        <v>46</v>
      </c>
      <c r="G53" s="22" t="s">
        <v>5137</v>
      </c>
      <c r="H53" s="55"/>
      <c r="I53" s="55">
        <f t="shared" si="1"/>
        <v>0</v>
      </c>
      <c r="J53" s="19"/>
      <c r="K53" s="19"/>
      <c r="L53" s="19"/>
      <c r="M53" s="19"/>
      <c r="BD53" s="14"/>
      <c r="BE53" s="15"/>
      <c r="BF53" s="21"/>
      <c r="BG53" s="12" t="s">
        <v>783</v>
      </c>
      <c r="BH53" s="41"/>
      <c r="BI53" s="12"/>
    </row>
    <row r="54" spans="1:61" s="3" customFormat="1" ht="15" customHeight="1" x14ac:dyDescent="0.3">
      <c r="A54" s="619" t="s">
        <v>5105</v>
      </c>
      <c r="B54" s="620"/>
      <c r="C54" s="620"/>
      <c r="D54" s="620"/>
      <c r="E54" s="620"/>
      <c r="F54" s="620"/>
      <c r="G54" s="620"/>
      <c r="H54" s="354"/>
      <c r="I54" s="354"/>
      <c r="J54" s="267"/>
      <c r="K54" s="267"/>
      <c r="L54" s="267"/>
      <c r="M54" s="267"/>
      <c r="BD54" s="14"/>
      <c r="BE54" s="15" t="s">
        <v>5105</v>
      </c>
      <c r="BF54" s="21"/>
      <c r="BG54" s="12"/>
      <c r="BH54" s="41"/>
      <c r="BI54" s="12"/>
    </row>
    <row r="55" spans="1:61" s="3" customFormat="1" ht="21.6" x14ac:dyDescent="0.3">
      <c r="A55" s="16" t="s">
        <v>165</v>
      </c>
      <c r="B55" s="17" t="s">
        <v>800</v>
      </c>
      <c r="C55" s="568" t="s">
        <v>801</v>
      </c>
      <c r="D55" s="568"/>
      <c r="E55" s="568"/>
      <c r="F55" s="16" t="s">
        <v>325</v>
      </c>
      <c r="G55" s="18">
        <v>4.2549999999999999</v>
      </c>
      <c r="H55" s="55">
        <f t="shared" si="0"/>
        <v>13557.21</v>
      </c>
      <c r="I55" s="55">
        <f t="shared" si="1"/>
        <v>57685.93</v>
      </c>
      <c r="J55" s="19">
        <v>69223.12</v>
      </c>
      <c r="K55" s="19">
        <f t="shared" si="2"/>
        <v>3248.39</v>
      </c>
      <c r="L55" s="19">
        <f t="shared" si="3"/>
        <v>13821.91</v>
      </c>
      <c r="M55" s="19">
        <v>16586.29</v>
      </c>
      <c r="BD55" s="14"/>
      <c r="BE55" s="15"/>
      <c r="BF55" s="21" t="s">
        <v>801</v>
      </c>
      <c r="BG55" s="12"/>
      <c r="BH55" s="41"/>
      <c r="BI55" s="12"/>
    </row>
    <row r="56" spans="1:61" s="3" customFormat="1" ht="20.399999999999999" x14ac:dyDescent="0.3">
      <c r="A56" s="25"/>
      <c r="B56" s="26" t="s">
        <v>150</v>
      </c>
      <c r="C56" s="600" t="s">
        <v>151</v>
      </c>
      <c r="D56" s="600"/>
      <c r="E56" s="600"/>
      <c r="F56" s="27" t="s">
        <v>46</v>
      </c>
      <c r="G56" s="22" t="s">
        <v>5138</v>
      </c>
      <c r="H56" s="55"/>
      <c r="I56" s="55">
        <f t="shared" si="1"/>
        <v>0</v>
      </c>
      <c r="J56" s="19"/>
      <c r="K56" s="19"/>
      <c r="L56" s="19"/>
      <c r="M56" s="19"/>
      <c r="BD56" s="14"/>
      <c r="BE56" s="15"/>
      <c r="BF56" s="21"/>
      <c r="BG56" s="12" t="s">
        <v>151</v>
      </c>
      <c r="BH56" s="41"/>
      <c r="BI56" s="12"/>
    </row>
    <row r="57" spans="1:61" s="3" customFormat="1" ht="20.399999999999999" x14ac:dyDescent="0.3">
      <c r="A57" s="36" t="s">
        <v>139</v>
      </c>
      <c r="B57" s="37" t="s">
        <v>785</v>
      </c>
      <c r="C57" s="599" t="s">
        <v>803</v>
      </c>
      <c r="D57" s="599"/>
      <c r="E57" s="599"/>
      <c r="F57" s="38" t="s">
        <v>72</v>
      </c>
      <c r="G57" s="39" t="s">
        <v>5139</v>
      </c>
      <c r="H57" s="55"/>
      <c r="I57" s="55">
        <f t="shared" si="1"/>
        <v>0</v>
      </c>
      <c r="J57" s="19"/>
      <c r="K57" s="19"/>
      <c r="L57" s="19"/>
      <c r="M57" s="19"/>
      <c r="BD57" s="14"/>
      <c r="BE57" s="15"/>
      <c r="BF57" s="21"/>
      <c r="BG57" s="12"/>
      <c r="BH57" s="41" t="s">
        <v>803</v>
      </c>
      <c r="BI57" s="12"/>
    </row>
    <row r="58" spans="1:61" s="3" customFormat="1" ht="20.399999999999999" x14ac:dyDescent="0.3">
      <c r="A58" s="25" t="s">
        <v>126</v>
      </c>
      <c r="B58" s="26" t="s">
        <v>792</v>
      </c>
      <c r="C58" s="600" t="s">
        <v>793</v>
      </c>
      <c r="D58" s="600"/>
      <c r="E58" s="600"/>
      <c r="F58" s="27" t="s">
        <v>72</v>
      </c>
      <c r="G58" s="22" t="s">
        <v>5139</v>
      </c>
      <c r="H58" s="55"/>
      <c r="I58" s="55">
        <f t="shared" si="1"/>
        <v>0</v>
      </c>
      <c r="J58" s="19"/>
      <c r="K58" s="19"/>
      <c r="L58" s="19"/>
      <c r="M58" s="19"/>
      <c r="BD58" s="14"/>
      <c r="BE58" s="15"/>
      <c r="BF58" s="21"/>
      <c r="BG58" s="12"/>
      <c r="BH58" s="41"/>
      <c r="BI58" s="12" t="s">
        <v>793</v>
      </c>
    </row>
    <row r="59" spans="1:61" s="287" customFormat="1" ht="20.25" customHeight="1" x14ac:dyDescent="0.3">
      <c r="A59" s="578" t="s">
        <v>57</v>
      </c>
      <c r="B59" s="579"/>
      <c r="C59" s="579"/>
      <c r="D59" s="579"/>
      <c r="E59" s="579"/>
      <c r="F59" s="579"/>
      <c r="G59" s="579"/>
      <c r="H59" s="312"/>
      <c r="I59" s="296">
        <f>SUM(I15:I58)</f>
        <v>399565.86</v>
      </c>
      <c r="J59" s="297">
        <f t="shared" ref="J59:M59" si="4">SUM(J15:J58)</f>
        <v>479479.03</v>
      </c>
      <c r="K59" s="296"/>
      <c r="L59" s="296">
        <f t="shared" si="4"/>
        <v>174047.27</v>
      </c>
      <c r="M59" s="297">
        <f t="shared" si="4"/>
        <v>208856.7</v>
      </c>
    </row>
    <row r="60" spans="1:61" s="289" customFormat="1" ht="20.25" customHeight="1" thickBot="1" x14ac:dyDescent="0.35">
      <c r="A60" s="571" t="s">
        <v>5737</v>
      </c>
      <c r="B60" s="572"/>
      <c r="C60" s="572"/>
      <c r="D60" s="572"/>
      <c r="E60" s="572"/>
      <c r="F60" s="572"/>
      <c r="G60" s="572"/>
      <c r="H60" s="288"/>
      <c r="I60" s="581">
        <f>I59+L59</f>
        <v>573613.13</v>
      </c>
      <c r="J60" s="582"/>
      <c r="K60" s="582"/>
      <c r="L60" s="582"/>
      <c r="M60" s="583"/>
    </row>
    <row r="61" spans="1:61" s="289" customFormat="1" ht="20.25" customHeight="1" thickBot="1" x14ac:dyDescent="0.35">
      <c r="A61" s="571" t="s">
        <v>5738</v>
      </c>
      <c r="B61" s="572"/>
      <c r="C61" s="572"/>
      <c r="D61" s="572"/>
      <c r="E61" s="572"/>
      <c r="F61" s="572"/>
      <c r="G61" s="572"/>
      <c r="H61" s="288"/>
      <c r="I61" s="573">
        <f>J59+M59</f>
        <v>688335.73</v>
      </c>
      <c r="J61" s="574"/>
      <c r="K61" s="574"/>
      <c r="L61" s="574"/>
      <c r="M61" s="575"/>
    </row>
  </sheetData>
  <autoFilter ref="A11:BL61" xr:uid="{00000000-0001-0000-2500-000000000000}"/>
  <mergeCells count="59">
    <mergeCell ref="A60:G60"/>
    <mergeCell ref="I60:M60"/>
    <mergeCell ref="A61:G61"/>
    <mergeCell ref="I61:M61"/>
    <mergeCell ref="A16:G16"/>
    <mergeCell ref="A21:G21"/>
    <mergeCell ref="A25:G25"/>
    <mergeCell ref="A23:F23"/>
    <mergeCell ref="A22:G22"/>
    <mergeCell ref="C27:E27"/>
    <mergeCell ref="C28:E28"/>
    <mergeCell ref="C29:E29"/>
    <mergeCell ref="C24:E24"/>
    <mergeCell ref="A30:G30"/>
    <mergeCell ref="C26:E26"/>
    <mergeCell ref="C36:E36"/>
    <mergeCell ref="A2:M2"/>
    <mergeCell ref="A3:M3"/>
    <mergeCell ref="A5:M5"/>
    <mergeCell ref="C9:E9"/>
    <mergeCell ref="C10:E10"/>
    <mergeCell ref="A6:M6"/>
    <mergeCell ref="C7:G7"/>
    <mergeCell ref="C15:E15"/>
    <mergeCell ref="A12:G12"/>
    <mergeCell ref="C17:E17"/>
    <mergeCell ref="C19:E19"/>
    <mergeCell ref="C20:E20"/>
    <mergeCell ref="A18:G18"/>
    <mergeCell ref="A14:G14"/>
    <mergeCell ref="A13:G13"/>
    <mergeCell ref="C37:E37"/>
    <mergeCell ref="C38:E38"/>
    <mergeCell ref="C39:E39"/>
    <mergeCell ref="C40:E40"/>
    <mergeCell ref="C31:E31"/>
    <mergeCell ref="C32:E32"/>
    <mergeCell ref="C34:E34"/>
    <mergeCell ref="C35:E35"/>
    <mergeCell ref="A33:G33"/>
    <mergeCell ref="C46:E46"/>
    <mergeCell ref="C47:E47"/>
    <mergeCell ref="C48:E48"/>
    <mergeCell ref="C49:E49"/>
    <mergeCell ref="A50:G50"/>
    <mergeCell ref="C41:E41"/>
    <mergeCell ref="C43:E43"/>
    <mergeCell ref="C44:E44"/>
    <mergeCell ref="C45:E45"/>
    <mergeCell ref="A42:G42"/>
    <mergeCell ref="A51:G51"/>
    <mergeCell ref="A59:G59"/>
    <mergeCell ref="C56:E56"/>
    <mergeCell ref="C57:E57"/>
    <mergeCell ref="C58:E58"/>
    <mergeCell ref="C52:E52"/>
    <mergeCell ref="C53:E53"/>
    <mergeCell ref="C55:E55"/>
    <mergeCell ref="A54:G54"/>
  </mergeCells>
  <printOptions horizontalCentered="1"/>
  <pageMargins left="0.39370077848434498" right="0.39370077848434498" top="0.35433071851730302" bottom="0.31496062874794001" header="0.118110239505768" footer="0.118110239505768"/>
  <pageSetup paperSize="9" scale="93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44</vt:i4>
      </vt:variant>
      <vt:variant>
        <vt:lpstr>Именованные диапазоны</vt:lpstr>
      </vt:variant>
      <vt:variant>
        <vt:i4>2</vt:i4>
      </vt:variant>
    </vt:vector>
  </HeadingPairs>
  <TitlesOfParts>
    <vt:vector size="46" baseType="lpstr">
      <vt:lpstr>прил.7.2 (2)</vt:lpstr>
      <vt:lpstr>прил.7.2</vt:lpstr>
      <vt:lpstr>01-01-01</vt:lpstr>
      <vt:lpstr>01-01-02</vt:lpstr>
      <vt:lpstr>02-01-01</vt:lpstr>
      <vt:lpstr>02-02-01</vt:lpstr>
      <vt:lpstr>02-03-01</vt:lpstr>
      <vt:lpstr>05-04-01(об)</vt:lpstr>
      <vt:lpstr>07-01-01</vt:lpstr>
      <vt:lpstr>07-01-02 </vt:lpstr>
      <vt:lpstr>07-01-03</vt:lpstr>
      <vt:lpstr>05-01-01 (об)</vt:lpstr>
      <vt:lpstr>05-01-02(об)</vt:lpstr>
      <vt:lpstr>03-03-01</vt:lpstr>
      <vt:lpstr>01-02-05</vt:lpstr>
      <vt:lpstr>04-01-01</vt:lpstr>
      <vt:lpstr>04-02-01</vt:lpstr>
      <vt:lpstr>09-01-01</vt:lpstr>
      <vt:lpstr>09-01-04</vt:lpstr>
      <vt:lpstr>05-02-01(об)</vt:lpstr>
      <vt:lpstr>02-04-01</vt:lpstr>
      <vt:lpstr>02-04-02 </vt:lpstr>
      <vt:lpstr>02-04-03</vt:lpstr>
      <vt:lpstr>01-02-03</vt:lpstr>
      <vt:lpstr>03-01-02</vt:lpstr>
      <vt:lpstr>03-01-01</vt:lpstr>
      <vt:lpstr>03-01-06(об)</vt:lpstr>
      <vt:lpstr>03-01-07(об)</vt:lpstr>
      <vt:lpstr>03-01-04</vt:lpstr>
      <vt:lpstr>03-01-05</vt:lpstr>
      <vt:lpstr>03-01-03(об)</vt:lpstr>
      <vt:lpstr>09-01-02</vt:lpstr>
      <vt:lpstr>03-02-02</vt:lpstr>
      <vt:lpstr>01-02-01</vt:lpstr>
      <vt:lpstr>02-05-01</vt:lpstr>
      <vt:lpstr>02-05-03</vt:lpstr>
      <vt:lpstr>02-05-02</vt:lpstr>
      <vt:lpstr>01-02-02</vt:lpstr>
      <vt:lpstr>02-06-01</vt:lpstr>
      <vt:lpstr>02-06-03</vt:lpstr>
      <vt:lpstr>02-06-02</vt:lpstr>
      <vt:lpstr>05-02-02</vt:lpstr>
      <vt:lpstr>04-02-02</vt:lpstr>
      <vt:lpstr>04-02-03</vt:lpstr>
      <vt:lpstr>'01-01-01'!Заголовки_для_печати</vt:lpstr>
      <vt:lpstr>'01-01-02'!Заголовки_для_печати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2025-06-21T15:04:51Z</dcterms:created>
  <dcterms:modified xsi:type="dcterms:W3CDTF">2025-07-09T09:55:19Z</dcterms:modified>
</cp:coreProperties>
</file>