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ЕвроХим\ФосФорит\"/>
    </mc:Choice>
  </mc:AlternateContent>
  <xr:revisionPtr revIDLastSave="0" documentId="13_ncr:1_{F67EDF20-B5D0-4F52-898E-AFA54AF81923}" xr6:coauthVersionLast="47" xr6:coauthVersionMax="47" xr10:uidLastSave="{00000000-0000-0000-0000-000000000000}"/>
  <bookViews>
    <workbookView xWindow="28680" yWindow="-120" windowWidth="29040" windowHeight="15720" activeTab="3" xr2:uid="{00000000-000D-0000-FFFF-FFFF00000000}"/>
  </bookViews>
  <sheets>
    <sheet name="ИНДИКАТИВ" sheetId="8" r:id="rId1"/>
    <sheet name="форма КП-по сметам " sheetId="7" r:id="rId2"/>
    <sheet name="форма КП ОРИГ" sheetId="3" state="hidden" r:id="rId3"/>
    <sheet name="спецификация" sheetId="6" r:id="rId4"/>
    <sheet name="Сводка затрат_ОВиК_Фосфорит" sheetId="9" r:id="rId5"/>
  </sheets>
  <externalReferences>
    <externalReference r:id="rId6"/>
    <externalReference r:id="rId7"/>
  </externalReferences>
  <definedNames>
    <definedName name="_xlnm._FilterDatabase" localSheetId="0" hidden="1">ИНДИКАТИВ!$A$10:$AD$1989</definedName>
    <definedName name="_xlnm._FilterDatabase" localSheetId="3" hidden="1">спецификация!$A$17:$Y$1908</definedName>
    <definedName name="_xlnm.Print_Titles" localSheetId="0">ИНДИКАТИВ!$10:$10</definedName>
    <definedName name="_xlnm.Print_Titles" localSheetId="4">'Сводка затрат_ОВиК_Фосфорит'!$12:$12</definedName>
    <definedName name="_xlnm.Print_Area" localSheetId="0">ИНДИКАТИВ!$A$1:$G$1989</definedName>
    <definedName name="_xlnm.Print_Area" localSheetId="4">'Сводка затрат_ОВиК_Фосфорит'!$A$2:$X$34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98" i="6" l="1"/>
  <c r="E1897" i="6"/>
  <c r="E1896" i="6"/>
  <c r="E1895" i="6"/>
  <c r="E1894" i="6"/>
  <c r="E1893" i="6"/>
  <c r="E1892" i="6"/>
  <c r="E1891" i="6"/>
  <c r="E1890" i="6"/>
  <c r="E1889" i="6"/>
  <c r="E1888" i="6"/>
  <c r="E1887" i="6"/>
  <c r="E1886" i="6"/>
  <c r="E1885" i="6"/>
  <c r="E1884" i="6"/>
  <c r="E1883" i="6"/>
  <c r="E1882" i="6"/>
  <c r="E1881" i="6"/>
  <c r="E1880" i="6"/>
  <c r="E1879" i="6"/>
  <c r="E1878" i="6"/>
  <c r="E1877" i="6"/>
  <c r="E1876" i="6"/>
  <c r="E1875" i="6"/>
  <c r="E1874" i="6"/>
  <c r="E1873" i="6"/>
  <c r="E1872" i="6"/>
  <c r="E1871" i="6"/>
  <c r="E1870" i="6"/>
  <c r="E1869" i="6"/>
  <c r="E1868" i="6"/>
  <c r="E1867" i="6"/>
  <c r="E1866" i="6"/>
  <c r="E1865" i="6"/>
  <c r="E1864" i="6"/>
  <c r="E1863" i="6"/>
  <c r="E1862" i="6"/>
  <c r="E1861" i="6"/>
  <c r="E1860" i="6"/>
  <c r="E1859" i="6"/>
  <c r="E1858" i="6"/>
  <c r="E1857" i="6"/>
  <c r="E1856" i="6"/>
  <c r="E1855" i="6"/>
  <c r="E1854" i="6"/>
  <c r="E1853" i="6"/>
  <c r="E1852" i="6"/>
  <c r="E1851" i="6"/>
  <c r="E1850" i="6"/>
  <c r="E1849" i="6"/>
  <c r="E1848" i="6"/>
  <c r="E1847" i="6"/>
  <c r="E1846" i="6"/>
  <c r="E1845" i="6"/>
  <c r="E1844" i="6"/>
  <c r="E1843" i="6"/>
  <c r="E1842" i="6"/>
  <c r="E1841" i="6"/>
  <c r="E1840" i="6"/>
  <c r="E1839" i="6"/>
  <c r="E1838" i="6"/>
  <c r="E1837" i="6"/>
  <c r="E1836" i="6"/>
  <c r="E1835" i="6"/>
  <c r="E1834" i="6"/>
  <c r="E1833" i="6"/>
  <c r="E1832" i="6"/>
  <c r="E1831" i="6"/>
  <c r="E1830" i="6"/>
  <c r="E1829" i="6"/>
  <c r="E1828" i="6"/>
  <c r="E1827" i="6"/>
  <c r="E1826" i="6"/>
  <c r="E1825" i="6"/>
  <c r="E1824" i="6"/>
  <c r="E1823" i="6"/>
  <c r="E1822" i="6"/>
  <c r="E1808" i="6"/>
  <c r="E1807" i="6"/>
  <c r="E1806" i="6"/>
  <c r="E1805" i="6"/>
  <c r="E1804" i="6"/>
  <c r="E1803" i="6"/>
  <c r="E1802" i="6"/>
  <c r="E1801" i="6"/>
  <c r="E1800" i="6"/>
  <c r="E1799" i="6"/>
  <c r="E1798" i="6"/>
  <c r="E1797" i="6"/>
  <c r="E1796" i="6"/>
  <c r="E1795" i="6"/>
  <c r="E1794" i="6"/>
  <c r="E1793" i="6"/>
  <c r="E1792" i="6"/>
  <c r="E1791" i="6"/>
  <c r="E1790" i="6"/>
  <c r="E1789" i="6"/>
  <c r="E1788" i="6"/>
  <c r="E1787" i="6"/>
  <c r="E1786" i="6"/>
  <c r="E1785" i="6"/>
  <c r="E1784" i="6"/>
  <c r="E1783" i="6"/>
  <c r="E1782" i="6"/>
  <c r="E1781" i="6"/>
  <c r="E1780" i="6"/>
  <c r="E1779" i="6"/>
  <c r="E1778" i="6"/>
  <c r="E1777" i="6"/>
  <c r="E1776" i="6"/>
  <c r="E1775" i="6"/>
  <c r="E1774" i="6"/>
  <c r="E1773" i="6"/>
  <c r="E1772" i="6"/>
  <c r="E1771" i="6"/>
  <c r="E1770" i="6"/>
  <c r="E1769" i="6"/>
  <c r="E1768" i="6"/>
  <c r="E1767" i="6"/>
  <c r="E1766" i="6"/>
  <c r="E1765" i="6"/>
  <c r="E1764" i="6"/>
  <c r="E1763" i="6"/>
  <c r="E1762" i="6"/>
  <c r="E1761" i="6"/>
  <c r="E1760" i="6"/>
  <c r="E1759" i="6"/>
  <c r="E1758" i="6"/>
  <c r="E1757" i="6"/>
  <c r="E1756" i="6"/>
  <c r="E1755" i="6"/>
  <c r="E1754" i="6"/>
  <c r="E1753" i="6"/>
  <c r="E1752" i="6"/>
  <c r="E1751" i="6"/>
  <c r="E1750" i="6"/>
  <c r="E1749" i="6"/>
  <c r="E1748" i="6"/>
  <c r="E1747" i="6"/>
  <c r="E1740" i="6"/>
  <c r="E1739" i="6"/>
  <c r="E1738" i="6"/>
  <c r="E1737" i="6"/>
  <c r="E1736" i="6"/>
  <c r="E1735" i="6"/>
  <c r="E1734" i="6"/>
  <c r="E1733" i="6"/>
  <c r="E1732" i="6"/>
  <c r="E1731" i="6"/>
  <c r="E1730" i="6"/>
  <c r="E1729" i="6"/>
  <c r="E1728" i="6"/>
  <c r="E1727" i="6"/>
  <c r="E1726" i="6"/>
  <c r="E1725" i="6"/>
  <c r="E1724" i="6"/>
  <c r="E1723" i="6"/>
  <c r="E1722" i="6"/>
  <c r="E1721" i="6"/>
  <c r="E1720" i="6"/>
  <c r="E1719" i="6"/>
  <c r="E1718" i="6"/>
  <c r="E1717" i="6"/>
  <c r="E1716" i="6"/>
  <c r="E1715" i="6"/>
  <c r="E1714" i="6"/>
  <c r="E1713" i="6"/>
  <c r="E1712" i="6"/>
  <c r="E1711" i="6"/>
  <c r="E1710" i="6"/>
  <c r="E1709" i="6"/>
  <c r="E1708" i="6"/>
  <c r="E1707" i="6"/>
  <c r="E1706" i="6"/>
  <c r="E1705" i="6"/>
  <c r="E1704" i="6"/>
  <c r="E1703" i="6"/>
  <c r="E1702" i="6"/>
  <c r="E1701" i="6"/>
  <c r="E1700" i="6"/>
  <c r="E1699" i="6"/>
  <c r="E1698" i="6"/>
  <c r="E1697" i="6"/>
  <c r="E1696" i="6"/>
  <c r="E1695" i="6"/>
  <c r="E1694" i="6"/>
  <c r="E1693" i="6"/>
  <c r="E1692" i="6"/>
  <c r="E1691" i="6"/>
  <c r="E1690" i="6"/>
  <c r="E1689" i="6"/>
  <c r="E1688" i="6"/>
  <c r="E1687" i="6"/>
  <c r="E1686" i="6"/>
  <c r="E1685" i="6"/>
  <c r="E1684" i="6"/>
  <c r="E1683" i="6"/>
  <c r="E1682" i="6"/>
  <c r="E1681" i="6"/>
  <c r="E1680" i="6"/>
  <c r="E1679" i="6"/>
  <c r="E1678" i="6"/>
  <c r="E1677" i="6"/>
  <c r="E1676" i="6"/>
  <c r="E1675" i="6"/>
  <c r="E1674" i="6"/>
  <c r="E1673" i="6"/>
  <c r="E1672" i="6"/>
  <c r="E1671" i="6"/>
  <c r="E1670" i="6"/>
  <c r="E1669" i="6"/>
  <c r="E1668" i="6"/>
  <c r="E1667" i="6"/>
  <c r="E1666" i="6"/>
  <c r="E1665" i="6"/>
  <c r="E1664" i="6"/>
  <c r="E1663" i="6"/>
  <c r="E1662" i="6"/>
  <c r="E1661" i="6"/>
  <c r="E1639" i="6"/>
  <c r="E1638" i="6"/>
  <c r="E1637" i="6"/>
  <c r="E1636" i="6"/>
  <c r="E1635" i="6"/>
  <c r="E1634" i="6"/>
  <c r="E1633" i="6"/>
  <c r="E1632" i="6"/>
  <c r="E1631" i="6"/>
  <c r="E1630" i="6"/>
  <c r="E1629" i="6"/>
  <c r="E1628" i="6"/>
  <c r="E1627" i="6"/>
  <c r="E1626" i="6"/>
  <c r="E1625" i="6"/>
  <c r="E1624" i="6"/>
  <c r="E1623" i="6"/>
  <c r="E1622" i="6"/>
  <c r="E1621" i="6"/>
  <c r="E1620" i="6"/>
  <c r="E1619" i="6"/>
  <c r="E1618" i="6"/>
  <c r="E1617" i="6"/>
  <c r="E1616" i="6"/>
  <c r="E1615" i="6"/>
  <c r="E1614" i="6"/>
  <c r="E1613" i="6"/>
  <c r="E1612" i="6"/>
  <c r="E1611" i="6"/>
  <c r="E1610" i="6"/>
  <c r="E1609" i="6"/>
  <c r="E1608" i="6"/>
  <c r="E1607" i="6"/>
  <c r="E1606" i="6"/>
  <c r="E1605" i="6"/>
  <c r="E1604" i="6"/>
  <c r="E1603" i="6"/>
  <c r="E1602" i="6"/>
  <c r="E1596" i="6"/>
  <c r="E1595" i="6"/>
  <c r="E1594" i="6"/>
  <c r="E1593" i="6"/>
  <c r="E1592" i="6"/>
  <c r="E1591" i="6"/>
  <c r="E1590" i="6"/>
  <c r="E1589" i="6"/>
  <c r="E1588" i="6"/>
  <c r="E1587" i="6"/>
  <c r="E1586" i="6"/>
  <c r="E1585" i="6"/>
  <c r="E1584" i="6"/>
  <c r="E1583" i="6"/>
  <c r="E1582" i="6"/>
  <c r="E1581" i="6"/>
  <c r="E1580" i="6"/>
  <c r="E1579" i="6"/>
  <c r="E1578" i="6"/>
  <c r="E1577" i="6"/>
  <c r="E1576" i="6"/>
  <c r="E1575" i="6"/>
  <c r="E1574" i="6"/>
  <c r="E1573" i="6"/>
  <c r="E1572" i="6"/>
  <c r="E1571" i="6"/>
  <c r="E1570" i="6"/>
  <c r="E1569" i="6"/>
  <c r="E1568" i="6"/>
  <c r="E1567" i="6"/>
  <c r="E1566" i="6"/>
  <c r="E1565" i="6"/>
  <c r="E1564" i="6"/>
  <c r="E1563" i="6"/>
  <c r="E1562" i="6"/>
  <c r="E1561" i="6"/>
  <c r="E1560" i="6"/>
  <c r="E1559" i="6"/>
  <c r="E1558" i="6"/>
  <c r="E1557" i="6"/>
  <c r="E1556" i="6"/>
  <c r="E1555" i="6"/>
  <c r="E1554" i="6"/>
  <c r="E1553" i="6"/>
  <c r="E1552" i="6"/>
  <c r="E1551" i="6"/>
  <c r="E1550" i="6"/>
  <c r="E1549" i="6"/>
  <c r="E1548" i="6"/>
  <c r="E1547" i="6"/>
  <c r="E1546" i="6"/>
  <c r="E1545" i="6"/>
  <c r="E1544" i="6"/>
  <c r="E1543" i="6"/>
  <c r="E1542" i="6"/>
  <c r="E1541" i="6"/>
  <c r="E1540" i="6"/>
  <c r="E1539" i="6"/>
  <c r="E1538" i="6"/>
  <c r="E1537" i="6"/>
  <c r="E1536" i="6"/>
  <c r="E1535" i="6"/>
  <c r="E1534" i="6"/>
  <c r="E1533" i="6"/>
  <c r="E1532" i="6"/>
  <c r="E1531" i="6"/>
  <c r="E1530" i="6"/>
  <c r="E1529" i="6"/>
  <c r="E1518" i="6"/>
  <c r="E1517" i="6"/>
  <c r="E1516" i="6"/>
  <c r="E1515" i="6"/>
  <c r="E1514" i="6"/>
  <c r="E1513" i="6"/>
  <c r="E1512" i="6"/>
  <c r="E1511" i="6"/>
  <c r="E1510" i="6"/>
  <c r="E1509" i="6"/>
  <c r="E1508" i="6"/>
  <c r="E1507" i="6"/>
  <c r="E1506" i="6"/>
  <c r="E1505" i="6"/>
  <c r="E1504" i="6"/>
  <c r="E1503" i="6"/>
  <c r="E1502" i="6"/>
  <c r="E1501" i="6"/>
  <c r="E1500" i="6"/>
  <c r="E1499" i="6"/>
  <c r="E1498" i="6"/>
  <c r="E1497" i="6"/>
  <c r="E1496" i="6"/>
  <c r="E1495" i="6"/>
  <c r="E1494" i="6"/>
  <c r="E1493" i="6"/>
  <c r="E1492" i="6"/>
  <c r="E1491" i="6"/>
  <c r="E1490" i="6"/>
  <c r="E1489" i="6"/>
  <c r="E1488" i="6"/>
  <c r="E1487" i="6"/>
  <c r="E1486" i="6"/>
  <c r="E1485" i="6"/>
  <c r="E1484" i="6"/>
  <c r="E1483" i="6"/>
  <c r="E1482" i="6"/>
  <c r="E1481" i="6"/>
  <c r="E1480" i="6"/>
  <c r="E1479" i="6"/>
  <c r="E1478" i="6"/>
  <c r="E1477" i="6"/>
  <c r="E1476" i="6"/>
  <c r="E1475" i="6"/>
  <c r="E1474" i="6"/>
  <c r="E1473" i="6"/>
  <c r="E1472" i="6"/>
  <c r="E1471" i="6"/>
  <c r="E1470" i="6"/>
  <c r="E1469" i="6"/>
  <c r="E1468" i="6"/>
  <c r="E1467" i="6"/>
  <c r="E1466" i="6"/>
  <c r="E1465" i="6"/>
  <c r="E1464" i="6"/>
  <c r="E1463" i="6"/>
  <c r="E1462" i="6"/>
  <c r="E1461" i="6"/>
  <c r="E1460" i="6"/>
  <c r="E1459" i="6"/>
  <c r="E1458" i="6"/>
  <c r="E1457" i="6"/>
  <c r="E1456" i="6"/>
  <c r="E1455" i="6"/>
  <c r="E1454" i="6"/>
  <c r="E1453" i="6"/>
  <c r="E1452" i="6"/>
  <c r="E1451" i="6"/>
  <c r="E1450" i="6"/>
  <c r="E1449" i="6"/>
  <c r="E1448" i="6"/>
  <c r="E1447" i="6"/>
  <c r="E1446" i="6"/>
  <c r="E1445" i="6"/>
  <c r="E1444" i="6"/>
  <c r="E1443" i="6"/>
  <c r="E1442" i="6"/>
  <c r="E1441" i="6"/>
  <c r="E1440" i="6"/>
  <c r="E1439" i="6"/>
  <c r="E1438" i="6"/>
  <c r="E1437" i="6"/>
  <c r="E1436" i="6"/>
  <c r="E1435" i="6"/>
  <c r="E1434" i="6"/>
  <c r="E1433" i="6"/>
  <c r="E1432" i="6"/>
  <c r="E1431" i="6"/>
  <c r="E1430" i="6"/>
  <c r="E1429" i="6"/>
  <c r="E1428" i="6"/>
  <c r="E1427" i="6"/>
  <c r="E1426" i="6"/>
  <c r="E1425" i="6"/>
  <c r="E1424" i="6"/>
  <c r="E1423" i="6"/>
  <c r="E1422" i="6"/>
  <c r="E1421" i="6"/>
  <c r="E1420" i="6"/>
  <c r="E1419" i="6"/>
  <c r="E1418" i="6"/>
  <c r="E1417" i="6"/>
  <c r="E1416" i="6"/>
  <c r="E1415" i="6"/>
  <c r="E1414" i="6"/>
  <c r="E1413" i="6"/>
  <c r="E1412" i="6"/>
  <c r="E1411" i="6"/>
  <c r="E1410" i="6"/>
  <c r="E1409" i="6"/>
  <c r="E1408" i="6"/>
  <c r="E1381" i="6"/>
  <c r="E1380" i="6"/>
  <c r="E1379" i="6"/>
  <c r="E1378" i="6"/>
  <c r="E1377" i="6"/>
  <c r="E1376" i="6"/>
  <c r="E1375" i="6"/>
  <c r="E1374" i="6"/>
  <c r="E1373" i="6"/>
  <c r="E1372" i="6"/>
  <c r="E1371" i="6"/>
  <c r="E1370" i="6"/>
  <c r="E1369" i="6"/>
  <c r="E1368" i="6"/>
  <c r="E1367" i="6"/>
  <c r="E1366" i="6"/>
  <c r="E1365" i="6"/>
  <c r="E1364" i="6"/>
  <c r="E1363" i="6"/>
  <c r="E1362" i="6"/>
  <c r="E1361" i="6"/>
  <c r="E1360" i="6"/>
  <c r="E1359" i="6"/>
  <c r="E1358" i="6"/>
  <c r="E1357" i="6"/>
  <c r="E1356" i="6"/>
  <c r="E1355" i="6"/>
  <c r="E1354" i="6"/>
  <c r="E1353" i="6"/>
  <c r="E1352" i="6"/>
  <c r="E1351" i="6"/>
  <c r="E1350" i="6"/>
  <c r="E1349" i="6"/>
  <c r="E1348" i="6"/>
  <c r="E1347" i="6"/>
  <c r="E1346" i="6"/>
  <c r="E1345" i="6"/>
  <c r="E1344" i="6"/>
  <c r="E1343" i="6"/>
  <c r="E1342" i="6"/>
  <c r="E1341" i="6"/>
  <c r="E1340" i="6"/>
  <c r="E1339" i="6"/>
  <c r="E1338" i="6"/>
  <c r="E1337" i="6"/>
  <c r="E1336" i="6"/>
  <c r="E1335" i="6"/>
  <c r="E1334" i="6"/>
  <c r="E1333" i="6"/>
  <c r="E1332" i="6"/>
  <c r="E1331" i="6"/>
  <c r="E1330" i="6"/>
  <c r="E1329" i="6"/>
  <c r="E1328" i="6"/>
  <c r="E1327" i="6"/>
  <c r="E1326" i="6"/>
  <c r="E1325" i="6"/>
  <c r="E1324" i="6"/>
  <c r="E1323" i="6"/>
  <c r="E1322" i="6"/>
  <c r="E1321" i="6"/>
  <c r="E1320" i="6"/>
  <c r="E1319" i="6"/>
  <c r="E1318" i="6"/>
  <c r="E1317" i="6"/>
  <c r="E1316" i="6"/>
  <c r="E1315" i="6"/>
  <c r="E1314" i="6"/>
  <c r="E1313" i="6"/>
  <c r="E1312" i="6"/>
  <c r="E1311" i="6"/>
  <c r="E1310" i="6"/>
  <c r="E1309" i="6"/>
  <c r="E1308" i="6"/>
  <c r="E1307" i="6"/>
  <c r="E1306" i="6"/>
  <c r="E1305" i="6"/>
  <c r="E1304" i="6"/>
  <c r="E1303" i="6"/>
  <c r="E1302" i="6"/>
  <c r="E1301" i="6"/>
  <c r="E1300" i="6"/>
  <c r="E1299" i="6"/>
  <c r="E1298" i="6"/>
  <c r="E1297" i="6"/>
  <c r="E1296" i="6"/>
  <c r="E1295" i="6"/>
  <c r="E1294" i="6"/>
  <c r="E1293" i="6"/>
  <c r="E1292" i="6"/>
  <c r="E1291" i="6"/>
  <c r="E1290" i="6"/>
  <c r="E1289" i="6"/>
  <c r="E1288" i="6"/>
  <c r="E1287" i="6"/>
  <c r="E1286" i="6"/>
  <c r="E1285" i="6"/>
  <c r="E1284" i="6"/>
  <c r="E1283" i="6"/>
  <c r="E1282" i="6"/>
  <c r="E1281" i="6"/>
  <c r="E1280" i="6"/>
  <c r="E1279" i="6"/>
  <c r="E1278" i="6"/>
  <c r="E1277" i="6"/>
  <c r="E1276" i="6"/>
  <c r="E1275" i="6"/>
  <c r="E1274" i="6"/>
  <c r="E1273" i="6"/>
  <c r="E1272" i="6"/>
  <c r="E1271" i="6"/>
  <c r="E1270" i="6"/>
  <c r="E1269" i="6"/>
  <c r="E1268" i="6"/>
  <c r="E1267" i="6"/>
  <c r="E1266" i="6"/>
  <c r="E1243" i="6"/>
  <c r="E1242" i="6"/>
  <c r="E1241" i="6"/>
  <c r="E1240" i="6"/>
  <c r="E1239" i="6"/>
  <c r="E1238" i="6"/>
  <c r="E1237" i="6"/>
  <c r="E1236" i="6"/>
  <c r="E1235" i="6"/>
  <c r="E1234" i="6"/>
  <c r="E1233" i="6"/>
  <c r="E1232" i="6"/>
  <c r="E1231" i="6"/>
  <c r="E1230" i="6"/>
  <c r="E1229" i="6"/>
  <c r="E1228" i="6"/>
  <c r="E1227" i="6"/>
  <c r="E1226" i="6"/>
  <c r="E1225" i="6"/>
  <c r="E1224" i="6"/>
  <c r="E1223" i="6"/>
  <c r="E1222" i="6"/>
  <c r="E1221" i="6"/>
  <c r="E1220" i="6"/>
  <c r="E1219" i="6"/>
  <c r="E1218" i="6"/>
  <c r="E1217" i="6"/>
  <c r="E1216" i="6"/>
  <c r="E1215" i="6"/>
  <c r="E1214" i="6"/>
  <c r="E1213" i="6"/>
  <c r="E1212" i="6"/>
  <c r="E1211" i="6"/>
  <c r="E1210" i="6"/>
  <c r="E1209" i="6"/>
  <c r="E1208" i="6"/>
  <c r="E1207" i="6"/>
  <c r="E1206" i="6"/>
  <c r="E1205" i="6"/>
  <c r="E1204" i="6"/>
  <c r="E1203" i="6"/>
  <c r="E1202" i="6"/>
  <c r="E1201" i="6"/>
  <c r="E1200" i="6"/>
  <c r="E1199" i="6"/>
  <c r="E1198" i="6"/>
  <c r="E1197" i="6"/>
  <c r="E1196" i="6"/>
  <c r="E1195" i="6"/>
  <c r="E1194" i="6"/>
  <c r="E1193" i="6"/>
  <c r="E1192" i="6"/>
  <c r="E1191" i="6"/>
  <c r="E1190" i="6"/>
  <c r="E1189" i="6"/>
  <c r="E1188" i="6"/>
  <c r="E1187" i="6"/>
  <c r="E1186" i="6"/>
  <c r="E1185" i="6"/>
  <c r="E1184" i="6"/>
  <c r="E1183" i="6"/>
  <c r="E1182" i="6"/>
  <c r="E1181" i="6"/>
  <c r="E1180" i="6"/>
  <c r="E1179" i="6"/>
  <c r="E1178" i="6"/>
  <c r="E1177" i="6"/>
  <c r="E1176" i="6"/>
  <c r="E1175" i="6"/>
  <c r="E1174" i="6"/>
  <c r="E1173" i="6"/>
  <c r="E1172" i="6"/>
  <c r="E1171" i="6"/>
  <c r="E1170" i="6"/>
  <c r="E1169" i="6"/>
  <c r="E1168" i="6"/>
  <c r="E1167" i="6"/>
  <c r="E1166" i="6"/>
  <c r="E1165" i="6"/>
  <c r="E1164" i="6"/>
  <c r="E1163" i="6"/>
  <c r="E1162" i="6"/>
  <c r="E1161" i="6"/>
  <c r="E1160" i="6"/>
  <c r="E1159" i="6"/>
  <c r="E1158" i="6"/>
  <c r="E1157" i="6"/>
  <c r="E1156" i="6"/>
  <c r="E1155" i="6"/>
  <c r="E1154" i="6"/>
  <c r="E1153" i="6"/>
  <c r="E1152" i="6"/>
  <c r="E1151" i="6"/>
  <c r="E1150" i="6"/>
  <c r="E1149" i="6"/>
  <c r="E1148" i="6"/>
  <c r="E1147" i="6"/>
  <c r="E1146" i="6"/>
  <c r="E1145" i="6"/>
  <c r="E1144" i="6"/>
  <c r="E1143" i="6"/>
  <c r="E1142" i="6"/>
  <c r="E1141" i="6"/>
  <c r="E1140" i="6"/>
  <c r="E1139" i="6"/>
  <c r="E1138" i="6"/>
  <c r="E1137" i="6"/>
  <c r="E1136" i="6"/>
  <c r="E1135" i="6"/>
  <c r="E1134" i="6"/>
  <c r="E1133" i="6"/>
  <c r="E1132" i="6"/>
  <c r="E1131" i="6"/>
  <c r="E1130" i="6"/>
  <c r="E1129" i="6"/>
  <c r="E1128" i="6"/>
  <c r="E1127" i="6"/>
  <c r="E1126" i="6"/>
  <c r="E1125" i="6"/>
  <c r="E1124" i="6"/>
  <c r="E1123" i="6"/>
  <c r="E1122" i="6"/>
  <c r="E1121" i="6"/>
  <c r="E1120" i="6"/>
  <c r="E1119" i="6"/>
  <c r="E1118" i="6"/>
  <c r="E1117" i="6"/>
  <c r="E1116" i="6"/>
  <c r="E1115" i="6"/>
  <c r="E1114" i="6"/>
  <c r="E1113" i="6"/>
  <c r="E1112" i="6"/>
  <c r="E1111" i="6"/>
  <c r="E1110" i="6"/>
  <c r="E1109" i="6"/>
  <c r="E1108" i="6"/>
  <c r="E1107" i="6"/>
  <c r="E1106" i="6"/>
  <c r="E1105" i="6"/>
  <c r="E1104" i="6"/>
  <c r="E1103" i="6"/>
  <c r="E1102" i="6"/>
  <c r="E1101" i="6"/>
  <c r="E1100" i="6"/>
  <c r="E1099" i="6"/>
  <c r="E1098" i="6"/>
  <c r="E1097" i="6"/>
  <c r="E1096" i="6"/>
  <c r="E1095" i="6"/>
  <c r="E1094" i="6"/>
  <c r="E1093" i="6"/>
  <c r="E1092" i="6"/>
  <c r="E1091" i="6"/>
  <c r="E1090" i="6"/>
  <c r="E1089" i="6"/>
  <c r="E1088" i="6"/>
  <c r="E1087" i="6"/>
  <c r="E1086" i="6"/>
  <c r="E1085" i="6"/>
  <c r="E1084" i="6"/>
  <c r="E1083" i="6"/>
  <c r="E1082" i="6"/>
  <c r="E1081" i="6"/>
  <c r="E1080" i="6"/>
  <c r="E1079" i="6"/>
  <c r="E1078" i="6"/>
  <c r="E1077" i="6"/>
  <c r="E1076" i="6"/>
  <c r="E1075" i="6"/>
  <c r="E1074" i="6"/>
  <c r="E1073" i="6"/>
  <c r="E1072" i="6"/>
  <c r="E1071" i="6"/>
  <c r="E1070" i="6"/>
  <c r="E1069" i="6"/>
  <c r="E1068" i="6"/>
  <c r="E1067" i="6"/>
  <c r="E1066" i="6"/>
  <c r="E1065" i="6"/>
  <c r="E1064" i="6"/>
  <c r="E1063" i="6"/>
  <c r="E1062" i="6"/>
  <c r="E1061" i="6"/>
  <c r="E1060" i="6"/>
  <c r="E1059" i="6"/>
  <c r="E1058" i="6"/>
  <c r="E1057" i="6"/>
  <c r="E1056" i="6"/>
  <c r="E1055" i="6"/>
  <c r="E1054" i="6"/>
  <c r="E1053" i="6"/>
  <c r="E1052" i="6"/>
  <c r="E1051" i="6"/>
  <c r="E1050" i="6"/>
  <c r="E1049" i="6"/>
  <c r="E1048" i="6"/>
  <c r="E1047" i="6"/>
  <c r="E1046" i="6"/>
  <c r="E1045" i="6"/>
  <c r="E1044" i="6"/>
  <c r="E1043" i="6"/>
  <c r="E1042" i="6"/>
  <c r="E1041" i="6"/>
  <c r="E1040" i="6"/>
  <c r="E1039" i="6"/>
  <c r="E1038" i="6"/>
  <c r="E1037" i="6"/>
  <c r="E1036" i="6"/>
  <c r="E1035" i="6"/>
  <c r="E1034" i="6"/>
  <c r="E1033" i="6"/>
  <c r="E1032" i="6"/>
  <c r="E1031" i="6"/>
  <c r="E1030" i="6"/>
  <c r="E1029" i="6"/>
  <c r="E1028" i="6"/>
  <c r="E1027" i="6"/>
  <c r="E1026" i="6"/>
  <c r="E1025" i="6"/>
  <c r="E1024" i="6"/>
  <c r="E1023" i="6"/>
  <c r="E1022" i="6"/>
  <c r="E1021" i="6"/>
  <c r="E1020" i="6"/>
  <c r="E1019" i="6"/>
  <c r="E1018" i="6"/>
  <c r="E1017" i="6"/>
  <c r="E1016" i="6"/>
  <c r="E1015" i="6"/>
  <c r="E1014" i="6"/>
  <c r="E1013" i="6"/>
  <c r="E1012" i="6"/>
  <c r="E1011" i="6"/>
  <c r="E1010" i="6"/>
  <c r="E1009" i="6"/>
  <c r="E1008" i="6"/>
  <c r="E1007" i="6"/>
  <c r="E1006" i="6"/>
  <c r="E1005" i="6"/>
  <c r="E1004" i="6"/>
  <c r="E1003" i="6"/>
  <c r="E1002" i="6"/>
  <c r="E1001" i="6"/>
  <c r="E1000" i="6"/>
  <c r="E999" i="6"/>
  <c r="E998" i="6"/>
  <c r="E997" i="6"/>
  <c r="E996" i="6"/>
  <c r="E995" i="6"/>
  <c r="E994" i="6"/>
  <c r="E993" i="6"/>
  <c r="E992" i="6"/>
  <c r="E991" i="6"/>
  <c r="E990" i="6"/>
  <c r="E989" i="6"/>
  <c r="E988" i="6"/>
  <c r="E987" i="6"/>
  <c r="E986" i="6"/>
  <c r="E985" i="6"/>
  <c r="E984" i="6"/>
  <c r="E983" i="6"/>
  <c r="E982" i="6"/>
  <c r="E981" i="6"/>
  <c r="E980" i="6"/>
  <c r="E979" i="6"/>
  <c r="E978" i="6"/>
  <c r="E977" i="6"/>
  <c r="E976" i="6"/>
  <c r="E975" i="6"/>
  <c r="E974" i="6"/>
  <c r="E973" i="6"/>
  <c r="E972" i="6"/>
  <c r="E971" i="6"/>
  <c r="E970" i="6"/>
  <c r="E969" i="6"/>
  <c r="E968" i="6"/>
  <c r="E967" i="6"/>
  <c r="E966" i="6"/>
  <c r="E965" i="6"/>
  <c r="E964" i="6"/>
  <c r="E963" i="6"/>
  <c r="E962" i="6"/>
  <c r="E961" i="6"/>
  <c r="E960" i="6"/>
  <c r="E959" i="6"/>
  <c r="E958" i="6"/>
  <c r="E957" i="6"/>
  <c r="E956" i="6"/>
  <c r="E955" i="6"/>
  <c r="E954" i="6"/>
  <c r="E953" i="6"/>
  <c r="E952" i="6"/>
  <c r="E951" i="6"/>
  <c r="E950" i="6"/>
  <c r="E949" i="6"/>
  <c r="E948" i="6"/>
  <c r="E947" i="6"/>
  <c r="E946" i="6"/>
  <c r="E945" i="6"/>
  <c r="E944" i="6"/>
  <c r="E943" i="6"/>
  <c r="E942" i="6"/>
  <c r="E941" i="6"/>
  <c r="E940" i="6"/>
  <c r="E939" i="6"/>
  <c r="E938" i="6"/>
  <c r="E937" i="6"/>
  <c r="E936" i="6"/>
  <c r="E935" i="6"/>
  <c r="E934" i="6"/>
  <c r="E933" i="6"/>
  <c r="E932" i="6"/>
  <c r="E931" i="6"/>
  <c r="E930" i="6"/>
  <c r="E929" i="6"/>
  <c r="E928" i="6"/>
  <c r="E927" i="6"/>
  <c r="E926" i="6"/>
  <c r="E925" i="6"/>
  <c r="E924" i="6"/>
  <c r="E923" i="6"/>
  <c r="E922" i="6"/>
  <c r="E921" i="6"/>
  <c r="E920" i="6"/>
  <c r="E919" i="6"/>
  <c r="E918" i="6"/>
  <c r="E917" i="6"/>
  <c r="E916" i="6"/>
  <c r="E915" i="6"/>
  <c r="E914" i="6"/>
  <c r="E913" i="6"/>
  <c r="E912" i="6"/>
  <c r="E911" i="6"/>
  <c r="E910" i="6"/>
  <c r="E909" i="6"/>
  <c r="E908" i="6"/>
  <c r="E907" i="6"/>
  <c r="E906" i="6"/>
  <c r="E905" i="6"/>
  <c r="E904" i="6"/>
  <c r="E903" i="6"/>
  <c r="E902" i="6"/>
  <c r="E901" i="6"/>
  <c r="E900" i="6"/>
  <c r="E899" i="6"/>
  <c r="E898" i="6"/>
  <c r="E897" i="6"/>
  <c r="E896" i="6"/>
  <c r="E895" i="6"/>
  <c r="E894" i="6"/>
  <c r="E893" i="6"/>
  <c r="E892" i="6"/>
  <c r="E891" i="6"/>
  <c r="E890" i="6"/>
  <c r="E889" i="6"/>
  <c r="E888" i="6"/>
  <c r="E887" i="6"/>
  <c r="E886" i="6"/>
  <c r="E885" i="6"/>
  <c r="E884" i="6"/>
  <c r="E753" i="6"/>
  <c r="E752" i="6"/>
  <c r="E751" i="6"/>
  <c r="E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  <c r="E722" i="6"/>
  <c r="E721" i="6"/>
  <c r="E720" i="6"/>
  <c r="E719" i="6"/>
  <c r="E718" i="6"/>
  <c r="E717" i="6"/>
  <c r="E716" i="6"/>
  <c r="E715" i="6"/>
  <c r="E714" i="6"/>
  <c r="E713" i="6"/>
  <c r="E712" i="6"/>
  <c r="E711" i="6"/>
  <c r="E710" i="6"/>
  <c r="E709" i="6"/>
  <c r="E708" i="6"/>
  <c r="E707" i="6"/>
  <c r="E706" i="6"/>
  <c r="E705" i="6"/>
  <c r="E704" i="6"/>
  <c r="E703" i="6"/>
  <c r="E702" i="6"/>
  <c r="E701" i="6"/>
  <c r="E700" i="6"/>
  <c r="E699" i="6"/>
  <c r="E698" i="6"/>
  <c r="E697" i="6"/>
  <c r="E696" i="6"/>
  <c r="E695" i="6"/>
  <c r="E694" i="6"/>
  <c r="E693" i="6"/>
  <c r="E692" i="6"/>
  <c r="E691" i="6"/>
  <c r="E690" i="6"/>
  <c r="E689" i="6"/>
  <c r="E688" i="6"/>
  <c r="E687" i="6"/>
  <c r="E686" i="6"/>
  <c r="E685" i="6"/>
  <c r="E684" i="6"/>
  <c r="E683" i="6"/>
  <c r="E682" i="6"/>
  <c r="E681" i="6"/>
  <c r="E680" i="6"/>
  <c r="E679" i="6"/>
  <c r="E678" i="6"/>
  <c r="E677" i="6"/>
  <c r="E676" i="6"/>
  <c r="E664" i="6"/>
  <c r="E663" i="6"/>
  <c r="E662" i="6"/>
  <c r="E661" i="6"/>
  <c r="E660" i="6"/>
  <c r="E659" i="6"/>
  <c r="E658" i="6"/>
  <c r="E657" i="6"/>
  <c r="E656" i="6"/>
  <c r="E655" i="6"/>
  <c r="E654" i="6"/>
  <c r="E653" i="6"/>
  <c r="E652" i="6"/>
  <c r="E651" i="6"/>
  <c r="E650" i="6"/>
  <c r="E649" i="6"/>
  <c r="E648" i="6"/>
  <c r="E647" i="6"/>
  <c r="E646" i="6"/>
  <c r="E645" i="6"/>
  <c r="E644" i="6"/>
  <c r="E643" i="6"/>
  <c r="E642" i="6"/>
  <c r="E641" i="6"/>
  <c r="E640" i="6"/>
  <c r="E639" i="6"/>
  <c r="E638" i="6"/>
  <c r="E637" i="6"/>
  <c r="E636" i="6"/>
  <c r="E635" i="6"/>
  <c r="E634" i="6"/>
  <c r="E633" i="6"/>
  <c r="E632" i="6"/>
  <c r="E631" i="6"/>
  <c r="E630" i="6"/>
  <c r="E629" i="6"/>
  <c r="E628" i="6"/>
  <c r="E627" i="6"/>
  <c r="E626" i="6"/>
  <c r="E625" i="6"/>
  <c r="E624" i="6"/>
  <c r="E623" i="6"/>
  <c r="E622" i="6"/>
  <c r="E621" i="6"/>
  <c r="E620" i="6"/>
  <c r="E619" i="6"/>
  <c r="E618" i="6"/>
  <c r="E617" i="6"/>
  <c r="E616" i="6"/>
  <c r="E615" i="6"/>
  <c r="E614" i="6"/>
  <c r="E613" i="6"/>
  <c r="E612" i="6"/>
  <c r="E611" i="6"/>
  <c r="E610" i="6"/>
  <c r="E609" i="6"/>
  <c r="E608" i="6"/>
  <c r="E607" i="6"/>
  <c r="E606" i="6"/>
  <c r="E605" i="6"/>
  <c r="E604" i="6"/>
  <c r="E603" i="6"/>
  <c r="E602" i="6"/>
  <c r="E601" i="6"/>
  <c r="E600" i="6"/>
  <c r="E599" i="6"/>
  <c r="E598" i="6"/>
  <c r="E597" i="6"/>
  <c r="E596" i="6"/>
  <c r="E595" i="6"/>
  <c r="E594" i="6"/>
  <c r="E593" i="6"/>
  <c r="E592" i="6"/>
  <c r="E591" i="6"/>
  <c r="E590" i="6"/>
  <c r="E589" i="6"/>
  <c r="E588" i="6"/>
  <c r="E587" i="6"/>
  <c r="E586" i="6"/>
  <c r="E585" i="6"/>
  <c r="E584" i="6"/>
  <c r="E583" i="6"/>
  <c r="E582" i="6"/>
  <c r="E581" i="6"/>
  <c r="E580" i="6"/>
  <c r="E579" i="6"/>
  <c r="E578" i="6"/>
  <c r="E577" i="6"/>
  <c r="E576" i="6"/>
  <c r="E575" i="6"/>
  <c r="E574" i="6"/>
  <c r="E573" i="6"/>
  <c r="E572" i="6"/>
  <c r="E571" i="6"/>
  <c r="E570" i="6"/>
  <c r="E569" i="6"/>
  <c r="E568" i="6"/>
  <c r="E567" i="6"/>
  <c r="E566" i="6"/>
  <c r="E565" i="6"/>
  <c r="E564" i="6"/>
  <c r="E563" i="6"/>
  <c r="E562" i="6"/>
  <c r="E561" i="6"/>
  <c r="E560" i="6"/>
  <c r="E559" i="6"/>
  <c r="E558" i="6"/>
  <c r="E557" i="6"/>
  <c r="E556" i="6"/>
  <c r="E555" i="6"/>
  <c r="E554" i="6"/>
  <c r="E553" i="6"/>
  <c r="E552" i="6"/>
  <c r="E551" i="6"/>
  <c r="E550" i="6"/>
  <c r="E549" i="6"/>
  <c r="E548" i="6"/>
  <c r="E547" i="6"/>
  <c r="E546" i="6"/>
  <c r="E545" i="6"/>
  <c r="E537" i="6"/>
  <c r="E536" i="6"/>
  <c r="E535" i="6"/>
  <c r="E534" i="6"/>
  <c r="E533" i="6"/>
  <c r="E532" i="6"/>
  <c r="E531" i="6"/>
  <c r="E530" i="6"/>
  <c r="E529" i="6"/>
  <c r="E528" i="6"/>
  <c r="E527" i="6"/>
  <c r="E526" i="6"/>
  <c r="E525" i="6"/>
  <c r="E524" i="6"/>
  <c r="E523" i="6"/>
  <c r="E522" i="6"/>
  <c r="E521" i="6"/>
  <c r="E520" i="6"/>
  <c r="E519" i="6"/>
  <c r="E518" i="6"/>
  <c r="E517" i="6"/>
  <c r="E516" i="6"/>
  <c r="E515" i="6"/>
  <c r="E514" i="6"/>
  <c r="E513" i="6"/>
  <c r="E512" i="6"/>
  <c r="E511" i="6"/>
  <c r="E510" i="6"/>
  <c r="E509" i="6"/>
  <c r="E508" i="6"/>
  <c r="E507" i="6"/>
  <c r="E506" i="6"/>
  <c r="E505" i="6"/>
  <c r="E504" i="6"/>
  <c r="E503" i="6"/>
  <c r="E502" i="6"/>
  <c r="E501" i="6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D416" i="6"/>
  <c r="E416" i="6" s="1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01" i="6"/>
  <c r="F201" i="6" s="1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A102" i="6"/>
  <c r="A103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W15" i="9"/>
  <c r="X15" i="9" s="1"/>
  <c r="W16" i="9"/>
  <c r="X16" i="9" s="1"/>
  <c r="W17" i="9"/>
  <c r="X17" i="9"/>
  <c r="W18" i="9"/>
  <c r="X18" i="9"/>
  <c r="W19" i="9"/>
  <c r="X19" i="9"/>
  <c r="W20" i="9"/>
  <c r="X20" i="9"/>
  <c r="W21" i="9"/>
  <c r="X21" i="9" s="1"/>
  <c r="W22" i="9"/>
  <c r="X22" i="9" s="1"/>
  <c r="W23" i="9"/>
  <c r="X23" i="9" s="1"/>
  <c r="W24" i="9"/>
  <c r="X24" i="9"/>
  <c r="W25" i="9"/>
  <c r="X25" i="9"/>
  <c r="W26" i="9"/>
  <c r="X26" i="9"/>
  <c r="W27" i="9"/>
  <c r="X27" i="9" s="1"/>
  <c r="W28" i="9"/>
  <c r="X28" i="9" s="1"/>
  <c r="W14" i="9"/>
  <c r="X14" i="9" s="1"/>
  <c r="I1986" i="8"/>
  <c r="I1983" i="8"/>
  <c r="I1982" i="8"/>
  <c r="I1981" i="8"/>
  <c r="I1980" i="8"/>
  <c r="I1979" i="8"/>
  <c r="I1978" i="8"/>
  <c r="I1977" i="8"/>
  <c r="I1976" i="8"/>
  <c r="I1975" i="8"/>
  <c r="I1974" i="8"/>
  <c r="I1973" i="8"/>
  <c r="I1972" i="8"/>
  <c r="I1971" i="8"/>
  <c r="I1970" i="8"/>
  <c r="I1969" i="8"/>
  <c r="I1968" i="8"/>
  <c r="I1967" i="8"/>
  <c r="I1966" i="8"/>
  <c r="I1965" i="8"/>
  <c r="I1964" i="8"/>
  <c r="I1963" i="8"/>
  <c r="I1962" i="8"/>
  <c r="I1961" i="8"/>
  <c r="I1960" i="8"/>
  <c r="I1959" i="8"/>
  <c r="I1958" i="8"/>
  <c r="I1957" i="8"/>
  <c r="I1956" i="8"/>
  <c r="I1955" i="8"/>
  <c r="I1954" i="8"/>
  <c r="I1953" i="8"/>
  <c r="I1952" i="8"/>
  <c r="I1951" i="8"/>
  <c r="I1950" i="8"/>
  <c r="I1949" i="8"/>
  <c r="I1948" i="8"/>
  <c r="I1947" i="8"/>
  <c r="I1946" i="8"/>
  <c r="I1945" i="8"/>
  <c r="I1944" i="8"/>
  <c r="I1943" i="8"/>
  <c r="I1942" i="8"/>
  <c r="I1941" i="8"/>
  <c r="I1940" i="8"/>
  <c r="I1939" i="8"/>
  <c r="I1938" i="8"/>
  <c r="I1937" i="8"/>
  <c r="I1936" i="8"/>
  <c r="I1935" i="8"/>
  <c r="I1934" i="8"/>
  <c r="I1933" i="8"/>
  <c r="I1932" i="8"/>
  <c r="I1931" i="8"/>
  <c r="I1930" i="8"/>
  <c r="I1929" i="8"/>
  <c r="I1928" i="8"/>
  <c r="I1927" i="8"/>
  <c r="I1926" i="8"/>
  <c r="I1925" i="8"/>
  <c r="I1924" i="8"/>
  <c r="I1923" i="8"/>
  <c r="I1922" i="8"/>
  <c r="I1921" i="8"/>
  <c r="I1920" i="8"/>
  <c r="I1919" i="8"/>
  <c r="I1918" i="8"/>
  <c r="I1914" i="8"/>
  <c r="I1913" i="8"/>
  <c r="I1912" i="8"/>
  <c r="I1911" i="8"/>
  <c r="I1910" i="8"/>
  <c r="I1909" i="8"/>
  <c r="I1908" i="8"/>
  <c r="I1907" i="8"/>
  <c r="I1906" i="8"/>
  <c r="I1905" i="8"/>
  <c r="I1904" i="8"/>
  <c r="I1903" i="8"/>
  <c r="I1902" i="8"/>
  <c r="I1901" i="8"/>
  <c r="I1900" i="8"/>
  <c r="I1899" i="8"/>
  <c r="I1898" i="8"/>
  <c r="I1897" i="8"/>
  <c r="I1896" i="8"/>
  <c r="I1895" i="8"/>
  <c r="I1894" i="8"/>
  <c r="I1893" i="8"/>
  <c r="I1892" i="8"/>
  <c r="I1891" i="8"/>
  <c r="I1890" i="8"/>
  <c r="I1889" i="8"/>
  <c r="I1888" i="8"/>
  <c r="I1887" i="8"/>
  <c r="I1886" i="8"/>
  <c r="I1885" i="8"/>
  <c r="I1884" i="8"/>
  <c r="I1883" i="8"/>
  <c r="I1882" i="8"/>
  <c r="I1881" i="8"/>
  <c r="I1880" i="8"/>
  <c r="I1879" i="8"/>
  <c r="I1878" i="8"/>
  <c r="I1877" i="8"/>
  <c r="I1876" i="8"/>
  <c r="I1875" i="8"/>
  <c r="I1874" i="8"/>
  <c r="I1873" i="8"/>
  <c r="I1872" i="8"/>
  <c r="I1871" i="8"/>
  <c r="I1870" i="8"/>
  <c r="I1869" i="8"/>
  <c r="I1868" i="8"/>
  <c r="I1867" i="8"/>
  <c r="I1866" i="8"/>
  <c r="I1865" i="8"/>
  <c r="I1864" i="8"/>
  <c r="I1863" i="8"/>
  <c r="I1862" i="8"/>
  <c r="I1861" i="8"/>
  <c r="I1860" i="8"/>
  <c r="I1859" i="8"/>
  <c r="I1858" i="8"/>
  <c r="I1857" i="8"/>
  <c r="I1856" i="8"/>
  <c r="I1855" i="8"/>
  <c r="I1854" i="8"/>
  <c r="I1770" i="8" s="1"/>
  <c r="I1851" i="8"/>
  <c r="I1850" i="8"/>
  <c r="I1849" i="8"/>
  <c r="I1848" i="8"/>
  <c r="I1847" i="8"/>
  <c r="I1846" i="8"/>
  <c r="I1845" i="8"/>
  <c r="I1844" i="8"/>
  <c r="I1843" i="8"/>
  <c r="I1842" i="8"/>
  <c r="I1841" i="8"/>
  <c r="I1840" i="8"/>
  <c r="I1839" i="8"/>
  <c r="I1838" i="8"/>
  <c r="I1837" i="8"/>
  <c r="I1836" i="8"/>
  <c r="I1835" i="8"/>
  <c r="I1834" i="8"/>
  <c r="I1833" i="8"/>
  <c r="I1832" i="8"/>
  <c r="I1831" i="8"/>
  <c r="I1830" i="8"/>
  <c r="I1829" i="8"/>
  <c r="I1828" i="8"/>
  <c r="I1827" i="8"/>
  <c r="I1826" i="8"/>
  <c r="I1825" i="8"/>
  <c r="I1824" i="8"/>
  <c r="I1823" i="8"/>
  <c r="I1822" i="8"/>
  <c r="I1821" i="8"/>
  <c r="I1820" i="8"/>
  <c r="I1819" i="8"/>
  <c r="I1818" i="8"/>
  <c r="I1817" i="8"/>
  <c r="I1816" i="8"/>
  <c r="I1815" i="8"/>
  <c r="I1814" i="8"/>
  <c r="I1813" i="8"/>
  <c r="I1812" i="8"/>
  <c r="I1811" i="8"/>
  <c r="I1810" i="8"/>
  <c r="I1809" i="8"/>
  <c r="I1808" i="8"/>
  <c r="I1807" i="8"/>
  <c r="I1806" i="8"/>
  <c r="I1805" i="8"/>
  <c r="I1804" i="8"/>
  <c r="I1803" i="8"/>
  <c r="I1802" i="8"/>
  <c r="I1801" i="8"/>
  <c r="I1800" i="8"/>
  <c r="I1799" i="8"/>
  <c r="I1798" i="8"/>
  <c r="I1797" i="8"/>
  <c r="I1796" i="8"/>
  <c r="I1795" i="8"/>
  <c r="I1794" i="8"/>
  <c r="I1793" i="8"/>
  <c r="I1792" i="8"/>
  <c r="I1791" i="8"/>
  <c r="I1790" i="8"/>
  <c r="I1789" i="8"/>
  <c r="I1788" i="8"/>
  <c r="I1787" i="8"/>
  <c r="I1786" i="8"/>
  <c r="I1785" i="8"/>
  <c r="I1784" i="8"/>
  <c r="I1783" i="8"/>
  <c r="I1782" i="8"/>
  <c r="I1781" i="8"/>
  <c r="I1780" i="8"/>
  <c r="I1779" i="8"/>
  <c r="I1778" i="8"/>
  <c r="I1777" i="8"/>
  <c r="I1776" i="8"/>
  <c r="I1775" i="8"/>
  <c r="I1774" i="8"/>
  <c r="I1773" i="8"/>
  <c r="I1772" i="8"/>
  <c r="I1771" i="8"/>
  <c r="I1769" i="8"/>
  <c r="I1709" i="8" s="1"/>
  <c r="I1766" i="8"/>
  <c r="I1765" i="8"/>
  <c r="I1764" i="8"/>
  <c r="I1763" i="8"/>
  <c r="I1762" i="8"/>
  <c r="I1761" i="8"/>
  <c r="I1760" i="8"/>
  <c r="I1759" i="8"/>
  <c r="I1758" i="8"/>
  <c r="I1757" i="8"/>
  <c r="I1756" i="8"/>
  <c r="I1755" i="8"/>
  <c r="I1754" i="8"/>
  <c r="I1753" i="8"/>
  <c r="I1752" i="8"/>
  <c r="I1751" i="8"/>
  <c r="I1750" i="8"/>
  <c r="I1749" i="8"/>
  <c r="I1748" i="8"/>
  <c r="I1747" i="8"/>
  <c r="I1746" i="8"/>
  <c r="I1745" i="8"/>
  <c r="I1744" i="8"/>
  <c r="I1743" i="8"/>
  <c r="I1742" i="8"/>
  <c r="I1741" i="8"/>
  <c r="I1740" i="8"/>
  <c r="I1739" i="8"/>
  <c r="I1738" i="8"/>
  <c r="I1737" i="8"/>
  <c r="I1736" i="8"/>
  <c r="I1735" i="8"/>
  <c r="I1734" i="8"/>
  <c r="I1733" i="8"/>
  <c r="I1732" i="8"/>
  <c r="I1731" i="8"/>
  <c r="I1730" i="8"/>
  <c r="I1729" i="8"/>
  <c r="I1728" i="8"/>
  <c r="I1727" i="8"/>
  <c r="I1726" i="8"/>
  <c r="I1725" i="8"/>
  <c r="I1724" i="8"/>
  <c r="I1723" i="8"/>
  <c r="I1722" i="8"/>
  <c r="I1721" i="8"/>
  <c r="I1720" i="8"/>
  <c r="I1719" i="8"/>
  <c r="I1718" i="8"/>
  <c r="I1717" i="8"/>
  <c r="I1716" i="8"/>
  <c r="I1715" i="8"/>
  <c r="I1714" i="8"/>
  <c r="I1713" i="8"/>
  <c r="I1712" i="8"/>
  <c r="I1711" i="8"/>
  <c r="I1710" i="8"/>
  <c r="I1708" i="8"/>
  <c r="I1704" i="8"/>
  <c r="I1703" i="8"/>
  <c r="I1702" i="8"/>
  <c r="I1701" i="8"/>
  <c r="I1700" i="8"/>
  <c r="I1699" i="8"/>
  <c r="I1698" i="8"/>
  <c r="I1697" i="8"/>
  <c r="I1696" i="8"/>
  <c r="I1695" i="8"/>
  <c r="I1694" i="8"/>
  <c r="I1693" i="8"/>
  <c r="I1692" i="8"/>
  <c r="I1691" i="8"/>
  <c r="I1690" i="8"/>
  <c r="I1689" i="8"/>
  <c r="I1688" i="8"/>
  <c r="I1687" i="8"/>
  <c r="I1686" i="8"/>
  <c r="I1685" i="8"/>
  <c r="I1684" i="8"/>
  <c r="I1683" i="8"/>
  <c r="I1682" i="8"/>
  <c r="I1681" i="8"/>
  <c r="I1680" i="8"/>
  <c r="I1679" i="8"/>
  <c r="I1678" i="8"/>
  <c r="I1677" i="8"/>
  <c r="I1676" i="8"/>
  <c r="I1675" i="8"/>
  <c r="I1674" i="8"/>
  <c r="I1673" i="8"/>
  <c r="I1672" i="8"/>
  <c r="I1671" i="8"/>
  <c r="I1670" i="8"/>
  <c r="I1669" i="8"/>
  <c r="I1668" i="8"/>
  <c r="I1667" i="8"/>
  <c r="I1666" i="8"/>
  <c r="I1665" i="8"/>
  <c r="I1664" i="8"/>
  <c r="I1663" i="8"/>
  <c r="I1662" i="8"/>
  <c r="I1661" i="8"/>
  <c r="I1660" i="8"/>
  <c r="I1659" i="8"/>
  <c r="I1658" i="8"/>
  <c r="I1657" i="8"/>
  <c r="I1656" i="8"/>
  <c r="I1655" i="8"/>
  <c r="I1654" i="8"/>
  <c r="I1535" i="8" s="1"/>
  <c r="I1650" i="8"/>
  <c r="I1649" i="8"/>
  <c r="I1648" i="8"/>
  <c r="I1647" i="8"/>
  <c r="I1646" i="8"/>
  <c r="I1645" i="8"/>
  <c r="I1644" i="8"/>
  <c r="I1643" i="8"/>
  <c r="I1642" i="8"/>
  <c r="I1641" i="8"/>
  <c r="I1640" i="8"/>
  <c r="I1639" i="8"/>
  <c r="I1638" i="8"/>
  <c r="I1637" i="8"/>
  <c r="I1636" i="8"/>
  <c r="I1635" i="8"/>
  <c r="I1634" i="8"/>
  <c r="I1633" i="8"/>
  <c r="I1632" i="8"/>
  <c r="I1631" i="8"/>
  <c r="I1630" i="8"/>
  <c r="I1629" i="8"/>
  <c r="I1628" i="8"/>
  <c r="I1627" i="8"/>
  <c r="I1626" i="8"/>
  <c r="I1625" i="8"/>
  <c r="I1624" i="8"/>
  <c r="I1623" i="8"/>
  <c r="I1622" i="8"/>
  <c r="I1621" i="8"/>
  <c r="I1620" i="8"/>
  <c r="I1619" i="8"/>
  <c r="I1618" i="8"/>
  <c r="I1617" i="8"/>
  <c r="I1616" i="8"/>
  <c r="I1615" i="8"/>
  <c r="I1614" i="8"/>
  <c r="I1613" i="8"/>
  <c r="I1612" i="8"/>
  <c r="I1611" i="8"/>
  <c r="I1610" i="8"/>
  <c r="I1609" i="8"/>
  <c r="I1608" i="8"/>
  <c r="I1607" i="8"/>
  <c r="I1606" i="8"/>
  <c r="I1605" i="8"/>
  <c r="I1604" i="8"/>
  <c r="I1603" i="8"/>
  <c r="I1602" i="8"/>
  <c r="I1601" i="8"/>
  <c r="I1600" i="8"/>
  <c r="I1599" i="8"/>
  <c r="I1598" i="8"/>
  <c r="I1597" i="8"/>
  <c r="I1596" i="8"/>
  <c r="I1595" i="8"/>
  <c r="I1594" i="8"/>
  <c r="I1593" i="8"/>
  <c r="I1592" i="8"/>
  <c r="I1591" i="8"/>
  <c r="I1590" i="8"/>
  <c r="I1589" i="8"/>
  <c r="I1588" i="8"/>
  <c r="I1587" i="8"/>
  <c r="I1586" i="8"/>
  <c r="I1585" i="8"/>
  <c r="I1584" i="8"/>
  <c r="I1583" i="8"/>
  <c r="I1582" i="8"/>
  <c r="I1581" i="8"/>
  <c r="I1580" i="8"/>
  <c r="I1579" i="8"/>
  <c r="I1578" i="8"/>
  <c r="I1577" i="8"/>
  <c r="I1576" i="8"/>
  <c r="I1575" i="8"/>
  <c r="I1574" i="8"/>
  <c r="I1573" i="8"/>
  <c r="I1572" i="8"/>
  <c r="I1571" i="8"/>
  <c r="I1570" i="8"/>
  <c r="I1569" i="8"/>
  <c r="I1568" i="8"/>
  <c r="I1567" i="8"/>
  <c r="I1566" i="8"/>
  <c r="I1565" i="8"/>
  <c r="I1564" i="8"/>
  <c r="I1563" i="8"/>
  <c r="I1562" i="8"/>
  <c r="I1561" i="8"/>
  <c r="I1560" i="8"/>
  <c r="I1559" i="8"/>
  <c r="I1558" i="8"/>
  <c r="I1557" i="8"/>
  <c r="I1556" i="8"/>
  <c r="I1555" i="8"/>
  <c r="I1554" i="8"/>
  <c r="I1553" i="8"/>
  <c r="I1552" i="8"/>
  <c r="I1551" i="8"/>
  <c r="I1550" i="8"/>
  <c r="I1549" i="8"/>
  <c r="I1548" i="8"/>
  <c r="I1547" i="8"/>
  <c r="I1546" i="8"/>
  <c r="I1545" i="8"/>
  <c r="I1544" i="8"/>
  <c r="I1543" i="8"/>
  <c r="I1542" i="8"/>
  <c r="I1541" i="8"/>
  <c r="I1540" i="8"/>
  <c r="I1539" i="8"/>
  <c r="I1538" i="8"/>
  <c r="I1537" i="8"/>
  <c r="I1536" i="8"/>
  <c r="I1534" i="8"/>
  <c r="I1402" i="8" s="1"/>
  <c r="I1530" i="8"/>
  <c r="I1529" i="8"/>
  <c r="I1528" i="8"/>
  <c r="I1527" i="8"/>
  <c r="I1526" i="8"/>
  <c r="I1525" i="8"/>
  <c r="I1524" i="8"/>
  <c r="I1523" i="8"/>
  <c r="I1522" i="8"/>
  <c r="I1521" i="8"/>
  <c r="I1520" i="8"/>
  <c r="I1519" i="8"/>
  <c r="I1518" i="8"/>
  <c r="I1517" i="8"/>
  <c r="I1516" i="8"/>
  <c r="I1515" i="8"/>
  <c r="I1514" i="8"/>
  <c r="H1513" i="8"/>
  <c r="I1513" i="8" s="1"/>
  <c r="I1512" i="8"/>
  <c r="I1511" i="8"/>
  <c r="I1510" i="8"/>
  <c r="I1509" i="8"/>
  <c r="I1508" i="8"/>
  <c r="I1507" i="8"/>
  <c r="I1506" i="8"/>
  <c r="I1505" i="8"/>
  <c r="I1504" i="8"/>
  <c r="I1503" i="8"/>
  <c r="I1502" i="8"/>
  <c r="I1501" i="8"/>
  <c r="I1500" i="8"/>
  <c r="I1499" i="8"/>
  <c r="I1498" i="8"/>
  <c r="I1497" i="8"/>
  <c r="I1496" i="8"/>
  <c r="I1495" i="8"/>
  <c r="I1494" i="8"/>
  <c r="I1493" i="8"/>
  <c r="I1492" i="8"/>
  <c r="I1491" i="8"/>
  <c r="I1490" i="8"/>
  <c r="I1489" i="8"/>
  <c r="I1488" i="8"/>
  <c r="I1487" i="8"/>
  <c r="I1486" i="8"/>
  <c r="I1485" i="8"/>
  <c r="I1484" i="8"/>
  <c r="I1483" i="8"/>
  <c r="I1482" i="8"/>
  <c r="I1481" i="8"/>
  <c r="I1480" i="8"/>
  <c r="I1479" i="8"/>
  <c r="I1478" i="8"/>
  <c r="I1477" i="8"/>
  <c r="I1476" i="8"/>
  <c r="I1475" i="8"/>
  <c r="I1474" i="8"/>
  <c r="I1473" i="8"/>
  <c r="I1472" i="8"/>
  <c r="I1471" i="8"/>
  <c r="I1470" i="8"/>
  <c r="I1469" i="8"/>
  <c r="I1468" i="8"/>
  <c r="I1467" i="8"/>
  <c r="I1466" i="8"/>
  <c r="I1465" i="8"/>
  <c r="I1464" i="8"/>
  <c r="I1463" i="8"/>
  <c r="I1462" i="8"/>
  <c r="I1461" i="8"/>
  <c r="I1460" i="8"/>
  <c r="I1459" i="8"/>
  <c r="I1458" i="8"/>
  <c r="I1457" i="8"/>
  <c r="I1456" i="8"/>
  <c r="I1455" i="8"/>
  <c r="I1454" i="8"/>
  <c r="I1453" i="8"/>
  <c r="I1452" i="8"/>
  <c r="I1451" i="8"/>
  <c r="I1450" i="8"/>
  <c r="I1449" i="8"/>
  <c r="I1448" i="8"/>
  <c r="I1447" i="8"/>
  <c r="I1446" i="8"/>
  <c r="I1445" i="8"/>
  <c r="I1444" i="8"/>
  <c r="I1443" i="8"/>
  <c r="I1442" i="8"/>
  <c r="I1441" i="8"/>
  <c r="I1440" i="8"/>
  <c r="I1439" i="8"/>
  <c r="I1438" i="8"/>
  <c r="I1437" i="8"/>
  <c r="I1436" i="8"/>
  <c r="I1435" i="8"/>
  <c r="I1434" i="8"/>
  <c r="I1433" i="8"/>
  <c r="I1432" i="8"/>
  <c r="I1431" i="8"/>
  <c r="I1430" i="8"/>
  <c r="I1429" i="8"/>
  <c r="I1428" i="8"/>
  <c r="I1427" i="8"/>
  <c r="I1426" i="8"/>
  <c r="I1425" i="8"/>
  <c r="I1424" i="8"/>
  <c r="I1423" i="8"/>
  <c r="I1422" i="8"/>
  <c r="I1421" i="8"/>
  <c r="I1420" i="8"/>
  <c r="I1419" i="8"/>
  <c r="I1418" i="8"/>
  <c r="I1417" i="8"/>
  <c r="I1416" i="8"/>
  <c r="I1415" i="8"/>
  <c r="I1414" i="8"/>
  <c r="I1413" i="8"/>
  <c r="I1412" i="8"/>
  <c r="I1411" i="8"/>
  <c r="I1410" i="8"/>
  <c r="I1409" i="8"/>
  <c r="I1408" i="8"/>
  <c r="I1407" i="8"/>
  <c r="I1406" i="8"/>
  <c r="I1405" i="8"/>
  <c r="I1404" i="8"/>
  <c r="I1403" i="8"/>
  <c r="I1401" i="8"/>
  <c r="I1005" i="8" s="1"/>
  <c r="I1397" i="8"/>
  <c r="I1396" i="8"/>
  <c r="I1395" i="8"/>
  <c r="I1394" i="8"/>
  <c r="I1393" i="8"/>
  <c r="I1392" i="8"/>
  <c r="I1391" i="8"/>
  <c r="I1390" i="8"/>
  <c r="I1389" i="8"/>
  <c r="I1388" i="8"/>
  <c r="I1387" i="8"/>
  <c r="I1386" i="8"/>
  <c r="I1385" i="8"/>
  <c r="I1384" i="8"/>
  <c r="I1383" i="8"/>
  <c r="I1382" i="8"/>
  <c r="I1381" i="8"/>
  <c r="I1380" i="8"/>
  <c r="I1379" i="8"/>
  <c r="I1378" i="8"/>
  <c r="I1377" i="8"/>
  <c r="I1376" i="8"/>
  <c r="I1375" i="8"/>
  <c r="I1374" i="8"/>
  <c r="I1373" i="8"/>
  <c r="I1372" i="8"/>
  <c r="I1371" i="8"/>
  <c r="I1370" i="8"/>
  <c r="I1369" i="8"/>
  <c r="I1368" i="8"/>
  <c r="I1367" i="8"/>
  <c r="I1366" i="8"/>
  <c r="I1365" i="8"/>
  <c r="I1364" i="8"/>
  <c r="I1363" i="8"/>
  <c r="I1362" i="8"/>
  <c r="I1361" i="8"/>
  <c r="I1360" i="8"/>
  <c r="I1359" i="8"/>
  <c r="I1358" i="8"/>
  <c r="I1357" i="8"/>
  <c r="I1356" i="8"/>
  <c r="I1355" i="8"/>
  <c r="I1354" i="8"/>
  <c r="I1353" i="8"/>
  <c r="I1352" i="8"/>
  <c r="I1351" i="8"/>
  <c r="I1350" i="8"/>
  <c r="I1349" i="8"/>
  <c r="I1348" i="8"/>
  <c r="I1347" i="8"/>
  <c r="I1346" i="8"/>
  <c r="I1345" i="8"/>
  <c r="I1344" i="8"/>
  <c r="I1343" i="8"/>
  <c r="I1342" i="8"/>
  <c r="I1341" i="8"/>
  <c r="I1340" i="8"/>
  <c r="I1339" i="8"/>
  <c r="I1338" i="8"/>
  <c r="I1337" i="8"/>
  <c r="I1336" i="8"/>
  <c r="I1335" i="8"/>
  <c r="I1334" i="8"/>
  <c r="I1333" i="8"/>
  <c r="I1332" i="8"/>
  <c r="I1331" i="8"/>
  <c r="I1330" i="8"/>
  <c r="I1329" i="8"/>
  <c r="I1328" i="8"/>
  <c r="I1327" i="8"/>
  <c r="I1326" i="8"/>
  <c r="I1325" i="8"/>
  <c r="I1324" i="8"/>
  <c r="I1323" i="8"/>
  <c r="I1322" i="8"/>
  <c r="I1321" i="8"/>
  <c r="I1320" i="8"/>
  <c r="I1319" i="8"/>
  <c r="I1318" i="8"/>
  <c r="I1317" i="8"/>
  <c r="I1316" i="8"/>
  <c r="I1315" i="8"/>
  <c r="I1314" i="8"/>
  <c r="I1313" i="8"/>
  <c r="I1312" i="8"/>
  <c r="I1311" i="8"/>
  <c r="I1310" i="8"/>
  <c r="I1309" i="8"/>
  <c r="I1308" i="8"/>
  <c r="I1307" i="8"/>
  <c r="I1306" i="8"/>
  <c r="I1305" i="8"/>
  <c r="I1304" i="8"/>
  <c r="I1303" i="8"/>
  <c r="I1302" i="8"/>
  <c r="I1301" i="8"/>
  <c r="I1300" i="8"/>
  <c r="I1299" i="8"/>
  <c r="I1298" i="8"/>
  <c r="I1297" i="8"/>
  <c r="I1296" i="8"/>
  <c r="I1295" i="8"/>
  <c r="I1294" i="8"/>
  <c r="I1293" i="8"/>
  <c r="I1292" i="8"/>
  <c r="I1291" i="8"/>
  <c r="I1290" i="8"/>
  <c r="I1289" i="8"/>
  <c r="I1288" i="8"/>
  <c r="I1287" i="8"/>
  <c r="I1286" i="8"/>
  <c r="I1285" i="8"/>
  <c r="I1284" i="8"/>
  <c r="I1283" i="8"/>
  <c r="I1282" i="8"/>
  <c r="I1281" i="8"/>
  <c r="I1280" i="8"/>
  <c r="I1279" i="8"/>
  <c r="I1278" i="8"/>
  <c r="I1277" i="8"/>
  <c r="I1276" i="8"/>
  <c r="I1275" i="8"/>
  <c r="I1274" i="8"/>
  <c r="I1273" i="8"/>
  <c r="I1272" i="8"/>
  <c r="I1271" i="8"/>
  <c r="I1270" i="8"/>
  <c r="I1269" i="8"/>
  <c r="I1268" i="8"/>
  <c r="I1267" i="8"/>
  <c r="I1266" i="8"/>
  <c r="I1265" i="8"/>
  <c r="I1264" i="8"/>
  <c r="I1263" i="8"/>
  <c r="I1262" i="8"/>
  <c r="I1261" i="8"/>
  <c r="I1260" i="8"/>
  <c r="I1259" i="8"/>
  <c r="I1258" i="8"/>
  <c r="I1257" i="8"/>
  <c r="I1256" i="8"/>
  <c r="I1255" i="8"/>
  <c r="I1254" i="8"/>
  <c r="I1253" i="8"/>
  <c r="I1252" i="8"/>
  <c r="I1251" i="8"/>
  <c r="I1250" i="8"/>
  <c r="I1249" i="8"/>
  <c r="I1248" i="8"/>
  <c r="I1247" i="8"/>
  <c r="I1246" i="8"/>
  <c r="I1245" i="8"/>
  <c r="I1244" i="8"/>
  <c r="I1243" i="8"/>
  <c r="I1242" i="8"/>
  <c r="I1241" i="8"/>
  <c r="I1240" i="8"/>
  <c r="I1239" i="8"/>
  <c r="I1238" i="8"/>
  <c r="I1237" i="8"/>
  <c r="I1236" i="8"/>
  <c r="I1235" i="8"/>
  <c r="I1234" i="8"/>
  <c r="I1233" i="8"/>
  <c r="I1232" i="8"/>
  <c r="I1231" i="8"/>
  <c r="I1230" i="8"/>
  <c r="I1229" i="8"/>
  <c r="I1228" i="8"/>
  <c r="I1227" i="8"/>
  <c r="I1226" i="8"/>
  <c r="I1225" i="8"/>
  <c r="I1224" i="8"/>
  <c r="I1223" i="8"/>
  <c r="I1222" i="8"/>
  <c r="I1221" i="8"/>
  <c r="I1220" i="8"/>
  <c r="I1219" i="8"/>
  <c r="I1218" i="8"/>
  <c r="I1217" i="8"/>
  <c r="I1216" i="8"/>
  <c r="I1215" i="8"/>
  <c r="I1214" i="8"/>
  <c r="I1213" i="8"/>
  <c r="I1212" i="8"/>
  <c r="I1211" i="8"/>
  <c r="I1210" i="8"/>
  <c r="I1209" i="8"/>
  <c r="I1208" i="8"/>
  <c r="I1207" i="8"/>
  <c r="I1206" i="8"/>
  <c r="I1205" i="8"/>
  <c r="I1204" i="8"/>
  <c r="I1203" i="8"/>
  <c r="I1202" i="8"/>
  <c r="I1201" i="8"/>
  <c r="I1200" i="8"/>
  <c r="I1199" i="8"/>
  <c r="I1198" i="8"/>
  <c r="I1197" i="8"/>
  <c r="I1196" i="8"/>
  <c r="I1195" i="8"/>
  <c r="I1194" i="8"/>
  <c r="I1193" i="8"/>
  <c r="I1192" i="8"/>
  <c r="I1191" i="8"/>
  <c r="I1190" i="8"/>
  <c r="I1189" i="8"/>
  <c r="I1188" i="8"/>
  <c r="I1187" i="8"/>
  <c r="I1186" i="8"/>
  <c r="I1185" i="8"/>
  <c r="I1184" i="8"/>
  <c r="I1183" i="8"/>
  <c r="I1182" i="8"/>
  <c r="I1181" i="8"/>
  <c r="I1180" i="8"/>
  <c r="I1179" i="8"/>
  <c r="I1178" i="8"/>
  <c r="I1177" i="8"/>
  <c r="I1176" i="8"/>
  <c r="I1175" i="8"/>
  <c r="I1174" i="8"/>
  <c r="I1173" i="8"/>
  <c r="I1172" i="8"/>
  <c r="I1171" i="8"/>
  <c r="I1170" i="8"/>
  <c r="I1169" i="8"/>
  <c r="I1168" i="8"/>
  <c r="I1167" i="8"/>
  <c r="I1166" i="8"/>
  <c r="I1165" i="8"/>
  <c r="I1164" i="8"/>
  <c r="I1163" i="8"/>
  <c r="I1162" i="8"/>
  <c r="I1161" i="8"/>
  <c r="I1160" i="8"/>
  <c r="I1159" i="8"/>
  <c r="I1158" i="8"/>
  <c r="I1157" i="8"/>
  <c r="I1156" i="8"/>
  <c r="I1155" i="8"/>
  <c r="I1154" i="8"/>
  <c r="I1153" i="8"/>
  <c r="I1152" i="8"/>
  <c r="I1151" i="8"/>
  <c r="I1150" i="8"/>
  <c r="I1149" i="8"/>
  <c r="I1148" i="8"/>
  <c r="I1147" i="8"/>
  <c r="I1146" i="8"/>
  <c r="I1145" i="8"/>
  <c r="I1144" i="8"/>
  <c r="I1143" i="8"/>
  <c r="I1142" i="8"/>
  <c r="I1141" i="8"/>
  <c r="I1140" i="8"/>
  <c r="I1139" i="8"/>
  <c r="I1138" i="8"/>
  <c r="I1137" i="8"/>
  <c r="I1136" i="8"/>
  <c r="I1135" i="8"/>
  <c r="I1134" i="8"/>
  <c r="I1133" i="8"/>
  <c r="I1132" i="8"/>
  <c r="I1131" i="8"/>
  <c r="I1130" i="8"/>
  <c r="I1129" i="8"/>
  <c r="I1128" i="8"/>
  <c r="I1127" i="8"/>
  <c r="I1126" i="8"/>
  <c r="I1125" i="8"/>
  <c r="I1124" i="8"/>
  <c r="I1123" i="8"/>
  <c r="I1122" i="8"/>
  <c r="I1121" i="8"/>
  <c r="I1120" i="8"/>
  <c r="I1119" i="8"/>
  <c r="I1118" i="8"/>
  <c r="I1117" i="8"/>
  <c r="I1116" i="8"/>
  <c r="I1115" i="8"/>
  <c r="I1114" i="8"/>
  <c r="I1113" i="8"/>
  <c r="I1112" i="8"/>
  <c r="I1111" i="8"/>
  <c r="I1110" i="8"/>
  <c r="I1109" i="8"/>
  <c r="I1108" i="8"/>
  <c r="I1107" i="8"/>
  <c r="I1106" i="8"/>
  <c r="I1105" i="8"/>
  <c r="I1104" i="8"/>
  <c r="I1103" i="8"/>
  <c r="I1102" i="8"/>
  <c r="I1101" i="8"/>
  <c r="I1100" i="8"/>
  <c r="I1099" i="8"/>
  <c r="I1098" i="8"/>
  <c r="I1097" i="8"/>
  <c r="I1096" i="8"/>
  <c r="I1095" i="8"/>
  <c r="I1094" i="8"/>
  <c r="I1093" i="8"/>
  <c r="I1092" i="8"/>
  <c r="I1091" i="8"/>
  <c r="I1090" i="8"/>
  <c r="I1089" i="8"/>
  <c r="I1088" i="8"/>
  <c r="I1087" i="8"/>
  <c r="I1086" i="8"/>
  <c r="I1085" i="8"/>
  <c r="I1084" i="8"/>
  <c r="I1083" i="8"/>
  <c r="I1082" i="8"/>
  <c r="I1081" i="8"/>
  <c r="I1080" i="8"/>
  <c r="I1079" i="8"/>
  <c r="I1078" i="8"/>
  <c r="I1077" i="8"/>
  <c r="I1076" i="8"/>
  <c r="I1075" i="8"/>
  <c r="I1074" i="8"/>
  <c r="I1073" i="8"/>
  <c r="I1072" i="8"/>
  <c r="I1071" i="8"/>
  <c r="I1070" i="8"/>
  <c r="I1069" i="8"/>
  <c r="I1068" i="8"/>
  <c r="I1067" i="8"/>
  <c r="I1066" i="8"/>
  <c r="I1065" i="8"/>
  <c r="I1064" i="8"/>
  <c r="I1063" i="8"/>
  <c r="I1062" i="8"/>
  <c r="I1061" i="8"/>
  <c r="I1060" i="8"/>
  <c r="I1059" i="8"/>
  <c r="I1058" i="8"/>
  <c r="I1057" i="8"/>
  <c r="I1056" i="8"/>
  <c r="I1055" i="8"/>
  <c r="I1054" i="8"/>
  <c r="I1053" i="8"/>
  <c r="I1052" i="8"/>
  <c r="I1051" i="8"/>
  <c r="I1050" i="8"/>
  <c r="I1049" i="8"/>
  <c r="I1048" i="8"/>
  <c r="I1047" i="8"/>
  <c r="I1046" i="8"/>
  <c r="I1045" i="8"/>
  <c r="I1044" i="8"/>
  <c r="I1043" i="8"/>
  <c r="I1042" i="8"/>
  <c r="I1041" i="8"/>
  <c r="I1040" i="8"/>
  <c r="I1039" i="8"/>
  <c r="I1038" i="8"/>
  <c r="I1037" i="8"/>
  <c r="I1036" i="8"/>
  <c r="I1035" i="8"/>
  <c r="I1034" i="8"/>
  <c r="I1033" i="8"/>
  <c r="I1032" i="8"/>
  <c r="I1031" i="8"/>
  <c r="I1030" i="8"/>
  <c r="I1029" i="8"/>
  <c r="I1028" i="8"/>
  <c r="I1027" i="8"/>
  <c r="I1026" i="8"/>
  <c r="I1025" i="8"/>
  <c r="I1024" i="8"/>
  <c r="I1023" i="8"/>
  <c r="I1022" i="8"/>
  <c r="I1021" i="8"/>
  <c r="I1020" i="8"/>
  <c r="I1019" i="8"/>
  <c r="I1018" i="8"/>
  <c r="I1017" i="8"/>
  <c r="I1016" i="8"/>
  <c r="I1015" i="8"/>
  <c r="I1014" i="8"/>
  <c r="I1013" i="8"/>
  <c r="I1012" i="8"/>
  <c r="I1011" i="8"/>
  <c r="I1010" i="8"/>
  <c r="I1009" i="8"/>
  <c r="I1008" i="8"/>
  <c r="I1007" i="8"/>
  <c r="I1006" i="8"/>
  <c r="I1000" i="8"/>
  <c r="I999" i="8"/>
  <c r="I998" i="8"/>
  <c r="I997" i="8"/>
  <c r="I996" i="8"/>
  <c r="I995" i="8"/>
  <c r="I994" i="8"/>
  <c r="I993" i="8"/>
  <c r="I992" i="8"/>
  <c r="I991" i="8"/>
  <c r="I990" i="8"/>
  <c r="I989" i="8"/>
  <c r="I988" i="8"/>
  <c r="I987" i="8"/>
  <c r="I986" i="8"/>
  <c r="I985" i="8"/>
  <c r="I984" i="8"/>
  <c r="I983" i="8"/>
  <c r="I982" i="8"/>
  <c r="I981" i="8"/>
  <c r="I980" i="8"/>
  <c r="I979" i="8"/>
  <c r="I978" i="8"/>
  <c r="I977" i="8"/>
  <c r="I976" i="8"/>
  <c r="I975" i="8"/>
  <c r="I974" i="8"/>
  <c r="I973" i="8"/>
  <c r="I972" i="8"/>
  <c r="I971" i="8"/>
  <c r="I970" i="8"/>
  <c r="I969" i="8"/>
  <c r="I968" i="8"/>
  <c r="I967" i="8"/>
  <c r="I966" i="8"/>
  <c r="I965" i="8"/>
  <c r="I964" i="8"/>
  <c r="I963" i="8"/>
  <c r="I962" i="8"/>
  <c r="I961" i="8"/>
  <c r="I960" i="8"/>
  <c r="I959" i="8"/>
  <c r="I958" i="8"/>
  <c r="I957" i="8"/>
  <c r="I956" i="8"/>
  <c r="I955" i="8"/>
  <c r="I954" i="8"/>
  <c r="I953" i="8"/>
  <c r="I952" i="8"/>
  <c r="I951" i="8"/>
  <c r="I950" i="8"/>
  <c r="I949" i="8"/>
  <c r="I948" i="8"/>
  <c r="I947" i="8"/>
  <c r="I946" i="8"/>
  <c r="I945" i="8"/>
  <c r="I944" i="8"/>
  <c r="I943" i="8"/>
  <c r="I942" i="8"/>
  <c r="I941" i="8"/>
  <c r="I940" i="8"/>
  <c r="I939" i="8"/>
  <c r="I938" i="8"/>
  <c r="I937" i="8"/>
  <c r="I936" i="8"/>
  <c r="I935" i="8"/>
  <c r="I934" i="8"/>
  <c r="I933" i="8"/>
  <c r="I932" i="8"/>
  <c r="I931" i="8"/>
  <c r="I930" i="8"/>
  <c r="I929" i="8"/>
  <c r="I928" i="8"/>
  <c r="I927" i="8"/>
  <c r="I926" i="8"/>
  <c r="I925" i="8"/>
  <c r="I924" i="8"/>
  <c r="I923" i="8"/>
  <c r="I922" i="8"/>
  <c r="I921" i="8"/>
  <c r="I920" i="8"/>
  <c r="I919" i="8"/>
  <c r="I918" i="8"/>
  <c r="I917" i="8"/>
  <c r="I916" i="8"/>
  <c r="I915" i="8"/>
  <c r="I914" i="8"/>
  <c r="I913" i="8"/>
  <c r="I912" i="8"/>
  <c r="I911" i="8"/>
  <c r="I910" i="8"/>
  <c r="I909" i="8"/>
  <c r="I908" i="8"/>
  <c r="I907" i="8"/>
  <c r="I906" i="8"/>
  <c r="I905" i="8"/>
  <c r="I904" i="8"/>
  <c r="I903" i="8"/>
  <c r="I902" i="8"/>
  <c r="I901" i="8"/>
  <c r="I900" i="8"/>
  <c r="I899" i="8"/>
  <c r="I898" i="8"/>
  <c r="I897" i="8"/>
  <c r="I896" i="8"/>
  <c r="I895" i="8"/>
  <c r="I894" i="8"/>
  <c r="I893" i="8"/>
  <c r="I892" i="8"/>
  <c r="I891" i="8"/>
  <c r="I890" i="8"/>
  <c r="I889" i="8"/>
  <c r="I888" i="8"/>
  <c r="I887" i="8"/>
  <c r="I886" i="8"/>
  <c r="I885" i="8"/>
  <c r="I884" i="8"/>
  <c r="I883" i="8"/>
  <c r="I882" i="8"/>
  <c r="I881" i="8"/>
  <c r="I880" i="8"/>
  <c r="I879" i="8"/>
  <c r="I878" i="8"/>
  <c r="I877" i="8"/>
  <c r="I876" i="8"/>
  <c r="I875" i="8"/>
  <c r="I874" i="8"/>
  <c r="I873" i="8"/>
  <c r="I872" i="8"/>
  <c r="I871" i="8"/>
  <c r="I870" i="8"/>
  <c r="I869" i="8"/>
  <c r="I868" i="8"/>
  <c r="I867" i="8"/>
  <c r="I866" i="8"/>
  <c r="I865" i="8"/>
  <c r="I864" i="8"/>
  <c r="I863" i="8"/>
  <c r="I862" i="8"/>
  <c r="I861" i="8"/>
  <c r="I860" i="8"/>
  <c r="I859" i="8"/>
  <c r="I858" i="8"/>
  <c r="I857" i="8"/>
  <c r="I856" i="8"/>
  <c r="I855" i="8"/>
  <c r="I853" i="8"/>
  <c r="I761" i="8" s="1"/>
  <c r="I850" i="8"/>
  <c r="I849" i="8"/>
  <c r="I848" i="8"/>
  <c r="I847" i="8"/>
  <c r="I846" i="8"/>
  <c r="I845" i="8"/>
  <c r="I844" i="8"/>
  <c r="I843" i="8"/>
  <c r="I842" i="8"/>
  <c r="I841" i="8"/>
  <c r="I840" i="8"/>
  <c r="I839" i="8"/>
  <c r="I838" i="8"/>
  <c r="I837" i="8"/>
  <c r="I836" i="8"/>
  <c r="I835" i="8"/>
  <c r="I834" i="8"/>
  <c r="I833" i="8"/>
  <c r="I832" i="8"/>
  <c r="I831" i="8"/>
  <c r="I830" i="8"/>
  <c r="I829" i="8"/>
  <c r="I828" i="8"/>
  <c r="I827" i="8"/>
  <c r="I826" i="8"/>
  <c r="I825" i="8"/>
  <c r="I824" i="8"/>
  <c r="I823" i="8"/>
  <c r="I822" i="8"/>
  <c r="I821" i="8"/>
  <c r="I820" i="8"/>
  <c r="I819" i="8"/>
  <c r="I818" i="8"/>
  <c r="I817" i="8"/>
  <c r="I816" i="8"/>
  <c r="I815" i="8"/>
  <c r="I814" i="8"/>
  <c r="I813" i="8"/>
  <c r="I812" i="8"/>
  <c r="I811" i="8"/>
  <c r="I810" i="8"/>
  <c r="I809" i="8"/>
  <c r="I808" i="8"/>
  <c r="I807" i="8"/>
  <c r="I806" i="8"/>
  <c r="I805" i="8"/>
  <c r="I804" i="8"/>
  <c r="I803" i="8"/>
  <c r="I802" i="8"/>
  <c r="I801" i="8"/>
  <c r="I800" i="8"/>
  <c r="I799" i="8"/>
  <c r="I798" i="8"/>
  <c r="I797" i="8"/>
  <c r="I796" i="8"/>
  <c r="I795" i="8"/>
  <c r="I794" i="8"/>
  <c r="I793" i="8"/>
  <c r="I792" i="8"/>
  <c r="I791" i="8"/>
  <c r="I790" i="8"/>
  <c r="I789" i="8"/>
  <c r="I788" i="8"/>
  <c r="I787" i="8"/>
  <c r="I786" i="8"/>
  <c r="I785" i="8"/>
  <c r="I784" i="8"/>
  <c r="I783" i="8"/>
  <c r="I782" i="8"/>
  <c r="I781" i="8"/>
  <c r="I780" i="8"/>
  <c r="I779" i="8"/>
  <c r="I778" i="8"/>
  <c r="I777" i="8"/>
  <c r="I776" i="8"/>
  <c r="I775" i="8"/>
  <c r="I774" i="8"/>
  <c r="I773" i="8"/>
  <c r="I772" i="8"/>
  <c r="I771" i="8"/>
  <c r="I770" i="8"/>
  <c r="I769" i="8"/>
  <c r="I768" i="8"/>
  <c r="I767" i="8"/>
  <c r="I766" i="8"/>
  <c r="I765" i="8"/>
  <c r="I764" i="8"/>
  <c r="I763" i="8"/>
  <c r="I762" i="8"/>
  <c r="I756" i="8"/>
  <c r="I755" i="8"/>
  <c r="I754" i="8"/>
  <c r="I753" i="8"/>
  <c r="I752" i="8"/>
  <c r="I751" i="8"/>
  <c r="I750" i="8"/>
  <c r="I749" i="8"/>
  <c r="I748" i="8"/>
  <c r="I747" i="8"/>
  <c r="I746" i="8"/>
  <c r="I745" i="8"/>
  <c r="I744" i="8"/>
  <c r="I743" i="8"/>
  <c r="I742" i="8"/>
  <c r="I741" i="8"/>
  <c r="I740" i="8"/>
  <c r="I739" i="8"/>
  <c r="I738" i="8"/>
  <c r="I737" i="8"/>
  <c r="I736" i="8"/>
  <c r="I735" i="8"/>
  <c r="I734" i="8"/>
  <c r="I733" i="8"/>
  <c r="I732" i="8"/>
  <c r="I731" i="8"/>
  <c r="I730" i="8"/>
  <c r="I729" i="8"/>
  <c r="I728" i="8"/>
  <c r="I727" i="8"/>
  <c r="I726" i="8"/>
  <c r="I725" i="8"/>
  <c r="I724" i="8"/>
  <c r="I723" i="8"/>
  <c r="I722" i="8"/>
  <c r="I721" i="8"/>
  <c r="I720" i="8"/>
  <c r="I719" i="8"/>
  <c r="I718" i="8"/>
  <c r="I717" i="8"/>
  <c r="I716" i="8"/>
  <c r="I715" i="8"/>
  <c r="I714" i="8"/>
  <c r="I713" i="8"/>
  <c r="I712" i="8"/>
  <c r="I711" i="8"/>
  <c r="I710" i="8"/>
  <c r="I709" i="8"/>
  <c r="I708" i="8"/>
  <c r="I707" i="8"/>
  <c r="I706" i="8"/>
  <c r="I705" i="8"/>
  <c r="I704" i="8"/>
  <c r="I703" i="8"/>
  <c r="I702" i="8"/>
  <c r="I701" i="8"/>
  <c r="I700" i="8"/>
  <c r="I699" i="8"/>
  <c r="I698" i="8"/>
  <c r="H697" i="8"/>
  <c r="I697" i="8" s="1"/>
  <c r="I696" i="8"/>
  <c r="I695" i="8"/>
  <c r="I694" i="8"/>
  <c r="I693" i="8"/>
  <c r="I692" i="8"/>
  <c r="I691" i="8"/>
  <c r="I690" i="8"/>
  <c r="I689" i="8"/>
  <c r="I688" i="8"/>
  <c r="I687" i="8"/>
  <c r="I686" i="8"/>
  <c r="I685" i="8"/>
  <c r="I684" i="8"/>
  <c r="H683" i="8"/>
  <c r="I683" i="8" s="1"/>
  <c r="H682" i="8"/>
  <c r="I682" i="8" s="1"/>
  <c r="I681" i="8"/>
  <c r="I680" i="8"/>
  <c r="I679" i="8"/>
  <c r="I678" i="8"/>
  <c r="I677" i="8"/>
  <c r="I676" i="8"/>
  <c r="I675" i="8"/>
  <c r="I674" i="8"/>
  <c r="I673" i="8"/>
  <c r="I672" i="8"/>
  <c r="I671" i="8"/>
  <c r="I670" i="8"/>
  <c r="I669" i="8"/>
  <c r="I668" i="8"/>
  <c r="I667" i="8"/>
  <c r="I666" i="8"/>
  <c r="I665" i="8"/>
  <c r="I664" i="8"/>
  <c r="I663" i="8"/>
  <c r="I662" i="8"/>
  <c r="I661" i="8"/>
  <c r="I660" i="8"/>
  <c r="I659" i="8"/>
  <c r="I658" i="8"/>
  <c r="I657" i="8"/>
  <c r="I656" i="8"/>
  <c r="I655" i="8"/>
  <c r="I654" i="8"/>
  <c r="I653" i="8"/>
  <c r="I652" i="8"/>
  <c r="I651" i="8"/>
  <c r="I650" i="8"/>
  <c r="I649" i="8"/>
  <c r="I648" i="8"/>
  <c r="I647" i="8"/>
  <c r="I646" i="8"/>
  <c r="I645" i="8"/>
  <c r="I644" i="8"/>
  <c r="I643" i="8"/>
  <c r="I642" i="8"/>
  <c r="I641" i="8"/>
  <c r="I640" i="8"/>
  <c r="I639" i="8"/>
  <c r="I638" i="8"/>
  <c r="I637" i="8"/>
  <c r="I636" i="8"/>
  <c r="I635" i="8"/>
  <c r="I634" i="8"/>
  <c r="I633" i="8"/>
  <c r="I632" i="8"/>
  <c r="I631" i="8"/>
  <c r="I630" i="8"/>
  <c r="I629" i="8"/>
  <c r="I628" i="8"/>
  <c r="I627" i="8"/>
  <c r="I626" i="8"/>
  <c r="I625" i="8"/>
  <c r="I624" i="8"/>
  <c r="I623" i="8"/>
  <c r="I622" i="8"/>
  <c r="I621" i="8"/>
  <c r="I620" i="8"/>
  <c r="I619" i="8"/>
  <c r="I618" i="8"/>
  <c r="I617" i="8"/>
  <c r="I616" i="8"/>
  <c r="I615" i="8"/>
  <c r="I614" i="8"/>
  <c r="I613" i="8"/>
  <c r="I612" i="8"/>
  <c r="I611" i="8"/>
  <c r="I610" i="8"/>
  <c r="I609" i="8"/>
  <c r="I608" i="8"/>
  <c r="I607" i="8"/>
  <c r="I606" i="8"/>
  <c r="I605" i="8"/>
  <c r="I604" i="8"/>
  <c r="I603" i="8"/>
  <c r="I602" i="8"/>
  <c r="I601" i="8"/>
  <c r="I600" i="8"/>
  <c r="I599" i="8"/>
  <c r="I598" i="8"/>
  <c r="I597" i="8"/>
  <c r="I596" i="8"/>
  <c r="I595" i="8"/>
  <c r="I594" i="8"/>
  <c r="I593" i="8"/>
  <c r="I592" i="8"/>
  <c r="I591" i="8"/>
  <c r="I589" i="8"/>
  <c r="I522" i="8" s="1"/>
  <c r="I586" i="8"/>
  <c r="I585" i="8"/>
  <c r="I584" i="8"/>
  <c r="I583" i="8"/>
  <c r="I582" i="8"/>
  <c r="I581" i="8"/>
  <c r="I580" i="8"/>
  <c r="I579" i="8"/>
  <c r="I578" i="8"/>
  <c r="I577" i="8"/>
  <c r="I576" i="8"/>
  <c r="I575" i="8"/>
  <c r="I574" i="8"/>
  <c r="I573" i="8"/>
  <c r="I572" i="8"/>
  <c r="I571" i="8"/>
  <c r="I570" i="8"/>
  <c r="I569" i="8"/>
  <c r="I568" i="8"/>
  <c r="I567" i="8"/>
  <c r="I566" i="8"/>
  <c r="I565" i="8"/>
  <c r="I564" i="8"/>
  <c r="I563" i="8"/>
  <c r="I562" i="8"/>
  <c r="I561" i="8"/>
  <c r="I560" i="8"/>
  <c r="I559" i="8"/>
  <c r="I558" i="8"/>
  <c r="I557" i="8"/>
  <c r="I556" i="8"/>
  <c r="I555" i="8"/>
  <c r="I554" i="8"/>
  <c r="I553" i="8"/>
  <c r="I552" i="8"/>
  <c r="I551" i="8"/>
  <c r="I550" i="8"/>
  <c r="I549" i="8"/>
  <c r="I548" i="8"/>
  <c r="I547" i="8"/>
  <c r="I546" i="8"/>
  <c r="I545" i="8"/>
  <c r="I544" i="8"/>
  <c r="I543" i="8"/>
  <c r="I542" i="8"/>
  <c r="I541" i="8"/>
  <c r="I540" i="8"/>
  <c r="I539" i="8"/>
  <c r="I538" i="8"/>
  <c r="I537" i="8"/>
  <c r="I536" i="8"/>
  <c r="I535" i="8"/>
  <c r="I534" i="8"/>
  <c r="I533" i="8"/>
  <c r="I532" i="8"/>
  <c r="I531" i="8"/>
  <c r="I530" i="8"/>
  <c r="I529" i="8"/>
  <c r="I528" i="8"/>
  <c r="I527" i="8"/>
  <c r="I526" i="8"/>
  <c r="I525" i="8"/>
  <c r="I524" i="8"/>
  <c r="I523" i="8"/>
  <c r="I521" i="8"/>
  <c r="I176" i="8" s="1"/>
  <c r="I518" i="8"/>
  <c r="I517" i="8"/>
  <c r="I516" i="8"/>
  <c r="I515" i="8"/>
  <c r="I514" i="8"/>
  <c r="I513" i="8"/>
  <c r="I512" i="8"/>
  <c r="I511" i="8"/>
  <c r="I510" i="8"/>
  <c r="I509" i="8"/>
  <c r="I508" i="8"/>
  <c r="I507" i="8"/>
  <c r="I506" i="8"/>
  <c r="I505" i="8"/>
  <c r="I504" i="8"/>
  <c r="I503" i="8"/>
  <c r="I502" i="8"/>
  <c r="I501" i="8"/>
  <c r="I500" i="8"/>
  <c r="I499" i="8"/>
  <c r="I498" i="8"/>
  <c r="I497" i="8"/>
  <c r="I496" i="8"/>
  <c r="I495" i="8"/>
  <c r="I494" i="8"/>
  <c r="I493" i="8"/>
  <c r="I492" i="8"/>
  <c r="I491" i="8"/>
  <c r="I490" i="8"/>
  <c r="I489" i="8"/>
  <c r="I488" i="8"/>
  <c r="I487" i="8"/>
  <c r="I486" i="8"/>
  <c r="I485" i="8"/>
  <c r="I484" i="8"/>
  <c r="I483" i="8"/>
  <c r="I482" i="8"/>
  <c r="I481" i="8"/>
  <c r="I480" i="8"/>
  <c r="I479" i="8"/>
  <c r="I478" i="8"/>
  <c r="I477" i="8"/>
  <c r="I476" i="8"/>
  <c r="I475" i="8"/>
  <c r="I474" i="8"/>
  <c r="I473" i="8"/>
  <c r="I472" i="8"/>
  <c r="I471" i="8"/>
  <c r="I470" i="8"/>
  <c r="I469" i="8"/>
  <c r="I468" i="8"/>
  <c r="I467" i="8"/>
  <c r="I466" i="8"/>
  <c r="I465" i="8"/>
  <c r="I464" i="8"/>
  <c r="I463" i="8"/>
  <c r="I462" i="8"/>
  <c r="I461" i="8"/>
  <c r="I460" i="8"/>
  <c r="I459" i="8"/>
  <c r="I458" i="8"/>
  <c r="I457" i="8"/>
  <c r="I456" i="8"/>
  <c r="I455" i="8"/>
  <c r="I454" i="8"/>
  <c r="I453" i="8"/>
  <c r="I452" i="8"/>
  <c r="I451" i="8"/>
  <c r="I450" i="8"/>
  <c r="I449" i="8"/>
  <c r="I448" i="8"/>
  <c r="I447" i="8"/>
  <c r="I446" i="8"/>
  <c r="I445" i="8"/>
  <c r="I444" i="8"/>
  <c r="I443" i="8"/>
  <c r="I442" i="8"/>
  <c r="I441" i="8"/>
  <c r="I440" i="8"/>
  <c r="I439" i="8"/>
  <c r="I438" i="8"/>
  <c r="I437" i="8"/>
  <c r="I436" i="8"/>
  <c r="I435" i="8"/>
  <c r="I434" i="8"/>
  <c r="I433" i="8"/>
  <c r="I432" i="8"/>
  <c r="I431" i="8"/>
  <c r="I430" i="8"/>
  <c r="I429" i="8"/>
  <c r="I428" i="8"/>
  <c r="I427" i="8"/>
  <c r="I426" i="8"/>
  <c r="I425" i="8"/>
  <c r="I424" i="8"/>
  <c r="I423" i="8"/>
  <c r="I422" i="8"/>
  <c r="I421" i="8"/>
  <c r="I420" i="8"/>
  <c r="I419" i="8"/>
  <c r="I418" i="8"/>
  <c r="I417" i="8"/>
  <c r="I416" i="8"/>
  <c r="I415" i="8"/>
  <c r="I414" i="8"/>
  <c r="I413" i="8"/>
  <c r="I412" i="8"/>
  <c r="I411" i="8"/>
  <c r="I410" i="8"/>
  <c r="I409" i="8"/>
  <c r="I408" i="8"/>
  <c r="I407" i="8"/>
  <c r="I406" i="8"/>
  <c r="I405" i="8"/>
  <c r="I404" i="8"/>
  <c r="I403" i="8"/>
  <c r="I402" i="8"/>
  <c r="I401" i="8"/>
  <c r="I400" i="8"/>
  <c r="I399" i="8"/>
  <c r="I398" i="8"/>
  <c r="I397" i="8"/>
  <c r="I396" i="8"/>
  <c r="I395" i="8"/>
  <c r="I394" i="8"/>
  <c r="I393" i="8"/>
  <c r="I392" i="8"/>
  <c r="I391" i="8"/>
  <c r="I390" i="8"/>
  <c r="I389" i="8"/>
  <c r="I388" i="8"/>
  <c r="I387" i="8"/>
  <c r="I386" i="8"/>
  <c r="I385" i="8"/>
  <c r="I384" i="8"/>
  <c r="I383" i="8"/>
  <c r="I382" i="8"/>
  <c r="I381" i="8"/>
  <c r="I380" i="8"/>
  <c r="I379" i="8"/>
  <c r="I378" i="8"/>
  <c r="I377" i="8"/>
  <c r="I376" i="8"/>
  <c r="I375" i="8"/>
  <c r="I374" i="8"/>
  <c r="I373" i="8"/>
  <c r="I372" i="8"/>
  <c r="I371" i="8"/>
  <c r="I370" i="8"/>
  <c r="I369" i="8"/>
  <c r="I368" i="8"/>
  <c r="I367" i="8"/>
  <c r="I366" i="8"/>
  <c r="I365" i="8"/>
  <c r="I364" i="8"/>
  <c r="I363" i="8"/>
  <c r="I362" i="8"/>
  <c r="I361" i="8"/>
  <c r="I360" i="8"/>
  <c r="I359" i="8"/>
  <c r="I358" i="8"/>
  <c r="I357" i="8"/>
  <c r="I356" i="8"/>
  <c r="I355" i="8"/>
  <c r="I354" i="8"/>
  <c r="I353" i="8"/>
  <c r="I352" i="8"/>
  <c r="I351" i="8"/>
  <c r="I350" i="8"/>
  <c r="I349" i="8"/>
  <c r="I348" i="8"/>
  <c r="I347" i="8"/>
  <c r="I346" i="8"/>
  <c r="I345" i="8"/>
  <c r="I344" i="8"/>
  <c r="I343" i="8"/>
  <c r="I342" i="8"/>
  <c r="I341" i="8"/>
  <c r="I340" i="8"/>
  <c r="I339" i="8"/>
  <c r="I338" i="8"/>
  <c r="I337" i="8"/>
  <c r="I336" i="8"/>
  <c r="I335" i="8"/>
  <c r="I334" i="8"/>
  <c r="I333" i="8"/>
  <c r="I332" i="8"/>
  <c r="I331" i="8"/>
  <c r="I330" i="8"/>
  <c r="I329" i="8"/>
  <c r="I328" i="8"/>
  <c r="I327" i="8"/>
  <c r="I326" i="8"/>
  <c r="I325" i="8"/>
  <c r="I324" i="8"/>
  <c r="I323" i="8"/>
  <c r="I322" i="8"/>
  <c r="I321" i="8"/>
  <c r="I320" i="8"/>
  <c r="I319" i="8"/>
  <c r="I318" i="8"/>
  <c r="I317" i="8"/>
  <c r="I316" i="8"/>
  <c r="I315" i="8"/>
  <c r="I314" i="8"/>
  <c r="I313" i="8"/>
  <c r="I312" i="8"/>
  <c r="I311" i="8"/>
  <c r="I310" i="8"/>
  <c r="I309" i="8"/>
  <c r="I308" i="8"/>
  <c r="I307" i="8"/>
  <c r="I306" i="8"/>
  <c r="I305" i="8"/>
  <c r="I304" i="8"/>
  <c r="I303" i="8"/>
  <c r="I302" i="8"/>
  <c r="I301" i="8"/>
  <c r="I300" i="8"/>
  <c r="I299" i="8"/>
  <c r="I298" i="8"/>
  <c r="I297" i="8"/>
  <c r="I296" i="8"/>
  <c r="I295" i="8"/>
  <c r="I294" i="8"/>
  <c r="I293" i="8"/>
  <c r="I292" i="8"/>
  <c r="I291" i="8"/>
  <c r="I290" i="8"/>
  <c r="I289" i="8"/>
  <c r="I288" i="8"/>
  <c r="I287" i="8"/>
  <c r="I286" i="8"/>
  <c r="I285" i="8"/>
  <c r="I284" i="8"/>
  <c r="I283" i="8"/>
  <c r="I282" i="8"/>
  <c r="I281" i="8"/>
  <c r="I280" i="8"/>
  <c r="I279" i="8"/>
  <c r="I278" i="8"/>
  <c r="I277" i="8"/>
  <c r="I276" i="8"/>
  <c r="I275" i="8"/>
  <c r="I274" i="8"/>
  <c r="I273" i="8"/>
  <c r="I272" i="8"/>
  <c r="I271" i="8"/>
  <c r="I270" i="8"/>
  <c r="I269" i="8"/>
  <c r="I268" i="8"/>
  <c r="I267" i="8"/>
  <c r="I266" i="8"/>
  <c r="I265" i="8"/>
  <c r="I264" i="8"/>
  <c r="I263" i="8"/>
  <c r="I262" i="8"/>
  <c r="I261" i="8"/>
  <c r="I260" i="8"/>
  <c r="I259" i="8"/>
  <c r="I258" i="8"/>
  <c r="I257" i="8"/>
  <c r="I256" i="8"/>
  <c r="I255" i="8"/>
  <c r="I254" i="8"/>
  <c r="I253" i="8"/>
  <c r="I252" i="8"/>
  <c r="I251" i="8"/>
  <c r="I250" i="8"/>
  <c r="I249" i="8"/>
  <c r="I248" i="8"/>
  <c r="I247" i="8"/>
  <c r="I246" i="8"/>
  <c r="I245" i="8"/>
  <c r="I244" i="8"/>
  <c r="I243" i="8"/>
  <c r="I242" i="8"/>
  <c r="I241" i="8"/>
  <c r="I240" i="8"/>
  <c r="I239" i="8"/>
  <c r="I238" i="8"/>
  <c r="I237" i="8"/>
  <c r="I236" i="8"/>
  <c r="I235" i="8"/>
  <c r="I234" i="8"/>
  <c r="I233" i="8"/>
  <c r="I232" i="8"/>
  <c r="I231" i="8"/>
  <c r="I230" i="8"/>
  <c r="I229" i="8"/>
  <c r="I228" i="8"/>
  <c r="I227" i="8"/>
  <c r="I226" i="8"/>
  <c r="I225" i="8"/>
  <c r="I224" i="8"/>
  <c r="I223" i="8"/>
  <c r="I222" i="8"/>
  <c r="I221" i="8"/>
  <c r="I220" i="8"/>
  <c r="I219" i="8"/>
  <c r="I218" i="8"/>
  <c r="I217" i="8"/>
  <c r="I216" i="8"/>
  <c r="I215" i="8"/>
  <c r="I214" i="8"/>
  <c r="I213" i="8"/>
  <c r="I212" i="8"/>
  <c r="I211" i="8"/>
  <c r="I210" i="8"/>
  <c r="I209" i="8"/>
  <c r="I208" i="8"/>
  <c r="I207" i="8"/>
  <c r="I206" i="8"/>
  <c r="I205" i="8"/>
  <c r="I204" i="8"/>
  <c r="I203" i="8"/>
  <c r="I202" i="8"/>
  <c r="I201" i="8"/>
  <c r="I200" i="8"/>
  <c r="I199" i="8"/>
  <c r="I198" i="8"/>
  <c r="I197" i="8"/>
  <c r="I196" i="8"/>
  <c r="I195" i="8"/>
  <c r="I194" i="8"/>
  <c r="I193" i="8"/>
  <c r="I192" i="8"/>
  <c r="I191" i="8"/>
  <c r="I190" i="8"/>
  <c r="I189" i="8"/>
  <c r="I188" i="8"/>
  <c r="I187" i="8"/>
  <c r="I186" i="8"/>
  <c r="I185" i="8"/>
  <c r="I184" i="8"/>
  <c r="I183" i="8"/>
  <c r="I182" i="8"/>
  <c r="I181" i="8"/>
  <c r="I180" i="8"/>
  <c r="I179" i="8"/>
  <c r="I178" i="8"/>
  <c r="I177" i="8"/>
  <c r="I171" i="8"/>
  <c r="I170" i="8"/>
  <c r="I169" i="8"/>
  <c r="I168" i="8"/>
  <c r="I167" i="8"/>
  <c r="I166" i="8"/>
  <c r="I165" i="8"/>
  <c r="I164" i="8"/>
  <c r="I163" i="8"/>
  <c r="I162" i="8"/>
  <c r="I161" i="8"/>
  <c r="I160" i="8"/>
  <c r="I159" i="8"/>
  <c r="I158" i="8"/>
  <c r="I157" i="8"/>
  <c r="I156" i="8"/>
  <c r="I155" i="8"/>
  <c r="I154" i="8"/>
  <c r="I153" i="8"/>
  <c r="I152" i="8"/>
  <c r="I151" i="8"/>
  <c r="I150" i="8"/>
  <c r="I149" i="8"/>
  <c r="I148" i="8"/>
  <c r="I147" i="8"/>
  <c r="I146" i="8"/>
  <c r="I145" i="8"/>
  <c r="I144" i="8"/>
  <c r="I143" i="8"/>
  <c r="I142" i="8"/>
  <c r="I141" i="8"/>
  <c r="I140" i="8"/>
  <c r="I139" i="8"/>
  <c r="I138" i="8"/>
  <c r="I137" i="8"/>
  <c r="I136" i="8"/>
  <c r="I135" i="8"/>
  <c r="I134" i="8"/>
  <c r="I133" i="8"/>
  <c r="I132" i="8"/>
  <c r="I131" i="8"/>
  <c r="I130" i="8"/>
  <c r="I129" i="8"/>
  <c r="I128" i="8"/>
  <c r="I127" i="8"/>
  <c r="I126" i="8"/>
  <c r="I125" i="8"/>
  <c r="I124" i="8"/>
  <c r="I123" i="8"/>
  <c r="I122" i="8"/>
  <c r="I121" i="8"/>
  <c r="I120" i="8"/>
  <c r="I119" i="8"/>
  <c r="I118" i="8"/>
  <c r="I117" i="8"/>
  <c r="I116" i="8"/>
  <c r="I115" i="8"/>
  <c r="I114" i="8"/>
  <c r="I113" i="8"/>
  <c r="I112" i="8"/>
  <c r="I111" i="8"/>
  <c r="I110" i="8"/>
  <c r="I109" i="8"/>
  <c r="I108" i="8"/>
  <c r="I107" i="8"/>
  <c r="I106" i="8"/>
  <c r="I105" i="8"/>
  <c r="I104" i="8"/>
  <c r="I103" i="8"/>
  <c r="I102" i="8"/>
  <c r="I101" i="8"/>
  <c r="I100" i="8"/>
  <c r="I99" i="8"/>
  <c r="I98" i="8"/>
  <c r="I97" i="8"/>
  <c r="I96" i="8"/>
  <c r="I95" i="8"/>
  <c r="I94" i="8"/>
  <c r="I93" i="8"/>
  <c r="I92" i="8"/>
  <c r="I91" i="8"/>
  <c r="I90" i="8"/>
  <c r="I89" i="8"/>
  <c r="I88" i="8"/>
  <c r="I87" i="8"/>
  <c r="I82" i="8"/>
  <c r="I81" i="8"/>
  <c r="I80" i="8"/>
  <c r="I79" i="8"/>
  <c r="I78" i="8"/>
  <c r="I77" i="8"/>
  <c r="I76" i="8"/>
  <c r="I75" i="8"/>
  <c r="I74" i="8"/>
  <c r="I73" i="8"/>
  <c r="I72" i="8"/>
  <c r="I71" i="8"/>
  <c r="I70" i="8"/>
  <c r="I69" i="8"/>
  <c r="I68" i="8"/>
  <c r="I67" i="8"/>
  <c r="I66" i="8"/>
  <c r="I65" i="8"/>
  <c r="I64" i="8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83" i="8" s="1"/>
  <c r="I16" i="8"/>
  <c r="I15" i="8"/>
  <c r="I14" i="8"/>
  <c r="I13" i="8"/>
  <c r="I12" i="8"/>
  <c r="G30" i="7"/>
  <c r="F30" i="7"/>
  <c r="H28" i="7"/>
  <c r="G28" i="7"/>
  <c r="F28" i="7"/>
  <c r="G27" i="7"/>
  <c r="F27" i="7"/>
  <c r="H26" i="7"/>
  <c r="G26" i="7"/>
  <c r="F26" i="7"/>
  <c r="H25" i="7"/>
  <c r="G25" i="7"/>
  <c r="F25" i="7"/>
  <c r="H24" i="7"/>
  <c r="G24" i="7"/>
  <c r="F24" i="7"/>
  <c r="H23" i="7"/>
  <c r="G23" i="7"/>
  <c r="F23" i="7"/>
  <c r="H22" i="7"/>
  <c r="G22" i="7"/>
  <c r="F22" i="7"/>
  <c r="G21" i="7"/>
  <c r="F21" i="7"/>
  <c r="G19" i="7"/>
  <c r="F19" i="7"/>
  <c r="G18" i="7"/>
  <c r="F18" i="7"/>
  <c r="G17" i="7"/>
  <c r="F17" i="7"/>
  <c r="G16" i="7"/>
  <c r="F16" i="7"/>
  <c r="G13" i="7"/>
  <c r="F13" i="7"/>
  <c r="G12" i="7"/>
  <c r="X29" i="9" l="1"/>
  <c r="A148" i="6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I174" i="8"/>
  <c r="I175" i="8" s="1"/>
  <c r="I86" i="8" s="1"/>
  <c r="I1003" i="8"/>
  <c r="I1004" i="8" s="1"/>
  <c r="I854" i="8" s="1"/>
  <c r="J8" i="8"/>
  <c r="I85" i="8"/>
  <c r="I759" i="8"/>
  <c r="I760" i="8" s="1"/>
  <c r="I590" i="8" s="1"/>
  <c r="I32" i="7"/>
  <c r="G32" i="7"/>
  <c r="G32" i="3"/>
  <c r="F32" i="3"/>
  <c r="E32" i="3"/>
  <c r="A162" i="6" l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3" i="6" s="1"/>
  <c r="A204" i="6" s="1"/>
  <c r="A205" i="6" s="1"/>
  <c r="A206" i="6" s="1"/>
  <c r="A207" i="6" s="1"/>
  <c r="A208" i="6" s="1"/>
  <c r="A209" i="6" s="1"/>
  <c r="A210" i="6" s="1"/>
  <c r="A211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266" i="6" s="1"/>
  <c r="A267" i="6" s="1"/>
  <c r="A268" i="6" s="1"/>
  <c r="A269" i="6" s="1"/>
  <c r="A270" i="6" s="1"/>
  <c r="A271" i="6" s="1"/>
  <c r="A272" i="6" s="1"/>
  <c r="A273" i="6" s="1"/>
  <c r="A274" i="6" s="1"/>
  <c r="A275" i="6" s="1"/>
  <c r="A276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90" i="6" s="1"/>
  <c r="A291" i="6" s="1"/>
  <c r="A292" i="6" s="1"/>
  <c r="A293" i="6" s="1"/>
  <c r="A294" i="6" s="1"/>
  <c r="A295" i="6" s="1"/>
  <c r="A296" i="6" s="1"/>
  <c r="A297" i="6" s="1"/>
  <c r="A298" i="6" s="1"/>
  <c r="A299" i="6" s="1"/>
  <c r="A300" i="6" s="1"/>
  <c r="A301" i="6" s="1"/>
  <c r="A302" i="6" s="1"/>
  <c r="A303" i="6" s="1"/>
  <c r="A304" i="6" s="1"/>
  <c r="A305" i="6" s="1"/>
  <c r="A306" i="6" s="1"/>
  <c r="A307" i="6" s="1"/>
  <c r="A308" i="6" s="1"/>
  <c r="A309" i="6" s="1"/>
  <c r="A310" i="6" s="1"/>
  <c r="A311" i="6" s="1"/>
  <c r="A312" i="6" s="1"/>
  <c r="A313" i="6" s="1"/>
  <c r="A314" i="6" s="1"/>
  <c r="A315" i="6" s="1"/>
  <c r="A316" i="6" s="1"/>
  <c r="A317" i="6" s="1"/>
  <c r="A318" i="6" s="1"/>
  <c r="A319" i="6" s="1"/>
  <c r="A320" i="6" s="1"/>
  <c r="A321" i="6" s="1"/>
  <c r="A322" i="6" s="1"/>
  <c r="A323" i="6" s="1"/>
  <c r="A324" i="6" s="1"/>
  <c r="A325" i="6" s="1"/>
  <c r="A326" i="6" s="1"/>
  <c r="A327" i="6" s="1"/>
  <c r="A328" i="6" s="1"/>
  <c r="A329" i="6" s="1"/>
  <c r="A330" i="6" s="1"/>
  <c r="A331" i="6" s="1"/>
  <c r="A332" i="6" s="1"/>
  <c r="A333" i="6" s="1"/>
  <c r="A334" i="6" s="1"/>
  <c r="A335" i="6" s="1"/>
  <c r="A336" i="6" s="1"/>
  <c r="A337" i="6" s="1"/>
  <c r="A338" i="6" s="1"/>
  <c r="A339" i="6" s="1"/>
  <c r="A340" i="6" s="1"/>
  <c r="A341" i="6" s="1"/>
  <c r="A342" i="6" s="1"/>
  <c r="A343" i="6" s="1"/>
  <c r="A344" i="6" s="1"/>
  <c r="A345" i="6" s="1"/>
  <c r="A346" i="6" s="1"/>
  <c r="A347" i="6" s="1"/>
  <c r="A348" i="6" s="1"/>
  <c r="A349" i="6" s="1"/>
  <c r="A350" i="6" s="1"/>
  <c r="A351" i="6" s="1"/>
  <c r="A352" i="6" s="1"/>
  <c r="A353" i="6" s="1"/>
  <c r="A354" i="6" s="1"/>
  <c r="A355" i="6" s="1"/>
  <c r="A356" i="6" s="1"/>
  <c r="A357" i="6" s="1"/>
  <c r="A358" i="6" s="1"/>
  <c r="A359" i="6" s="1"/>
  <c r="A360" i="6" s="1"/>
  <c r="A361" i="6" s="1"/>
  <c r="A362" i="6" s="1"/>
  <c r="A363" i="6" s="1"/>
  <c r="A364" i="6" s="1"/>
  <c r="A365" i="6" s="1"/>
  <c r="A366" i="6" s="1"/>
  <c r="A367" i="6" s="1"/>
  <c r="A368" i="6" s="1"/>
  <c r="A369" i="6" s="1"/>
  <c r="A370" i="6" s="1"/>
  <c r="A371" i="6" s="1"/>
  <c r="A372" i="6" s="1"/>
  <c r="A373" i="6" s="1"/>
  <c r="A374" i="6" s="1"/>
  <c r="A375" i="6" s="1"/>
  <c r="A376" i="6" s="1"/>
  <c r="A377" i="6" s="1"/>
  <c r="A378" i="6" s="1"/>
  <c r="A379" i="6" s="1"/>
  <c r="A380" i="6" s="1"/>
  <c r="A381" i="6" s="1"/>
  <c r="A382" i="6" s="1"/>
  <c r="A383" i="6" s="1"/>
  <c r="A384" i="6" s="1"/>
  <c r="A385" i="6" s="1"/>
  <c r="A386" i="6" s="1"/>
  <c r="A387" i="6" s="1"/>
  <c r="A388" i="6" s="1"/>
  <c r="A389" i="6" s="1"/>
  <c r="A390" i="6" s="1"/>
  <c r="A391" i="6" s="1"/>
  <c r="A392" i="6" s="1"/>
  <c r="A393" i="6" s="1"/>
  <c r="A394" i="6" s="1"/>
  <c r="A395" i="6" s="1"/>
  <c r="A396" i="6" s="1"/>
  <c r="A397" i="6" s="1"/>
  <c r="A398" i="6" s="1"/>
  <c r="A399" i="6" s="1"/>
  <c r="A400" i="6" s="1"/>
  <c r="A401" i="6" s="1"/>
  <c r="A402" i="6" s="1"/>
  <c r="A403" i="6" s="1"/>
  <c r="A404" i="6" s="1"/>
  <c r="A405" i="6" s="1"/>
  <c r="A406" i="6" s="1"/>
  <c r="A407" i="6" s="1"/>
  <c r="A408" i="6" s="1"/>
  <c r="A409" i="6" s="1"/>
  <c r="A410" i="6" s="1"/>
  <c r="A411" i="6" s="1"/>
  <c r="A412" i="6" s="1"/>
  <c r="A413" i="6" s="1"/>
  <c r="A414" i="6" s="1"/>
  <c r="A415" i="6" s="1"/>
  <c r="A416" i="6" s="1"/>
  <c r="A417" i="6" s="1"/>
  <c r="A418" i="6" s="1"/>
  <c r="A419" i="6" s="1"/>
  <c r="A420" i="6" s="1"/>
  <c r="A421" i="6" s="1"/>
  <c r="A422" i="6" s="1"/>
  <c r="A423" i="6" s="1"/>
  <c r="A424" i="6" s="1"/>
  <c r="A425" i="6" s="1"/>
  <c r="A426" i="6" s="1"/>
  <c r="A427" i="6" s="1"/>
  <c r="A428" i="6" s="1"/>
  <c r="A429" i="6" s="1"/>
  <c r="A430" i="6" s="1"/>
  <c r="A431" i="6" s="1"/>
  <c r="A432" i="6" s="1"/>
  <c r="A434" i="6" s="1"/>
  <c r="A435" i="6" s="1"/>
  <c r="A436" i="6" s="1"/>
  <c r="A437" i="6" s="1"/>
  <c r="A438" i="6" s="1"/>
  <c r="A439" i="6" s="1"/>
  <c r="A440" i="6" s="1"/>
  <c r="A441" i="6" s="1"/>
  <c r="A442" i="6" s="1"/>
  <c r="A443" i="6" s="1"/>
  <c r="A444" i="6" s="1"/>
  <c r="A445" i="6" s="1"/>
  <c r="A446" i="6" s="1"/>
  <c r="A447" i="6" s="1"/>
  <c r="A448" i="6" s="1"/>
  <c r="A449" i="6" s="1"/>
  <c r="A450" i="6" s="1"/>
  <c r="A451" i="6" s="1"/>
  <c r="A452" i="6" s="1"/>
  <c r="A453" i="6" s="1"/>
  <c r="A454" i="6" s="1"/>
  <c r="A455" i="6" s="1"/>
  <c r="A456" i="6" s="1"/>
  <c r="A457" i="6" s="1"/>
  <c r="A458" i="6" s="1"/>
  <c r="A459" i="6" s="1"/>
  <c r="A460" i="6" s="1"/>
  <c r="A461" i="6" s="1"/>
  <c r="A462" i="6" s="1"/>
  <c r="A463" i="6" s="1"/>
  <c r="A464" i="6" s="1"/>
  <c r="A465" i="6" s="1"/>
  <c r="A466" i="6" s="1"/>
  <c r="A467" i="6" s="1"/>
  <c r="A468" i="6" s="1"/>
  <c r="A471" i="6" s="1"/>
  <c r="A472" i="6" s="1"/>
  <c r="A473" i="6" s="1"/>
  <c r="A474" i="6" s="1"/>
  <c r="A475" i="6" s="1"/>
  <c r="A476" i="6" s="1"/>
  <c r="A477" i="6" s="1"/>
  <c r="A478" i="6" s="1"/>
  <c r="A479" i="6" s="1"/>
  <c r="A480" i="6" s="1"/>
  <c r="A481" i="6" s="1"/>
  <c r="A482" i="6" s="1"/>
  <c r="A483" i="6" s="1"/>
  <c r="A484" i="6" s="1"/>
  <c r="A485" i="6" s="1"/>
  <c r="A486" i="6" s="1"/>
  <c r="A487" i="6" s="1"/>
  <c r="A488" i="6" s="1"/>
  <c r="A489" i="6" s="1"/>
  <c r="A490" i="6" s="1"/>
  <c r="A491" i="6" s="1"/>
  <c r="A492" i="6" s="1"/>
  <c r="A493" i="6" s="1"/>
  <c r="A494" i="6" s="1"/>
  <c r="A495" i="6" s="1"/>
  <c r="A496" i="6" s="1"/>
  <c r="A497" i="6" s="1"/>
  <c r="A498" i="6" s="1"/>
  <c r="A499" i="6" s="1"/>
  <c r="A500" i="6" s="1"/>
  <c r="A501" i="6" s="1"/>
  <c r="A502" i="6" s="1"/>
  <c r="A503" i="6" s="1"/>
  <c r="A504" i="6" s="1"/>
  <c r="A505" i="6" s="1"/>
  <c r="A506" i="6" s="1"/>
  <c r="A507" i="6" s="1"/>
  <c r="A508" i="6" s="1"/>
  <c r="A509" i="6" s="1"/>
  <c r="A510" i="6" s="1"/>
  <c r="A511" i="6" s="1"/>
  <c r="A512" i="6" s="1"/>
  <c r="A513" i="6" s="1"/>
  <c r="A514" i="6" s="1"/>
  <c r="A515" i="6" s="1"/>
  <c r="A516" i="6" s="1"/>
  <c r="A517" i="6" s="1"/>
  <c r="A518" i="6" s="1"/>
  <c r="A519" i="6" s="1"/>
  <c r="A520" i="6" s="1"/>
  <c r="A521" i="6" s="1"/>
  <c r="A522" i="6" s="1"/>
  <c r="A523" i="6" s="1"/>
  <c r="A524" i="6" s="1"/>
  <c r="A525" i="6" s="1"/>
  <c r="A526" i="6" s="1"/>
  <c r="A527" i="6" s="1"/>
  <c r="A528" i="6" s="1"/>
  <c r="A529" i="6" s="1"/>
  <c r="A530" i="6" s="1"/>
  <c r="A531" i="6" s="1"/>
  <c r="A532" i="6" s="1"/>
  <c r="A533" i="6" s="1"/>
  <c r="A534" i="6" s="1"/>
  <c r="A535" i="6" s="1"/>
  <c r="A536" i="6" s="1"/>
  <c r="A537" i="6" s="1"/>
  <c r="A539" i="6" s="1"/>
  <c r="A540" i="6" s="1"/>
  <c r="A541" i="6" s="1"/>
  <c r="A542" i="6" s="1"/>
  <c r="A545" i="6" s="1"/>
  <c r="A546" i="6" s="1"/>
  <c r="A547" i="6" s="1"/>
  <c r="A548" i="6" s="1"/>
  <c r="A549" i="6" s="1"/>
  <c r="A550" i="6" s="1"/>
  <c r="A551" i="6" s="1"/>
  <c r="A552" i="6" s="1"/>
  <c r="A553" i="6" s="1"/>
  <c r="A554" i="6" s="1"/>
  <c r="A555" i="6" s="1"/>
  <c r="A556" i="6" s="1"/>
  <c r="A557" i="6" s="1"/>
  <c r="A558" i="6" s="1"/>
  <c r="A559" i="6" s="1"/>
  <c r="A560" i="6" s="1"/>
  <c r="A561" i="6" s="1"/>
  <c r="A562" i="6" s="1"/>
  <c r="A563" i="6" s="1"/>
  <c r="A564" i="6" s="1"/>
  <c r="A565" i="6" s="1"/>
  <c r="A566" i="6" s="1"/>
  <c r="A567" i="6" s="1"/>
  <c r="A568" i="6" s="1"/>
  <c r="A569" i="6" s="1"/>
  <c r="A570" i="6" s="1"/>
  <c r="A571" i="6" s="1"/>
  <c r="A572" i="6" s="1"/>
  <c r="A573" i="6" s="1"/>
  <c r="A574" i="6" s="1"/>
  <c r="A575" i="6" s="1"/>
  <c r="A576" i="6" s="1"/>
  <c r="A577" i="6" s="1"/>
  <c r="A578" i="6" s="1"/>
  <c r="A579" i="6" s="1"/>
  <c r="A580" i="6" s="1"/>
  <c r="A581" i="6" s="1"/>
  <c r="A582" i="6" s="1"/>
  <c r="A583" i="6" s="1"/>
  <c r="A584" i="6" s="1"/>
  <c r="A585" i="6" s="1"/>
  <c r="A586" i="6" s="1"/>
  <c r="A587" i="6" s="1"/>
  <c r="A588" i="6" s="1"/>
  <c r="A589" i="6" s="1"/>
  <c r="A590" i="6" s="1"/>
  <c r="A591" i="6" s="1"/>
  <c r="A592" i="6" s="1"/>
  <c r="A593" i="6" s="1"/>
  <c r="A594" i="6" s="1"/>
  <c r="A595" i="6" s="1"/>
  <c r="A596" i="6" s="1"/>
  <c r="A597" i="6" s="1"/>
  <c r="A598" i="6" s="1"/>
  <c r="A599" i="6" s="1"/>
  <c r="A600" i="6" s="1"/>
  <c r="A601" i="6" s="1"/>
  <c r="A602" i="6" s="1"/>
  <c r="A603" i="6" s="1"/>
  <c r="A604" i="6" s="1"/>
  <c r="A605" i="6" s="1"/>
  <c r="A606" i="6" s="1"/>
  <c r="A607" i="6" s="1"/>
  <c r="A608" i="6" s="1"/>
  <c r="A609" i="6" s="1"/>
  <c r="A610" i="6" s="1"/>
  <c r="A611" i="6" s="1"/>
  <c r="A612" i="6" s="1"/>
  <c r="A613" i="6" s="1"/>
  <c r="A614" i="6" s="1"/>
  <c r="A615" i="6" s="1"/>
  <c r="A616" i="6" s="1"/>
  <c r="A617" i="6" s="1"/>
  <c r="A618" i="6" s="1"/>
  <c r="A619" i="6" s="1"/>
  <c r="A620" i="6" s="1"/>
  <c r="A621" i="6" s="1"/>
  <c r="A622" i="6" s="1"/>
  <c r="A623" i="6" s="1"/>
  <c r="A624" i="6" s="1"/>
  <c r="A625" i="6" s="1"/>
  <c r="A626" i="6" s="1"/>
  <c r="A627" i="6" s="1"/>
  <c r="A628" i="6" s="1"/>
  <c r="A629" i="6" s="1"/>
  <c r="A630" i="6" s="1"/>
  <c r="A631" i="6" s="1"/>
  <c r="A632" i="6" s="1"/>
  <c r="A633" i="6" s="1"/>
  <c r="A634" i="6" s="1"/>
  <c r="A635" i="6" s="1"/>
  <c r="A636" i="6" s="1"/>
  <c r="A637" i="6" s="1"/>
  <c r="A638" i="6" s="1"/>
  <c r="A639" i="6" s="1"/>
  <c r="A640" i="6" s="1"/>
  <c r="A641" i="6" s="1"/>
  <c r="A642" i="6" s="1"/>
  <c r="A643" i="6" s="1"/>
  <c r="A644" i="6" s="1"/>
  <c r="A645" i="6" s="1"/>
  <c r="A646" i="6" s="1"/>
  <c r="A647" i="6" s="1"/>
  <c r="A648" i="6" s="1"/>
  <c r="A649" i="6" s="1"/>
  <c r="A650" i="6" s="1"/>
  <c r="A651" i="6" s="1"/>
  <c r="A652" i="6" s="1"/>
  <c r="A653" i="6" s="1"/>
  <c r="A654" i="6" s="1"/>
  <c r="A655" i="6" s="1"/>
  <c r="A656" i="6" s="1"/>
  <c r="A657" i="6" s="1"/>
  <c r="A658" i="6" s="1"/>
  <c r="A659" i="6" s="1"/>
  <c r="A660" i="6" s="1"/>
  <c r="A661" i="6" s="1"/>
  <c r="A662" i="6" s="1"/>
  <c r="A663" i="6" s="1"/>
  <c r="A664" i="6" s="1"/>
  <c r="A665" i="6" s="1"/>
  <c r="A666" i="6" s="1"/>
  <c r="A667" i="6" s="1"/>
  <c r="A668" i="6" s="1"/>
  <c r="A670" i="6" s="1"/>
  <c r="A671" i="6" s="1"/>
  <c r="A672" i="6" s="1"/>
  <c r="A673" i="6" s="1"/>
  <c r="A676" i="6" s="1"/>
  <c r="A677" i="6" s="1"/>
  <c r="A678" i="6" s="1"/>
  <c r="A679" i="6" s="1"/>
  <c r="A680" i="6" s="1"/>
  <c r="A681" i="6" s="1"/>
  <c r="A682" i="6" s="1"/>
  <c r="A683" i="6" s="1"/>
  <c r="A684" i="6" s="1"/>
  <c r="A685" i="6" s="1"/>
  <c r="A686" i="6" s="1"/>
  <c r="A687" i="6" s="1"/>
  <c r="A688" i="6" s="1"/>
  <c r="A689" i="6" s="1"/>
  <c r="A690" i="6" s="1"/>
  <c r="A691" i="6" s="1"/>
  <c r="A692" i="6" s="1"/>
  <c r="A693" i="6" s="1"/>
  <c r="A694" i="6" s="1"/>
  <c r="A695" i="6" s="1"/>
  <c r="A696" i="6" s="1"/>
  <c r="A697" i="6" s="1"/>
  <c r="A698" i="6" s="1"/>
  <c r="A699" i="6" s="1"/>
  <c r="A700" i="6" s="1"/>
  <c r="A701" i="6" s="1"/>
  <c r="A702" i="6" s="1"/>
  <c r="A703" i="6" s="1"/>
  <c r="A704" i="6" s="1"/>
  <c r="A705" i="6" s="1"/>
  <c r="A706" i="6" s="1"/>
  <c r="A707" i="6" s="1"/>
  <c r="A708" i="6" s="1"/>
  <c r="A709" i="6" s="1"/>
  <c r="A710" i="6" s="1"/>
  <c r="A711" i="6" s="1"/>
  <c r="A712" i="6" s="1"/>
  <c r="A713" i="6" s="1"/>
  <c r="A714" i="6" s="1"/>
  <c r="A715" i="6" s="1"/>
  <c r="A716" i="6" s="1"/>
  <c r="A717" i="6" s="1"/>
  <c r="A718" i="6" s="1"/>
  <c r="A719" i="6" s="1"/>
  <c r="A720" i="6" s="1"/>
  <c r="A721" i="6" s="1"/>
  <c r="A722" i="6" s="1"/>
  <c r="A723" i="6" s="1"/>
  <c r="A724" i="6" s="1"/>
  <c r="A725" i="6" s="1"/>
  <c r="A726" i="6" s="1"/>
  <c r="A727" i="6" s="1"/>
  <c r="A728" i="6" s="1"/>
  <c r="A729" i="6" s="1"/>
  <c r="A730" i="6" s="1"/>
  <c r="A731" i="6" s="1"/>
  <c r="A732" i="6" s="1"/>
  <c r="A733" i="6" s="1"/>
  <c r="A734" i="6" s="1"/>
  <c r="A735" i="6" s="1"/>
  <c r="A736" i="6" s="1"/>
  <c r="A737" i="6" s="1"/>
  <c r="A738" i="6" s="1"/>
  <c r="A739" i="6" s="1"/>
  <c r="A740" i="6" s="1"/>
  <c r="A741" i="6" s="1"/>
  <c r="A742" i="6" s="1"/>
  <c r="A743" i="6" s="1"/>
  <c r="A744" i="6" s="1"/>
  <c r="A745" i="6" s="1"/>
  <c r="A746" i="6" s="1"/>
  <c r="A747" i="6" s="1"/>
  <c r="A748" i="6" s="1"/>
  <c r="A749" i="6" s="1"/>
  <c r="A750" i="6" s="1"/>
  <c r="A751" i="6" s="1"/>
  <c r="A752" i="6" s="1"/>
  <c r="A753" i="6" s="1"/>
  <c r="A755" i="6" s="1"/>
  <c r="A758" i="6" s="1"/>
  <c r="A759" i="6" s="1"/>
  <c r="A760" i="6" s="1"/>
  <c r="A761" i="6" s="1"/>
  <c r="A762" i="6" s="1"/>
  <c r="A763" i="6" s="1"/>
  <c r="A764" i="6" s="1"/>
  <c r="A765" i="6" s="1"/>
  <c r="A766" i="6" s="1"/>
  <c r="A767" i="6" s="1"/>
  <c r="A768" i="6" s="1"/>
  <c r="A769" i="6" s="1"/>
  <c r="A770" i="6" s="1"/>
  <c r="A771" i="6" s="1"/>
  <c r="A772" i="6" s="1"/>
  <c r="A773" i="6" s="1"/>
  <c r="A774" i="6" s="1"/>
  <c r="A775" i="6" s="1"/>
  <c r="A776" i="6" s="1"/>
  <c r="A777" i="6" s="1"/>
  <c r="A778" i="6" s="1"/>
  <c r="A779" i="6" s="1"/>
  <c r="A780" i="6" s="1"/>
  <c r="A781" i="6" s="1"/>
  <c r="A782" i="6" s="1"/>
  <c r="A783" i="6" s="1"/>
  <c r="A784" i="6" s="1"/>
  <c r="A785" i="6" s="1"/>
  <c r="A786" i="6" s="1"/>
  <c r="A787" i="6" s="1"/>
  <c r="A788" i="6" s="1"/>
  <c r="A789" i="6" s="1"/>
  <c r="A790" i="6" s="1"/>
  <c r="A791" i="6" s="1"/>
  <c r="A792" i="6" s="1"/>
  <c r="A793" i="6" s="1"/>
  <c r="A794" i="6" s="1"/>
  <c r="A795" i="6" s="1"/>
  <c r="A796" i="6" s="1"/>
  <c r="A797" i="6" s="1"/>
  <c r="A798" i="6" s="1"/>
  <c r="A799" i="6" s="1"/>
  <c r="A800" i="6" s="1"/>
  <c r="A801" i="6" s="1"/>
  <c r="A802" i="6" s="1"/>
  <c r="A803" i="6" s="1"/>
  <c r="A804" i="6" s="1"/>
  <c r="A805" i="6" s="1"/>
  <c r="A806" i="6" s="1"/>
  <c r="A807" i="6" s="1"/>
  <c r="A808" i="6" s="1"/>
  <c r="A809" i="6" s="1"/>
  <c r="A810" i="6" s="1"/>
  <c r="A811" i="6" s="1"/>
  <c r="A812" i="6" s="1"/>
  <c r="A813" i="6" s="1"/>
  <c r="A814" i="6" s="1"/>
  <c r="A815" i="6" s="1"/>
  <c r="A816" i="6" s="1"/>
  <c r="A817" i="6" s="1"/>
  <c r="A818" i="6" s="1"/>
  <c r="A819" i="6" s="1"/>
  <c r="A820" i="6" s="1"/>
  <c r="A821" i="6" s="1"/>
  <c r="A822" i="6" s="1"/>
  <c r="A823" i="6" s="1"/>
  <c r="A824" i="6" s="1"/>
  <c r="A825" i="6" s="1"/>
  <c r="A826" i="6" s="1"/>
  <c r="A827" i="6" s="1"/>
  <c r="A828" i="6" s="1"/>
  <c r="A829" i="6" s="1"/>
  <c r="A830" i="6" s="1"/>
  <c r="A831" i="6" s="1"/>
  <c r="A832" i="6" s="1"/>
  <c r="A833" i="6" s="1"/>
  <c r="A834" i="6" s="1"/>
  <c r="A835" i="6" s="1"/>
  <c r="A836" i="6" s="1"/>
  <c r="A837" i="6" s="1"/>
  <c r="A838" i="6" s="1"/>
  <c r="A839" i="6" s="1"/>
  <c r="A840" i="6" s="1"/>
  <c r="A841" i="6" s="1"/>
  <c r="A842" i="6" s="1"/>
  <c r="A843" i="6" s="1"/>
  <c r="A844" i="6" s="1"/>
  <c r="A845" i="6" s="1"/>
  <c r="A846" i="6" s="1"/>
  <c r="A847" i="6" s="1"/>
  <c r="A848" i="6" s="1"/>
  <c r="A849" i="6" s="1"/>
  <c r="A850" i="6" s="1"/>
  <c r="A851" i="6" s="1"/>
  <c r="A852" i="6" s="1"/>
  <c r="A853" i="6" s="1"/>
  <c r="A854" i="6" s="1"/>
  <c r="A855" i="6" s="1"/>
  <c r="A856" i="6" s="1"/>
  <c r="A857" i="6" s="1"/>
  <c r="A858" i="6" s="1"/>
  <c r="A859" i="6" s="1"/>
  <c r="A860" i="6" s="1"/>
  <c r="A861" i="6" s="1"/>
  <c r="A862" i="6" s="1"/>
  <c r="A863" i="6" s="1"/>
  <c r="A864" i="6" s="1"/>
  <c r="A865" i="6" s="1"/>
  <c r="A866" i="6" s="1"/>
  <c r="A867" i="6" s="1"/>
  <c r="A868" i="6" s="1"/>
  <c r="A869" i="6" s="1"/>
  <c r="A870" i="6" s="1"/>
  <c r="A871" i="6" s="1"/>
  <c r="A872" i="6" s="1"/>
  <c r="A873" i="6" s="1"/>
  <c r="A874" i="6" s="1"/>
  <c r="A875" i="6" s="1"/>
  <c r="A876" i="6" s="1"/>
  <c r="A877" i="6" s="1"/>
  <c r="A878" i="6" s="1"/>
  <c r="A880" i="6" s="1"/>
  <c r="A881" i="6" s="1"/>
  <c r="A884" i="6" s="1"/>
  <c r="A885" i="6" s="1"/>
  <c r="A886" i="6" s="1"/>
  <c r="A887" i="6" s="1"/>
  <c r="A888" i="6" s="1"/>
  <c r="A889" i="6" s="1"/>
  <c r="A890" i="6" s="1"/>
  <c r="A891" i="6" s="1"/>
  <c r="A892" i="6" s="1"/>
  <c r="A893" i="6" s="1"/>
  <c r="A894" i="6" s="1"/>
  <c r="A895" i="6" s="1"/>
  <c r="A896" i="6" s="1"/>
  <c r="A897" i="6" s="1"/>
  <c r="A898" i="6" s="1"/>
  <c r="A899" i="6" s="1"/>
  <c r="A900" i="6" s="1"/>
  <c r="A901" i="6" s="1"/>
  <c r="A902" i="6" s="1"/>
  <c r="A903" i="6" s="1"/>
  <c r="A904" i="6" s="1"/>
  <c r="A905" i="6" s="1"/>
  <c r="A906" i="6" s="1"/>
  <c r="A907" i="6" s="1"/>
  <c r="A908" i="6" s="1"/>
  <c r="A909" i="6" s="1"/>
  <c r="A910" i="6" s="1"/>
  <c r="A911" i="6" s="1"/>
  <c r="A912" i="6" s="1"/>
  <c r="A913" i="6" s="1"/>
  <c r="A914" i="6" s="1"/>
  <c r="A915" i="6" s="1"/>
  <c r="A916" i="6" s="1"/>
  <c r="A917" i="6" s="1"/>
  <c r="A918" i="6" s="1"/>
  <c r="A919" i="6" s="1"/>
  <c r="A920" i="6" s="1"/>
  <c r="A921" i="6" s="1"/>
  <c r="A922" i="6" s="1"/>
  <c r="A923" i="6" s="1"/>
  <c r="A924" i="6" s="1"/>
  <c r="A925" i="6" s="1"/>
  <c r="A926" i="6" s="1"/>
  <c r="A927" i="6" s="1"/>
  <c r="A928" i="6" s="1"/>
  <c r="A929" i="6" s="1"/>
  <c r="A930" i="6" s="1"/>
  <c r="A931" i="6" s="1"/>
  <c r="A932" i="6" s="1"/>
  <c r="A933" i="6" s="1"/>
  <c r="A934" i="6" s="1"/>
  <c r="A935" i="6" s="1"/>
  <c r="A936" i="6" s="1"/>
  <c r="A937" i="6" s="1"/>
  <c r="A938" i="6" s="1"/>
  <c r="A939" i="6" s="1"/>
  <c r="A940" i="6" s="1"/>
  <c r="A941" i="6" s="1"/>
  <c r="A942" i="6" s="1"/>
  <c r="A943" i="6" s="1"/>
  <c r="A944" i="6" s="1"/>
  <c r="A945" i="6" s="1"/>
  <c r="A946" i="6" s="1"/>
  <c r="A947" i="6" s="1"/>
  <c r="A948" i="6" s="1"/>
  <c r="A949" i="6" s="1"/>
  <c r="A950" i="6" s="1"/>
  <c r="A951" i="6" s="1"/>
  <c r="A952" i="6" s="1"/>
  <c r="A953" i="6" s="1"/>
  <c r="A954" i="6" s="1"/>
  <c r="A955" i="6" s="1"/>
  <c r="A956" i="6" s="1"/>
  <c r="A957" i="6" s="1"/>
  <c r="A958" i="6" s="1"/>
  <c r="A959" i="6" s="1"/>
  <c r="A960" i="6" s="1"/>
  <c r="A961" i="6" s="1"/>
  <c r="A962" i="6" s="1"/>
  <c r="A963" i="6" s="1"/>
  <c r="A964" i="6" s="1"/>
  <c r="A965" i="6" s="1"/>
  <c r="A966" i="6" s="1"/>
  <c r="A967" i="6" s="1"/>
  <c r="A968" i="6" s="1"/>
  <c r="A969" i="6" s="1"/>
  <c r="A970" i="6" s="1"/>
  <c r="A971" i="6" s="1"/>
  <c r="A972" i="6" s="1"/>
  <c r="A973" i="6" s="1"/>
  <c r="A974" i="6" s="1"/>
  <c r="A975" i="6" s="1"/>
  <c r="A976" i="6" s="1"/>
  <c r="A977" i="6" s="1"/>
  <c r="A978" i="6" s="1"/>
  <c r="A979" i="6" s="1"/>
  <c r="A980" i="6" s="1"/>
  <c r="A981" i="6" s="1"/>
  <c r="A982" i="6" s="1"/>
  <c r="A983" i="6" s="1"/>
  <c r="A984" i="6" s="1"/>
  <c r="A985" i="6" s="1"/>
  <c r="A986" i="6" s="1"/>
  <c r="A987" i="6" s="1"/>
  <c r="A988" i="6" s="1"/>
  <c r="A989" i="6" s="1"/>
  <c r="A990" i="6" s="1"/>
  <c r="A991" i="6" s="1"/>
  <c r="A992" i="6" s="1"/>
  <c r="A993" i="6" s="1"/>
  <c r="A994" i="6" s="1"/>
  <c r="A995" i="6" s="1"/>
  <c r="A996" i="6" s="1"/>
  <c r="A997" i="6" s="1"/>
  <c r="A998" i="6" s="1"/>
  <c r="A999" i="6" s="1"/>
  <c r="A1000" i="6" s="1"/>
  <c r="A1001" i="6" s="1"/>
  <c r="A1002" i="6" s="1"/>
  <c r="A1003" i="6" s="1"/>
  <c r="A1004" i="6" s="1"/>
  <c r="A1005" i="6" s="1"/>
  <c r="A1006" i="6" s="1"/>
  <c r="A1007" i="6" s="1"/>
  <c r="A1008" i="6" s="1"/>
  <c r="A1009" i="6" s="1"/>
  <c r="A1010" i="6" s="1"/>
  <c r="A1011" i="6" s="1"/>
  <c r="A1012" i="6" s="1"/>
  <c r="A1013" i="6" s="1"/>
  <c r="A1014" i="6" s="1"/>
  <c r="A1015" i="6" s="1"/>
  <c r="A1016" i="6" s="1"/>
  <c r="A1017" i="6" s="1"/>
  <c r="A1018" i="6" s="1"/>
  <c r="A1019" i="6" s="1"/>
  <c r="A1020" i="6" s="1"/>
  <c r="A1021" i="6" s="1"/>
  <c r="A1022" i="6" s="1"/>
  <c r="A1023" i="6" s="1"/>
  <c r="A1024" i="6" s="1"/>
  <c r="A1025" i="6" s="1"/>
  <c r="A1026" i="6" s="1"/>
  <c r="A1027" i="6" s="1"/>
  <c r="A1028" i="6" s="1"/>
  <c r="A1029" i="6" s="1"/>
  <c r="A1030" i="6" s="1"/>
  <c r="A1031" i="6" s="1"/>
  <c r="A1032" i="6" s="1"/>
  <c r="A1033" i="6" s="1"/>
  <c r="A1034" i="6" s="1"/>
  <c r="A1035" i="6" s="1"/>
  <c r="A1036" i="6" s="1"/>
  <c r="A1037" i="6" s="1"/>
  <c r="A1038" i="6" s="1"/>
  <c r="A1039" i="6" s="1"/>
  <c r="A1040" i="6" s="1"/>
  <c r="A1041" i="6" s="1"/>
  <c r="A1042" i="6" s="1"/>
  <c r="A1043" i="6" s="1"/>
  <c r="A1044" i="6" s="1"/>
  <c r="A1045" i="6" s="1"/>
  <c r="A1046" i="6" s="1"/>
  <c r="A1047" i="6" s="1"/>
  <c r="A1048" i="6" s="1"/>
  <c r="A1049" i="6" s="1"/>
  <c r="A1050" i="6" s="1"/>
  <c r="A1051" i="6" s="1"/>
  <c r="A1052" i="6" s="1"/>
  <c r="A1053" i="6" s="1"/>
  <c r="A1054" i="6" s="1"/>
  <c r="A1055" i="6" s="1"/>
  <c r="A1056" i="6" s="1"/>
  <c r="A1057" i="6" s="1"/>
  <c r="A1058" i="6" s="1"/>
  <c r="A1059" i="6" s="1"/>
  <c r="A1060" i="6" s="1"/>
  <c r="A1061" i="6" s="1"/>
  <c r="A1062" i="6" s="1"/>
  <c r="A1063" i="6" s="1"/>
  <c r="A1064" i="6" s="1"/>
  <c r="A1065" i="6" s="1"/>
  <c r="A1066" i="6" s="1"/>
  <c r="A1067" i="6" s="1"/>
  <c r="A1068" i="6" s="1"/>
  <c r="A1069" i="6" s="1"/>
  <c r="A1070" i="6" s="1"/>
  <c r="A1071" i="6" s="1"/>
  <c r="A1072" i="6" s="1"/>
  <c r="A1073" i="6" s="1"/>
  <c r="A1074" i="6" s="1"/>
  <c r="A1075" i="6" s="1"/>
  <c r="A1076" i="6" s="1"/>
  <c r="A1077" i="6" s="1"/>
  <c r="A1078" i="6" s="1"/>
  <c r="A1079" i="6" s="1"/>
  <c r="A1080" i="6" s="1"/>
  <c r="A1081" i="6" s="1"/>
  <c r="A1082" i="6" s="1"/>
  <c r="A1083" i="6" s="1"/>
  <c r="A1084" i="6" s="1"/>
  <c r="A1085" i="6" s="1"/>
  <c r="A1086" i="6" s="1"/>
  <c r="A1087" i="6" s="1"/>
  <c r="A1088" i="6" s="1"/>
  <c r="A1089" i="6" s="1"/>
  <c r="A1090" i="6" s="1"/>
  <c r="A1091" i="6" s="1"/>
  <c r="A1092" i="6" s="1"/>
  <c r="A1093" i="6" s="1"/>
  <c r="A1094" i="6" s="1"/>
  <c r="A1095" i="6" s="1"/>
  <c r="A1096" i="6" s="1"/>
  <c r="A1097" i="6" s="1"/>
  <c r="A1098" i="6" s="1"/>
  <c r="A1099" i="6" s="1"/>
  <c r="A1100" i="6" s="1"/>
  <c r="A1101" i="6" s="1"/>
  <c r="A1102" i="6" s="1"/>
  <c r="A1103" i="6" s="1"/>
  <c r="A1104" i="6" s="1"/>
  <c r="A1105" i="6" s="1"/>
  <c r="A1106" i="6" s="1"/>
  <c r="A1107" i="6" s="1"/>
  <c r="A1108" i="6" s="1"/>
  <c r="A1109" i="6" s="1"/>
  <c r="A1110" i="6" s="1"/>
  <c r="A1111" i="6" s="1"/>
  <c r="A1112" i="6" s="1"/>
  <c r="A1113" i="6" s="1"/>
  <c r="A1114" i="6" s="1"/>
  <c r="A1115" i="6" s="1"/>
  <c r="A1116" i="6" s="1"/>
  <c r="A1117" i="6" s="1"/>
  <c r="A1118" i="6" s="1"/>
  <c r="A1119" i="6" s="1"/>
  <c r="A1120" i="6" s="1"/>
  <c r="A1121" i="6" s="1"/>
  <c r="A1122" i="6" s="1"/>
  <c r="A1123" i="6" s="1"/>
  <c r="A1124" i="6" s="1"/>
  <c r="A1125" i="6" s="1"/>
  <c r="A1126" i="6" s="1"/>
  <c r="A1127" i="6" s="1"/>
  <c r="A1128" i="6" s="1"/>
  <c r="A1129" i="6" s="1"/>
  <c r="A1130" i="6" s="1"/>
  <c r="A1131" i="6" s="1"/>
  <c r="A1132" i="6" s="1"/>
  <c r="A1133" i="6" s="1"/>
  <c r="A1134" i="6" s="1"/>
  <c r="A1135" i="6" s="1"/>
  <c r="A1136" i="6" s="1"/>
  <c r="A1137" i="6" s="1"/>
  <c r="A1138" i="6" s="1"/>
  <c r="A1139" i="6" s="1"/>
  <c r="A1140" i="6" s="1"/>
  <c r="A1141" i="6" s="1"/>
  <c r="A1142" i="6" s="1"/>
  <c r="A1143" i="6" s="1"/>
  <c r="A1144" i="6" s="1"/>
  <c r="A1145" i="6" s="1"/>
  <c r="A1146" i="6" s="1"/>
  <c r="A1147" i="6" s="1"/>
  <c r="A1148" i="6" s="1"/>
  <c r="A1149" i="6" s="1"/>
  <c r="A1150" i="6" s="1"/>
  <c r="A1151" i="6" s="1"/>
  <c r="A1152" i="6" s="1"/>
  <c r="A1153" i="6" s="1"/>
  <c r="A1154" i="6" s="1"/>
  <c r="A1155" i="6" s="1"/>
  <c r="A1156" i="6" s="1"/>
  <c r="A1157" i="6" s="1"/>
  <c r="A1158" i="6" s="1"/>
  <c r="A1159" i="6" s="1"/>
  <c r="A1160" i="6" s="1"/>
  <c r="A1161" i="6" s="1"/>
  <c r="A1162" i="6" s="1"/>
  <c r="A1163" i="6" s="1"/>
  <c r="A1164" i="6" s="1"/>
  <c r="A1165" i="6" s="1"/>
  <c r="A1166" i="6" s="1"/>
  <c r="A1167" i="6" s="1"/>
  <c r="A1168" i="6" s="1"/>
  <c r="A1169" i="6" s="1"/>
  <c r="A1170" i="6" s="1"/>
  <c r="A1171" i="6" s="1"/>
  <c r="A1172" i="6" s="1"/>
  <c r="A1173" i="6" s="1"/>
  <c r="A1174" i="6" s="1"/>
  <c r="A1175" i="6" s="1"/>
  <c r="A1176" i="6" s="1"/>
  <c r="A1177" i="6" s="1"/>
  <c r="A1178" i="6" s="1"/>
  <c r="A1179" i="6" s="1"/>
  <c r="A1180" i="6" s="1"/>
  <c r="A1181" i="6" s="1"/>
  <c r="A1182" i="6" s="1"/>
  <c r="A1183" i="6" s="1"/>
  <c r="A1184" i="6" s="1"/>
  <c r="A1185" i="6" s="1"/>
  <c r="A1186" i="6" s="1"/>
  <c r="A1187" i="6" s="1"/>
  <c r="A1188" i="6" s="1"/>
  <c r="A1189" i="6" s="1"/>
  <c r="A1190" i="6" s="1"/>
  <c r="A1191" i="6" s="1"/>
  <c r="A1192" i="6" s="1"/>
  <c r="A1193" i="6" s="1"/>
  <c r="A1194" i="6" s="1"/>
  <c r="A1195" i="6" s="1"/>
  <c r="A1196" i="6" s="1"/>
  <c r="A1197" i="6" s="1"/>
  <c r="A1198" i="6" s="1"/>
  <c r="A1199" i="6" s="1"/>
  <c r="A1200" i="6" s="1"/>
  <c r="A1201" i="6" s="1"/>
  <c r="A1202" i="6" s="1"/>
  <c r="A1203" i="6" s="1"/>
  <c r="A1204" i="6" s="1"/>
  <c r="A1205" i="6" s="1"/>
  <c r="A1206" i="6" s="1"/>
  <c r="A1207" i="6" s="1"/>
  <c r="A1208" i="6" s="1"/>
  <c r="A1209" i="6" s="1"/>
  <c r="A1210" i="6" s="1"/>
  <c r="A1211" i="6" s="1"/>
  <c r="A1212" i="6" s="1"/>
  <c r="A1213" i="6" s="1"/>
  <c r="A1214" i="6" s="1"/>
  <c r="A1215" i="6" s="1"/>
  <c r="A1216" i="6" s="1"/>
  <c r="A1217" i="6" s="1"/>
  <c r="A1218" i="6" s="1"/>
  <c r="A1219" i="6" s="1"/>
  <c r="A1220" i="6" s="1"/>
  <c r="A1221" i="6" s="1"/>
  <c r="A1222" i="6" s="1"/>
  <c r="A1223" i="6" s="1"/>
  <c r="A1224" i="6" s="1"/>
  <c r="A1225" i="6" s="1"/>
  <c r="A1226" i="6" s="1"/>
  <c r="A1227" i="6" s="1"/>
  <c r="A1228" i="6" s="1"/>
  <c r="A1229" i="6" s="1"/>
  <c r="A1230" i="6" s="1"/>
  <c r="A1231" i="6" s="1"/>
  <c r="A1232" i="6" s="1"/>
  <c r="A1233" i="6" s="1"/>
  <c r="A1234" i="6" s="1"/>
  <c r="A1235" i="6" s="1"/>
  <c r="A1236" i="6" s="1"/>
  <c r="A1237" i="6" s="1"/>
  <c r="A1238" i="6" s="1"/>
  <c r="A1239" i="6" s="1"/>
  <c r="A1240" i="6" s="1"/>
  <c r="A1241" i="6" s="1"/>
  <c r="A1242" i="6" s="1"/>
  <c r="A1243" i="6" s="1"/>
  <c r="A1245" i="6" s="1"/>
  <c r="A1246" i="6" s="1"/>
  <c r="A1247" i="6" s="1"/>
  <c r="A1248" i="6" s="1"/>
  <c r="A1249" i="6" s="1"/>
  <c r="A1250" i="6" s="1"/>
  <c r="A1251" i="6" s="1"/>
  <c r="A1252" i="6" s="1"/>
  <c r="A1253" i="6" s="1"/>
  <c r="A1254" i="6" s="1"/>
  <c r="A1255" i="6" s="1"/>
  <c r="A1256" i="6" s="1"/>
  <c r="A1257" i="6" s="1"/>
  <c r="A1258" i="6" s="1"/>
  <c r="A1259" i="6" s="1"/>
  <c r="A1260" i="6" s="1"/>
  <c r="A1261" i="6" s="1"/>
  <c r="A1262" i="6" s="1"/>
  <c r="A1263" i="6" s="1"/>
  <c r="A1266" i="6" s="1"/>
  <c r="A1267" i="6" s="1"/>
  <c r="A1268" i="6" s="1"/>
  <c r="A1269" i="6" s="1"/>
  <c r="A1270" i="6" s="1"/>
  <c r="A1271" i="6" s="1"/>
  <c r="A1272" i="6" s="1"/>
  <c r="A1273" i="6" s="1"/>
  <c r="A1274" i="6" s="1"/>
  <c r="A1275" i="6" s="1"/>
  <c r="A1276" i="6" s="1"/>
  <c r="A1277" i="6" s="1"/>
  <c r="A1278" i="6" s="1"/>
  <c r="A1279" i="6" s="1"/>
  <c r="A1280" i="6" s="1"/>
  <c r="A1281" i="6" s="1"/>
  <c r="A1282" i="6" s="1"/>
  <c r="A1283" i="6" s="1"/>
  <c r="A1284" i="6" s="1"/>
  <c r="A1285" i="6" s="1"/>
  <c r="A1286" i="6" s="1"/>
  <c r="A1287" i="6" s="1"/>
  <c r="A1288" i="6" s="1"/>
  <c r="A1289" i="6" s="1"/>
  <c r="A1290" i="6" s="1"/>
  <c r="A1291" i="6" s="1"/>
  <c r="A1292" i="6" s="1"/>
  <c r="A1293" i="6" s="1"/>
  <c r="A1294" i="6" s="1"/>
  <c r="A1295" i="6" s="1"/>
  <c r="A1296" i="6" s="1"/>
  <c r="A1297" i="6" s="1"/>
  <c r="A1298" i="6" s="1"/>
  <c r="A1299" i="6" s="1"/>
  <c r="A1300" i="6" s="1"/>
  <c r="A1301" i="6" s="1"/>
  <c r="A1302" i="6" s="1"/>
  <c r="A1303" i="6" s="1"/>
  <c r="A1304" i="6" s="1"/>
  <c r="A1305" i="6" s="1"/>
  <c r="A1306" i="6" s="1"/>
  <c r="A1307" i="6" s="1"/>
  <c r="A1308" i="6" s="1"/>
  <c r="A1309" i="6" s="1"/>
  <c r="A1310" i="6" s="1"/>
  <c r="A1311" i="6" s="1"/>
  <c r="A1312" i="6" s="1"/>
  <c r="A1313" i="6" s="1"/>
  <c r="A1314" i="6" s="1"/>
  <c r="A1315" i="6" s="1"/>
  <c r="A1316" i="6" s="1"/>
  <c r="A1317" i="6" s="1"/>
  <c r="A1318" i="6" s="1"/>
  <c r="A1319" i="6" s="1"/>
  <c r="A1320" i="6" s="1"/>
  <c r="A1321" i="6" s="1"/>
  <c r="A1322" i="6" s="1"/>
  <c r="A1323" i="6" s="1"/>
  <c r="A1324" i="6" s="1"/>
  <c r="A1325" i="6" s="1"/>
  <c r="A1326" i="6" s="1"/>
  <c r="A1327" i="6" s="1"/>
  <c r="A1328" i="6" s="1"/>
  <c r="A1329" i="6" s="1"/>
  <c r="A1330" i="6" s="1"/>
  <c r="A1331" i="6" s="1"/>
  <c r="A1332" i="6" s="1"/>
  <c r="A1333" i="6" s="1"/>
  <c r="A1334" i="6" s="1"/>
  <c r="A1335" i="6" s="1"/>
  <c r="A1336" i="6" s="1"/>
  <c r="A1337" i="6" s="1"/>
  <c r="A1338" i="6" s="1"/>
  <c r="A1339" i="6" s="1"/>
  <c r="A1340" i="6" s="1"/>
  <c r="A1341" i="6" s="1"/>
  <c r="A1342" i="6" s="1"/>
  <c r="A1343" i="6" s="1"/>
  <c r="A1344" i="6" s="1"/>
  <c r="A1345" i="6" s="1"/>
  <c r="A1346" i="6" s="1"/>
  <c r="A1347" i="6" s="1"/>
  <c r="A1348" i="6" s="1"/>
  <c r="A1349" i="6" s="1"/>
  <c r="A1350" i="6" s="1"/>
  <c r="A1351" i="6" s="1"/>
  <c r="A1352" i="6" s="1"/>
  <c r="A1353" i="6" s="1"/>
  <c r="A1354" i="6" s="1"/>
  <c r="A1355" i="6" s="1"/>
  <c r="A1356" i="6" s="1"/>
  <c r="A1357" i="6" s="1"/>
  <c r="A1358" i="6" s="1"/>
  <c r="A1359" i="6" s="1"/>
  <c r="A1360" i="6" s="1"/>
  <c r="A1361" i="6" s="1"/>
  <c r="A1362" i="6" s="1"/>
  <c r="A1363" i="6" s="1"/>
  <c r="A1364" i="6" s="1"/>
  <c r="A1365" i="6" s="1"/>
  <c r="A1366" i="6" s="1"/>
  <c r="A1367" i="6" s="1"/>
  <c r="A1368" i="6" s="1"/>
  <c r="A1369" i="6" s="1"/>
  <c r="A1370" i="6" s="1"/>
  <c r="A1371" i="6" s="1"/>
  <c r="A1372" i="6" s="1"/>
  <c r="A1373" i="6" s="1"/>
  <c r="A1374" i="6" s="1"/>
  <c r="A1375" i="6" s="1"/>
  <c r="A1376" i="6" s="1"/>
  <c r="A1377" i="6" s="1"/>
  <c r="A1378" i="6" s="1"/>
  <c r="A1379" i="6" s="1"/>
  <c r="A1380" i="6" s="1"/>
  <c r="A1381" i="6" s="1"/>
  <c r="A1383" i="6" s="1"/>
  <c r="A1384" i="6" s="1"/>
  <c r="A1385" i="6" s="1"/>
  <c r="A1386" i="6" s="1"/>
  <c r="A1387" i="6" s="1"/>
  <c r="A1388" i="6" s="1"/>
  <c r="A1389" i="6" s="1"/>
  <c r="A1390" i="6" s="1"/>
  <c r="A1391" i="6" s="1"/>
  <c r="A1392" i="6" s="1"/>
  <c r="A1393" i="6" s="1"/>
  <c r="A1394" i="6" s="1"/>
  <c r="A1395" i="6" s="1"/>
  <c r="A1396" i="6" s="1"/>
  <c r="A1397" i="6" s="1"/>
  <c r="A1398" i="6" s="1"/>
  <c r="A1399" i="6" s="1"/>
  <c r="A1400" i="6" s="1"/>
  <c r="A1401" i="6" s="1"/>
  <c r="A1402" i="6" s="1"/>
  <c r="A1403" i="6" s="1"/>
  <c r="A1404" i="6" s="1"/>
  <c r="A1405" i="6" s="1"/>
  <c r="A1406" i="6" s="1"/>
  <c r="A1408" i="6" s="1"/>
  <c r="A1409" i="6" s="1"/>
  <c r="A1410" i="6" s="1"/>
  <c r="A1411" i="6" s="1"/>
  <c r="A1412" i="6" s="1"/>
  <c r="A1413" i="6" s="1"/>
  <c r="A1414" i="6" s="1"/>
  <c r="A1415" i="6" s="1"/>
  <c r="A1416" i="6" s="1"/>
  <c r="A1417" i="6" s="1"/>
  <c r="A1418" i="6" s="1"/>
  <c r="A1419" i="6" s="1"/>
  <c r="A1420" i="6" s="1"/>
  <c r="A1421" i="6" s="1"/>
  <c r="A1422" i="6" s="1"/>
  <c r="A1423" i="6" s="1"/>
  <c r="A1424" i="6" s="1"/>
  <c r="A1425" i="6" s="1"/>
  <c r="A1426" i="6" s="1"/>
  <c r="A1427" i="6" s="1"/>
  <c r="A1428" i="6" s="1"/>
  <c r="A1429" i="6" s="1"/>
  <c r="A1430" i="6" s="1"/>
  <c r="A1431" i="6" s="1"/>
  <c r="A1432" i="6" s="1"/>
  <c r="A1433" i="6" s="1"/>
  <c r="A1434" i="6" s="1"/>
  <c r="A1435" i="6" s="1"/>
  <c r="A1436" i="6" s="1"/>
  <c r="A1437" i="6" s="1"/>
  <c r="A1438" i="6" s="1"/>
  <c r="A1439" i="6" s="1"/>
  <c r="A1440" i="6" s="1"/>
  <c r="A1441" i="6" s="1"/>
  <c r="A1442" i="6" s="1"/>
  <c r="A1443" i="6" s="1"/>
  <c r="A1444" i="6" s="1"/>
  <c r="A1445" i="6" s="1"/>
  <c r="A1446" i="6" s="1"/>
  <c r="A1447" i="6" s="1"/>
  <c r="A1448" i="6" s="1"/>
  <c r="A1449" i="6" s="1"/>
  <c r="A1450" i="6" s="1"/>
  <c r="A1451" i="6" s="1"/>
  <c r="A1452" i="6" s="1"/>
  <c r="A1453" i="6" s="1"/>
  <c r="A1454" i="6" s="1"/>
  <c r="A1455" i="6" s="1"/>
  <c r="A1456" i="6" s="1"/>
  <c r="A1457" i="6" s="1"/>
  <c r="A1458" i="6" s="1"/>
  <c r="A1459" i="6" s="1"/>
  <c r="A1460" i="6" s="1"/>
  <c r="A1461" i="6" s="1"/>
  <c r="A1462" i="6" s="1"/>
  <c r="A1463" i="6" s="1"/>
  <c r="A1464" i="6" s="1"/>
  <c r="A1465" i="6" s="1"/>
  <c r="A1466" i="6" s="1"/>
  <c r="A1467" i="6" s="1"/>
  <c r="A1468" i="6" s="1"/>
  <c r="A1469" i="6" s="1"/>
  <c r="A1470" i="6" s="1"/>
  <c r="A1471" i="6" s="1"/>
  <c r="A1472" i="6" s="1"/>
  <c r="A1473" i="6" s="1"/>
  <c r="A1474" i="6" s="1"/>
  <c r="A1475" i="6" s="1"/>
  <c r="A1476" i="6" s="1"/>
  <c r="A1477" i="6" s="1"/>
  <c r="A1478" i="6" s="1"/>
  <c r="A1479" i="6" s="1"/>
  <c r="A1480" i="6" s="1"/>
  <c r="A1481" i="6" s="1"/>
  <c r="A1482" i="6" s="1"/>
  <c r="A1483" i="6" s="1"/>
  <c r="A1484" i="6" s="1"/>
  <c r="A1485" i="6" s="1"/>
  <c r="A1486" i="6" s="1"/>
  <c r="A1487" i="6" s="1"/>
  <c r="A1488" i="6" s="1"/>
  <c r="A1489" i="6" s="1"/>
  <c r="A1490" i="6" s="1"/>
  <c r="A1491" i="6" s="1"/>
  <c r="A1492" i="6" s="1"/>
  <c r="A1493" i="6" s="1"/>
  <c r="A1494" i="6" s="1"/>
  <c r="A1495" i="6" s="1"/>
  <c r="A1496" i="6" s="1"/>
  <c r="A1497" i="6" s="1"/>
  <c r="A1498" i="6" s="1"/>
  <c r="A1499" i="6" s="1"/>
  <c r="A1500" i="6" s="1"/>
  <c r="A1501" i="6" s="1"/>
  <c r="A1502" i="6" s="1"/>
  <c r="A1503" i="6" s="1"/>
  <c r="A1504" i="6" s="1"/>
  <c r="A1505" i="6" s="1"/>
  <c r="A1506" i="6" s="1"/>
  <c r="A1507" i="6" s="1"/>
  <c r="A1508" i="6" s="1"/>
  <c r="A1509" i="6" s="1"/>
  <c r="A1510" i="6" s="1"/>
  <c r="A1511" i="6" s="1"/>
  <c r="A1512" i="6" s="1"/>
  <c r="A1513" i="6" s="1"/>
  <c r="A1514" i="6" s="1"/>
  <c r="A1515" i="6" s="1"/>
  <c r="A1516" i="6" s="1"/>
  <c r="A1517" i="6" s="1"/>
  <c r="A1518" i="6" s="1"/>
  <c r="A1519" i="6" s="1"/>
  <c r="A1520" i="6" s="1"/>
  <c r="A1521" i="6" s="1"/>
  <c r="A1522" i="6" s="1"/>
  <c r="A1524" i="6" s="1"/>
  <c r="A1525" i="6" s="1"/>
  <c r="A1526" i="6" s="1"/>
  <c r="A1529" i="6" s="1"/>
  <c r="A1530" i="6" s="1"/>
  <c r="A1531" i="6" s="1"/>
  <c r="A1532" i="6" s="1"/>
  <c r="A1533" i="6" s="1"/>
  <c r="A1534" i="6" s="1"/>
  <c r="A1535" i="6" s="1"/>
  <c r="A1536" i="6" s="1"/>
  <c r="A1537" i="6" s="1"/>
  <c r="A1538" i="6" s="1"/>
  <c r="A1539" i="6" s="1"/>
  <c r="A1540" i="6" s="1"/>
  <c r="A1541" i="6" s="1"/>
  <c r="A1542" i="6" s="1"/>
  <c r="A1543" i="6" s="1"/>
  <c r="A1544" i="6" s="1"/>
  <c r="A1545" i="6" s="1"/>
  <c r="A1546" i="6" s="1"/>
  <c r="A1547" i="6" s="1"/>
  <c r="A1548" i="6" s="1"/>
  <c r="A1549" i="6" s="1"/>
  <c r="A1550" i="6" s="1"/>
  <c r="A1551" i="6" s="1"/>
  <c r="A1552" i="6" s="1"/>
  <c r="A1553" i="6" s="1"/>
  <c r="A1554" i="6" s="1"/>
  <c r="A1555" i="6" s="1"/>
  <c r="A1556" i="6" s="1"/>
  <c r="A1557" i="6" s="1"/>
  <c r="A1558" i="6" s="1"/>
  <c r="A1559" i="6" s="1"/>
  <c r="A1560" i="6" s="1"/>
  <c r="A1561" i="6" s="1"/>
  <c r="A1562" i="6" s="1"/>
  <c r="A1563" i="6" s="1"/>
  <c r="A1564" i="6" s="1"/>
  <c r="A1565" i="6" s="1"/>
  <c r="A1566" i="6" s="1"/>
  <c r="A1567" i="6" s="1"/>
  <c r="A1568" i="6" s="1"/>
  <c r="A1569" i="6" s="1"/>
  <c r="A1570" i="6" s="1"/>
  <c r="A1571" i="6" s="1"/>
  <c r="A1572" i="6" s="1"/>
  <c r="A1573" i="6" s="1"/>
  <c r="A1574" i="6" s="1"/>
  <c r="A1575" i="6" s="1"/>
  <c r="A1576" i="6" s="1"/>
  <c r="A1577" i="6" s="1"/>
  <c r="A1578" i="6" s="1"/>
  <c r="A1579" i="6" s="1"/>
  <c r="A1580" i="6" s="1"/>
  <c r="A1581" i="6" s="1"/>
  <c r="A1582" i="6" s="1"/>
  <c r="A1583" i="6" s="1"/>
  <c r="A1584" i="6" s="1"/>
  <c r="A1585" i="6" s="1"/>
  <c r="A1586" i="6" s="1"/>
  <c r="A1587" i="6" s="1"/>
  <c r="A1588" i="6" s="1"/>
  <c r="A1589" i="6" s="1"/>
  <c r="A1590" i="6" s="1"/>
  <c r="A1591" i="6" s="1"/>
  <c r="A1592" i="6" s="1"/>
  <c r="A1593" i="6" s="1"/>
  <c r="A1594" i="6" s="1"/>
  <c r="A1595" i="6" s="1"/>
  <c r="A1596" i="6" s="1"/>
  <c r="A1598" i="6" s="1"/>
  <c r="A1599" i="6" s="1"/>
  <c r="A1602" i="6" s="1"/>
  <c r="A1603" i="6" s="1"/>
  <c r="A1604" i="6" s="1"/>
  <c r="A1605" i="6" s="1"/>
  <c r="A1606" i="6" s="1"/>
  <c r="A1607" i="6" s="1"/>
  <c r="A1608" i="6" s="1"/>
  <c r="A1609" i="6" s="1"/>
  <c r="A1610" i="6" s="1"/>
  <c r="A1611" i="6" s="1"/>
  <c r="A1612" i="6" s="1"/>
  <c r="A1613" i="6" s="1"/>
  <c r="A1614" i="6" s="1"/>
  <c r="A1615" i="6" s="1"/>
  <c r="A1616" i="6" s="1"/>
  <c r="A1617" i="6" s="1"/>
  <c r="A1618" i="6" s="1"/>
  <c r="A1619" i="6" s="1"/>
  <c r="A1620" i="6" s="1"/>
  <c r="A1621" i="6" s="1"/>
  <c r="A1622" i="6" s="1"/>
  <c r="A1623" i="6" s="1"/>
  <c r="A1624" i="6" s="1"/>
  <c r="A1625" i="6" s="1"/>
  <c r="A1626" i="6" s="1"/>
  <c r="A1627" i="6" s="1"/>
  <c r="A1628" i="6" s="1"/>
  <c r="A1629" i="6" s="1"/>
  <c r="A1630" i="6" s="1"/>
  <c r="A1631" i="6" s="1"/>
  <c r="A1632" i="6" s="1"/>
  <c r="A1633" i="6" s="1"/>
  <c r="A1634" i="6" s="1"/>
  <c r="A1635" i="6" s="1"/>
  <c r="A1636" i="6" s="1"/>
  <c r="A1637" i="6" s="1"/>
  <c r="A1638" i="6" s="1"/>
  <c r="A1639" i="6" s="1"/>
  <c r="A1641" i="6" s="1"/>
  <c r="A1642" i="6" s="1"/>
  <c r="A1643" i="6" s="1"/>
  <c r="A1644" i="6" s="1"/>
  <c r="A1645" i="6" s="1"/>
  <c r="A1646" i="6" s="1"/>
  <c r="A1647" i="6" s="1"/>
  <c r="A1648" i="6" s="1"/>
  <c r="A1649" i="6" s="1"/>
  <c r="A1650" i="6" s="1"/>
  <c r="A1651" i="6" s="1"/>
  <c r="A1652" i="6" s="1"/>
  <c r="A1653" i="6" s="1"/>
  <c r="A1654" i="6" s="1"/>
  <c r="A1655" i="6" s="1"/>
  <c r="A1656" i="6" s="1"/>
  <c r="A1657" i="6" s="1"/>
  <c r="A1658" i="6" s="1"/>
  <c r="A1661" i="6" s="1"/>
  <c r="A1662" i="6" s="1"/>
  <c r="A1663" i="6" s="1"/>
  <c r="A1664" i="6" s="1"/>
  <c r="A1665" i="6" s="1"/>
  <c r="A1666" i="6" s="1"/>
  <c r="A1667" i="6" s="1"/>
  <c r="A1668" i="6" s="1"/>
  <c r="A1669" i="6" s="1"/>
  <c r="A1670" i="6" s="1"/>
  <c r="A1671" i="6" s="1"/>
  <c r="A1672" i="6" s="1"/>
  <c r="A1673" i="6" s="1"/>
  <c r="A1674" i="6" s="1"/>
  <c r="A1675" i="6" s="1"/>
  <c r="A1676" i="6" s="1"/>
  <c r="A1677" i="6" s="1"/>
  <c r="A1678" i="6" s="1"/>
  <c r="A1679" i="6" s="1"/>
  <c r="A1680" i="6" s="1"/>
  <c r="A1681" i="6" s="1"/>
  <c r="A1682" i="6" s="1"/>
  <c r="A1683" i="6" s="1"/>
  <c r="A1684" i="6" s="1"/>
  <c r="A1685" i="6" s="1"/>
  <c r="A1686" i="6" s="1"/>
  <c r="A1687" i="6" s="1"/>
  <c r="A1688" i="6" s="1"/>
  <c r="A1689" i="6" s="1"/>
  <c r="A1690" i="6" s="1"/>
  <c r="A1691" i="6" s="1"/>
  <c r="A1692" i="6" s="1"/>
  <c r="A1693" i="6" s="1"/>
  <c r="A1694" i="6" s="1"/>
  <c r="A1695" i="6" s="1"/>
  <c r="A1696" i="6" s="1"/>
  <c r="A1697" i="6" s="1"/>
  <c r="A1698" i="6" s="1"/>
  <c r="A1699" i="6" s="1"/>
  <c r="A1700" i="6" s="1"/>
  <c r="A1701" i="6" s="1"/>
  <c r="A1702" i="6" s="1"/>
  <c r="A1703" i="6" s="1"/>
  <c r="A1704" i="6" s="1"/>
  <c r="A1705" i="6" s="1"/>
  <c r="A1706" i="6" s="1"/>
  <c r="A1707" i="6" s="1"/>
  <c r="A1708" i="6" s="1"/>
  <c r="A1709" i="6" s="1"/>
  <c r="A1710" i="6" s="1"/>
  <c r="A1711" i="6" s="1"/>
  <c r="A1712" i="6" s="1"/>
  <c r="A1713" i="6" s="1"/>
  <c r="A1714" i="6" s="1"/>
  <c r="A1715" i="6" s="1"/>
  <c r="A1716" i="6" s="1"/>
  <c r="A1717" i="6" s="1"/>
  <c r="A1718" i="6" s="1"/>
  <c r="A1719" i="6" s="1"/>
  <c r="A1720" i="6" s="1"/>
  <c r="A1721" i="6" s="1"/>
  <c r="A1722" i="6" s="1"/>
  <c r="A1723" i="6" s="1"/>
  <c r="A1724" i="6" s="1"/>
  <c r="A1725" i="6" s="1"/>
  <c r="A1726" i="6" s="1"/>
  <c r="A1727" i="6" s="1"/>
  <c r="A1728" i="6" s="1"/>
  <c r="A1729" i="6" s="1"/>
  <c r="A1730" i="6" s="1"/>
  <c r="A1731" i="6" s="1"/>
  <c r="A1732" i="6" s="1"/>
  <c r="A1733" i="6" s="1"/>
  <c r="A1734" i="6" s="1"/>
  <c r="A1735" i="6" s="1"/>
  <c r="A1736" i="6" s="1"/>
  <c r="A1737" i="6" s="1"/>
  <c r="A1738" i="6" s="1"/>
  <c r="A1739" i="6" s="1"/>
  <c r="A1740" i="6" s="1"/>
  <c r="A1742" i="6" s="1"/>
  <c r="A1743" i="6" s="1"/>
  <c r="A1744" i="6" s="1"/>
  <c r="A1747" i="6" s="1"/>
  <c r="A1748" i="6" s="1"/>
  <c r="A1749" i="6" s="1"/>
  <c r="A1750" i="6" s="1"/>
  <c r="A1751" i="6" s="1"/>
  <c r="A1752" i="6" s="1"/>
  <c r="A1753" i="6" s="1"/>
  <c r="A1754" i="6" s="1"/>
  <c r="A1755" i="6" s="1"/>
  <c r="A1756" i="6" s="1"/>
  <c r="A1757" i="6" s="1"/>
  <c r="A1758" i="6" s="1"/>
  <c r="A1759" i="6" s="1"/>
  <c r="A1760" i="6" s="1"/>
  <c r="A1761" i="6" s="1"/>
  <c r="A1762" i="6" s="1"/>
  <c r="A1763" i="6" s="1"/>
  <c r="A1764" i="6" s="1"/>
  <c r="A1765" i="6" s="1"/>
  <c r="A1766" i="6" s="1"/>
  <c r="A1767" i="6" s="1"/>
  <c r="A1768" i="6" s="1"/>
  <c r="A1769" i="6" s="1"/>
  <c r="A1770" i="6" s="1"/>
  <c r="A1771" i="6" s="1"/>
  <c r="A1772" i="6" s="1"/>
  <c r="A1773" i="6" s="1"/>
  <c r="A1774" i="6" s="1"/>
  <c r="A1775" i="6" s="1"/>
  <c r="A1776" i="6" s="1"/>
  <c r="A1777" i="6" s="1"/>
  <c r="A1778" i="6" s="1"/>
  <c r="A1779" i="6" s="1"/>
  <c r="A1780" i="6" s="1"/>
  <c r="A1781" i="6" s="1"/>
  <c r="A1782" i="6" s="1"/>
  <c r="A1783" i="6" s="1"/>
  <c r="A1784" i="6" s="1"/>
  <c r="A1785" i="6" s="1"/>
  <c r="A1786" i="6" s="1"/>
  <c r="A1787" i="6" s="1"/>
  <c r="A1788" i="6" s="1"/>
  <c r="A1789" i="6" s="1"/>
  <c r="A1790" i="6" s="1"/>
  <c r="A1791" i="6" s="1"/>
  <c r="A1792" i="6" s="1"/>
  <c r="A1793" i="6" s="1"/>
  <c r="A1794" i="6" s="1"/>
  <c r="A1795" i="6" s="1"/>
  <c r="A1796" i="6" s="1"/>
  <c r="A1797" i="6" s="1"/>
  <c r="A1798" i="6" s="1"/>
  <c r="A1799" i="6" s="1"/>
  <c r="A1800" i="6" s="1"/>
  <c r="A1801" i="6" s="1"/>
  <c r="A1802" i="6" s="1"/>
  <c r="A1803" i="6" s="1"/>
  <c r="A1804" i="6" s="1"/>
  <c r="A1805" i="6" s="1"/>
  <c r="A1806" i="6" s="1"/>
  <c r="A1807" i="6" s="1"/>
  <c r="A1808" i="6" s="1"/>
  <c r="A1809" i="6" s="1"/>
  <c r="A1811" i="6" s="1"/>
  <c r="A1812" i="6" s="1"/>
  <c r="A1813" i="6" s="1"/>
  <c r="A1814" i="6" s="1"/>
  <c r="A1815" i="6" s="1"/>
  <c r="A1816" i="6" s="1"/>
  <c r="A1817" i="6" s="1"/>
  <c r="A1818" i="6" s="1"/>
  <c r="A1819" i="6" s="1"/>
  <c r="A1822" i="6" s="1"/>
  <c r="A1823" i="6" s="1"/>
  <c r="A1824" i="6" s="1"/>
  <c r="A1825" i="6" s="1"/>
  <c r="A1826" i="6" s="1"/>
  <c r="A1827" i="6" s="1"/>
  <c r="A1828" i="6" s="1"/>
  <c r="A1829" i="6" s="1"/>
  <c r="A1830" i="6" s="1"/>
  <c r="A1831" i="6" s="1"/>
  <c r="A1832" i="6" s="1"/>
  <c r="A1833" i="6" s="1"/>
  <c r="A1834" i="6" s="1"/>
  <c r="A1835" i="6" s="1"/>
  <c r="A1836" i="6" s="1"/>
  <c r="A1837" i="6" s="1"/>
  <c r="A1838" i="6" s="1"/>
  <c r="A1839" i="6" s="1"/>
  <c r="A1840" i="6" s="1"/>
  <c r="A1841" i="6" s="1"/>
  <c r="A1842" i="6" s="1"/>
  <c r="A1843" i="6" s="1"/>
  <c r="A1844" i="6" s="1"/>
  <c r="A1845" i="6" s="1"/>
  <c r="A1846" i="6" s="1"/>
  <c r="A1847" i="6" s="1"/>
  <c r="A1848" i="6" s="1"/>
  <c r="A1849" i="6" s="1"/>
  <c r="A1850" i="6" s="1"/>
  <c r="A1851" i="6" s="1"/>
  <c r="A1852" i="6" s="1"/>
  <c r="A1853" i="6" s="1"/>
  <c r="A1854" i="6" s="1"/>
  <c r="A1855" i="6" s="1"/>
  <c r="A1856" i="6" s="1"/>
  <c r="A1857" i="6" s="1"/>
  <c r="A1858" i="6" s="1"/>
  <c r="A1859" i="6" s="1"/>
  <c r="A1860" i="6" s="1"/>
  <c r="A1861" i="6" s="1"/>
  <c r="A1862" i="6" s="1"/>
  <c r="A1863" i="6" s="1"/>
  <c r="A1864" i="6" s="1"/>
  <c r="A1865" i="6" s="1"/>
  <c r="A1866" i="6" s="1"/>
  <c r="A1867" i="6" s="1"/>
  <c r="A1868" i="6" s="1"/>
  <c r="A1869" i="6" s="1"/>
  <c r="A1870" i="6" s="1"/>
  <c r="A1871" i="6" s="1"/>
  <c r="A1872" i="6" s="1"/>
  <c r="A1873" i="6" s="1"/>
  <c r="A1874" i="6" s="1"/>
  <c r="A1875" i="6" s="1"/>
  <c r="A1876" i="6" s="1"/>
  <c r="A1877" i="6" s="1"/>
  <c r="A1878" i="6" s="1"/>
  <c r="A1879" i="6" s="1"/>
  <c r="A1880" i="6" s="1"/>
  <c r="A1881" i="6" s="1"/>
  <c r="A1882" i="6" s="1"/>
  <c r="A1883" i="6" s="1"/>
  <c r="A1884" i="6" s="1"/>
  <c r="A1885" i="6" s="1"/>
  <c r="A1886" i="6" s="1"/>
  <c r="A1887" i="6" s="1"/>
  <c r="A1888" i="6" s="1"/>
  <c r="A1889" i="6" s="1"/>
  <c r="A1890" i="6" s="1"/>
  <c r="A1891" i="6" s="1"/>
  <c r="A1892" i="6" s="1"/>
  <c r="A1893" i="6" s="1"/>
  <c r="A1894" i="6" s="1"/>
  <c r="A1895" i="6" s="1"/>
  <c r="A1896" i="6" s="1"/>
  <c r="A1897" i="6" s="1"/>
  <c r="A1898" i="6" s="1"/>
  <c r="A1900" i="6" s="1"/>
  <c r="A1901" i="6" s="1"/>
  <c r="A1902" i="6" s="1"/>
  <c r="A1903" i="6" s="1"/>
  <c r="A1904" i="6" s="1"/>
  <c r="A1905" i="6" s="1"/>
  <c r="A1906" i="6" s="1"/>
  <c r="A1907" i="6" s="1"/>
  <c r="A1908" i="6" s="1"/>
  <c r="J9" i="8"/>
  <c r="I1987" i="8"/>
  <c r="I11" i="8"/>
  <c r="H13" i="7"/>
  <c r="H18" i="7"/>
  <c r="H21" i="7"/>
  <c r="F12" i="7"/>
  <c r="F32" i="7" s="1"/>
  <c r="H32" i="3"/>
  <c r="E33" i="3" s="1"/>
  <c r="I1988" i="8" l="1"/>
  <c r="I1989" i="8" s="1"/>
  <c r="J10" i="8" s="1"/>
  <c r="H32" i="7"/>
  <c r="F33" i="7" s="1"/>
  <c r="F34" i="7" s="1"/>
  <c r="F35" i="7" s="1"/>
  <c r="E34" i="3"/>
  <c r="E3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Анастасия</author>
  </authors>
  <commentList>
    <comment ref="B1520" authorId="0" shapeId="0" xr:uid="{A9570119-F1EE-43A0-BA96-EF96700ADE1B}">
      <text>
        <r>
          <rPr>
            <sz val="11"/>
            <color indexed="81"/>
            <rFont val="Tahoma"/>
            <family val="2"/>
            <charset val="204"/>
          </rPr>
          <t xml:space="preserve">в смете нет стоимости
</t>
        </r>
      </text>
    </comment>
  </commentList>
</comments>
</file>

<file path=xl/sharedStrings.xml><?xml version="1.0" encoding="utf-8"?>
<sst xmlns="http://schemas.openxmlformats.org/spreadsheetml/2006/main" count="15960" uniqueCount="4243">
  <si>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</si>
  <si>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</si>
  <si>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</si>
  <si>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</si>
  <si>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</si>
  <si>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 xml:space="preserve">ИНН Участника </t>
  </si>
  <si>
    <t>Предложение Участника, руб без НДС</t>
  </si>
  <si>
    <t>Итоговая стоимость строительно-монтажных работ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</si>
  <si>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</si>
  <si>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</si>
  <si>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</si>
  <si>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Контактное лицо (ФИО, должность, телефон, e-mail)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</si>
  <si>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</si>
  <si>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</si>
  <si>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</si>
  <si>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</si>
  <si>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</si>
  <si>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</si>
  <si>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 xml:space="preserve">Наименование закупки: </t>
  </si>
  <si>
    <t>Исх. № ______________ от __.__.2025г.</t>
  </si>
  <si>
    <t>Коммерческое предложение</t>
  </si>
  <si>
    <t>Должность уполномоченного представителя Участника</t>
  </si>
  <si>
    <t>(ФИО)</t>
  </si>
  <si>
    <t>_____________________________________</t>
  </si>
  <si>
    <t>Предоставляется в формате pdf и exl</t>
  </si>
  <si>
    <t>А17.710.2</t>
  </si>
  <si>
    <t>объект</t>
  </si>
  <si>
    <t>А17.715.2</t>
  </si>
  <si>
    <t>Наменование раздела РД</t>
  </si>
  <si>
    <t>U22.204</t>
  </si>
  <si>
    <t>U22.205</t>
  </si>
  <si>
    <t>U22.201</t>
  </si>
  <si>
    <t>А11.101</t>
  </si>
  <si>
    <t>А17.707</t>
  </si>
  <si>
    <t>U23.301</t>
  </si>
  <si>
    <t>U27.707</t>
  </si>
  <si>
    <t>А17.717</t>
  </si>
  <si>
    <t>А11.104.2</t>
  </si>
  <si>
    <t>А11.100</t>
  </si>
  <si>
    <t>№ пп</t>
  </si>
  <si>
    <t>Ед. изм.</t>
  </si>
  <si>
    <t>Всего</t>
  </si>
  <si>
    <t>приложение 1 КП №____ от _._.2025</t>
  </si>
  <si>
    <t>Требование ООО «ЕвроХим Северо-Запад-2»</t>
  </si>
  <si>
    <t>Настоящее Предложение имеет правовой статус оферты и действует 90 дней с даты подачи коммерческого предложения</t>
  </si>
  <si>
    <t>Начало: дата подписания Договора
Окончание: 31.03.2026 г.</t>
  </si>
  <si>
    <t>Гарантийный срок на результат работы Подрядчика устанавливается не менее 36  месяцев.</t>
  </si>
  <si>
    <r>
      <t xml:space="preserve">НДС 20% </t>
    </r>
    <r>
      <rPr>
        <b/>
        <sz val="9"/>
        <color rgb="FFFF0000"/>
        <rFont val="Arial"/>
        <family val="2"/>
        <charset val="204"/>
      </rPr>
      <t>(если применимо)</t>
    </r>
  </si>
  <si>
    <t>Наименование контрагента:</t>
  </si>
  <si>
    <t xml:space="preserve">Место поставки/оказания услуг: Россия, Ленинградская обл, Кингисеппский р-н, город Кингисепп Промзона Фосфорит, Центральный пр-д, зд. 72
</t>
  </si>
  <si>
    <t>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</si>
  <si>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6.Е230-001-8000633006-РД-01-10.04.030-ОВ2</t>
  </si>
  <si>
    <t>7.Е230-0001-8000571851-РД-01-10.20.010-ОВ</t>
  </si>
  <si>
    <t>U24.401</t>
  </si>
  <si>
    <t>8.Е230-0001-8000626652-РД-01-10.04.180-ОВ</t>
  </si>
  <si>
    <t>9.Е230-0001-8000626652-РД-01-10.01.010-ОВ</t>
  </si>
  <si>
    <t>5.Е230-001-8000633006-РД-01-10.04.030-ОВ1</t>
  </si>
  <si>
    <t>4.Е230-001-8000633006-РД-01-10.04.020-ОВ2</t>
  </si>
  <si>
    <t>3.Е230-001-8000633006-РД-01-10.04.020-ОВ1</t>
  </si>
  <si>
    <t>2.Е230-0001-8000633006-РД-01-03.04.010-ОВ2</t>
  </si>
  <si>
    <t>1.Е230-0001-8000633006-РД-01-03.04.010-ОВ1</t>
  </si>
  <si>
    <t>10.Е230-0001-8000626652-РД-01-10.01.161-ОВ</t>
  </si>
  <si>
    <t>11.Е230-0001-8000626652-РД-01-10.04.100-ОВ</t>
  </si>
  <si>
    <t>12.Е230-0001-8000626652-РД-01-10.04.130-ОВ</t>
  </si>
  <si>
    <t>U24.402.2</t>
  </si>
  <si>
    <t>13.Е230-0001-8000626652-РД-01-10.04.181-ОВ</t>
  </si>
  <si>
    <t>14.E230-0001-8000633006-РД-01-10.01.021-ОВ1</t>
  </si>
  <si>
    <t>15.E230-0001-8000633006-РД-01-10.01.021-ОВ2</t>
  </si>
  <si>
    <t>16.Е230-0001-8000633006-РД-01-10.01.160-ОВ1</t>
  </si>
  <si>
    <t>17.Е230-0001-8000633006-РД-01-10.01.160-ОВ2</t>
  </si>
  <si>
    <t>18.Е230-0001-8000633006-РД-01-10.04.010-ОВ1</t>
  </si>
  <si>
    <t>19.Е230-0001-8000633006-РД-01-10.04.010-ОВ2</t>
  </si>
  <si>
    <t>20.Е230-0002-8000603028-РД-01-03.06.010-ОВ</t>
  </si>
  <si>
    <t>Спецификация основных материалов и оборудования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</si>
  <si>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</si>
  <si>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</si>
  <si>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</si>
  <si>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Наименование позиции обоудования/материала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</si>
  <si>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</si>
  <si>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</si>
  <si>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</si>
  <si>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</si>
  <si>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</si>
  <si>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</si>
  <si>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r>
      <rPr>
        <sz val="9"/>
        <rFont val="Arial"/>
        <family val="2"/>
        <charset val="204"/>
      </rPr>
      <t xml:space="preserve">Аванс ____% стоимости Договора с предоставлением БГ.
Расчеты по факту выполненных Работ, предусмотренных конкретным Расчётом стоимости, осуществляются в течение 20 (двадцати) рабочих дней после подписания Сторонами соответствующих Акта о приемке выполненных работ по форме КС-2, Справки о стоимости выполненных работ и затрат по форме КС-3 и предоставления счета-фактуры, если иное не согласовано Сторонами в соответствующем Расчете стоимости. 
</t>
    </r>
    <r>
      <rPr>
        <i/>
        <sz val="9"/>
        <color rgb="FFFF0000"/>
        <rFont val="Arial"/>
        <family val="2"/>
        <charset val="204"/>
      </rPr>
      <t xml:space="preserve">
(или указать встречные условия)</t>
    </r>
  </si>
  <si>
    <t>Наименование закупки: Выполнение комплекса работ по монтажу систем вентиляции, отопления, и кондиционирования  воздуха зданий А11.100, А11.101, А11.104.2, А17.707, А17.710.2, А17.715.2, А17.717, U22.201, U22.204, U22.205, U23.301, U24.401, U24.402.2, U27.707 в рамках инвестиционного проекта  "Производство Аммиака и Карбамида", Кингисепп</t>
  </si>
  <si>
    <t>СМР</t>
  </si>
  <si>
    <t>МТР</t>
  </si>
  <si>
    <t>ПНР</t>
  </si>
  <si>
    <t>Оборудование</t>
  </si>
  <si>
    <t>Стоимость по разделам</t>
  </si>
  <si>
    <t>Лист "спецификация" необходимо заполнить</t>
  </si>
  <si>
    <t>ЛСР</t>
  </si>
  <si>
    <t>-</t>
  </si>
  <si>
    <t>+</t>
  </si>
  <si>
    <t xml:space="preserve">Ведомость и стоимость объемов конструктивных решений (элементов) и комплексов (видов) работ  </t>
  </si>
  <si>
    <t>Производство Аммиака и Карбамида, Кингисепп</t>
  </si>
  <si>
    <t>(наименование объекта)</t>
  </si>
  <si>
    <t>№пп</t>
  </si>
  <si>
    <t>Обоснование</t>
  </si>
  <si>
    <t>Наименование конструктивных решений (элементов), комплексов (видов) работ</t>
  </si>
  <si>
    <t>Единица измерения</t>
  </si>
  <si>
    <t>Количество (объем работ)</t>
  </si>
  <si>
    <r>
      <t xml:space="preserve">Ст-ть с лимитированными и непредвиденными затратами                    </t>
    </r>
    <r>
      <rPr>
        <i/>
        <u/>
        <sz val="9"/>
        <color rgb="FF000000"/>
        <rFont val="Arial"/>
        <family val="2"/>
        <charset val="204"/>
      </rPr>
      <t>(ВЗиС-5,2%,ЗУ-2,1%,НР-3%)</t>
    </r>
  </si>
  <si>
    <t>Номер сметы</t>
  </si>
  <si>
    <t>Позиция сметного расчета</t>
  </si>
  <si>
    <t>На ед.изм., руб. без НДС</t>
  </si>
  <si>
    <t>Всего, руб. без НДС</t>
  </si>
  <si>
    <t>работа, с НДС</t>
  </si>
  <si>
    <t>Номер</t>
  </si>
  <si>
    <t>мат.+об., с НДС</t>
  </si>
  <si>
    <t>итого, с НДС</t>
  </si>
  <si>
    <t>1</t>
  </si>
  <si>
    <t>1. E230-0001-8000633006-РД-01-03.04.010-ОВ1</t>
  </si>
  <si>
    <t>Системы отопления, вентиляции и кондиционирования воздуха</t>
  </si>
  <si>
    <t>шт.</t>
  </si>
  <si>
    <t>1.1</t>
  </si>
  <si>
    <t>8000633006-РД-01-03.04.010-ОВ1</t>
  </si>
  <si>
    <t>ФЕР20-06-002-09</t>
  </si>
  <si>
    <t>Установка камер приточных типовых: с секцией орошения производительностью до 10 тыс.м3/час</t>
  </si>
  <si>
    <t>шт</t>
  </si>
  <si>
    <t>1.2</t>
  </si>
  <si>
    <t>2</t>
  </si>
  <si>
    <t>ФЕРм08-03-573-04</t>
  </si>
  <si>
    <t>Шкаф (пульт) управления навесной, высота, ширина и глубина: до 600х600х350 мм</t>
  </si>
  <si>
    <t>1.3</t>
  </si>
  <si>
    <t>3</t>
  </si>
  <si>
    <t>Конъюнктурный анализ</t>
  </si>
  <si>
    <t>Установка приточная (напольная, уличного исполнения, правая сторона обслуживания). 
В составе:Вентилятор (с резервированием) 15880 м3/ч, 5,25 кВт, 400В (4 шт), 350 Па, 2,68 кВт, 400В, Фильтр приточный G4 (1 шт),Нагреватель (вода 115/70С) 181,04 кВт; Заслонка торцевая; Комплект автоматики (согласно опросного листа )</t>
  </si>
  <si>
    <t>1.4</t>
  </si>
  <si>
    <t>4</t>
  </si>
  <si>
    <t>ФЕРм11-02-001-02</t>
  </si>
  <si>
    <t>Прибор, устанавливаемый на резьбовых соединениях, масса: до 5 кг</t>
  </si>
  <si>
    <t>1.5</t>
  </si>
  <si>
    <t>5</t>
  </si>
  <si>
    <t>КПУ-2Н-О-В-1000-2*ф-
ЭПВ230-СН-КК-0-0-0-0-0</t>
  </si>
  <si>
    <t>1.6</t>
  </si>
  <si>
    <t>6</t>
  </si>
  <si>
    <t>ФЕРм21-01-030-01</t>
  </si>
  <si>
    <t>Клапан вентиляционный дроссельный, запорный, без привода, диаметр/периметр: до 500/1800 мм</t>
  </si>
  <si>
    <t>1.7</t>
  </si>
  <si>
    <t>7</t>
  </si>
  <si>
    <t>Дроссель клапан прямоугольный 300х150</t>
  </si>
  <si>
    <t>1.8</t>
  </si>
  <si>
    <t>8</t>
  </si>
  <si>
    <t>Дроссель клапан круглый 400 мм</t>
  </si>
  <si>
    <t>1.9</t>
  </si>
  <si>
    <t>9</t>
  </si>
  <si>
    <t>ФЕР20-02-002-02</t>
  </si>
  <si>
    <t>Установка решеток жалюзийных площадью в свету: до 1,0 м2</t>
  </si>
  <si>
    <t>1.10</t>
  </si>
  <si>
    <t>10</t>
  </si>
  <si>
    <t>Решетка вентиляционная АДР 500х200</t>
  </si>
  <si>
    <t>1.11</t>
  </si>
  <si>
    <t>11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</si>
  <si>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</si>
  <si>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</si>
  <si>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1.12</t>
  </si>
  <si>
    <t>12</t>
  </si>
  <si>
    <t>Многосопловый панельный воздухораспределитель ПСМ</t>
  </si>
  <si>
    <t>1.13</t>
  </si>
  <si>
    <t>13</t>
  </si>
  <si>
    <t>ФЕР20-01-002-15</t>
  </si>
  <si>
    <t>Прокладка воздуховодов из листовой, оцинкованной стали и алюминия класса П (плотные) толщиной: 0,9 мм, периметром до 4500 мм</t>
  </si>
  <si>
    <t>100 м2</t>
  </si>
  <si>
    <t>1.14</t>
  </si>
  <si>
    <t>14</t>
  </si>
  <si>
    <t>ФССЦ-19.1.01.03-0081</t>
  </si>
  <si>
    <t>Воздуховоды из оцинкованной стали толщиной: 0,9 мм, периметром от 4200 до 5200 мм</t>
  </si>
  <si>
    <t>м2</t>
  </si>
  <si>
    <t>1.15</t>
  </si>
  <si>
    <t>15</t>
  </si>
  <si>
    <t>Заглушка из оцинкованной стали толщиной 0.9мм размером
1500x1000</t>
  </si>
  <si>
    <t>1.16</t>
  </si>
  <si>
    <t>16</t>
  </si>
  <si>
    <t>Заглушка из оцинкованной стали толщиной 0.9мм размером
1800x300</t>
  </si>
  <si>
    <t>1.17</t>
  </si>
  <si>
    <t>17</t>
  </si>
  <si>
    <t>Переход из оцинкованной стали толщиной 1.4мм. размером
размером 1800x300-450ø</t>
  </si>
  <si>
    <t>1.18</t>
  </si>
  <si>
    <t>18</t>
  </si>
  <si>
    <t>Тройник из оцинкованной стали толщиной 0.9мм размером
1000x1500-1000x1500-1000x1500</t>
  </si>
  <si>
    <t>1.19</t>
  </si>
  <si>
    <t>19</t>
  </si>
  <si>
    <t>Отвод из оцинкованной стали толщиной 0.9мм 45° размером
1000x1500-1000x1500</t>
  </si>
  <si>
    <t>1.20</t>
  </si>
  <si>
    <t>20</t>
  </si>
  <si>
    <t>Отвод из оцинкованной стали толщиной 0.9мм 90° размером
1000x1500-1000x1500</t>
  </si>
  <si>
    <t>1.21</t>
  </si>
  <si>
    <t>21</t>
  </si>
  <si>
    <t>1.22</t>
  </si>
  <si>
    <t>22</t>
  </si>
  <si>
    <t>Тройник из оцинкованной стали толщиной 0.7мм размером 800ø-
800ø-450ø</t>
  </si>
  <si>
    <t>1.23</t>
  </si>
  <si>
    <t>23</t>
  </si>
  <si>
    <t>Переход из оцинкованной стали толщиной 1.0мм размером 1000ø-
900ø</t>
  </si>
  <si>
    <t>1.24</t>
  </si>
  <si>
    <t>24</t>
  </si>
  <si>
    <t>Врезка из оцинкованной стали толщиной 0.7мм размером
150x300-150x300</t>
  </si>
  <si>
    <t>1.25</t>
  </si>
  <si>
    <t>25</t>
  </si>
  <si>
    <t>Переход из оцинкованной стали толщиной 0.9мм размером
1573x1210-1500x1000</t>
  </si>
  <si>
    <t>1.26</t>
  </si>
  <si>
    <t>26</t>
  </si>
  <si>
    <t>1.27</t>
  </si>
  <si>
    <t>27</t>
  </si>
  <si>
    <t>ФЕР20-01-002-17</t>
  </si>
  <si>
    <t>Прокладка воздуховодов из листовой оцинкованной стали и алюминия класса П (плотные) толщиной: 0,9 мм, периметром до 7200 мм</t>
  </si>
  <si>
    <t>1.28</t>
  </si>
  <si>
    <t>28</t>
  </si>
  <si>
    <t>ФССЦ-19.1.01.03-0080</t>
  </si>
  <si>
    <t>Воздуховоды из оцинкованной стали толщиной: 0,9 мм, периметром до 7200 мм</t>
  </si>
  <si>
    <t>1.29</t>
  </si>
  <si>
    <t>29</t>
  </si>
  <si>
    <t>1.30</t>
  </si>
  <si>
    <t>30</t>
  </si>
  <si>
    <t>Переход из оцинкованной стали толщиной 1.4мм. размером
размером 300x1800-450ø</t>
  </si>
  <si>
    <t>1.31</t>
  </si>
  <si>
    <t>31</t>
  </si>
  <si>
    <t>Переход из оцинкованной стали толщиной 1.2мм. размером
размером 1500x1000-1000ø</t>
  </si>
  <si>
    <t>1.32</t>
  </si>
  <si>
    <t>32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</si>
  <si>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</si>
  <si>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</si>
  <si>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1.33</t>
  </si>
  <si>
    <t>33</t>
  </si>
  <si>
    <t>ФССЦ-19.1.01.03-0077</t>
  </si>
  <si>
    <t>Воздуховоды из оцинкованной стали толщиной: 0,7 мм, периметром до 1000 мм</t>
  </si>
  <si>
    <t>1.34</t>
  </si>
  <si>
    <t>34</t>
  </si>
  <si>
    <t>Отвод из оцинкованной стали толщиной 1.0мм 90° размером
1000ø-1000ø</t>
  </si>
  <si>
    <t>1.35</t>
  </si>
  <si>
    <t>35</t>
  </si>
  <si>
    <t>1.36</t>
  </si>
  <si>
    <t>36</t>
  </si>
  <si>
    <t>Заглушка из оцинкованной стали толщиной 0.7мм размером
150x300</t>
  </si>
  <si>
    <t>1.37</t>
  </si>
  <si>
    <t>37</t>
  </si>
  <si>
    <t>ФЕР20-01-002-10</t>
  </si>
  <si>
    <t>Прокладка воздуховодов из листовой оцинкованной стали и алюминия класса П (плотные) толщиной: 0,7 мм, периметром от 1100 до 1600 мм</t>
  </si>
  <si>
    <t>1.38</t>
  </si>
  <si>
    <t>38</t>
  </si>
  <si>
    <t>Врезка из оцинкованной стали толщиной 0.7мм размером
500x200-500x200</t>
  </si>
  <si>
    <t>1.39</t>
  </si>
  <si>
    <t>39</t>
  </si>
  <si>
    <t>ФЕР20-01-002-18</t>
  </si>
  <si>
    <t>Прокладка воздуховодов из листовой оцинкованной стали и алюминия класса П (плотные) толщиной: 1,0 мм, диаметром от 900 до 1000 мм</t>
  </si>
  <si>
    <t>1.40</t>
  </si>
  <si>
    <t>40</t>
  </si>
  <si>
    <t>ФССЦ-19.1.01.02-0015</t>
  </si>
  <si>
    <t>Воздуховоды из листовой стали, толщиной 1,0 мм, диаметр до 1000 мм</t>
  </si>
  <si>
    <t>1.41</t>
  </si>
  <si>
    <t>41</t>
  </si>
  <si>
    <t>Тройник из оцинкованной стали толщиной 1.0мм размером 900ø-
900ø-450ø</t>
  </si>
  <si>
    <t>1.42</t>
  </si>
  <si>
    <t>42</t>
  </si>
  <si>
    <t>Тройник из оцинкованной стали толщиной 1.0мм размером 1000ø-
1000ø-450ø</t>
  </si>
  <si>
    <t>1.43</t>
  </si>
  <si>
    <t>43</t>
  </si>
  <si>
    <t>Переход из оцинкованной стали толщиной 1.0мм размером 900ø-
800ø</t>
  </si>
  <si>
    <t>1.44</t>
  </si>
  <si>
    <t>44</t>
  </si>
  <si>
    <t>1.45</t>
  </si>
  <si>
    <t>45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</si>
  <si>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</si>
  <si>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</si>
  <si>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1.46</t>
  </si>
  <si>
    <t>46</t>
  </si>
  <si>
    <t>ФССЦ-19.1.01.02-0006</t>
  </si>
  <si>
    <t>Воздуховоды из листовой стали, толщиной 0,7 мм, диаметр до 800 мм</t>
  </si>
  <si>
    <t>1.47</t>
  </si>
  <si>
    <t>47</t>
  </si>
  <si>
    <t>Тройник из оцинкованной стали толщиной 0.7мм размером 710ø-
710ø-450ø</t>
  </si>
  <si>
    <t>1.48</t>
  </si>
  <si>
    <t>48</t>
  </si>
  <si>
    <t>1.49</t>
  </si>
  <si>
    <t>49</t>
  </si>
  <si>
    <t>Переход из оцинкованной стали толщиной 0.7мм размером 710ø-
560ø</t>
  </si>
  <si>
    <t>1.50</t>
  </si>
  <si>
    <t>50</t>
  </si>
  <si>
    <t>Переход из оцинкованной стали толщиной 0.7мм размером 800ø-
710ø</t>
  </si>
  <si>
    <t>1.51</t>
  </si>
  <si>
    <t>51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</si>
  <si>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</si>
  <si>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</si>
  <si>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1.52</t>
  </si>
  <si>
    <t>52</t>
  </si>
  <si>
    <t>ФССЦ-19.1.01.02-0007</t>
  </si>
  <si>
    <t>Воздуховоды из листовой стали, толщиной 0,7 мм, диаметр от 500 до 560 мм</t>
  </si>
  <si>
    <t>1.53</t>
  </si>
  <si>
    <t>53</t>
  </si>
  <si>
    <t>Тройник из оцинкованной стали толщиной 0.7мм размером 560ø-
560ø-450ø</t>
  </si>
  <si>
    <t>1.54</t>
  </si>
  <si>
    <t>54</t>
  </si>
  <si>
    <t>Переход из оцинкованной стали толщиной 0.7мм размером 560ø-
450ø</t>
  </si>
  <si>
    <t>1.55</t>
  </si>
  <si>
    <t>55</t>
  </si>
  <si>
    <t>ФЕР20-01-001-06</t>
  </si>
  <si>
    <t>Прокладка воздуховодов из листовой, оцинкованной стали и алюминия класса Н (нормальные) толщиной: 0,6 мм, диаметром до 450 мм</t>
  </si>
  <si>
    <t>1.56</t>
  </si>
  <si>
    <t>56</t>
  </si>
  <si>
    <t>ФССЦ-19.1.01.02-0005</t>
  </si>
  <si>
    <t>Воздуховоды из листовой стали, толщиной 0,6 мм, диаметр до 450 мм</t>
  </si>
  <si>
    <t>1.57</t>
  </si>
  <si>
    <t>57</t>
  </si>
  <si>
    <t>Врезка из оцинкованной стали толщиной 0.6мм размером 315ø-
315ø</t>
  </si>
  <si>
    <t>1.58</t>
  </si>
  <si>
    <t>58</t>
  </si>
  <si>
    <t>Отвод из оцинкованной стали толщиной 0.6мм 45° размером
450ø-450ø</t>
  </si>
  <si>
    <t>1.59</t>
  </si>
  <si>
    <t>59</t>
  </si>
  <si>
    <t>Отвод из оцинкованной стали толщиной 0.6мм 90° размером
450ø-450ø</t>
  </si>
  <si>
    <t>1.60</t>
  </si>
  <si>
    <t>60</t>
  </si>
  <si>
    <t>Переход из оцинкованной стали толщиной 0.6мм размером 450ø-
450ø</t>
  </si>
  <si>
    <t>1.61</t>
  </si>
  <si>
    <t>61</t>
  </si>
  <si>
    <t>ФЕР20-02-002-04</t>
  </si>
  <si>
    <t>Установка решеток жалюзийных площадью в свету: до 2,5 м2</t>
  </si>
  <si>
    <t>1.62</t>
  </si>
  <si>
    <t>62</t>
  </si>
  <si>
    <t>Сетка защитная прямоугольная 1500х1000</t>
  </si>
  <si>
    <t>1.63</t>
  </si>
  <si>
    <t>63</t>
  </si>
  <si>
    <t>ФЕР26-01-009-01</t>
  </si>
  <si>
    <t>Изоляция трубопроводов: матами минераловатными, плитами минераловатными на синтетическом связующем</t>
  </si>
  <si>
    <t>м3</t>
  </si>
  <si>
    <t>1.64</t>
  </si>
  <si>
    <t>64</t>
  </si>
  <si>
    <t>ФЕР26-01-049-02</t>
  </si>
  <si>
    <t>Покрытие поверхности изоляции трубопроводов: сталью оцинкованной</t>
  </si>
  <si>
    <t>1.65</t>
  </si>
  <si>
    <t>65</t>
  </si>
  <si>
    <t>Изделия теплоизоляционные из базальтового волокна, толщина
30мм, без обкладки (BOS-VETN-30-БО)</t>
  </si>
  <si>
    <t>1.66</t>
  </si>
  <si>
    <t>66</t>
  </si>
  <si>
    <t>Рулонный покрывной слой для защиты тепловой изоляции (BOS-PROTECTION ФА)</t>
  </si>
  <si>
    <t>1.67</t>
  </si>
  <si>
    <t>67</t>
  </si>
  <si>
    <t>Металл сортовой для крепления</t>
  </si>
  <si>
    <t>кг</t>
  </si>
  <si>
    <t>1.68</t>
  </si>
  <si>
    <t>68</t>
  </si>
  <si>
    <t>ФЕР20-03-003-03</t>
  </si>
  <si>
    <t>Установка вентиляторов крышных массой: до 0,4 т</t>
  </si>
  <si>
    <t>1.69</t>
  </si>
  <si>
    <t>69</t>
  </si>
  <si>
    <t>Вентилятор крышный 14410 м3/ч, 4,0 кВт, 380В</t>
  </si>
  <si>
    <t>1.70</t>
  </si>
  <si>
    <t>70</t>
  </si>
  <si>
    <t>ФЕР20-02-013-01</t>
  </si>
  <si>
    <t>Установка узлов прохода вытяжных вентиляционных шахт диаметром патрубка: до 250 мм</t>
  </si>
  <si>
    <t>10 шт</t>
  </si>
  <si>
    <t>1.71</t>
  </si>
  <si>
    <t>71</t>
  </si>
  <si>
    <t>Монтажный стакан утепленный с обратным клапаном ( SV-8-Ko-(I)-У1)</t>
  </si>
  <si>
    <t>Работа</t>
  </si>
  <si>
    <t>Материал</t>
  </si>
  <si>
    <t>2. E230-0001-8000633006-РД-01-03.04.010-ОВ2</t>
  </si>
  <si>
    <t>Системы отопления, вентиляции и кондиционирования воздуха.
Система отопления</t>
  </si>
  <si>
    <t>2.1</t>
  </si>
  <si>
    <t>8000633006-РД-01-03.04.010-ОВ2</t>
  </si>
  <si>
    <t>ФЕРм12-12-006-06</t>
  </si>
  <si>
    <t>Арматура приварная с ручным приводом или без привода водопроводная на номинальное давление до 10 МПа, номинальный диаметр: 40 мм</t>
  </si>
  <si>
    <t>2.2</t>
  </si>
  <si>
    <t>Клапан регулятора перепада давления (VFG 2R DN40)</t>
  </si>
  <si>
    <t>2.3</t>
  </si>
  <si>
    <t>ФЕР18-06-002-02</t>
  </si>
  <si>
    <t>Установка грязевиков наружным диаметром патрубков: до 57 мм</t>
  </si>
  <si>
    <t>2.4</t>
  </si>
  <si>
    <t>ФССЦ-23.8.03.11-0007</t>
  </si>
  <si>
    <t>Фланцы приварные встык, марка стали 20, номинальное давление 1,6 МПа, номинальный диаметр 65 мм</t>
  </si>
  <si>
    <t>компл</t>
  </si>
  <si>
    <t>2.5</t>
  </si>
  <si>
    <t>ФЕР18-06-007-05</t>
  </si>
  <si>
    <t>Установка фильтров диаметром: 65 мм</t>
  </si>
  <si>
    <t>2.6</t>
  </si>
  <si>
    <t>ФССЦ-18.2.08.09-0087</t>
  </si>
  <si>
    <t>Фильтры для очистки воды сетчатые, чугунные, со сливным краном, фланцевые, максимальная температура рабочей среды 120 °C, условное давление 1,6 МПа, диаметр условного прохода 65 мм</t>
  </si>
  <si>
    <t>2.7</t>
  </si>
  <si>
    <t>ФЕРм11-02-022-03</t>
  </si>
  <si>
    <t>Ротаметр, счетчик, преобразователь, устанавливаемые на фланцевых соединениях, диаметр условного прохода: до 32 мм</t>
  </si>
  <si>
    <t>2.8</t>
  </si>
  <si>
    <t>Расходомер фланцевый Ду32</t>
  </si>
  <si>
    <t>2.9</t>
  </si>
  <si>
    <t>ФЕР16-05-002-01</t>
  </si>
  <si>
    <t>Установка вентилей, задвижек, затворов, клапанов обратных, кранов проходных на трубопроводах из чугунных напорных фланцевых труб диаметром: до 65 мм</t>
  </si>
  <si>
    <t>2.10</t>
  </si>
  <si>
    <t>Шаровый кран Ду65 Tmax 120C PN25</t>
  </si>
  <si>
    <t>2.11</t>
  </si>
  <si>
    <t>Шаровый кран Ду25 Tmax 120C PN40</t>
  </si>
  <si>
    <t>2.12</t>
  </si>
  <si>
    <t>2.13</t>
  </si>
  <si>
    <t>Шаровый кран Ду15 Tmax 120C PN40</t>
  </si>
  <si>
    <t>2.14</t>
  </si>
  <si>
    <t>ФЕР16-05-001-01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</si>
  <si>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</si>
  <si>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2.15</t>
  </si>
  <si>
    <t>Воздухоотводчик (Tраб. Max=120 C), Ду15</t>
  </si>
  <si>
    <t>2.16</t>
  </si>
  <si>
    <t>ФЕРм11-02-001-01</t>
  </si>
  <si>
    <t>Прибор, устанавливаемый на резьбовых соединениях, масса: до 1,5 кг</t>
  </si>
  <si>
    <t>2.17</t>
  </si>
  <si>
    <t>ФССЦ-63.4.05.01-0001</t>
  </si>
  <si>
    <t>Термометр биметаллический А 5000-63</t>
  </si>
  <si>
    <t>2.18</t>
  </si>
  <si>
    <t>ФССЦ-63.4.01.01-0004</t>
  </si>
  <si>
    <t>Манометр для неагрессивных сред (класс точности 1.5) с резьбовым присоединением марка: МП-3У диаметром 100 мм</t>
  </si>
  <si>
    <t>оборудование</t>
  </si>
  <si>
    <t>2.19</t>
  </si>
  <si>
    <t>ФССЦ-63.4.01.01-0011</t>
  </si>
  <si>
    <t>Термоманометр для неагрессивных сред (класс точности 2,5) типа ТМТБ от 0 до +150 град C, давлением 2,5 МПа (25 кгс/см2), с запорным клапаном</t>
  </si>
  <si>
    <t>2.20</t>
  </si>
  <si>
    <t>Манометрический кран</t>
  </si>
  <si>
    <t>2.21</t>
  </si>
  <si>
    <t>ФЕРм11-02-042-04</t>
  </si>
  <si>
    <t>Клапан с рычажным приводом регулирующий, диаметр условного прохода: 40; 50 мм</t>
  </si>
  <si>
    <t>2.22</t>
  </si>
  <si>
    <t>Комбинированный балансировочный клапан 7,5 м3/час, Ду40</t>
  </si>
  <si>
    <t>2.23</t>
  </si>
  <si>
    <t>Электропривод для клапана AQT-R, 24В</t>
  </si>
  <si>
    <t>2.24</t>
  </si>
  <si>
    <t>Ручной балансировочный клапан Ду50</t>
  </si>
  <si>
    <t>2.25</t>
  </si>
  <si>
    <t>ФЕРм11-05-001-01</t>
  </si>
  <si>
    <t>Механизм исполнительный, масса: до 20 кг</t>
  </si>
  <si>
    <t>2.26</t>
  </si>
  <si>
    <t>Насос циркуляционный, MEGA 40-6F 1x230V</t>
  </si>
  <si>
    <t>2.27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</si>
  <si>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</si>
  <si>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</si>
  <si>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2.28</t>
  </si>
  <si>
    <t>Клапан обратный с латунным золотником Ду32</t>
  </si>
  <si>
    <t>2.29</t>
  </si>
  <si>
    <t>Шаровый кран фланцевый Ду50 Tmax 150C</t>
  </si>
  <si>
    <t>2.30</t>
  </si>
  <si>
    <t>2.31</t>
  </si>
  <si>
    <t>Шаровый кран Ду15 Tmax 120C</t>
  </si>
  <si>
    <t>2.32</t>
  </si>
  <si>
    <t>2.33</t>
  </si>
  <si>
    <t>2.34</t>
  </si>
  <si>
    <t>2.35</t>
  </si>
  <si>
    <t>Термометр биметаллический А 5000-63 (0-200 град C)</t>
  </si>
  <si>
    <t>2.36</t>
  </si>
  <si>
    <t>ФЕР20-04-001-01</t>
  </si>
  <si>
    <t>Установка агрегатов воздушно-отопительных массой: до 0,25 т</t>
  </si>
  <si>
    <t>2.37</t>
  </si>
  <si>
    <t>Воздушно-отопительный агрегат КЭВ-25T3W2</t>
  </si>
  <si>
    <t>2.38</t>
  </si>
  <si>
    <t>ФЕРм11-07-001-03</t>
  </si>
  <si>
    <t>Узел обвязки приборов</t>
  </si>
  <si>
    <t>узел</t>
  </si>
  <si>
    <t>2.39</t>
  </si>
  <si>
    <t>Узел регулирования (КЭВ-УТМ-4)</t>
  </si>
  <si>
    <t>2.40</t>
  </si>
  <si>
    <t>ФЕР18-03-004-08</t>
  </si>
  <si>
    <t>Установка регистров из стальных: сварных труб диаметром нитки 100 мм</t>
  </si>
  <si>
    <t>100 м</t>
  </si>
  <si>
    <t>2.41</t>
  </si>
  <si>
    <t>Регистр из гладких труб L=3м, Ду 150, 4 трубы,ГОСТ10704-91</t>
  </si>
  <si>
    <t>2.42</t>
  </si>
  <si>
    <t>2.43</t>
  </si>
  <si>
    <t>2.44</t>
  </si>
  <si>
    <t>Шаровый кран Ду25 Tmax 120C</t>
  </si>
  <si>
    <t>2.45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</si>
  <si>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</si>
  <si>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</si>
  <si>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2.46</t>
  </si>
  <si>
    <t>ФССЦ-23.3.05.01-0034</t>
  </si>
  <si>
    <t>Трубы стальные бесшовные холоднодеформированные из коррозионно-стойкой стали марки 12Х18Н10Т, наружный диаметр 89 мм, толщина стенки 3,5 мм</t>
  </si>
  <si>
    <t>м</t>
  </si>
  <si>
    <t>2.47</t>
  </si>
  <si>
    <t>ФССЦ-23.3.05.01-0030</t>
  </si>
  <si>
    <t>Трубы стальные бесшовные холоднодеформированные из коррозионно-стойкой стали марки 12Х18Н10Т, наружный диаметр 76 мм, толщина стенки 3,5 мм</t>
  </si>
  <si>
    <t>2.48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</si>
  <si>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</si>
  <si>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</si>
  <si>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2.49</t>
  </si>
  <si>
    <t>ФССЦ-23.3.05.01-0028</t>
  </si>
  <si>
    <t>Трубы стальные бесшовные холоднодеформированные из коррозионно-стойкой стали марки 12Х18Н10Т, наружный диаметр 57 мм, толщина стенки 4,0 мм</t>
  </si>
  <si>
    <t>2.50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</si>
  <si>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</si>
  <si>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</si>
  <si>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2.51</t>
  </si>
  <si>
    <t>ФССЦ-23.3.05.01-0020</t>
  </si>
  <si>
    <t>Трубы стальные бесшовные холоднодеформированные из коррозионно-стойкой стали марки 12Х18Н10Т, наружный диаметр 40 мм, толщина стенки 3,0 мм</t>
  </si>
  <si>
    <t>2.52</t>
  </si>
  <si>
    <t>ФССЦ-23.3.05.01-0017</t>
  </si>
  <si>
    <t>Трубы стальные бесшовные холоднодеформированные из коррозионно-стойкой стали марки 12Х18Н10Т, наружный диаметр 32 мм, толщина стенки 3,0 мм</t>
  </si>
  <si>
    <t>2.53</t>
  </si>
  <si>
    <t>ФССЦ-23.3.05.01-0013</t>
  </si>
  <si>
    <t>Трубы стальные бесшовные холоднодеформированные из коррозионно-стойкой стали марки 12Х18Н10Т, наружный диаметр 25 мм, толщина стенки 3,0 мм</t>
  </si>
  <si>
    <t>2.54</t>
  </si>
  <si>
    <t>ФССЦ-23.3.05.01-0008</t>
  </si>
  <si>
    <t>Трубы стальные бесшовные холоднодеформированные из коррозионно-стойкой стали марки 12Х18Н10Т, наружный диаметр 18 мм, толщина стенки 2,5 мм</t>
  </si>
  <si>
    <t>2.55</t>
  </si>
  <si>
    <t>2.56</t>
  </si>
  <si>
    <t>Цилиндры базальтовые теплоизоляционный BOS-PIPE,
кашированные неармированной фольгой, толщиной 40мм, Двн89</t>
  </si>
  <si>
    <t>2.57</t>
  </si>
  <si>
    <t>Цилиндры базальтовые теплоизоляционный BOS-PIPE,
кашированные неармированной фольгой, толщиной 40мм, Двн76</t>
  </si>
  <si>
    <t>2.58</t>
  </si>
  <si>
    <t>Цилиндры базальтовые теплоизоляционный BOS-PIPE,
кашированные неармированной фольгой, толщиной 40мм, Двн57</t>
  </si>
  <si>
    <t>2.59</t>
  </si>
  <si>
    <t>Цилиндры базальтовые теплоизоляционный BOS-PIPE,
кашированные неармированной фольгой, толщиной 40мм, Двн42</t>
  </si>
  <si>
    <t>2.60</t>
  </si>
  <si>
    <t>Цилиндры базальтовые теплоизоляционный BOS-PIPE,
кашированные неармированной фольгой, толщиной 40мм, Двн35</t>
  </si>
  <si>
    <t>2.61</t>
  </si>
  <si>
    <t>Цилиндры базальтовые теплоизоляционный BOS-PIPE,
кашированные неармированной фольгой, толщиной 40мм, Двн28</t>
  </si>
  <si>
    <t>2.62</t>
  </si>
  <si>
    <t>Цилиндры базальтовые теплоизоляционный BOS-PIPE, кашированные неармированной фольгой, толщиной 40мм, Двн21</t>
  </si>
  <si>
    <t>2.63</t>
  </si>
  <si>
    <t>ФЕР09-03-039-01</t>
  </si>
  <si>
    <t>Монтаж опорных конструкций: для крепления трубопроводов внутри зданий и сооружений массой до 0,1 т</t>
  </si>
  <si>
    <t>т</t>
  </si>
  <si>
    <t>2.64</t>
  </si>
  <si>
    <t>Опора неподвижная хомутовая для Ду65</t>
  </si>
  <si>
    <t>2.65</t>
  </si>
  <si>
    <t>Металл для крепления трубопроводов</t>
  </si>
  <si>
    <t>2.66</t>
  </si>
  <si>
    <t>Хомут трубный 3” – М8</t>
  </si>
  <si>
    <t>2.67</t>
  </si>
  <si>
    <t>Шпилька М8х1000</t>
  </si>
  <si>
    <t>2.68</t>
  </si>
  <si>
    <t>Хомут трубный 2 1/2” – М8</t>
  </si>
  <si>
    <t>2.69</t>
  </si>
  <si>
    <t>Хомут трубный 2” – М8</t>
  </si>
  <si>
    <t>2.70</t>
  </si>
  <si>
    <t>Хомут трубный 1 1/4” – М8</t>
  </si>
  <si>
    <t>2.71</t>
  </si>
  <si>
    <t>Хомут трубный 1” – М8</t>
  </si>
  <si>
    <t>2.72</t>
  </si>
  <si>
    <t>73</t>
  </si>
  <si>
    <t>Хомут трубный 3/4” – М8</t>
  </si>
  <si>
    <t>2.73</t>
  </si>
  <si>
    <t>74</t>
  </si>
  <si>
    <t>2.74</t>
  </si>
  <si>
    <t>75</t>
  </si>
  <si>
    <t>2.75</t>
  </si>
  <si>
    <t>76</t>
  </si>
  <si>
    <t>2.76</t>
  </si>
  <si>
    <t>77</t>
  </si>
  <si>
    <t>2.77</t>
  </si>
  <si>
    <t>78</t>
  </si>
  <si>
    <t>2.78</t>
  </si>
  <si>
    <t>79</t>
  </si>
  <si>
    <t>Шаровый кран Ду32 Tmax 120C</t>
  </si>
  <si>
    <t>2.79</t>
  </si>
  <si>
    <t>80</t>
  </si>
  <si>
    <t>2.80</t>
  </si>
  <si>
    <t>81</t>
  </si>
  <si>
    <t>2.81</t>
  </si>
  <si>
    <t>82</t>
  </si>
  <si>
    <t>ФССЦ-23.3.06.01-0003</t>
  </si>
  <si>
    <t>Трубы стальные сварные оцинкованные водогазопроводные с резьбой, легкие, номинальный диаметр 25 мм, толщина стенки 2,8 мм</t>
  </si>
  <si>
    <t>2.82</t>
  </si>
  <si>
    <t>83</t>
  </si>
  <si>
    <t>ФССЦ-23.3.06.01-0004</t>
  </si>
  <si>
    <t>Трубы стальные сварные оцинкованные водогазопроводные с резьбой, легкие, номинальный диаметр 32 мм, толщина стенки 2,8 мм</t>
  </si>
  <si>
    <t>2.83</t>
  </si>
  <si>
    <t>84</t>
  </si>
  <si>
    <t>ФЕР23-02-001-01</t>
  </si>
  <si>
    <t>Покрытие битумной мастикой бетонных и железобетонных труб диаметром: 150 мм</t>
  </si>
  <si>
    <t>2.84</t>
  </si>
  <si>
    <t>85</t>
  </si>
  <si>
    <t>Мастика «Вектор 1025» антикоррозийная</t>
  </si>
  <si>
    <t>2.85</t>
  </si>
  <si>
    <t>86</t>
  </si>
  <si>
    <t>Мастика «Вектор 1214» антикоррозийная</t>
  </si>
  <si>
    <t>5. E230-0001-8000633006-РД-01-10.04.030-ОВ1</t>
  </si>
  <si>
    <t>Системы отопления, вентиляция и кондиционирование - оборудование</t>
  </si>
  <si>
    <t>3.1</t>
  </si>
  <si>
    <t>8000633006-РД-01-10.04.030-ОВ1</t>
  </si>
  <si>
    <t>3.2</t>
  </si>
  <si>
    <t>3.3</t>
  </si>
  <si>
    <t>Установка приточная (напольная, уличного исполнения, правая сторона обслуживания). 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</si>
  <si>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3.4</t>
  </si>
  <si>
    <t>ФЕР20-02-006-07</t>
  </si>
  <si>
    <t>Установка заслонок воздушных и клапанов воздушных КВР с электрическим или пневматическим приводом: периметром до 1600 мм</t>
  </si>
  <si>
    <t>3.5</t>
  </si>
  <si>
    <t>Дроссель-клапан  взрывозащищ. коррозионностойкий РЕГУЛЯР 140*1000-ВК-Р</t>
  </si>
  <si>
    <t>3.6</t>
  </si>
  <si>
    <t>Клапан обратный взрывозащищенный серия 5.904-58 АЗЕ 104.000-01</t>
  </si>
  <si>
    <t>3.7</t>
  </si>
  <si>
    <t>Клапан огнезадерживающий взрывозащищенный
коррозионностойкий КПУ-2Н-О-ВК- 2000*1000-2Ф-МЭО220-СН</t>
  </si>
  <si>
    <t>3.8</t>
  </si>
  <si>
    <t>ФЕР20-02-006-06</t>
  </si>
  <si>
    <t>Установка заслонок воздушных и клапанов воздушных КВР с электрическим или пневматическим приводом: периметром до 1000 мм</t>
  </si>
  <si>
    <t>3.9</t>
  </si>
  <si>
    <t>Дроссель-клапан АКВ 400*300</t>
  </si>
  <si>
    <t>3.10</t>
  </si>
  <si>
    <t>ФЕР20-02-002-03</t>
  </si>
  <si>
    <t>Установка решеток жалюзийных площадью в свету: до 1,5 м2</t>
  </si>
  <si>
    <t>3.11</t>
  </si>
  <si>
    <t>Приточный воздухораспределитель 400x300</t>
  </si>
  <si>
    <t>3.12</t>
  </si>
  <si>
    <t>Приточный воздухораспределитель 1000x600 α1 = 45°</t>
  </si>
  <si>
    <t>3.13</t>
  </si>
  <si>
    <t>Решетка наружняя АРН 2000-1500</t>
  </si>
  <si>
    <t>3.14</t>
  </si>
  <si>
    <t>Решетка наружняя АРН 1500-1500</t>
  </si>
  <si>
    <t>3.15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</si>
  <si>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</si>
  <si>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</si>
  <si>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3.16</t>
  </si>
  <si>
    <t>Клапан огнезадерживающий взрывозащищенный коррозионностойкий</t>
  </si>
  <si>
    <t>3.17</t>
  </si>
  <si>
    <t>Воздуховод из коррозионностойкой. стали AISI 304 12X18H10T по ГОСТ 5632-2014  толщина 0.7мм</t>
  </si>
  <si>
    <t>3.18</t>
  </si>
  <si>
    <t>Воздуховод из коррозионностойкой. стали 12X18H10T по ГОСТ 5632-2014  толщина 0.7мм</t>
  </si>
  <si>
    <t>3.19</t>
  </si>
  <si>
    <t>3.20</t>
  </si>
  <si>
    <t>Воздуховод из коррозионностойкой. стали
12X18H10T по ГОСТ 5632-2014   толщина 0.7мм</t>
  </si>
  <si>
    <t>3.21</t>
  </si>
  <si>
    <t>Воздуховод из коррозионностойкой. стали 12X18H10T по ГОСТ 5632-2014   толщина 0.7мм</t>
  </si>
  <si>
    <t>3.22</t>
  </si>
  <si>
    <t>Воздуховод из коррозионностойкой. стали
12X18H10T по ГОСТ 5632-2014   толщина 0.9мм</t>
  </si>
  <si>
    <t>3.23</t>
  </si>
  <si>
    <t>Воздуховод из коррозионностойкой. стали 12X18H10T по ГОСТ 5632-2014   толщина 0.9мм</t>
  </si>
  <si>
    <t>3.24</t>
  </si>
  <si>
    <t>3.25</t>
  </si>
  <si>
    <t>3.26</t>
  </si>
  <si>
    <t>Врезка из коррозионностойкой. стали 12X18H10T по ГОСТ 5632-2014  толщина 0.9мм</t>
  </si>
  <si>
    <t>3.27</t>
  </si>
  <si>
    <t>Врезка из коррозионностойкой. стали 12X18H10T по
ГОСТ 5632-2014   толщина 0.9мм</t>
  </si>
  <si>
    <t>3.28</t>
  </si>
  <si>
    <t>Врезка из коррозионностойкой. стали 12X18H10T по ГОСТ 5632-2014   толщина 0.9мм</t>
  </si>
  <si>
    <t>3.29</t>
  </si>
  <si>
    <t>Заглушка из коррозионностойкой. стали 12X18H10T
по ГОСТ 5632-2014   толщина 0.7мм</t>
  </si>
  <si>
    <t>3.30</t>
  </si>
  <si>
    <t>Заглушка из коррозионностойкой. стали 12X18H10T
по ГОСТ 5632-2014 толщина 0.9мм</t>
  </si>
  <si>
    <t>3.31</t>
  </si>
  <si>
    <t>Заглушка из коррозионностойкой. стали 12X18H10T
по ГОСТ 5632-2014  толщина 0.9мм</t>
  </si>
  <si>
    <t>3.32</t>
  </si>
  <si>
    <t>Отвод-90° из коррозионностойкой. стали 12X18H10T
по ГОСТ 5632-2014   толщина 0.9мм</t>
  </si>
  <si>
    <t>3.33</t>
  </si>
  <si>
    <t>3.34</t>
  </si>
  <si>
    <t>3.35</t>
  </si>
  <si>
    <t>Переход из коррозионностойкой. стали 12X18H10T
по ГОСТ 5632-2014 толщина 0.7мм</t>
  </si>
  <si>
    <t>3.36</t>
  </si>
  <si>
    <t>Переход из коррозионностойкой. стали 12X18H10T по ГОСТ 5632-2014   толщина 0.7мм</t>
  </si>
  <si>
    <t>3.37</t>
  </si>
  <si>
    <t>Переход из коррозионностойкой. стали 12X18H10T
по ГОСТ 5632-2014   толщина 0.9мм</t>
  </si>
  <si>
    <t>3.38</t>
  </si>
  <si>
    <t>3.39</t>
  </si>
  <si>
    <t>Переход из коррозионностойкой. стали 12X18H10T по ГОСТ 5632-2014   толщина 0.9мм</t>
  </si>
  <si>
    <t>3.40</t>
  </si>
  <si>
    <t>3.41</t>
  </si>
  <si>
    <t>3.42</t>
  </si>
  <si>
    <t>3.43</t>
  </si>
  <si>
    <t>3.44</t>
  </si>
  <si>
    <t>3.45</t>
  </si>
  <si>
    <t>3.46</t>
  </si>
  <si>
    <t>3.47</t>
  </si>
  <si>
    <t>Установка приточная (блочная, подвесная, правая сторона
обслуживания, без нагрева, коррозионостойким вентилятором, с комплектом автоматики). В составе: вентилятор 41430 м3/ч, 300 Па, 18,5 кВт, 400В, секция фильтра со вставкой G4, заслонки,
гибкие вставки, комплект автоматики</t>
  </si>
  <si>
    <t>3.48</t>
  </si>
  <si>
    <t>3.49</t>
  </si>
  <si>
    <t>Дроссель-клапан  взрывозащищ. коррозионностойкий РЕГУЛЯР 1400*1000-ВК-Р</t>
  </si>
  <si>
    <t>3.50</t>
  </si>
  <si>
    <t>Дроссель-клапан  взрывозащищ. коррозионностойкий</t>
  </si>
  <si>
    <t>3.51</t>
  </si>
  <si>
    <t>Клапан обратный взрывозащищенный серия 5.904-58</t>
  </si>
  <si>
    <t>3.52</t>
  </si>
  <si>
    <t>Дроссель-клапан (коррозионостойкое исполнение)</t>
  </si>
  <si>
    <t>3.53</t>
  </si>
  <si>
    <t>3.54</t>
  </si>
  <si>
    <t>Клапан огнезадерживающий взрывозащищённый коррозионностойкий</t>
  </si>
  <si>
    <t>3.55</t>
  </si>
  <si>
    <t>3.56</t>
  </si>
  <si>
    <t>3.57</t>
  </si>
  <si>
    <t>Решетка наружная АРН 2000-1500</t>
  </si>
  <si>
    <t>3.58</t>
  </si>
  <si>
    <t>3.59</t>
  </si>
  <si>
    <t>3.60</t>
  </si>
  <si>
    <t>Приточный воздухораспределитель α1 = 45° АМР</t>
  </si>
  <si>
    <t>3.61</t>
  </si>
  <si>
    <t>Решетка защитная БСК200</t>
  </si>
  <si>
    <t>3.62</t>
  </si>
  <si>
    <t>3.63</t>
  </si>
  <si>
    <t>Воздуховод из коррозионностойкой. стали
12X18H10T по ГОСТ 5632-2014  толщина 0.58мм</t>
  </si>
  <si>
    <t>3.64</t>
  </si>
  <si>
    <t>3.65</t>
  </si>
  <si>
    <t>3.66</t>
  </si>
  <si>
    <t>3.67</t>
  </si>
  <si>
    <t>Воздуховод из коррозионностойкой. стали
12X18H10T по ГОСТ 5632-2014   толщ. 0.9мм</t>
  </si>
  <si>
    <t>3.68</t>
  </si>
  <si>
    <t>3.69</t>
  </si>
  <si>
    <t>3.70</t>
  </si>
  <si>
    <t>3.71</t>
  </si>
  <si>
    <t>Воздуховод из коррозионностойкой. стали 12X18H10T по ГОСТ 5632-2014  толщина 0.9мм</t>
  </si>
  <si>
    <t>3.72</t>
  </si>
  <si>
    <t>72</t>
  </si>
  <si>
    <t>3.73</t>
  </si>
  <si>
    <t>3.74</t>
  </si>
  <si>
    <t>3.75</t>
  </si>
  <si>
    <t>3.76</t>
  </si>
  <si>
    <t>Заглушка из коррозионностойкой. стали 12X18H10T
по ГОСТ 5632-2014  толщина 0.7мм</t>
  </si>
  <si>
    <t>3.77</t>
  </si>
  <si>
    <t>Заглушка из коррозионностойкой. стали 12X18H10T по ГОСТ 5632-2014  толщина 0.9мм</t>
  </si>
  <si>
    <t>3.78</t>
  </si>
  <si>
    <t>3.79</t>
  </si>
  <si>
    <t>Отвод-90° из коррозионностойкой. стали 12X18H10T
по ГОСТ 5632-2014 толщина 0.5мм</t>
  </si>
  <si>
    <t>3.80</t>
  </si>
  <si>
    <t>Отвод-90° из коррозионностойкой. стали 12X18H10T
по ГОСТ 5632-2014  толщина 0.9мм</t>
  </si>
  <si>
    <t>3.81</t>
  </si>
  <si>
    <t>Отвод-90° из коррозионностойкой. стали 12X18H10T по ГОСТ 5632-2014 толщина 0.9мм</t>
  </si>
  <si>
    <t>3.82</t>
  </si>
  <si>
    <t>3.83</t>
  </si>
  <si>
    <t>Переход из коррозионностойкой. стали 12X18H10T
по ГОСТ 5632-2014   толщина 0.7мм</t>
  </si>
  <si>
    <t>3.84</t>
  </si>
  <si>
    <t>Переход из коррозионностойкой. стали 12X18H10T
по ГОСТ 5632-2014  толщина 0.9мм</t>
  </si>
  <si>
    <t>3.85</t>
  </si>
  <si>
    <t>3.86</t>
  </si>
  <si>
    <t>3.87</t>
  </si>
  <si>
    <t>87</t>
  </si>
  <si>
    <t>Переход из коррозионностойкой. стали 12X18H10T по ГОСТ 5632-2014  толщина 0.9мм</t>
  </si>
  <si>
    <t>3.88</t>
  </si>
  <si>
    <t>88</t>
  </si>
  <si>
    <t>3.89</t>
  </si>
  <si>
    <t>89</t>
  </si>
  <si>
    <t>3.90</t>
  </si>
  <si>
    <t>90</t>
  </si>
  <si>
    <t>3.91</t>
  </si>
  <si>
    <t>91</t>
  </si>
  <si>
    <t>3.92</t>
  </si>
  <si>
    <t>92</t>
  </si>
  <si>
    <t>3.93</t>
  </si>
  <si>
    <t>93</t>
  </si>
  <si>
    <t>3.94</t>
  </si>
  <si>
    <t>94</t>
  </si>
  <si>
    <t>3.95</t>
  </si>
  <si>
    <t>95</t>
  </si>
  <si>
    <t>3.96</t>
  </si>
  <si>
    <t>96</t>
  </si>
  <si>
    <t>3.97</t>
  </si>
  <si>
    <t>97</t>
  </si>
  <si>
    <t>3.98</t>
  </si>
  <si>
    <t>98</t>
  </si>
  <si>
    <t>3.99</t>
  </si>
  <si>
    <t>99</t>
  </si>
  <si>
    <t>3.100</t>
  </si>
  <si>
    <t>100</t>
  </si>
  <si>
    <t>Решетка алюминиевая однорядная регулируемая с клапаном расхода воздуха α1 = 45°</t>
  </si>
  <si>
    <t>3.101</t>
  </si>
  <si>
    <t>101</t>
  </si>
  <si>
    <t>3.102</t>
  </si>
  <si>
    <t>102</t>
  </si>
  <si>
    <t>3.103</t>
  </si>
  <si>
    <t>103</t>
  </si>
  <si>
    <t>3.104</t>
  </si>
  <si>
    <t>104</t>
  </si>
  <si>
    <t>3.105</t>
  </si>
  <si>
    <t>105</t>
  </si>
  <si>
    <t>3.106</t>
  </si>
  <si>
    <t>106</t>
  </si>
  <si>
    <t>3.107</t>
  </si>
  <si>
    <t>107</t>
  </si>
  <si>
    <t>3.108</t>
  </si>
  <si>
    <t>108</t>
  </si>
  <si>
    <t>Врезка из коррозионностойкой. стали 12X18H10T по
ГОСТ 5632-2014   толщина 0.7мм</t>
  </si>
  <si>
    <t>3.109</t>
  </si>
  <si>
    <t>109</t>
  </si>
  <si>
    <t>Заглушка из коррозионностойкой. стали 12X18H10T по ГОСТ 5632-2014   толщина 0.7мм</t>
  </si>
  <si>
    <t>3.110</t>
  </si>
  <si>
    <t>110</t>
  </si>
  <si>
    <t>Заглушка из коррозионностойкой. стали 12X18H10T
по ГОСТ 5632-2014 толщина 0.7мм</t>
  </si>
  <si>
    <t>3.111</t>
  </si>
  <si>
    <t>111</t>
  </si>
  <si>
    <t>Отвод-45° из коррозионностойкой. стали 12X18H10T
по ГОСТ 5632-2014  толщина 0.7мм</t>
  </si>
  <si>
    <t>3.112</t>
  </si>
  <si>
    <t>112</t>
  </si>
  <si>
    <t>Отвод-90° из коррозионностойкой. стали 12X18H10T
по ГОСТ 5632-2014  толщина 0.7мм</t>
  </si>
  <si>
    <t>3.113</t>
  </si>
  <si>
    <t>113</t>
  </si>
  <si>
    <t>Отвод-90° из коррозионностойкой. стали 12X18H10T по ГОСТ 5632-2014   толщина 0.7мм</t>
  </si>
  <si>
    <t>3.114</t>
  </si>
  <si>
    <t>114</t>
  </si>
  <si>
    <t>3.115</t>
  </si>
  <si>
    <t>115</t>
  </si>
  <si>
    <t>Отвод-45° из коррозио-кой. стали 12X18H10T по ГОСТ 5632-2014  затянутый сетко1 40*40 толщ. 0.7мм</t>
  </si>
  <si>
    <t>3.116</t>
  </si>
  <si>
    <t>116</t>
  </si>
  <si>
    <t>Переход из коррозионностойкой. стали 12X18H10T по ГОСТ 5632-2014  толщина 0.7мм</t>
  </si>
  <si>
    <t>3.117</t>
  </si>
  <si>
    <t>117</t>
  </si>
  <si>
    <t>3.118</t>
  </si>
  <si>
    <t>118</t>
  </si>
  <si>
    <t>3.119</t>
  </si>
  <si>
    <t>119</t>
  </si>
  <si>
    <t>Переход из коррозионностойкой. стали 12X18H10T
по ГОСТ 5632-2014  толщина 0.7мм</t>
  </si>
  <si>
    <t>3.120</t>
  </si>
  <si>
    <t>120</t>
  </si>
  <si>
    <t>3.121</t>
  </si>
  <si>
    <t>121</t>
  </si>
  <si>
    <t>3.122</t>
  </si>
  <si>
    <t>122</t>
  </si>
  <si>
    <t>3.123</t>
  </si>
  <si>
    <t>123</t>
  </si>
  <si>
    <t>3.124</t>
  </si>
  <si>
    <t>124</t>
  </si>
  <si>
    <t>ФЕР20-03-001-04</t>
  </si>
  <si>
    <t>Установка вентиляторов радиальных массой: свыше 0,2 до 0,4 т</t>
  </si>
  <si>
    <t>3.125</t>
  </si>
  <si>
    <t>125</t>
  </si>
  <si>
    <t>Центробежный вентилятор (коррозионостойкое исполнение) VR-80-75-8- ВК1(IIB)-6-1,1Dн- Лев0-У1 (11/1000) VENTZ</t>
  </si>
  <si>
    <t>3.126</t>
  </si>
  <si>
    <t>126</t>
  </si>
  <si>
    <t>Вставка гибкая VGV-560x560-ВК1- У1</t>
  </si>
  <si>
    <t>3.127</t>
  </si>
  <si>
    <t>127</t>
  </si>
  <si>
    <t>Вставка гибкая VGV-8-ВК1-У1</t>
  </si>
  <si>
    <t>3.128</t>
  </si>
  <si>
    <t>128</t>
  </si>
  <si>
    <t>Козырек двигателя KVR-8-01-У1</t>
  </si>
  <si>
    <t>3.129</t>
  </si>
  <si>
    <t>129</t>
  </si>
  <si>
    <t>Комплект виброизоляторов RV-5-У2</t>
  </si>
  <si>
    <t>3.130</t>
  </si>
  <si>
    <t>130</t>
  </si>
  <si>
    <t>3.131</t>
  </si>
  <si>
    <t>131</t>
  </si>
  <si>
    <t>3.132</t>
  </si>
  <si>
    <t>132</t>
  </si>
  <si>
    <t>3.133</t>
  </si>
  <si>
    <t>133</t>
  </si>
  <si>
    <t>3.134</t>
  </si>
  <si>
    <t>134</t>
  </si>
  <si>
    <t>3.135</t>
  </si>
  <si>
    <t>135</t>
  </si>
  <si>
    <t>РешеткаБСР 700х400</t>
  </si>
  <si>
    <t>3.136</t>
  </si>
  <si>
    <t>136</t>
  </si>
  <si>
    <t>3.137</t>
  </si>
  <si>
    <t>137</t>
  </si>
  <si>
    <t>3.138</t>
  </si>
  <si>
    <t>138</t>
  </si>
  <si>
    <t>3.139</t>
  </si>
  <si>
    <t>139</t>
  </si>
  <si>
    <t>3.140</t>
  </si>
  <si>
    <t>140</t>
  </si>
  <si>
    <t>3.141</t>
  </si>
  <si>
    <t>141</t>
  </si>
  <si>
    <t>3.142</t>
  </si>
  <si>
    <t>142</t>
  </si>
  <si>
    <t>3.143</t>
  </si>
  <si>
    <t>143</t>
  </si>
  <si>
    <t>3.144</t>
  </si>
  <si>
    <t>144</t>
  </si>
  <si>
    <t>3.145</t>
  </si>
  <si>
    <t>145</t>
  </si>
  <si>
    <t>Врезка из коррозионностойкой. стали 12X18H10T по
ГОСТ 5632-2014 толщина 0.9мм</t>
  </si>
  <si>
    <t>3.146</t>
  </si>
  <si>
    <t>146</t>
  </si>
  <si>
    <t>3.147</t>
  </si>
  <si>
    <t>147</t>
  </si>
  <si>
    <t>3.148</t>
  </si>
  <si>
    <t>148</t>
  </si>
  <si>
    <t>3.149</t>
  </si>
  <si>
    <t>149</t>
  </si>
  <si>
    <t>3.150</t>
  </si>
  <si>
    <t>150</t>
  </si>
  <si>
    <t>3.151</t>
  </si>
  <si>
    <t>151</t>
  </si>
  <si>
    <t>3.152</t>
  </si>
  <si>
    <t>152</t>
  </si>
  <si>
    <t>3.153</t>
  </si>
  <si>
    <t>153</t>
  </si>
  <si>
    <t>3.154</t>
  </si>
  <si>
    <t>154</t>
  </si>
  <si>
    <t>3.155</t>
  </si>
  <si>
    <t>155</t>
  </si>
  <si>
    <t>3.156</t>
  </si>
  <si>
    <t>156</t>
  </si>
  <si>
    <t>3.157</t>
  </si>
  <si>
    <t>157</t>
  </si>
  <si>
    <t>Центробежный вентилятор(коррозионостойкое исполнение) VR-80-75-8- ВК1(IIB)-6-1,1Dн- Лев0-У1 (11/1000) VENTZ</t>
  </si>
  <si>
    <t>3.158</t>
  </si>
  <si>
    <t>158</t>
  </si>
  <si>
    <t>3.159</t>
  </si>
  <si>
    <t>159</t>
  </si>
  <si>
    <t>3.160</t>
  </si>
  <si>
    <t>160</t>
  </si>
  <si>
    <t>3.161</t>
  </si>
  <si>
    <t>161</t>
  </si>
  <si>
    <t>3.162</t>
  </si>
  <si>
    <t>162</t>
  </si>
  <si>
    <t>3.163</t>
  </si>
  <si>
    <t>163</t>
  </si>
  <si>
    <t>3.164</t>
  </si>
  <si>
    <t>164</t>
  </si>
  <si>
    <t>3.165</t>
  </si>
  <si>
    <t>165</t>
  </si>
  <si>
    <t>3.166</t>
  </si>
  <si>
    <t>166</t>
  </si>
  <si>
    <t>3.167</t>
  </si>
  <si>
    <t>167</t>
  </si>
  <si>
    <t>3.168</t>
  </si>
  <si>
    <t>168</t>
  </si>
  <si>
    <t>Воздуховод из коррозионностойкой. стали
12X18H10T по ГОСТ 5632-2014  толщина 05мм</t>
  </si>
  <si>
    <t>3.169</t>
  </si>
  <si>
    <t>169</t>
  </si>
  <si>
    <t>Воздуховод из коррозионностойкой. стали
12X18H10T по ГОСТ 5632-2014  толщина 0.7мм</t>
  </si>
  <si>
    <t>3.170</t>
  </si>
  <si>
    <t>170</t>
  </si>
  <si>
    <t>3.171</t>
  </si>
  <si>
    <t>171</t>
  </si>
  <si>
    <t>3.172</t>
  </si>
  <si>
    <t>172</t>
  </si>
  <si>
    <t>3.173</t>
  </si>
  <si>
    <t>173</t>
  </si>
  <si>
    <t>3.174</t>
  </si>
  <si>
    <t>174</t>
  </si>
  <si>
    <t>3.175</t>
  </si>
  <si>
    <t>175</t>
  </si>
  <si>
    <t>Врезка из коррозионностойкой. стали 12X18H10T по ГОСТ 5632-2014   толщина 0.5мм</t>
  </si>
  <si>
    <t>3.176</t>
  </si>
  <si>
    <t>176</t>
  </si>
  <si>
    <t>3.177</t>
  </si>
  <si>
    <t>177</t>
  </si>
  <si>
    <t>Врезка из коррозионностойкой. стали 12X18H10T по
ГОСТ 5632-2014  толщина 0.9мм</t>
  </si>
  <si>
    <t>3.178</t>
  </si>
  <si>
    <t>178</t>
  </si>
  <si>
    <t>3.179</t>
  </si>
  <si>
    <t>179</t>
  </si>
  <si>
    <t>Отвод-90° из коррозионностойкой. стали 12X18H10T
по ГОСТ 5632-2014   толщина 0.7мм</t>
  </si>
  <si>
    <t>3.180</t>
  </si>
  <si>
    <t>180</t>
  </si>
  <si>
    <t>Отвод-90° из коррозионностойкой. стали 12X18H10T по ГОСТ 5632-2014 толщина 0.7мм</t>
  </si>
  <si>
    <t>3.181</t>
  </si>
  <si>
    <t>181</t>
  </si>
  <si>
    <t>3.182</t>
  </si>
  <si>
    <t>182</t>
  </si>
  <si>
    <t>3.183</t>
  </si>
  <si>
    <t>183</t>
  </si>
  <si>
    <t>3.184</t>
  </si>
  <si>
    <t>184</t>
  </si>
  <si>
    <t>3.185</t>
  </si>
  <si>
    <t>185</t>
  </si>
  <si>
    <t>3.186</t>
  </si>
  <si>
    <t>186</t>
  </si>
  <si>
    <t>3.187</t>
  </si>
  <si>
    <t>187</t>
  </si>
  <si>
    <t>Решетка  защитная БСР 700х400</t>
  </si>
  <si>
    <t>3.188</t>
  </si>
  <si>
    <t>188</t>
  </si>
  <si>
    <t>3.189</t>
  </si>
  <si>
    <t>189</t>
  </si>
  <si>
    <t>3.190</t>
  </si>
  <si>
    <t>190</t>
  </si>
  <si>
    <t>3.191</t>
  </si>
  <si>
    <t>191</t>
  </si>
  <si>
    <t>3.192</t>
  </si>
  <si>
    <t>192</t>
  </si>
  <si>
    <t>Вставка гибкая KVR-8-01-У1</t>
  </si>
  <si>
    <t>3.193</t>
  </si>
  <si>
    <t>193</t>
  </si>
  <si>
    <t>Козырек двигателя RV-5-У2</t>
  </si>
  <si>
    <t>3.194</t>
  </si>
  <si>
    <t>194</t>
  </si>
  <si>
    <t>Комплект виброизоляторов АЗЕ 103.000-02</t>
  </si>
  <si>
    <t>3.195</t>
  </si>
  <si>
    <t>195</t>
  </si>
  <si>
    <t>3.196</t>
  </si>
  <si>
    <t>196</t>
  </si>
  <si>
    <t>3.197</t>
  </si>
  <si>
    <t>197</t>
  </si>
  <si>
    <t>3.198</t>
  </si>
  <si>
    <t>198</t>
  </si>
  <si>
    <t>3.199</t>
  </si>
  <si>
    <t>199</t>
  </si>
  <si>
    <t>Воздуховод из коррозионностойкой. стали 12X18H10T по ГОСТ 5632-2014  600x600 толщина 0.7мм</t>
  </si>
  <si>
    <t>3.200</t>
  </si>
  <si>
    <t>200</t>
  </si>
  <si>
    <t>3.201</t>
  </si>
  <si>
    <t>201</t>
  </si>
  <si>
    <t>3.202</t>
  </si>
  <si>
    <t>202</t>
  </si>
  <si>
    <t>3.203</t>
  </si>
  <si>
    <t>203</t>
  </si>
  <si>
    <t>Заглушка из коррозионностойкой. стали 12X18H10T
по ГОСТ 5632-2014   толщина 0.9мм</t>
  </si>
  <si>
    <t>3.204</t>
  </si>
  <si>
    <t>204</t>
  </si>
  <si>
    <t>Отвод-90° из коррозионностойкой. стали 12X18H10T по ГОСТ 5632-2014   толщина 0.9мм</t>
  </si>
  <si>
    <t>3.205</t>
  </si>
  <si>
    <t>205</t>
  </si>
  <si>
    <t>3.206</t>
  </si>
  <si>
    <t>206</t>
  </si>
  <si>
    <t>Переход из коррозионностойкой. стали 12X18H10T
по ГОСТ 5632-2014 0 толщина 0.9мм</t>
  </si>
  <si>
    <t>3.207</t>
  </si>
  <si>
    <t>207</t>
  </si>
  <si>
    <t>3.208</t>
  </si>
  <si>
    <t>208</t>
  </si>
  <si>
    <t>3.209</t>
  </si>
  <si>
    <t>209</t>
  </si>
  <si>
    <t>ФЕР20-03-001-03</t>
  </si>
  <si>
    <t>Установка вентиляторов радиальных массой: свыше 0,12 до 0,2 т</t>
  </si>
  <si>
    <t>3.210</t>
  </si>
  <si>
    <t>210</t>
  </si>
  <si>
    <t>Осевой вентилятор(коррозионостойкое исполнение) PVO-080E-ВК1(IIB)- 2-У1 (7,5/3000)</t>
  </si>
  <si>
    <t>3.211</t>
  </si>
  <si>
    <t>211</t>
  </si>
  <si>
    <t>3.212</t>
  </si>
  <si>
    <t>212</t>
  </si>
  <si>
    <t>Комплект виброизоляторов RV-3-У2</t>
  </si>
  <si>
    <t>3.213</t>
  </si>
  <si>
    <t>213</t>
  </si>
  <si>
    <t>Комплект монтажных опор MOV-8-У1</t>
  </si>
  <si>
    <t>3.214</t>
  </si>
  <si>
    <t>214</t>
  </si>
  <si>
    <t>3.215</t>
  </si>
  <si>
    <t>215</t>
  </si>
  <si>
    <t>Клапан обратный взрывозащищенный серия 5.904-58 АЗЕ 101.000-09</t>
  </si>
  <si>
    <t>3.216</t>
  </si>
  <si>
    <t>216</t>
  </si>
  <si>
    <t>3.217</t>
  </si>
  <si>
    <t>217</t>
  </si>
  <si>
    <t>Решетка защитная БКС800</t>
  </si>
  <si>
    <t>3.218</t>
  </si>
  <si>
    <t>218</t>
  </si>
  <si>
    <t>3.219</t>
  </si>
  <si>
    <t>219</t>
  </si>
  <si>
    <t>Воздуховод из коррозионностойкой. стали
12X18H10T по ГОСТ 5632-2014  толщина 0.7мм Ду800</t>
  </si>
  <si>
    <t>3.220</t>
  </si>
  <si>
    <t>220</t>
  </si>
  <si>
    <t>Отвод-90° из коррозионностойкой. стали 12X18H10T по ГОСТ 5632-2014   толщина 0.7мм Ду800</t>
  </si>
  <si>
    <t>3.221</t>
  </si>
  <si>
    <t>221</t>
  </si>
  <si>
    <t>Отвод-45° из коррозионностойкой. стали 12X18H10T по ГОСТ 5632-2014  затянутый сеткой 40*40 Ду800</t>
  </si>
  <si>
    <t>3.222</t>
  </si>
  <si>
    <t>222</t>
  </si>
  <si>
    <t>3.223</t>
  </si>
  <si>
    <t>223</t>
  </si>
  <si>
    <t>3.224</t>
  </si>
  <si>
    <t>224</t>
  </si>
  <si>
    <t>Вентилятор осевой(коррозионостойкое исполнение) PVRO-50x30B-2-К1- У2 (0,37/3000)</t>
  </si>
  <si>
    <t>3.225</t>
  </si>
  <si>
    <t>225</t>
  </si>
  <si>
    <t>Вставка гибкая VG-500x300-К1-У1</t>
  </si>
  <si>
    <t>3.226</t>
  </si>
  <si>
    <t>226</t>
  </si>
  <si>
    <t>3.227</t>
  </si>
  <si>
    <t>227</t>
  </si>
  <si>
    <t>Клапан обратный взрывозащищенный серия 5.904-58 АЗЕ 103.000</t>
  </si>
  <si>
    <t>3.228</t>
  </si>
  <si>
    <t>228</t>
  </si>
  <si>
    <t>Клапан огнезадерживающий взрывозащищенный коррозионностойкий КПУ-2Н-О-ВК-400*300-2Ф- МЭО220-СН</t>
  </si>
  <si>
    <t>3.229</t>
  </si>
  <si>
    <t>229</t>
  </si>
  <si>
    <t>3.230</t>
  </si>
  <si>
    <t>230</t>
  </si>
  <si>
    <t>Решетка защитная БСР 400*200</t>
  </si>
  <si>
    <t>3.231</t>
  </si>
  <si>
    <t>231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</si>
  <si>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</si>
  <si>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</si>
  <si>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3.232</t>
  </si>
  <si>
    <t>232</t>
  </si>
  <si>
    <t>Воздуховод из коррозионностойкой. стали 12X18H10T по ГОСТ 5632-2014   толщина 0.7мм 400х300</t>
  </si>
  <si>
    <t>3.233</t>
  </si>
  <si>
    <t>233</t>
  </si>
  <si>
    <t>Воздуховод из коррозионностойкой. стали 12X18H10T по ГОСТ 5632-2014   толщина 0.7мм 400х400</t>
  </si>
  <si>
    <t>3.234</t>
  </si>
  <si>
    <t>234</t>
  </si>
  <si>
    <t>Воздуховод из коррозионностойкой. стали 12X18H10T по ГОСТ 5632-2014   толщина 0.7мм 500х300</t>
  </si>
  <si>
    <t>3.235</t>
  </si>
  <si>
    <t>235</t>
  </si>
  <si>
    <t>Отвод-90° из коррозионностойкой. стали 12X18H10T по ГОСТ 5632-2014  толщина 0.7мм 400х400</t>
  </si>
  <si>
    <t>3.236</t>
  </si>
  <si>
    <t>236</t>
  </si>
  <si>
    <t>Переход из коррозионностойкой. стали 12X18H10T
по ГОСТ 5632-2014   толщина 0.7мм 500х300/400х300</t>
  </si>
  <si>
    <t>3.237</t>
  </si>
  <si>
    <t>237</t>
  </si>
  <si>
    <t>Переход из коррозионностойкой. стали 12X18H10T по ГОСТ 5632-2014  толщина 0.7мм 400х400/500х300</t>
  </si>
  <si>
    <t>3.238</t>
  </si>
  <si>
    <t>238</t>
  </si>
  <si>
    <t>3.239</t>
  </si>
  <si>
    <t>239</t>
  </si>
  <si>
    <t>3.240</t>
  </si>
  <si>
    <t>240</t>
  </si>
  <si>
    <t>Вентилятор осевой(коррозионостойкое исполнение) PVO-045B-ВК1(IIB)- 2-У2 (1,1/3000)</t>
  </si>
  <si>
    <t>3.241</t>
  </si>
  <si>
    <t>241</t>
  </si>
  <si>
    <t>Вставка гибкая VGV-4,5-ВК1-У1</t>
  </si>
  <si>
    <t>3.242</t>
  </si>
  <si>
    <t>242</t>
  </si>
  <si>
    <t>Комплект виброизоляторов RV-1-У2</t>
  </si>
  <si>
    <t>3.243</t>
  </si>
  <si>
    <t>243</t>
  </si>
  <si>
    <t>Комплект монтажных опор MOV-4,5-У1</t>
  </si>
  <si>
    <t>3.244</t>
  </si>
  <si>
    <t>244</t>
  </si>
  <si>
    <t>3.245</t>
  </si>
  <si>
    <t>245</t>
  </si>
  <si>
    <t>Клапан обратный взрывозащищенный серия 5.904-58 АЗЕ 101.000-04</t>
  </si>
  <si>
    <t>3.246</t>
  </si>
  <si>
    <t>246</t>
  </si>
  <si>
    <t>Насадка для выброса воздуха 800/1360-1300-1</t>
  </si>
  <si>
    <t>3.247</t>
  </si>
  <si>
    <t>247</t>
  </si>
  <si>
    <t>3.248</t>
  </si>
  <si>
    <t>248</t>
  </si>
  <si>
    <t>Решетка защитная БКС 450</t>
  </si>
  <si>
    <t>3.249</t>
  </si>
  <si>
    <t>249</t>
  </si>
  <si>
    <t>3.250</t>
  </si>
  <si>
    <t>250</t>
  </si>
  <si>
    <t>Воздуховод из коррозионностойкой. стали
12X18H10T по ГОСТ 5632-2014   толщина 0.7мм  Ø450</t>
  </si>
  <si>
    <t>3.251</t>
  </si>
  <si>
    <t>251</t>
  </si>
  <si>
    <t>Отвод-90° из коррозионностойкой. стали 12X18H10T
по ГОСТ 5632-2014 толщина 0.7мм Ø450</t>
  </si>
  <si>
    <t>3.252</t>
  </si>
  <si>
    <t>252</t>
  </si>
  <si>
    <t>3.253</t>
  </si>
  <si>
    <t>253</t>
  </si>
  <si>
    <t>3.254</t>
  </si>
  <si>
    <t>254</t>
  </si>
  <si>
    <t>Вентилятор осевой(коррозионостойкое исполнение) PVO-040C-ВК1(IIB)- 4-У2 (0,18/1500)</t>
  </si>
  <si>
    <t>3.255</t>
  </si>
  <si>
    <t>255</t>
  </si>
  <si>
    <t>Вставка гибкая VGV-4-ВК1-У1</t>
  </si>
  <si>
    <t>3.256</t>
  </si>
  <si>
    <t>256</t>
  </si>
  <si>
    <t>3.257</t>
  </si>
  <si>
    <t>257</t>
  </si>
  <si>
    <t>Комплект монтажных опор MOV-4-К1-У1</t>
  </si>
  <si>
    <t>3.258</t>
  </si>
  <si>
    <t>258</t>
  </si>
  <si>
    <t>3.259</t>
  </si>
  <si>
    <t>259</t>
  </si>
  <si>
    <t>Клапан обратный взрывозащищенный серия 5.904-58 АЗЕ 101.000-03</t>
  </si>
  <si>
    <t>3.260</t>
  </si>
  <si>
    <t>260</t>
  </si>
  <si>
    <t>3.261</t>
  </si>
  <si>
    <t>261</t>
  </si>
  <si>
    <t>Решетка защитная БКС 400</t>
  </si>
  <si>
    <t>3.262</t>
  </si>
  <si>
    <t>262</t>
  </si>
  <si>
    <t>Решетка наружная АРН900-400</t>
  </si>
  <si>
    <t>3.263</t>
  </si>
  <si>
    <t>263</t>
  </si>
  <si>
    <t>3.264</t>
  </si>
  <si>
    <t>264</t>
  </si>
  <si>
    <t>Воздуховод из коррозионностойкой. стали
12X18H10T по ГОСТ 5632-2014  толщина 0.7мм  Ø400</t>
  </si>
  <si>
    <t>3.265</t>
  </si>
  <si>
    <t>265</t>
  </si>
  <si>
    <t>Воздуховод из коррозионностойкой. стали 12X18H10T по ГОСТ 5632-2014  толщина 0.7мм  900x400</t>
  </si>
  <si>
    <t>3.266</t>
  </si>
  <si>
    <t>266</t>
  </si>
  <si>
    <t>Переход из коррозионностойкой. стали 12X18H10T
по ГОСТ 5632-2014   толщина 0.7мм Ø400/900x400</t>
  </si>
  <si>
    <t>3.267</t>
  </si>
  <si>
    <t>267</t>
  </si>
  <si>
    <t>3.268</t>
  </si>
  <si>
    <t>268</t>
  </si>
  <si>
    <t>3.269</t>
  </si>
  <si>
    <t>269</t>
  </si>
  <si>
    <t>Вентилятор осевой(коррозионостойкое исполнение) PVO-056B-ВК1(IIB)- 2-У2 (1,5/3000)</t>
  </si>
  <si>
    <t>3.270</t>
  </si>
  <si>
    <t>270</t>
  </si>
  <si>
    <t>Комплект монтажных опор MOV-5,6-У1</t>
  </si>
  <si>
    <t>3.271</t>
  </si>
  <si>
    <t>271</t>
  </si>
  <si>
    <t>3.272</t>
  </si>
  <si>
    <t>272</t>
  </si>
  <si>
    <t>Вставка гибкая VGV-5,6-ВК1-У1</t>
  </si>
  <si>
    <t>3.273</t>
  </si>
  <si>
    <t>273</t>
  </si>
  <si>
    <t>3.274</t>
  </si>
  <si>
    <t>274</t>
  </si>
  <si>
    <t>Клапан обратный взрывозащищенный серия 5.904-58 АЗЕ 101.000-06</t>
  </si>
  <si>
    <t>3.275</t>
  </si>
  <si>
    <t>275</t>
  </si>
  <si>
    <t>3.276</t>
  </si>
  <si>
    <t>276</t>
  </si>
  <si>
    <t>Решетка защитная БКС 560</t>
  </si>
  <si>
    <t>3.277</t>
  </si>
  <si>
    <t>277</t>
  </si>
  <si>
    <t>3.278</t>
  </si>
  <si>
    <t>278</t>
  </si>
  <si>
    <t>Воздуховод из коррозионностойкой. стали
12X18H10T по ГОСТ 5632-2014  толщина 0.7мм Ду560</t>
  </si>
  <si>
    <t>3.279</t>
  </si>
  <si>
    <t>279</t>
  </si>
  <si>
    <t>Отвод-90° из коррозионностойкой. стали 12X18H10T
по ГОСТ 5632-2014  толщина 0.7мм Ду560</t>
  </si>
  <si>
    <t>3.280</t>
  </si>
  <si>
    <t>280</t>
  </si>
  <si>
    <t>Отвод-45° из коррозионностойкой. стали 12X18H10T по ГОСТ 5632-2014  затянутый сеткой 40*40 толщина 0.7мм Ду560</t>
  </si>
  <si>
    <t>3.281</t>
  </si>
  <si>
    <t>281</t>
  </si>
  <si>
    <t>3.282</t>
  </si>
  <si>
    <t>282</t>
  </si>
  <si>
    <t>3.283</t>
  </si>
  <si>
    <t>283</t>
  </si>
  <si>
    <t>Вентилятор осевой(коррозионостойкое исполнение) PVO-063B-ВК1(IIB)- 2-У2 (2,2/3000)</t>
  </si>
  <si>
    <t>3.284</t>
  </si>
  <si>
    <t>284</t>
  </si>
  <si>
    <t>Вставка гибкая VGV-6,3-ВК1-У1</t>
  </si>
  <si>
    <t>3.285</t>
  </si>
  <si>
    <t>285</t>
  </si>
  <si>
    <t>3.286</t>
  </si>
  <si>
    <t>286</t>
  </si>
  <si>
    <t>Комплект монтажных опор MOV-3,6-У1</t>
  </si>
  <si>
    <t>3.287</t>
  </si>
  <si>
    <t>287</t>
  </si>
  <si>
    <t>3.288</t>
  </si>
  <si>
    <t>288</t>
  </si>
  <si>
    <t>Клапан обратный взрывозащищенный серия 5.904-58 АЗЕ 101.000-07</t>
  </si>
  <si>
    <t>3.289</t>
  </si>
  <si>
    <t>289</t>
  </si>
  <si>
    <t>3.290</t>
  </si>
  <si>
    <t>290</t>
  </si>
  <si>
    <t>Решетка защитная БСК 630</t>
  </si>
  <si>
    <t>3.291</t>
  </si>
  <si>
    <t>291</t>
  </si>
  <si>
    <t>Решетка защитная АРН1500-1000</t>
  </si>
  <si>
    <t>3.292</t>
  </si>
  <si>
    <t>292</t>
  </si>
  <si>
    <t>3.293</t>
  </si>
  <si>
    <t>293</t>
  </si>
  <si>
    <t>Воздуховод из коррозионностойкой. стали
12X18H10T по ГОСТ 5632-2014  толщина 0.7мм ДУ630</t>
  </si>
  <si>
    <t>3.294</t>
  </si>
  <si>
    <t>294</t>
  </si>
  <si>
    <t>3.295</t>
  </si>
  <si>
    <t>295</t>
  </si>
  <si>
    <t>Воздуховод из коррозионностойкой. стали 12X18H10T по ГОСТ 5632-2014   толщина 0.9мм 1500х1000</t>
  </si>
  <si>
    <t>3.296</t>
  </si>
  <si>
    <t>296</t>
  </si>
  <si>
    <t>Переход из коррозионностойкой. стали 12X18H10T по ГОСТ 5632-2014   толщина 0.9мм 1500х100/ДУ630</t>
  </si>
  <si>
    <t>3.297</t>
  </si>
  <si>
    <t>297</t>
  </si>
  <si>
    <t>3.298</t>
  </si>
  <si>
    <t>298</t>
  </si>
  <si>
    <t>Вентилятор осевой(коррозионостойкое исполнение) PVO-045H-ВК1(IIB)- 4-У2 (0,55/1500)</t>
  </si>
  <si>
    <t>3.299</t>
  </si>
  <si>
    <t>299</t>
  </si>
  <si>
    <t>3.300</t>
  </si>
  <si>
    <t>300</t>
  </si>
  <si>
    <t>3.301</t>
  </si>
  <si>
    <t>301</t>
  </si>
  <si>
    <t>Комплект монтажных опор MOV-4,5-К1-У1</t>
  </si>
  <si>
    <t>3.302</t>
  </si>
  <si>
    <t>302</t>
  </si>
  <si>
    <t>3.303</t>
  </si>
  <si>
    <t>303</t>
  </si>
  <si>
    <t>3.304</t>
  </si>
  <si>
    <t>304</t>
  </si>
  <si>
    <t>3.305</t>
  </si>
  <si>
    <t>305</t>
  </si>
  <si>
    <t>Решетка защитная БСК 450</t>
  </si>
  <si>
    <t>3.306</t>
  </si>
  <si>
    <t>306</t>
  </si>
  <si>
    <t>3.307</t>
  </si>
  <si>
    <t>307</t>
  </si>
  <si>
    <t>Воздуховод из коррозионностойкой. стали 12X18H10T по ГОСТ 5632-2014  толщина 0.7мм Ду450</t>
  </si>
  <si>
    <t>3.308</t>
  </si>
  <si>
    <t>308</t>
  </si>
  <si>
    <t>Отвод-90° из коррозионностойкой. стали 12X18H10T
по ГОСТ 5632-2014   толщина 0.7мм Ду450</t>
  </si>
  <si>
    <t>3.309</t>
  </si>
  <si>
    <t>309</t>
  </si>
  <si>
    <t>Отвод-45° из коррозионностойкой. стали 12X18H10T
по ГОСТ 5632-2014   с сеткой 40*40 Ду450</t>
  </si>
  <si>
    <t>3.310</t>
  </si>
  <si>
    <t>310</t>
  </si>
  <si>
    <t>3.311</t>
  </si>
  <si>
    <t>311</t>
  </si>
  <si>
    <t>Вентилятор осевой(коррозионостойкое исполнение) PVO-050D-ВК1(IIB)- 2-У2 (2,2/3000)</t>
  </si>
  <si>
    <t>3.312</t>
  </si>
  <si>
    <t>312</t>
  </si>
  <si>
    <t>Вставка гибкая VGV-5-ВК1-У1</t>
  </si>
  <si>
    <t>3.313</t>
  </si>
  <si>
    <t>313</t>
  </si>
  <si>
    <t>3.314</t>
  </si>
  <si>
    <t>314</t>
  </si>
  <si>
    <t>Комплект монтажных опор MOV-5-К1-У1</t>
  </si>
  <si>
    <t>3.315</t>
  </si>
  <si>
    <t>315</t>
  </si>
  <si>
    <t>3.316</t>
  </si>
  <si>
    <t>316</t>
  </si>
  <si>
    <t>Клапан обратный взрывозащищенный серия 5.904-58 АЗЕ 101.000-05</t>
  </si>
  <si>
    <t>3.317</t>
  </si>
  <si>
    <t>317</t>
  </si>
  <si>
    <t>3.318</t>
  </si>
  <si>
    <t>318</t>
  </si>
  <si>
    <t>Решетка защитная БСК 500</t>
  </si>
  <si>
    <t>3.319</t>
  </si>
  <si>
    <t>319</t>
  </si>
  <si>
    <t>Решетка нуружная АРН1400-1000</t>
  </si>
  <si>
    <t>3.320</t>
  </si>
  <si>
    <t>320</t>
  </si>
  <si>
    <t>3.321</t>
  </si>
  <si>
    <t>321</t>
  </si>
  <si>
    <t>Воздуховод из коррозионностойкой. стали 12X18H10T по ГОСТ 5632-2014 толщина 0.7мм Ду500</t>
  </si>
  <si>
    <t>3.322</t>
  </si>
  <si>
    <t>322</t>
  </si>
  <si>
    <t>Переход из коррозионностойкой. стали 12X18H10T
по ГОСТ 5632-2014 толщина 0.9мм Ду500/1400х500</t>
  </si>
  <si>
    <t>3.323</t>
  </si>
  <si>
    <t>323</t>
  </si>
  <si>
    <t>3.324</t>
  </si>
  <si>
    <t>324</t>
  </si>
  <si>
    <t>Дефлектор Серия 5.904-51 (коррозионостойкое
исполнение) Ду315</t>
  </si>
  <si>
    <t>3.325</t>
  </si>
  <si>
    <t>325</t>
  </si>
  <si>
    <t>Узел прохода УП1-01 по серии 5.904- 45(коррозионостойкое исполнение)</t>
  </si>
  <si>
    <t>3.326</t>
  </si>
  <si>
    <t>326</t>
  </si>
  <si>
    <t>3.327</t>
  </si>
  <si>
    <t>327</t>
  </si>
  <si>
    <t>3.328</t>
  </si>
  <si>
    <t>328</t>
  </si>
  <si>
    <t>3.329</t>
  </si>
  <si>
    <t>329</t>
  </si>
  <si>
    <t>Решетка переточная АП700*500</t>
  </si>
  <si>
    <t>3.330</t>
  </si>
  <si>
    <t>330</t>
  </si>
  <si>
    <t>3.331</t>
  </si>
  <si>
    <t>331</t>
  </si>
  <si>
    <t>3.332</t>
  </si>
  <si>
    <t>332</t>
  </si>
  <si>
    <t>Клапан взрывозащищенный корозионностойкий КЕДР 2400*1500-КВ</t>
  </si>
  <si>
    <t>3.333</t>
  </si>
  <si>
    <t>333</t>
  </si>
  <si>
    <t>3.334</t>
  </si>
  <si>
    <t>334</t>
  </si>
  <si>
    <t>Решетка наружная АРН 2400*1500</t>
  </si>
  <si>
    <t>3.335</t>
  </si>
  <si>
    <t>335</t>
  </si>
  <si>
    <t>ФЕР20-01-001-17</t>
  </si>
  <si>
    <t>Прокладка воздуховодов из листовой, оцинкованной стали и алюминия класса Н (нормальные) толщиной: 0,9 мм, периметром до 7200 мм</t>
  </si>
  <si>
    <t>3.336</t>
  </si>
  <si>
    <t>336</t>
  </si>
  <si>
    <t>Воздуховод из коррозионностойкой. Стали 12X18H10T по ГОСТ 5632-2014   толщина 0.9мм 2400х1500</t>
  </si>
  <si>
    <t>3.337</t>
  </si>
  <si>
    <t>337</t>
  </si>
  <si>
    <t>3.338</t>
  </si>
  <si>
    <t>338</t>
  </si>
  <si>
    <t>3.339</t>
  </si>
  <si>
    <t>339</t>
  </si>
  <si>
    <t>3.340</t>
  </si>
  <si>
    <t>340</t>
  </si>
  <si>
    <t>3.341</t>
  </si>
  <si>
    <t>341</t>
  </si>
  <si>
    <t>3.342</t>
  </si>
  <si>
    <t>342</t>
  </si>
  <si>
    <t>6. Е230-001-8000633006-РД-01-10.04.030-ОВ2</t>
  </si>
  <si>
    <t>Системы автоматизации - приборы и оборудование</t>
  </si>
  <si>
    <t>4.1</t>
  </si>
  <si>
    <t>8000633006-РД-01-10.04.030-ОВ2</t>
  </si>
  <si>
    <t>ФЕР18-03-004-07</t>
  </si>
  <si>
    <t>Установка регистров из стальных: сварных труб диаметром нитки 80 мм</t>
  </si>
  <si>
    <t>4.2</t>
  </si>
  <si>
    <t>Регистры из гладких труб Ду80 в 4 ряда (2 шт. заглушки и 6 шт. отводы) L=1000 мм</t>
  </si>
  <si>
    <t>4.3</t>
  </si>
  <si>
    <t>Регистры из гладких труб Ду80 в 4 ряда (2 шт.
заглушки и 6 шт. отводы) L=1500 мм</t>
  </si>
  <si>
    <t>4.4</t>
  </si>
  <si>
    <t>Регистры из гладких труб Ду80 в 4 ряда (2 шт.
заглушки и 6 шт. отводы) L=2000 мм</t>
  </si>
  <si>
    <t>4.5</t>
  </si>
  <si>
    <t>Регистры из гладких труб Ду80 в 4 ряда (2 шт.
заглушки и 6 шт. отводы) L=2500 мм</t>
  </si>
  <si>
    <t>4.6</t>
  </si>
  <si>
    <t>Регистры из гладких труб Ду80 в 4 ряда (2 шт. заглушки и 6 шт. отводы) L=3000 мм</t>
  </si>
  <si>
    <t>4.7</t>
  </si>
  <si>
    <t>4.8</t>
  </si>
  <si>
    <t>ФССЦ-23.3.06.02-0001</t>
  </si>
  <si>
    <t>Трубы стальные сварные оцинкованные водогазопроводные с резьбой, обыкновенные, номинальный диаметр 15 мм, толщина стенки 2,8 мм</t>
  </si>
  <si>
    <t>4.9</t>
  </si>
  <si>
    <t>ФССЦ-23.3.06.02-0002</t>
  </si>
  <si>
    <t>Трубы стальные сварные оцинкованные водогазопроводные с резьбой, обыкновенные, номинальный диаметр 20 мм, толщина стенки 2,8 мм</t>
  </si>
  <si>
    <t>4.10</t>
  </si>
  <si>
    <t>ФССЦ-23.3.06.02-0003</t>
  </si>
  <si>
    <t>Трубы стальные сварные оцинкованные водогазопроводные с резьбой, обыкновенные, номинальный диаметр 25 мм, толщина стенки 3,2 мм</t>
  </si>
  <si>
    <t>4.11</t>
  </si>
  <si>
    <t>4.12</t>
  </si>
  <si>
    <t>Монтаж Базальтовые цилиндры теплоизоляционные кашированные неармированной фольгой (НГ), толщиной 30 мм Ø21</t>
  </si>
  <si>
    <t>4.13</t>
  </si>
  <si>
    <t>Монтаж Базальтовые цилиндры теплоизоляционные кашированные неармированной фольгой (НГ), толщиной 30 мм Ø28</t>
  </si>
  <si>
    <t>4.14</t>
  </si>
  <si>
    <t>11	Монтаж Базальтовые цилиндры теплоизоляционные кашированные неармированной фольгой (НГ), толщиной 30 мм Ø35</t>
  </si>
  <si>
    <t>4.15</t>
  </si>
  <si>
    <t>4.16</t>
  </si>
  <si>
    <t>4.17</t>
  </si>
  <si>
    <t>4.18</t>
  </si>
  <si>
    <t>4.19</t>
  </si>
  <si>
    <t>ФЕР13-03-004-22</t>
  </si>
  <si>
    <t>Окраска металлических огрунтованных поверхностей: эмалью КО-88 (прим. КО-811)</t>
  </si>
  <si>
    <t>4.20</t>
  </si>
  <si>
    <t>ФССЦ-14.4.04.04-0001</t>
  </si>
  <si>
    <t>Эмаль кремнийорганическая КО-88, термостойкая, серебристая</t>
  </si>
  <si>
    <t>4.21</t>
  </si>
  <si>
    <t>Термостойкая эмаль КО-8111</t>
  </si>
  <si>
    <t>4.22</t>
  </si>
  <si>
    <t>4.23</t>
  </si>
  <si>
    <t>Монтаж Опора неподвижная двухупорная ТС-660.00.00 Ду25</t>
  </si>
  <si>
    <t>4.24</t>
  </si>
  <si>
    <t>4.25</t>
  </si>
  <si>
    <t>Монтаж Узел смесительный с циркуляционным насосом и подводками включен в поставку установки П1</t>
  </si>
  <si>
    <t>копл</t>
  </si>
  <si>
    <t>4.26</t>
  </si>
  <si>
    <t>Монтаж Узел смесительный с циркуляционным насосом и подводками включен в поставку установки П2</t>
  </si>
  <si>
    <t>4.27</t>
  </si>
  <si>
    <t>ФЕР16-02-005-06</t>
  </si>
  <si>
    <t>Прокладка трубопроводов отопления и водоснабжения из стальных электросварных труб диаметром: 125 мм</t>
  </si>
  <si>
    <t>4.28</t>
  </si>
  <si>
    <t>ФССЦ-23.3.05.01-0041</t>
  </si>
  <si>
    <t>Трубы стальные бесшовные холоднодеформированные из коррозионно-стойкой стали марки 12Х18Н10Т, наружный диаметр 130 мм, толщина стенки 4,0 мм</t>
  </si>
  <si>
    <t>4.29</t>
  </si>
  <si>
    <t>4.30</t>
  </si>
  <si>
    <t>4.31</t>
  </si>
  <si>
    <t>4.32</t>
  </si>
  <si>
    <t>Монтаж Базальтовые цилиндры теплоизоляционные кашированные неармированной фольгой (НГ), толщиной 40 мм Ø133</t>
  </si>
  <si>
    <t>4.33</t>
  </si>
  <si>
    <t>Монтаж Базальтовые цилиндры теплоизоляционные кашированные неармированной фольгой (НГ), толщиной 40 мм Ø89</t>
  </si>
  <si>
    <t>4.34</t>
  </si>
  <si>
    <t>4.35</t>
  </si>
  <si>
    <t>4.36</t>
  </si>
  <si>
    <t>4.37</t>
  </si>
  <si>
    <t>4.38</t>
  </si>
  <si>
    <t>4.39</t>
  </si>
  <si>
    <t>4.40</t>
  </si>
  <si>
    <t>4.41</t>
  </si>
  <si>
    <t>4.42</t>
  </si>
  <si>
    <t>Монтаж Опора неподвижная двухупорная ТС-660.00.00-07 Ду125</t>
  </si>
  <si>
    <t>4.43</t>
  </si>
  <si>
    <t>4.44</t>
  </si>
  <si>
    <t>Монтаж Узел смесительный с циркуляционным насосом и подводками включен в поставку установки П3</t>
  </si>
  <si>
    <t>4.45</t>
  </si>
  <si>
    <t>4.46</t>
  </si>
  <si>
    <t>4.47</t>
  </si>
  <si>
    <t>4.48</t>
  </si>
  <si>
    <t>ФССЦ-23.3.06.02-0005</t>
  </si>
  <si>
    <t>Трубы стальные сварные оцинкованные водогазопроводные с резьбой, обыкновенные, номинальный диаметр 40 мм, толщина стенки 3,5 мм</t>
  </si>
  <si>
    <t>4.49</t>
  </si>
  <si>
    <t>Монтаж Труба стальная электросварная прямошовная ГОСТ 10704-91 гр.В ГОСТ 10705-80 из стали B-20 ГОСТ1050-2013 в заводской изоляции из пенополиуретана ППУ-345 45х4,0/140-1-ППУ-ОЦ ГОСТ 30732-2020 толщина изоляции δ=38,5мм</t>
  </si>
  <si>
    <t>4.50</t>
  </si>
  <si>
    <t>ФЕР22-03-001-05</t>
  </si>
  <si>
    <t>Установка фасонных частей стальных сварных диаметром: 100-250 мм</t>
  </si>
  <si>
    <t>4.51</t>
  </si>
  <si>
    <t>Отвод Ст 45х4,0/140-90°-1-ППУ-ОЦ ГОСТ30732-2020/ст20</t>
  </si>
  <si>
    <t>4.52</t>
  </si>
  <si>
    <t>4.53</t>
  </si>
  <si>
    <t>Монтаж Базальтовые цилиндры теплоизоляционные кашированные неармированной фольгой (НГ), толщиной 40 мм Ø48</t>
  </si>
  <si>
    <t>4.54</t>
  </si>
  <si>
    <t>4.55</t>
  </si>
  <si>
    <t>4.56</t>
  </si>
  <si>
    <t>4.57</t>
  </si>
  <si>
    <t>4.58</t>
  </si>
  <si>
    <t>4.59</t>
  </si>
  <si>
    <t>Шаровый кран Ду25</t>
  </si>
  <si>
    <t>4.60</t>
  </si>
  <si>
    <t>4.61</t>
  </si>
  <si>
    <t>4.62</t>
  </si>
  <si>
    <t>4.63</t>
  </si>
  <si>
    <t>4.64</t>
  </si>
  <si>
    <t>Опора неподвижная двухупорная ТС-660.00.00-02 Ду40	Серия 5.903-13, вып.7-95	компл.	4	НО-3,НО-4</t>
  </si>
  <si>
    <t>7.E230-0001-8000571851-РД-01-10.20.010-ОВ</t>
  </si>
  <si>
    <t>5.1</t>
  </si>
  <si>
    <t>8000571851-РД-01-10.20.010-ОВ</t>
  </si>
  <si>
    <t>ФЕР20-06-002-04</t>
  </si>
  <si>
    <t>Установка камер приточных типовых: без секции орошения производительностью до 40 тыс.м3/час</t>
  </si>
  <si>
    <t>5.2</t>
  </si>
  <si>
    <t>КСР1-01.7.19.04-0031</t>
  </si>
  <si>
    <t>Прокладки резиновые (пластина техническая прессованная)</t>
  </si>
  <si>
    <t>5.3</t>
  </si>
  <si>
    <t>Приточная установка производительностью 46340 м3/ч; 450 Па
в комплекте с щитом управления с узлами управления
теплоносителем (П1 FLNG 60x80)</t>
  </si>
  <si>
    <t>к-т</t>
  </si>
  <si>
    <t>5.4</t>
  </si>
  <si>
    <t>5.5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</si>
  <si>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</si>
  <si>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</si>
  <si>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5.6</t>
  </si>
  <si>
    <t>5.7</t>
  </si>
  <si>
    <t>ФССЦ-18.1.09.08-0002</t>
  </si>
  <si>
    <t>Кран шаровой латунный, номинальный диаметр 15 мм (1/2"), присоединение муфтовое ВР-ВР</t>
  </si>
  <si>
    <t>5.8</t>
  </si>
  <si>
    <t>5.9</t>
  </si>
  <si>
    <t>5.10</t>
  </si>
  <si>
    <t>Воздухораспределитель для прямоугольных воздуховодов (965 х 275 мм - уст.) ПВВ 1000-8</t>
  </si>
  <si>
    <t>5.11</t>
  </si>
  <si>
    <t>5.12</t>
  </si>
  <si>
    <t>5.13</t>
  </si>
  <si>
    <t>КСР1-19.1.01.03-0080</t>
  </si>
  <si>
    <t>Воздуховоды из оцинкованной стали, прямой участок, толщина 0,9 мм, периметр до 7200 мм (применительно к Воздуховод из оцинкованной стали б=0,8 мм., 1200х1200 мм)</t>
  </si>
  <si>
    <t>5.14</t>
  </si>
  <si>
    <t>КСР1-19.1.01.09-0177</t>
  </si>
  <si>
    <t>Изделия фасонные для воздуховодов из оцинкованной стали с шиной и уголками, толщина 0,9 мм, периметр 3200 мм (применительно к Отвод-30° из оцинкованной стали  б=0,8 мм., 1200х1200 мм)</t>
  </si>
  <si>
    <t>5.15</t>
  </si>
  <si>
    <t>КСР1-19.1.01.09-0111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</si>
  <si>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 б=0,8 мм., 2000х2000/1200х1200 мм )</t>
  </si>
  <si>
    <t>5.16</t>
  </si>
  <si>
    <t>КСР1-19.1.01.09-0179</t>
  </si>
  <si>
    <t>Изделия фасонные для воздуховодов из оцинкованной стали с шиной и уголками, толщина 0,9 мм, периметр 3600 мм (применительно к Отвод-90° из оцинкованной стали  б=0,8 мм., 1200х1200 мм)</t>
  </si>
  <si>
    <t>5.17</t>
  </si>
  <si>
    <t>КСР1-19.1.01.09-0112</t>
  </si>
  <si>
    <t>Изделия фасонные для воздуховодов из оцинкованной стали с шиной и уголками, толщина 0,9 мм, периметр от 3800 до 5200 мм (применительно к Переход из оцинкованной стали  б=0,8 мм., 1200х600/1000х600 мм ; Врезка из оцинкованной стали б=0,8 мм., 1200х1200/1200х600 мм;  Заглушка из оцинкованной стали б=0,8 мм., 1200х1200 мм)</t>
  </si>
  <si>
    <t>5.18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</si>
  <si>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</si>
  <si>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</si>
  <si>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5.19</t>
  </si>
  <si>
    <t>5.20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</si>
  <si>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1200х600 мм; 1000х600 мм; 800х600 мм)</t>
  </si>
  <si>
    <t>5.21</t>
  </si>
  <si>
    <t>Изделия фасонные для воздуховодов из оцинкованной стали с шиной и уголками, толщина 0,9 мм, периметр 3600 мм (применительно к  Врезка из оцинкованной стали б=0,8 мм., 800х600/965х275мм)</t>
  </si>
  <si>
    <t>5.22</t>
  </si>
  <si>
    <t>Изделия фасонные для воздуховодов из оцинкованной стали с шиной и уголками, толщина 0,9 мм, периметр 3200 мм (применительно кВрезка из оцинкованной стали 
б=0,8 мм., 1000х600/965х275 мм)</t>
  </si>
  <si>
    <t>5.23</t>
  </si>
  <si>
    <t>Изделия фасонные для воздуховодов из оцинкованной стали с шиной и уголками, толщина 0,9 мм, периметр от 3800 до 5200 мм (применительно к Врезка из оцинкованной стали б=0,8 мм., 1200х600/965х275 мм; Переход из оцинкованной стали б=0,8 мм., 1000х600/800х600 мм; Заглушка из оцинкованной стали б=0,8 мм., 800х600 мм)</t>
  </si>
  <si>
    <t>5.24</t>
  </si>
  <si>
    <t>ФЕР20-02-004-16</t>
  </si>
  <si>
    <t>Установка клапанов: огнезадерживающих с ручной регулировкой периметром до 3200 мм</t>
  </si>
  <si>
    <t>5.25</t>
  </si>
  <si>
    <t>5.26</t>
  </si>
  <si>
    <t>КСР1-19.3.01.13-0055</t>
  </si>
  <si>
    <t>Клапан противопожарный с пружинным приводом в комбинации с тепловым замком, тип КПС-1 (60), размеры 1000х1000 мм (применительно к: Клапан противопожарный с приводом 220 В и обогревом КПУ-1200х1200-НО-(220)-EI60)</t>
  </si>
  <si>
    <t>5.27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</si>
  <si>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</si>
  <si>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</si>
  <si>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100 шт</t>
  </si>
  <si>
    <t>5.28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</si>
  <si>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</si>
  <si>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</si>
  <si>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5.29</t>
  </si>
  <si>
    <t>КСР1-12.2.04.06-0011</t>
  </si>
  <si>
    <t>Маты прошивные из минеральной ваты с покрытием сеткой и кашированные армированной алюминиевой фольгой, плотность 105 кг/м3, теплопроводность не более 0,191 Вт/(м*К), предельная температура изолируемой поверхности от -180 до +750 °C, толщина 30 мм</t>
  </si>
  <si>
    <t>5.30</t>
  </si>
  <si>
    <t>5.31</t>
  </si>
  <si>
    <t>КСР1-08.3.05.05-0051</t>
  </si>
  <si>
    <t>Сталь листовая оцинкованная, толщина 0,5 мм</t>
  </si>
  <si>
    <t>5.32</t>
  </si>
  <si>
    <t>5.33</t>
  </si>
  <si>
    <t>5.34</t>
  </si>
  <si>
    <t>Воздуховоды из оцинкованной стали, прямой участок, толщина 0,9 мм, периметр до 7200 мм (применительно к Воздуховод из оцинкованной стали б=1,0 мм., 2000х2000 мм)</t>
  </si>
  <si>
    <t>5.35</t>
  </si>
  <si>
    <t>Изделия фасонные для воздуховодов из оцинкованной стали с шиной и уголками, толщина 0,9 мм, периметр от 5400 до 7200 мм (применительно к Заглушка из оцинкованной стали  б=0,8 мм., 2000х2000 мм; Врезка из оцинкованной стали 
б=0,8 мм., 2000х2000/1600х1600 мм)</t>
  </si>
  <si>
    <t>5.36</t>
  </si>
  <si>
    <t>ФЕР20-02-003-04</t>
  </si>
  <si>
    <t>Установка решеток жалюзийных стальных: штампованных нерегулируемых (РШ), номер 200, размер 252х252 мм</t>
  </si>
  <si>
    <t>5.37</t>
  </si>
  <si>
    <t>ФССЦ-19.2.03.03-0120</t>
  </si>
  <si>
    <t>Решетки вентиляционные наружные РН, из оцинкованной стали, размер 1000х1000 мм (применительно к: Решетка вентиляционная наружного исполнения РДГ 1600х1600)</t>
  </si>
  <si>
    <t>5.38</t>
  </si>
  <si>
    <t>КСР1-19.1.01.11-0045</t>
  </si>
  <si>
    <t>Крепления (хомуты) для воздуховодов СТД 205</t>
  </si>
  <si>
    <t>5.39</t>
  </si>
  <si>
    <t>ФССЦ-01.7.19.07-0006</t>
  </si>
  <si>
    <t>Резина техническая листовая прессованная</t>
  </si>
  <si>
    <t>5.40</t>
  </si>
  <si>
    <t>КСР1-01.7.15.01-1594</t>
  </si>
  <si>
    <t>Шпильки анкерные стальные оцинкованные для клеевых анкеров в комплекте с гайкой и шайбой, класс прочности 5.8, наружная резьба М20, длина шпильки 260 мм</t>
  </si>
  <si>
    <t>5.41</t>
  </si>
  <si>
    <t>ФССЦ-14.2.05.06-0004</t>
  </si>
  <si>
    <t>Состав тиксотропный двухкомпонентный на основе метакрилатной смолы для крепления анкеров MasterFlow 920 (380 мл)</t>
  </si>
  <si>
    <t>5.42</t>
  </si>
  <si>
    <t>ФССЦ-01.7.15.04-0048</t>
  </si>
  <si>
    <t>Винты самонарезающие, остроконечные, длина 35 мм (применительно к: Винт самонарезающий 2,5 мм)</t>
  </si>
  <si>
    <t>5.43</t>
  </si>
  <si>
    <t>5.44</t>
  </si>
  <si>
    <t>5.45</t>
  </si>
  <si>
    <t>Приточная установка производительностью 36500 м3/ч; 450 Па
в комплекте с щитом управления с узлами управления
теплоносителем (П2 FLNG 50x80)</t>
  </si>
  <si>
    <t>5.46</t>
  </si>
  <si>
    <t>5.47</t>
  </si>
  <si>
    <t>5.48</t>
  </si>
  <si>
    <t>5.49</t>
  </si>
  <si>
    <t>5.50</t>
  </si>
  <si>
    <t>5.51</t>
  </si>
  <si>
    <t>5.52</t>
  </si>
  <si>
    <t>5.53</t>
  </si>
  <si>
    <t>5.54</t>
  </si>
  <si>
    <t>5.55</t>
  </si>
  <si>
    <t>Воздуховоды из оцинкованной стали, прямой участок, толщина 0,9 мм, периметр до 7200 мм (применительно Воздуховод из оцинкованной стали  б=0,8 мм., 1200х1200 мм)</t>
  </si>
  <si>
    <t>5.56</t>
  </si>
  <si>
    <t>5.57</t>
  </si>
  <si>
    <t>5.58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</si>
  <si>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1400х600 мм; 1200х600 мм; 1000х600 мм; 800х800 мм; 600х600 мм)</t>
  </si>
  <si>
    <t>5.59</t>
  </si>
  <si>
    <t>Изделия фасонные для воздуховодов из оцинкованной стали с шиной и уголками, толщина 0,9 мм, периметр от 3800 до 5200 мм(применительно к Отвод-90° из оцинкованной стали 
б=0,8 мм., 1200х1200 мм; Врезка из оцинкованной стали б=0,8 мм., 1200х1200/1400х600 мм;Врезка из оцинкованной стали б=0,8 мм., 1200х1200/1000х600 мм;Врезка из оцинкованной стали б=0,8 мм., 1400х600/965х275 мм; Переход из цинкованной стали б=0,8 мм., 1400х600/1200х600 мм; Переход из оцинкованной стали б=0,8 мм., 1200х600/1000х600 мм</t>
  </si>
  <si>
    <t>5.60</t>
  </si>
  <si>
    <t>Изделия фасонные для воздуховодов из оцинкованной стали с шиной и уголками, толщина 0,9 мм, периметр 3600 мм (применительно к Заглушка из оцинкованной стали  б=0,8 мм., 1200х1200 мм; Врезка из оцинкованной стали б=0,8 мм.,1200х600/965х275 мм</t>
  </si>
  <si>
    <t>5.61</t>
  </si>
  <si>
    <t>Изделия фасонные для воздуховодов из оцинкованной стали с шиной и уголками, толщина 0,9 мм, периметр 3200 мм (применительно к Врезка из оцинкованной стали б=0,8 мм., 1000х600/965х275 мм;Переход из оцинкованной стали б=0,8 мм., 1000х600/800х600 мм)</t>
  </si>
  <si>
    <t>5.62</t>
  </si>
  <si>
    <t>КСР1-19.1.01.09-0175</t>
  </si>
  <si>
    <t>Изделия фасонные для воздуховодов из оцинкованной стали с шиной и уголками, толщина 0,9 мм, периметр 2800 мм (применительно к Заглушка из оцинкованной стали б=0,8 мм., 800х600 мм; Заглушка из оцинкованной стали б=0,8 мм., 600х600 мм; Врезка из оцинкованной стали 
б=0,8 мм., 800х600/965х275 мм)</t>
  </si>
  <si>
    <t>5.63</t>
  </si>
  <si>
    <t>КСР1-19.1.01.09-0172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</si>
  <si>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Врезка из оцинкованной стали б=0,8 мм., 600х600/965х275 мм; Переход из оцинкованной стали б=0,8 мм., 800х600/600х600 мм)</t>
  </si>
  <si>
    <t>5.64</t>
  </si>
  <si>
    <t>Изделия фасонные для воздуховодов из оцинкованной стали с шиной и уголками, толщина 0,9 мм, периметр от 5400 до 7200 мм (применительно к Врезка из оцинкованной стали 
б=0,8 мм., 1200х1200/1200х1200 мм)</t>
  </si>
  <si>
    <t>5.65</t>
  </si>
  <si>
    <t>5.66</t>
  </si>
  <si>
    <t>5.67</t>
  </si>
  <si>
    <t>5.68</t>
  </si>
  <si>
    <t>5.69</t>
  </si>
  <si>
    <t>5.70</t>
  </si>
  <si>
    <t>5.71</t>
  </si>
  <si>
    <t>5.72</t>
  </si>
  <si>
    <t>5.73</t>
  </si>
  <si>
    <t>ФЕР20-03-001-02</t>
  </si>
  <si>
    <t>Установка вентиляторов радиальных массой: свыше 0,05 до 0,12 т</t>
  </si>
  <si>
    <t>5.74</t>
  </si>
  <si>
    <t>ФССЦ-64.1.04.04-0073</t>
  </si>
  <si>
    <t>Вентиляторы осевые серии "АКСИПАЛ" тип: FTDA № 071, Р=2,2 кВт (применительно к: Вентилятор канальный, производительность 14470 м3/час, 2,2 КВт)</t>
  </si>
  <si>
    <t>5.75</t>
  </si>
  <si>
    <t>5.76</t>
  </si>
  <si>
    <t>Шкаф управления</t>
  </si>
  <si>
    <t>5.77</t>
  </si>
  <si>
    <t>ФЕР20-02-004-03</t>
  </si>
  <si>
    <t>Установка клапанов обратных: диаметром до 800 мм</t>
  </si>
  <si>
    <t>5.78</t>
  </si>
  <si>
    <t>5.79</t>
  </si>
  <si>
    <t>КСР1-19.3.01.09-0055</t>
  </si>
  <si>
    <t>Клапан обратный общего назначения из листовой и сортовой стали круглого сечения, КОг-4, диаметр 800 мм (д=710 мм)</t>
  </si>
  <si>
    <t>5.80</t>
  </si>
  <si>
    <t>ФЕР20-02-002-01</t>
  </si>
  <si>
    <t>Установка решеток жалюзийных площадью в свету: до 0,5 м2</t>
  </si>
  <si>
    <t>5.81</t>
  </si>
  <si>
    <t>КСР1-19.2.03.08-0028</t>
  </si>
  <si>
    <t>Решетка наружная круглая из оцинкованной стали в рамке для систем вентиляции, внутренний диаметр 710 мм</t>
  </si>
  <si>
    <t>5.82</t>
  </si>
  <si>
    <t>5.83</t>
  </si>
  <si>
    <t>5.84</t>
  </si>
  <si>
    <t>ФССЦ-19.1.01.03-0075</t>
  </si>
  <si>
    <t>Воздуховоды из оцинкованной стали, толщина 0,7 мм, диаметр до 800 мм (применительно к Воздуховод из оцинкованной стали б=0,8 мм., диам. 710 мм)</t>
  </si>
  <si>
    <t>5.85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</si>
  <si>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</si>
  <si>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</si>
  <si>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5.86</t>
  </si>
  <si>
    <t>Воздуховоды из оцинкованной стали, прямой участок, толщина 0,9 мм, периметр до 7200 мм (примениение к Воздуховод из оцинкованной стали б=0,8 мм., 800х800 мм)</t>
  </si>
  <si>
    <t>5.87</t>
  </si>
  <si>
    <t>5.88</t>
  </si>
  <si>
    <t>КСР1-19.1.01.09-0178</t>
  </si>
  <si>
    <t>Изделия фасонные для воздуховодов из оцинкованной стали с шиной и уголками, толщина 0,9 мм, периметр 3400 мм (применительно к Врезка из оцинкованной стали б=0,8 мм., 2000х2000/800х800 мм)</t>
  </si>
  <si>
    <t>5.89</t>
  </si>
  <si>
    <t>Изделия фасонные для воздуховодов из оцинкованной стали с шиной и уголками, толщина 0,9 мм, периметр 3200 мм (применительно к Отвод-90° из оцинкованной стали б=0,8 мм., 800х800 мм; Переход из оцинкованной стали б=0,8 мм., 800х800/ диам. 710 мм)</t>
  </si>
  <si>
    <t>5.90</t>
  </si>
  <si>
    <t>ФЕР20-03-003-02</t>
  </si>
  <si>
    <t>Установка вентиляторов крышных массой: до 0,2 т</t>
  </si>
  <si>
    <t>5.91</t>
  </si>
  <si>
    <t>5.92</t>
  </si>
  <si>
    <t>ФССЦ-64.1.03.03-0047</t>
  </si>
  <si>
    <t>Вентиляторы крышные общего назначения ВКР 6,3, электродвигатель мощностью 5,5 кВт (применительно к: Крышный вентилятор ВКРФ №6,3, 5,5 КВт, 22560 м3/час)</t>
  </si>
  <si>
    <t>5.93</t>
  </si>
  <si>
    <t>ФССЦ-64.1.03.03-0045</t>
  </si>
  <si>
    <t>Вентиляторы крышные общего назначения ВКР 5, электродвигатель мощностью 0,75 кВт применительно Монтаж вентилятора крышного вытяжного В, массой 102 кг ВКРФ №6,3 – 0,75 КВт)</t>
  </si>
  <si>
    <t>5.94</t>
  </si>
  <si>
    <t>5.95</t>
  </si>
  <si>
    <t>5.96</t>
  </si>
  <si>
    <t>5.97</t>
  </si>
  <si>
    <t>5.98</t>
  </si>
  <si>
    <t>КСР1-19.3.01.09-0054</t>
  </si>
  <si>
    <t>Клапан обратный общего назначения из листовой и сортовой стали круглого сечения, КОг-3, диаметр 630 мм (применительно к клапана обратного КВО 600)</t>
  </si>
  <si>
    <t>5.99</t>
  </si>
  <si>
    <t>Клапан обратный общего назначения из листовой и сортовой стали круглого сечения, КОг-4, диаметр 800 мм (д=710 мм) (применительно к клапан обратного КВО 700)</t>
  </si>
  <si>
    <t>5.100</t>
  </si>
  <si>
    <t>5.101</t>
  </si>
  <si>
    <t>5.102</t>
  </si>
  <si>
    <t>Воздуховоды из оцинкованной стали, толщина 0,7 мм, диаметр до 800 мм (применительно к Воздуховод из оцинкованной стали б=0,8 мм., диам. 600 мм-4мп;Воздуховод из оцинкованной стали б=0,8 мм., диам. 710 мм-3мп)</t>
  </si>
  <si>
    <t>5.103</t>
  </si>
  <si>
    <t>5.104</t>
  </si>
  <si>
    <t>КСР1-19.2.03.08-0027</t>
  </si>
  <si>
    <t>Решетка наружная круглая из оцинкованной стали в рамке для систем вентиляции, внутренний диаметр 630 мм (применительно к Монтаж решетки вентиляционной круглой CG600)</t>
  </si>
  <si>
    <t>5.105</t>
  </si>
  <si>
    <t>Решетка наружная круглая из оцинкованной стали в рамке для систем вентиляции, внутренний диаметр 710 мм (применительно к Монтаж решетки вентиляционной круглой CG700)</t>
  </si>
  <si>
    <t>5.106</t>
  </si>
  <si>
    <t>ФЕР20-03-001-05</t>
  </si>
  <si>
    <t>Установка вентиляторов радиальных массой: свыше 0,4 до 0,6 т</t>
  </si>
  <si>
    <t>5.107</t>
  </si>
  <si>
    <t>ФССЦ-64.1.05.01-0075</t>
  </si>
  <si>
    <t>Вентиляторы радиальные взрывозащищенные: ВЦ-14-46-2,5 из алюминиевых сплавов среднего давления взрывозащищенный, тип электродвигателя АИР90L2 (3 кВт, 3000 об/мин.)  (применительно к: Вентилятор радиальный, производительностью 15080 м3/час, 3 КВт)</t>
  </si>
  <si>
    <t>5.108</t>
  </si>
  <si>
    <t>5.109</t>
  </si>
  <si>
    <t>5.110</t>
  </si>
  <si>
    <t>5.111</t>
  </si>
  <si>
    <t>5.112</t>
  </si>
  <si>
    <t>Клапан обратный общего назначения из листовой и сортовой стали круглого сечения, КОг-4, диаметр 800 мм (применительно к Монтаж клапана обратного КВО 800М)</t>
  </si>
  <si>
    <t>5.113</t>
  </si>
  <si>
    <t>5.114</t>
  </si>
  <si>
    <t>ФССЦ-19.2.03.03-0098</t>
  </si>
  <si>
    <t>Решетки вентиляционные наружные РН, из оцинкованной стали, размер 800х800 мм (применительно к Монтаж решетки вентиляционной круглой CG800)</t>
  </si>
  <si>
    <t>5.115</t>
  </si>
  <si>
    <t>ФССЦ-19.2.03.03-0077</t>
  </si>
  <si>
    <t>Решетки вентиляционные наружные РН, из оцинкованной стали, размер 600х600 мм (применительно к: РДГ 600х600 мм)</t>
  </si>
  <si>
    <t>5.116</t>
  </si>
  <si>
    <t>5.117</t>
  </si>
  <si>
    <t>5.118</t>
  </si>
  <si>
    <t>КСР1-19.1.01.03-0082</t>
  </si>
  <si>
    <t>Воздуховоды из оцинкованной стали, прямой участок, толщина 1,0 мм, диаметр до 1000 мм (применительно к Воздуховод из оцинкованной стали  б=0,8 мм., диам. 800 мм)</t>
  </si>
  <si>
    <t>5.119</t>
  </si>
  <si>
    <t>КСР1-19.1.01.09-0144</t>
  </si>
  <si>
    <t>Изделия фасонные для воздуховодов из оцинкованной стали, толщина 1,0 мм, диаметр 900 мм (д=800 мм) (применительно к Отвод-90° из оцинкованной стали б=0,8 мм., диам. 800 мм)</t>
  </si>
  <si>
    <t>5.120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</si>
  <si>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</si>
  <si>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</si>
  <si>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5.121</t>
  </si>
  <si>
    <t>5.122</t>
  </si>
  <si>
    <t>Воздуховоды из оцинкованной стали, прямой участок, толщина 0,9 мм, периметр до 7200 мм (применительно к Воздуховод из оцинкованной стали  б=0,8 мм., 600х600 мм)</t>
  </si>
  <si>
    <t>5.123</t>
  </si>
  <si>
    <t>Изделия фасонные для воздуховодов из оцинкованной стали с шиной и уголками, толщина 0,9 мм, периметр 2400 мм (со стороной от 800 мм) (применительно к Отвод-90° из оцинкованной стали б=0,8 мм., 600х600 мм; Отвод-45° из оцинкованной стали б=0,8 мм., 600х600 мм)</t>
  </si>
  <si>
    <t>5.124</t>
  </si>
  <si>
    <t>5.125</t>
  </si>
  <si>
    <t>КСР1-19.2.03.09-0042</t>
  </si>
  <si>
    <t>Решетка металлическая, размеры 450х450 мм</t>
  </si>
  <si>
    <t>5.126</t>
  </si>
  <si>
    <t>5.127</t>
  </si>
  <si>
    <t>ФССЦ-23.7.01.04-0006</t>
  </si>
  <si>
    <t>Трубопроводы из стальных электросварных труб с гильзами для отопления и водоснабжения, наружный диаметр 133 мм, толщина стенки 4 мм</t>
  </si>
  <si>
    <t>5.128</t>
  </si>
  <si>
    <t>ФССЦ-23.8.03.05-0101</t>
  </si>
  <si>
    <t>Переходы стальные, номинальный диаметр 100-140 мм (применительно к Переход концентрический Ду120хДу100 Ст20)</t>
  </si>
  <si>
    <t>5.129</t>
  </si>
  <si>
    <t>ФССЦ-23.8.04.12-0059</t>
  </si>
  <si>
    <t>Тройники переходные, номинальное давление до 16 МПа, номинальный диаметр 125х100 мм, наружный диаметр и толщина стенки 133х6-108х5 мм (применительно к Тройник Ду120хДу100хДу120)</t>
  </si>
  <si>
    <t>5.130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</si>
  <si>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</si>
  <si>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</si>
  <si>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5.131</t>
  </si>
  <si>
    <t>КСР1-23.3.06.02-0029</t>
  </si>
  <si>
    <t>Трубы стальные сварные оцинкованные водогазопроводные без резьбы, обыкновенные, номинальный диаметр 100 мм, толщина стенки 4,5 мм</t>
  </si>
  <si>
    <t>5.132</t>
  </si>
  <si>
    <t>КСР1-23.8.04.06-0072</t>
  </si>
  <si>
    <t>Отвод 90° с радиусом кривизны R=1,5 Ду на давление до 16 МПа, номинальный диаметр 100 мм, наружный диаметр 108 мм, толщина стенки 4 мм</t>
  </si>
  <si>
    <t>5.133</t>
  </si>
  <si>
    <t>ФЕР16-02-001-06</t>
  </si>
  <si>
    <t>Прокладка трубопроводов отопления из стальных водогазопроводных неоцинкованных труб диаметром: 50 мм</t>
  </si>
  <si>
    <t>5.134</t>
  </si>
  <si>
    <t>ФССЦ-18.2.07.01-0009</t>
  </si>
  <si>
    <t>Узлы трубопроводов укрупненные монтажные из стальных водогазопроводных оцинкованных труб диаметром 50 мм (применительно к Труба ДУ 57х3,2-9мп; Тройник Ду50хДу25хДу50-2шт; Отвод Ду50 90 гр. Ст20-7шт; Тройник равнопроходной Ду50-4шт)</t>
  </si>
  <si>
    <t>5.135</t>
  </si>
  <si>
    <t>ФЕР16-02-001-04</t>
  </si>
  <si>
    <t>Прокладка трубопроводов отопления из стальных водогазопроводных неоцинкованных труб диаметром: 32 мм</t>
  </si>
  <si>
    <t>5.136</t>
  </si>
  <si>
    <t>ФССЦ-18.2.07.01-0007</t>
  </si>
  <si>
    <t>Узлы трубопроводов укрупненные монтажные из стальных водогазопроводных оцинкованных труб диаметром 32 мм (применительно к Труба ДУ 34х3,2 -6мп; Отвод Ду25 90 гр. Ст20-6шт)</t>
  </si>
  <si>
    <t>5.137</t>
  </si>
  <si>
    <t>ФЕР13-03-002-04</t>
  </si>
  <si>
    <t>Огрунтовка металлических поверхностей за один раз: грунтовкой ГФ-021</t>
  </si>
  <si>
    <t>5.138</t>
  </si>
  <si>
    <t>ФЕР13-03-004-26</t>
  </si>
  <si>
    <t>Окраска металлических огрунтованных поверхностей: эмалью ПФ-115</t>
  </si>
  <si>
    <t>5.139</t>
  </si>
  <si>
    <t>5.140</t>
  </si>
  <si>
    <t>5.141</t>
  </si>
  <si>
    <t>5.142</t>
  </si>
  <si>
    <t>ФССЦ-23.8.04.12-0121</t>
  </si>
  <si>
    <t>Тройники равнопроходные, номинальное давление до 16 МПа, номинальный диаметр 100 мм, наружный диаметр и толщина стенки 108х4,0 мм</t>
  </si>
  <si>
    <t>5.143</t>
  </si>
  <si>
    <t>5.144</t>
  </si>
  <si>
    <t>ФССЦ-23.5.02.02-0027</t>
  </si>
  <si>
    <t>Трубы стальные электросварные прямошовные со снятой фаской из стали марок БСт2кп-БСт4кп и БСт2пс-БСт4пс, наружный диаметр 32 мм, толщина стенки 3 мм</t>
  </si>
  <si>
    <t>5.145</t>
  </si>
  <si>
    <t>ФЕР16-02-007-01</t>
  </si>
  <si>
    <t>Установка фланцевых соединений на стальных трубопроводах диаметром: 50 мм</t>
  </si>
  <si>
    <t>соединение</t>
  </si>
  <si>
    <t>5.146</t>
  </si>
  <si>
    <t>ФССЦ-23.8.03.11-0675</t>
  </si>
  <si>
    <t>Фланцы стальные плоские приварные из стали ВСт3сп2, ВСт3сп3, номинальное давление 1,6 МПа, номинальный диаметр 32 мм</t>
  </si>
  <si>
    <t>5.147</t>
  </si>
  <si>
    <t>ФЕР26-01-001-01</t>
  </si>
  <si>
    <t>Изоляция трубопроводов конструкциями теплоизоляционными комплектными на основе цилиндров минераловатных на синтетическом связующем</t>
  </si>
  <si>
    <t>5.148</t>
  </si>
  <si>
    <t>КСР1-12.2.08.02-0181</t>
  </si>
  <si>
    <t>Цилиндры теплоизоляционные из минеральной ваты на синтетическом связующем, марка 100, диаметр 108 мм, толщина 50 мм</t>
  </si>
  <si>
    <t>5.149</t>
  </si>
  <si>
    <t>5.150</t>
  </si>
  <si>
    <t>5.151</t>
  </si>
  <si>
    <t>5.152</t>
  </si>
  <si>
    <t>5.153</t>
  </si>
  <si>
    <t>ФССЦ-07.2.07.11-0003</t>
  </si>
  <si>
    <t>Опоры скользящие и катковые, крепежные детали, хомуты</t>
  </si>
  <si>
    <t>5.154</t>
  </si>
  <si>
    <t>Монтажная струбцина</t>
  </si>
  <si>
    <t>5.155</t>
  </si>
  <si>
    <t>КСР1-20.2.03.03-1067</t>
  </si>
  <si>
    <t>Консоль кабельная горячеоцинкованная, ширина основания 40 мм, длина основания 125 мм, толщина основания полки 5,0 мм, длина полки 730 мм, рабочая длина полки 700 мм, толщина полки 2,5 мм (применительно к: Укосина для консолей, с комплектом крепления и деталей)</t>
  </si>
  <si>
    <t>5.156</t>
  </si>
  <si>
    <t>КСР1-01.7.15.12-0056</t>
  </si>
  <si>
    <t>Шпильки стальные оцинкованные резьбовые, диаметр резьбы М20, длина 1100-2000 мм</t>
  </si>
  <si>
    <t>5.157</t>
  </si>
  <si>
    <t>ФССЦ-01.7.15.05-0023</t>
  </si>
  <si>
    <t>Гайки шестигранные оцинкованные, диаметр резьбы 10 мм</t>
  </si>
  <si>
    <t>5.158</t>
  </si>
  <si>
    <t>ФССЦ-01.7.15.11-0045</t>
  </si>
  <si>
    <t>Шайбы оцинкованные, диаметр 10 мм</t>
  </si>
  <si>
    <t>5.159</t>
  </si>
  <si>
    <t>ФССЦ-23.1.02.06-0015</t>
  </si>
  <si>
    <t>Хомут металлический с шурупом для крепления трубопроводов диаметром: 48-53 мм</t>
  </si>
  <si>
    <t>5.160</t>
  </si>
  <si>
    <t>ФССЦ-23.1.02.06-0019</t>
  </si>
  <si>
    <t>Хомут металлический с шурупом для крепления трубопроводов диаметром: 108-116 мм</t>
  </si>
  <si>
    <t>5.161</t>
  </si>
  <si>
    <t>5.162</t>
  </si>
  <si>
    <t>5.163</t>
  </si>
  <si>
    <t>Воздуховоды из оцинкованной стали, прямой участок, толщина 1,0 мм, диаметр до 1000 мм</t>
  </si>
  <si>
    <t>5.164</t>
  </si>
  <si>
    <t>Анкер М10х150</t>
  </si>
  <si>
    <t>5.165</t>
  </si>
  <si>
    <t>ФЕРм08-02-155-01</t>
  </si>
  <si>
    <t>Герметизация проходов при вводе кабелей во взрывоопасные помещения уплотнительной массой</t>
  </si>
  <si>
    <t>5.166</t>
  </si>
  <si>
    <t>Заделка противопожарная Стандарт-Электрик СЭ-01</t>
  </si>
  <si>
    <t>8. E230-0001-8000626652-РД-01-10.04.180-ОВ</t>
  </si>
  <si>
    <t>Системы отопления, вентиляция и кондиционирование - длина систем</t>
  </si>
  <si>
    <t>6.1</t>
  </si>
  <si>
    <t>8000626652-РД-01-10.04.180-ОВ</t>
  </si>
  <si>
    <t>6.2</t>
  </si>
  <si>
    <t>Решетка вентиляционная наружного исполнения РДГ 1200х1000</t>
  </si>
  <si>
    <t>6.3</t>
  </si>
  <si>
    <t>Решетка вентиляционная наружного исполнения АДН 1200х1000</t>
  </si>
  <si>
    <t>6.4</t>
  </si>
  <si>
    <t>ФЕР16-02-004-05</t>
  </si>
  <si>
    <t>Прокладка трубопроводов отопления и газоснабжения из стальных бесшовных труб диаметром: 125 мм</t>
  </si>
  <si>
    <t>6.5</t>
  </si>
  <si>
    <t>ФССЦ-23.3.06.04-0033</t>
  </si>
  <si>
    <t>Трубы стальные сварные неоцинкованные водогазопроводные без резьбы, легкие, номинальный диаметр 125 мм, толщина стенки 4 мм</t>
  </si>
  <si>
    <t>6.6</t>
  </si>
  <si>
    <t>ФССЦ-23.8.04.08-0165</t>
  </si>
  <si>
    <t>Переходы стальные концентрические бесшовные приварные, наружный диаметр и толщина стенки 133х4,0-108х4,0 мм (применительно к: Переход концентрический Ду120хДу100 Ст20)</t>
  </si>
  <si>
    <t>6.7</t>
  </si>
  <si>
    <t>ФССЦ-23.8.04.12-0034</t>
  </si>
  <si>
    <t>Тройники переходные диаметром условного прохода: 100/80 мм, и наружным диаметром 122/93 мм (применительно к: Тройник Ду120хДу100хДу120, Ст20)</t>
  </si>
  <si>
    <t>6.8</t>
  </si>
  <si>
    <t>ФЕР16-02-004-04</t>
  </si>
  <si>
    <t>Прокладка трубопроводов отопления и газоснабжения из стальных бесшовных труб диаметром: 100 мм</t>
  </si>
  <si>
    <t>6.9</t>
  </si>
  <si>
    <t>Труба Ду100, ст20</t>
  </si>
  <si>
    <t>6.10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</si>
  <si>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</si>
  <si>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 (применительно к: Отвод Ду100 90 гр. Ст20)</t>
  </si>
  <si>
    <t>6.11</t>
  </si>
  <si>
    <t>ФССЦ-23.8.04.12-0019</t>
  </si>
  <si>
    <t>Тройники равнопроходные, номинальный диаметр 110 мм (применительно к: Тройник равнопроходной Ду100, Ст20)</t>
  </si>
  <si>
    <t>6.12</t>
  </si>
  <si>
    <t>ФЕР16-02-004-01</t>
  </si>
  <si>
    <t>Прокладка трубопроводов отопления и газоснабжения из стальных бесшовных труб диаметром: 50 мм</t>
  </si>
  <si>
    <t>6.13</t>
  </si>
  <si>
    <t>Труба Ду50, ст20</t>
  </si>
  <si>
    <t>6.14</t>
  </si>
  <si>
    <t>Отвод Ду50 90 гр. Ст20</t>
  </si>
  <si>
    <t>6.15</t>
  </si>
  <si>
    <t>ФССЦ-23.8.04.12-0031</t>
  </si>
  <si>
    <t>Тройники переходные диаметром условного прохода: 50/40 мм, и наружным диаметром 67/45 мм (применительно к: Тройник Ду40хДу25хДу40, Ст20)</t>
  </si>
  <si>
    <t>6.16</t>
  </si>
  <si>
    <t>Тройники переходные диаметром условного прохода: 50/40 мм, и наружным диаметром 67/45 мм (применительно к: Тройник Ду32хДу25хДу32, Ст20)</t>
  </si>
  <si>
    <t>6.17</t>
  </si>
  <si>
    <t>ФССЦ-23.8.04.12-0015</t>
  </si>
  <si>
    <t>Тройники равнопроходные, номинальный диаметр 50 мм (применительно к: Тройник равнопроходной Ду50, Ст20)</t>
  </si>
  <si>
    <t>6.18</t>
  </si>
  <si>
    <t>ФЕР16-02-001-03</t>
  </si>
  <si>
    <t>Прокладка трубопроводов отопления из стальных водогазопроводных неоцинкованных труб диаметром: 25 мм</t>
  </si>
  <si>
    <t>6.19</t>
  </si>
  <si>
    <t>Труба ВГП 25, ст20</t>
  </si>
  <si>
    <t>6.20</t>
  </si>
  <si>
    <t>Отвод Ду25 90 гр. Ст20</t>
  </si>
  <si>
    <t>6.21</t>
  </si>
  <si>
    <t>ФССЦ-23.8.04.12-0012</t>
  </si>
  <si>
    <t>Тройники равнопроходные, номинальное давление до 16 МПа, номинальный диаметр 25 мм, наружный диаметр и толщина стенки 33,7х4,5 мм (применительно к: Тройник равнопроходной Ду25, Ст20)</t>
  </si>
  <si>
    <t>6.22</t>
  </si>
  <si>
    <t>ФЕР16-02-001-01</t>
  </si>
  <si>
    <t>Прокладка трубопроводов отопления из стальных водогазопроводных неоцинкованных труб диаметром: 15 мм</t>
  </si>
  <si>
    <t>6.23</t>
  </si>
  <si>
    <t>ФССЦ-23.3.06.04-0004</t>
  </si>
  <si>
    <t>Трубы стальные сварные водогазопроводные с резьбой черные легкие (неоцинкованные) диаметр условного прохода: 15 мм, толщина стенки 2,5 мм (применительно к:  Труба ВГП 15, ст20)</t>
  </si>
  <si>
    <t>6.24</t>
  </si>
  <si>
    <t>ФССЦ-23.8.04.06-0061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</si>
  <si>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Ду15 90 гр. Ст20)</t>
  </si>
  <si>
    <t>6.25</t>
  </si>
  <si>
    <t>6.26</t>
  </si>
  <si>
    <t>6.27</t>
  </si>
  <si>
    <t>Эмаль под покраску акриловая КО-88</t>
  </si>
  <si>
    <t>6.28</t>
  </si>
  <si>
    <t>ФЕР16-02-007-04</t>
  </si>
  <si>
    <t>Установка фланцевых соединений на стальных трубопроводах диаметром: 100 мм</t>
  </si>
  <si>
    <t>6.29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</si>
  <si>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</si>
  <si>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</si>
  <si>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6.30</t>
  </si>
  <si>
    <t>6.31</t>
  </si>
  <si>
    <t>Тепловой вентилятор 30,6 кВт – тепловая мощность, 3400 
м3/час, 
ВС-2340C А1-А32 ГРЕЕРС компл. 32
0,37 кВт, состав комплекта, помимо крепежа входит:
- тепловентилятор с водяным источником тепла ВС-2340C;
- распределительная коробка типа SW2;
- смесительный узел УСН-6;
- командоконтроллер для двигателей типа АС АМТ
- внешний датчик температуры NTC</t>
  </si>
  <si>
    <t>6.32</t>
  </si>
  <si>
    <t>6.33</t>
  </si>
  <si>
    <t>6.34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</si>
  <si>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</si>
  <si>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6.35</t>
  </si>
  <si>
    <t>6.36</t>
  </si>
  <si>
    <t>6.37</t>
  </si>
  <si>
    <t>6.38</t>
  </si>
  <si>
    <t>ФССЦ-23.8.04.08-0161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</si>
  <si>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Ду50хДу40 Ст20)</t>
  </si>
  <si>
    <t>6.39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</si>
  <si>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Ду50хДу20 Ст20)</t>
  </si>
  <si>
    <t>6.40</t>
  </si>
  <si>
    <t>6.41</t>
  </si>
  <si>
    <t>ФЕР16-02-001-05</t>
  </si>
  <si>
    <t>Прокладка трубопроводов отопления из стальных водогазопроводных неоцинкованных труб диаметром: 40 мм</t>
  </si>
  <si>
    <t>6.42</t>
  </si>
  <si>
    <t>Труба ВГП 40, ст20</t>
  </si>
  <si>
    <t>6.43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</si>
  <si>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Ду40хДу32 Ст20)</t>
  </si>
  <si>
    <t>6.44</t>
  </si>
  <si>
    <t>ФССЦ-23.8.04.06-0062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</si>
  <si>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Ду40 90 гр. Ст20)</t>
  </si>
  <si>
    <t>6.45</t>
  </si>
  <si>
    <t>ФССЦ-23.8.04.12-0014</t>
  </si>
  <si>
    <t>Тройники равнопроходные, номинальный диаметр 40 мм (применительно к: Тройник равнопроходной Ду40, Ст20)</t>
  </si>
  <si>
    <t>6.46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</si>
  <si>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Ду40хДу20 Ст20)</t>
  </si>
  <si>
    <t>6.47</t>
  </si>
  <si>
    <t>6.48</t>
  </si>
  <si>
    <t>Труба ВГП 32, ст20</t>
  </si>
  <si>
    <t>6.49</t>
  </si>
  <si>
    <t>Переходы стальные концентрические бесшовные приварные, наружный диаметр и толщина стенки 57х3,0-32х2,0 мм (применительно к:Переход концентрический Ду32хДу25 Ст20)</t>
  </si>
  <si>
    <t>6.50</t>
  </si>
  <si>
    <t>Переходы стальные концентрические бесшовные приварные, наружный диаметр и толщина стенки 57х3,0-32х2,0 мм (применительно к: Переход концентрический Ду32хДу20 Ст20)</t>
  </si>
  <si>
    <t>6.51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</si>
  <si>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4 мм (применительно к: Отвод Ду32 90 гр. Ст20)</t>
  </si>
  <si>
    <t>6.52</t>
  </si>
  <si>
    <t>ФССЦ-23.8.04.12-0013</t>
  </si>
  <si>
    <t>Тройники равнопроходные, номинальный диаметр 32 мм</t>
  </si>
  <si>
    <t>6.53</t>
  </si>
  <si>
    <t>6.54</t>
  </si>
  <si>
    <t>6.55</t>
  </si>
  <si>
    <t>ФССЦ-23.8.04.08-0152</t>
  </si>
  <si>
    <t>Переходы концентрические точечные из стали 20, номинальное давление 4,0 МПа, наружный диаметр 32х25 мм (применительно к: Переход концентрический Ду25хДу20 Ст20)</t>
  </si>
  <si>
    <t>6.56</t>
  </si>
  <si>
    <t>ФССЦ-23.8.04.08-0151</t>
  </si>
  <si>
    <t>Переходы концентрические точечные из стали 20, номинальное давление 4,0 МПа, наружный диаметр 32х15 мм (применительно к: Переход концентрический Ду20хДу15 Ст20)</t>
  </si>
  <si>
    <t>6.57</t>
  </si>
  <si>
    <t>6.58</t>
  </si>
  <si>
    <t>6.59</t>
  </si>
  <si>
    <t>ФЕР16-02-001-02</t>
  </si>
  <si>
    <t>Прокладка трубопроводов отопления из стальных водогазопроводных неоцинкованных труб диаметром: 20 мм</t>
  </si>
  <si>
    <t>6.60</t>
  </si>
  <si>
    <t>Труба ВГП 20, ст20</t>
  </si>
  <si>
    <t>6.61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</si>
  <si>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Ду20 90 гр. Ст20)</t>
  </si>
  <si>
    <t>6.62</t>
  </si>
  <si>
    <t>ФССЦ-23.8.04.12-0011</t>
  </si>
  <si>
    <t>Тройники равнопроходные, номинальный диаметр 20 мм (применительно к: Тройник равнопроходной Ду20, Ст20)</t>
  </si>
  <si>
    <t>6.63</t>
  </si>
  <si>
    <t>6.64</t>
  </si>
  <si>
    <t>6.65</t>
  </si>
  <si>
    <t>6.66</t>
  </si>
  <si>
    <t>6.67</t>
  </si>
  <si>
    <t>6.68</t>
  </si>
  <si>
    <t>6.69</t>
  </si>
  <si>
    <t>6.70</t>
  </si>
  <si>
    <t>ЕХ.08.3.05.05-0051</t>
  </si>
  <si>
    <t>Сталь листовая оцинкованная, толщина 0,5мм (применительно к: Лист оцинкованный, 0,5 мм укрывной)</t>
  </si>
  <si>
    <t>6.71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</si>
  <si>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</si>
  <si>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</si>
  <si>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6.72</t>
  </si>
  <si>
    <t>Сталь листовая оцинкованная толщиной листа: 0,8 мм</t>
  </si>
  <si>
    <t>6.73</t>
  </si>
  <si>
    <t>ФССЦ-12.2.08.03-0001</t>
  </si>
  <si>
    <t>Конструкции из цилиндров минераловатных на синтетическом связующем с внутренним, диаметр 108-133 мм (применительно к Тепловая изоляция б=30 мм, НГ, цилиндры ProRox PS 970 RU ROCKWOOL, Тепловая изоляция б=340 мм, НГ, цилиндры ProRox PS 970 RU ROCKWOOL, Тепловая изоляция б=60 мм, НГ, цилиндры ProRox PS 970 RU ROCKWOOL)</t>
  </si>
  <si>
    <t>6.74</t>
  </si>
  <si>
    <t>ФССЦ-12.2.08.02-0206</t>
  </si>
  <si>
    <t>Цилиндры теплоизоляционные минераловатные М-100, на синтетическом связующем, простые, диаметр 108 мм, толщина 60 мм (применительно к: Тепловая изоляция б=60 мм, НГ, цилиндры ProRox PS 970 RU ROCKWOOL)</t>
  </si>
  <si>
    <t>6.75</t>
  </si>
  <si>
    <t>6.76</t>
  </si>
  <si>
    <t>6.77</t>
  </si>
  <si>
    <t>ФССЦ-23.3.09.01-0079</t>
  </si>
  <si>
    <t>Трубы электросварные из коррозионностойкой стали 08Х18Н10, наружный диаметр 50,8 мм, толщина стенки 2,0 мм</t>
  </si>
  <si>
    <t>10 м</t>
  </si>
  <si>
    <t>6.78</t>
  </si>
  <si>
    <t>6.79</t>
  </si>
  <si>
    <t>ФССЦ-23.8.04.06-0250</t>
  </si>
  <si>
    <t>Отводы крутоизогнутые бесшовные приварные 90° из стали марок 20 и 09Г2С, наружный диаметр 57 мм, толщина стенки 3,0 мм (применительно к: Отвод Ду50 90 гр. 08Х18Н10)</t>
  </si>
  <si>
    <t>6.80</t>
  </si>
  <si>
    <t>6.81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</si>
  <si>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</si>
  <si>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</si>
  <si>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6.82</t>
  </si>
  <si>
    <t>ФССЦ-23.8.03.09-0445</t>
  </si>
  <si>
    <t>Фланцы стальные плоские приварные из стали 12Х18Н9Т, давлением: 2,5 МПа (25 кгс/см2), диаметром 50 мм</t>
  </si>
  <si>
    <t>6.83</t>
  </si>
  <si>
    <t>6.84</t>
  </si>
  <si>
    <t>Тепловая изоляция б=50 мм, НГ, цилиндры ProRox PS 970 RU ROCKWOOL (для трубы д=50мм)</t>
  </si>
  <si>
    <t>6.85</t>
  </si>
  <si>
    <t>6.86</t>
  </si>
  <si>
    <t>6.87</t>
  </si>
  <si>
    <t>6.88</t>
  </si>
  <si>
    <t>ФЕР26-02-030-01</t>
  </si>
  <si>
    <t>Огнезащитное уплотнение пустот конструкций междуэтажных перекрытий, перегородок пастовым составом</t>
  </si>
  <si>
    <t>6.89</t>
  </si>
  <si>
    <t>Стандарт-Электрик СЭ-01</t>
  </si>
  <si>
    <t>10. E230-0001-8000626652-РД-01-10.01.161-ОВ</t>
  </si>
  <si>
    <t>7.1</t>
  </si>
  <si>
    <t>8000626652-РД-01-10.01.161-ОВ</t>
  </si>
  <si>
    <t>ФЕР18-03-001-02</t>
  </si>
  <si>
    <t>Установка радиаторов: стальных</t>
  </si>
  <si>
    <t>100 кВт</t>
  </si>
  <si>
    <t>7.2</t>
  </si>
  <si>
    <t>Панельные радиаторы PURMO Compact с комплектом обвязки и креплением 1073Вт Compact тип 33 500х400</t>
  </si>
  <si>
    <t>7.3</t>
  </si>
  <si>
    <t>7.4</t>
  </si>
  <si>
    <t>Труба Дн 21,3х2,8 (Ду 15) ст20</t>
  </si>
  <si>
    <t>7.5</t>
  </si>
  <si>
    <t>Отвод Ду15 90 гр. Ст20</t>
  </si>
  <si>
    <t>7.6</t>
  </si>
  <si>
    <t>ФССЦ-18.1.09.08-1094</t>
  </si>
  <si>
    <t>Кран шаровой для воды и пара стандартный, присоединение ВР-ВР, с размером резьбы 1/2"</t>
  </si>
  <si>
    <t>7.7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</si>
  <si>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</si>
  <si>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</si>
  <si>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7.8</t>
  </si>
  <si>
    <t>ФЕР13-06-004-01</t>
  </si>
  <si>
    <t>Обеспыливание поверхности</t>
  </si>
  <si>
    <t>7.9</t>
  </si>
  <si>
    <t>ФЕР13-07-001-02</t>
  </si>
  <si>
    <t>Обезжиривание поверхностей аппаратов и трубопроводов диаметром до 500 мм: уайт-спиритом</t>
  </si>
  <si>
    <t>7.10</t>
  </si>
  <si>
    <t>7.11</t>
  </si>
  <si>
    <t>7.12</t>
  </si>
  <si>
    <t>Тепловая изоляция б=30 мм, НГ, цилиндры навивные ROCKWOOL 100 Кф</t>
  </si>
  <si>
    <t>7.13</t>
  </si>
  <si>
    <t>7.14</t>
  </si>
  <si>
    <t>Труба Дн 45х2,8 (Ду 40) ст20</t>
  </si>
  <si>
    <t>7.15</t>
  </si>
  <si>
    <t>Отвод Ду40 90 гр. Ст20</t>
  </si>
  <si>
    <t>7.16</t>
  </si>
  <si>
    <t>ФССЦ-18.1.09.08-1088</t>
  </si>
  <si>
    <t>Кран шаровой для воды и пара стандартный, присоединение ВР-ВР, с размером резьбы 1"1/2 (применительно к: Кран шаровый Ду40 ВР/ВР, стальной Valtec)</t>
  </si>
  <si>
    <t>7.17</t>
  </si>
  <si>
    <t>Вентиль фланцевый стальной Ду40 Ру16</t>
  </si>
  <si>
    <t>7.18</t>
  </si>
  <si>
    <t>7.19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</si>
  <si>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</si>
  <si>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Ду25 90 гр. Ст20)</t>
  </si>
  <si>
    <t>7.20</t>
  </si>
  <si>
    <t>ФССЦ-18.1.09.08-1092</t>
  </si>
  <si>
    <t>Кран шаровой для воды и пара стандартный, присоединение ВР-ВР, с размером резьбы 1" (применительно к: Кран шаровый Ду25, ВР/ВР, стальной Valtec)</t>
  </si>
  <si>
    <t>7.21</t>
  </si>
  <si>
    <t>7.22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</si>
  <si>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</si>
  <si>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 (применительно к: Труба Дн 33,7х2,8 (Ду 25) ст20)</t>
  </si>
  <si>
    <t>7.23</t>
  </si>
  <si>
    <t>7.24</t>
  </si>
  <si>
    <t>7.25</t>
  </si>
  <si>
    <t>ФССЦ-23.8.04.06-0221</t>
  </si>
  <si>
    <t>Отводы двойные, номинальный диаметр 40 мм, наружный диаметр 45 мм(применительно к: Отвод Ду20 90 гр. Ст20)</t>
  </si>
  <si>
    <t>7.26</t>
  </si>
  <si>
    <t>7.27</t>
  </si>
  <si>
    <t>Кран шаровый Ду20, ВР/ВР, стальной Valtec</t>
  </si>
  <si>
    <t>7.28</t>
  </si>
  <si>
    <t>Кран шаровой для воды и пара стандартный, присоединение ВР-ВР, с размером резьбы 1/2" (применительно к: Кран шаровый Ду15, ВР/ВР, стальной Valtec)</t>
  </si>
  <si>
    <t>7.29</t>
  </si>
  <si>
    <t>Вентиль фланцевый стальной Ду20 Ру16</t>
  </si>
  <si>
    <t>7.30</t>
  </si>
  <si>
    <t>7.31</t>
  </si>
  <si>
    <t>ФССЦ-18.5.13.01-0006</t>
  </si>
  <si>
    <t>Узлы укрупненные монтажные (трубопроводы) из стальных водогазопроводных неоцинкованных труб с гильзами для систем отопления диаметром 50 мм (применительно к: Труба Дн 57х2,8 (Ду 50) ст20, Переход стальной концентрический Дн 57х45)</t>
  </si>
  <si>
    <t>7.32</t>
  </si>
  <si>
    <t>ФЕР18-06-002-01</t>
  </si>
  <si>
    <t>Установка грязевиков наружным диаметром патрубков: до 45 мм</t>
  </si>
  <si>
    <t>7.33</t>
  </si>
  <si>
    <t>Грязевик абонентский вертикальный фланцевый стальной Ду40 в комплекте с фланцами и прокладками</t>
  </si>
  <si>
    <t>7.34</t>
  </si>
  <si>
    <t>7.35</t>
  </si>
  <si>
    <t>ФЕР18-06-004-01</t>
  </si>
  <si>
    <t>Установка узлов тепловых элеваторных номером: 1, 2 (Узел ввода и регулирования теплоснабжения)</t>
  </si>
  <si>
    <t>7.36</t>
  </si>
  <si>
    <t>ФССЦ-63.2.01.01-1004</t>
  </si>
  <si>
    <t>Узлы тепловые элеваторные без устройств автоматики (запорная арматура, грязевики, термометры, манометры, элеватор), без горячего водоснабжения, элеватор регулируемый, диаметр сопла элеватора 21-25 мм (применительно к: Узел учета тепловой энергии в комплекте с датчиками и соединениями, фланцевый в комплекте с фланцами и прокладками Ду40, Грязевик абонентский вертикальный фланцевый стальной Ду40 в комплекте с фланцами и прокладками, Манометр рад. ТМ серии 10, G1/2", Термометр радиальный, G1/2")</t>
  </si>
  <si>
    <t>7.37</t>
  </si>
  <si>
    <t>ФЕР18-07-001-02</t>
  </si>
  <si>
    <t>Установка манометров: с трехходовым краном</t>
  </si>
  <si>
    <t>7.38</t>
  </si>
  <si>
    <t>ФССЦ-63.4.01.01-1064</t>
  </si>
  <si>
    <t>Манометр показывающий, верхний предел измерений 60 МПа (600 кгс/см2), диаметр корпуса 160 мм, класс точности 1,5</t>
  </si>
  <si>
    <t>7.39</t>
  </si>
  <si>
    <t>ФЕР18-07-001-04</t>
  </si>
  <si>
    <t>Установка термометров в оправе прямых и угловых</t>
  </si>
  <si>
    <t>7.40</t>
  </si>
  <si>
    <t>7.41</t>
  </si>
  <si>
    <t>ФЕРм12-12-009-04</t>
  </si>
  <si>
    <t>Арматура муфтовая с ручным приводом или без привода водопроводная на номинальное давление до 10 МПа, номинальный диаметр: 25 мм</t>
  </si>
  <si>
    <t>7.42</t>
  </si>
  <si>
    <t>Кран шаровой для воды и пара стандартный, присоединение ВР-ВР, с размером резьбы 1" (применительно к: Клапан обратный ВР/ВР Ду25 - G1" ITAP)</t>
  </si>
  <si>
    <t>7.43</t>
  </si>
  <si>
    <t>ФЕРм11-02-022-01</t>
  </si>
  <si>
    <t>Ротаметр показывающий, диаметр условного прохода до 10 мм; счетчик, диаметр условного прохода до 40 мм, устанавливаемые на резьбовых (муфтовых) соединениях</t>
  </si>
  <si>
    <t>7.44</t>
  </si>
  <si>
    <t>ФССЦ-18.1.11.03-0012</t>
  </si>
  <si>
    <t>Регулятор давления для пара 21ч4нж, номинальное давление 1,6 МПа (16 кгс/см2), присоединение к трубопроводу фланцевое, номинальный диаметр 50 мм (применительно к: Регулятор перепада давления Ду40 в комплекте с импульсными трубками и соединениями RDT Ду40)</t>
  </si>
  <si>
    <t>7.45</t>
  </si>
  <si>
    <t>ФЕР18-06-007-03</t>
  </si>
  <si>
    <t>Установка фильтров диаметром: 40 мм</t>
  </si>
  <si>
    <t>7.46</t>
  </si>
  <si>
    <t>Фильтр грубой очистки ВР/ВР угловой Ду40 ВР/ВР Valtec</t>
  </si>
  <si>
    <t>7.47</t>
  </si>
  <si>
    <t>7.48</t>
  </si>
  <si>
    <t>7.49</t>
  </si>
  <si>
    <t>7.50</t>
  </si>
  <si>
    <t>7.51</t>
  </si>
  <si>
    <t>7.52</t>
  </si>
  <si>
    <t>7.53</t>
  </si>
  <si>
    <t>7.54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</si>
  <si>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</si>
  <si>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Дн 21,3х2,8 (Ду 15) ст2)</t>
  </si>
  <si>
    <t>7.55</t>
  </si>
  <si>
    <t>7.56</t>
  </si>
  <si>
    <t>7.57</t>
  </si>
  <si>
    <t>7.58</t>
  </si>
  <si>
    <t>Тепловая изоляция б=50 мм, НГ, цилиндры навивные ROCKWOOL 100 Кф</t>
  </si>
  <si>
    <t>7.59</t>
  </si>
  <si>
    <t>7.60</t>
  </si>
  <si>
    <t>7.61</t>
  </si>
  <si>
    <t>Лист оцинкованный б=0,5 мм укрывной</t>
  </si>
  <si>
    <t>7.62</t>
  </si>
  <si>
    <t>7.63</t>
  </si>
  <si>
    <t>7.64</t>
  </si>
  <si>
    <t>7.65</t>
  </si>
  <si>
    <t>Опоры и крепления</t>
  </si>
  <si>
    <t>7.66</t>
  </si>
  <si>
    <t>ФССЦ-01.7.15.01-0037</t>
  </si>
  <si>
    <t>Анкер забивной М10 (применительно к: Анкер М10)</t>
  </si>
  <si>
    <t>7.67</t>
  </si>
  <si>
    <t>ФЕР20-06-002-01</t>
  </si>
  <si>
    <t>Установка камер приточных типовых: без секции орошения производительностью до 10 тыс.м3/час</t>
  </si>
  <si>
    <t>7.68</t>
  </si>
  <si>
    <t>7.69</t>
  </si>
  <si>
    <t>Приточная установка производительностью 6100м3/ч; 350Па</t>
  </si>
  <si>
    <t>7.70</t>
  </si>
  <si>
    <t>7.71</t>
  </si>
  <si>
    <t>7.72</t>
  </si>
  <si>
    <t>Воздуховод из оцинкованной стали б=1,2 мм., 1000х1000</t>
  </si>
  <si>
    <t>7.73</t>
  </si>
  <si>
    <t>Воздуховод из оцинкованной стали б=1,2 мм., 960х910</t>
  </si>
  <si>
    <t>7.74</t>
  </si>
  <si>
    <t>ФССЦ-19.1.01.03-0053</t>
  </si>
  <si>
    <t>Воздуховоды из оцинкованной стали с шиной и уголками толщиной: 1,0 мм, периметром 3200 мм (применительно к: Воздуховод из оцинкованной стали б=1,2 мм., 800х800)</t>
  </si>
  <si>
    <t>7.75</t>
  </si>
  <si>
    <t>Воздуховод из оцинкованной стали б=1,2 мм., 500х500</t>
  </si>
  <si>
    <t>7.76</t>
  </si>
  <si>
    <t>Отвод-90° из оцинкованной стали б=1,2 мм., 500х500</t>
  </si>
  <si>
    <t>7.77</t>
  </si>
  <si>
    <t>Переход из оцинкованной стали б=1,2 мм., 1000х1000/500х500</t>
  </si>
  <si>
    <t>7.78</t>
  </si>
  <si>
    <t>Переход из оцинкованной стали б=1,2 мм., 800х800/500х500</t>
  </si>
  <si>
    <t>7.79</t>
  </si>
  <si>
    <t>Заглушка из оцинкованной стали б=1,2 мм.,1000х1000</t>
  </si>
  <si>
    <t>7.80</t>
  </si>
  <si>
    <t>Переход из оцинкованной стали б=0,7 мм., 960х910/500х500</t>
  </si>
  <si>
    <t>7.81</t>
  </si>
  <si>
    <t>Врезка из оцинкованной стали б=0,7 мм., 960х910</t>
  </si>
  <si>
    <t>7.82</t>
  </si>
  <si>
    <t>7.83</t>
  </si>
  <si>
    <t>7.84</t>
  </si>
  <si>
    <t>Воздуховод из оцинкованной стали б=0,7 мм., 500х350</t>
  </si>
  <si>
    <t>7.85</t>
  </si>
  <si>
    <t>Отвод-90° из оцинкованной стали б=0,7 мм., 500х350</t>
  </si>
  <si>
    <t>7.86</t>
  </si>
  <si>
    <t>Переход из оцинкованной стали б=0,7 мм., 500х350/350х350</t>
  </si>
  <si>
    <t>7.87</t>
  </si>
  <si>
    <t>Тройник-90° из оцинкованной стали б=0,7 мм. 500х500/500х500/500х500 мм</t>
  </si>
  <si>
    <t>7.88</t>
  </si>
  <si>
    <t>Переход из оцинкованной стали б=0,7 мм., 500х500/500х350</t>
  </si>
  <si>
    <t>7.89</t>
  </si>
  <si>
    <t>7.90</t>
  </si>
  <si>
    <t>7.91</t>
  </si>
  <si>
    <t>Воздуховод из оцинкованной стали б=0,7 мм., 350х350</t>
  </si>
  <si>
    <t>7.92</t>
  </si>
  <si>
    <t>ФССЦ-19.1.01.09-0005</t>
  </si>
  <si>
    <t>Изделия фасонные для воздуховодов из оцинкованной стали с шиной и уголками, толщина 0,7 мм, периметр 1400 мм (применительно к: Переход из оцинкованной стали б=0,7 мм., 350х350/250х250, Врезка из оцинкованной стали б=0,7 мм., 500х200)</t>
  </si>
  <si>
    <t>7.93</t>
  </si>
  <si>
    <t>7.94</t>
  </si>
  <si>
    <t>7.95</t>
  </si>
  <si>
    <t>Воздуховод из оцинкованной стали б=0,7 мм.,100х100</t>
  </si>
  <si>
    <t>7.96</t>
  </si>
  <si>
    <t>Воздуховод из оцинкованной стали б=0,7 мм., 250х250</t>
  </si>
  <si>
    <t>7.97</t>
  </si>
  <si>
    <t>ФССЦ-19.1.01.09-0001</t>
  </si>
  <si>
    <t>Изделия фасонные для воздуховодов из оцинкованной стали с шиной и уголками, толщина 0,7 мм, периметр 1000 мм (применительно к: Отвод-90° из оцинкованной стали б=0,7 мм.,100х100, Врезка из оцинкованной стали б=0,7 мм., 100х100, Заглушка из оцинкованной стали б=0,7 мм., 250х250)</t>
  </si>
  <si>
    <t>7.98</t>
  </si>
  <si>
    <t>7.99</t>
  </si>
  <si>
    <t>7.100</t>
  </si>
  <si>
    <t>Решетка воздухорасперделительная 1000 м3/ч АДН 500х200</t>
  </si>
  <si>
    <t>7.101</t>
  </si>
  <si>
    <t>7.102</t>
  </si>
  <si>
    <t>Решетка наружная 6100 м3/ч АРН 800х800</t>
  </si>
  <si>
    <t>7.103</t>
  </si>
  <si>
    <t>ФЕР20-02-007-01</t>
  </si>
  <si>
    <t>Установка клапанов воздушных утепленных КВУ с электрическим или пневматическим приводом периметром: до 3200 мм</t>
  </si>
  <si>
    <t>7.104</t>
  </si>
  <si>
    <t>7.105</t>
  </si>
  <si>
    <t>Клапан газоплотный,взрывозащищенный утепленный сприводом, двумя парами концевиков (для АСУ)500Х500 КЕДР-С (В)500х500</t>
  </si>
  <si>
    <t>7.106</t>
  </si>
  <si>
    <t>7.107</t>
  </si>
  <si>
    <t>ФЕР20-02-005-08</t>
  </si>
  <si>
    <t>Установка заслонок воздушных и клапанов воздушных КВР с ручным приводом: периметром до 2400 мм</t>
  </si>
  <si>
    <t>7.108</t>
  </si>
  <si>
    <t>7.109</t>
  </si>
  <si>
    <t>Клапан АВК-500х350 К8</t>
  </si>
  <si>
    <t>7.110</t>
  </si>
  <si>
    <t>ФЕР20-02-005-06</t>
  </si>
  <si>
    <t>Установка заслонок воздушных и клапанов воздушных КВР с ручным приводом: периметром до 1000 мм</t>
  </si>
  <si>
    <t>7.111</t>
  </si>
  <si>
    <t>7.112</t>
  </si>
  <si>
    <t>ФССЦ-19.3.01.06-0039</t>
  </si>
  <si>
    <t>Клапаны воздушные под ручной или электропривод ВК, размер 100х150 мм (применительно к: Клапан АВК-100х100 К8)</t>
  </si>
  <si>
    <t>7.113</t>
  </si>
  <si>
    <t>7.114</t>
  </si>
  <si>
    <t>Маты теплоизоляционные б=30 мм АLU WIRED MAT 105</t>
  </si>
  <si>
    <t>7.115</t>
  </si>
  <si>
    <t>ФЕР26-01-053-01</t>
  </si>
  <si>
    <t>Покрытие изоляции плоских (криволинейных) поверхностей листовым металлом с заготовкой покрытия</t>
  </si>
  <si>
    <t>7.116</t>
  </si>
  <si>
    <t>7.117</t>
  </si>
  <si>
    <t>ФЕР20-03-001-01</t>
  </si>
  <si>
    <t>Установка вентиляторов радиальных массой: до 0,05 т</t>
  </si>
  <si>
    <t>7.118</t>
  </si>
  <si>
    <t>ФССЦ-64.1.02.01-0071</t>
  </si>
  <si>
    <t>Вентиляторы канальные: ВК-100Б, мощностью 0,08 кВт (применительно к: Канальный вентилятор производительностью 100м3/ч; 100 Па ВКК-100)</t>
  </si>
  <si>
    <t>7.119</t>
  </si>
  <si>
    <t>ФЕР20-02-004-01</t>
  </si>
  <si>
    <t>Установка клапанов обратных: диаметром до 355 мм</t>
  </si>
  <si>
    <t>7.120</t>
  </si>
  <si>
    <t>7.121</t>
  </si>
  <si>
    <t>ФССЦ-19.3.01.09-0001</t>
  </si>
  <si>
    <t>Клапаны обратные "Systemair" RSK диаметром: 100 мм (применительно к: Воздушный клапан обратный Ø100 КВО100)</t>
  </si>
  <si>
    <t>7.122</t>
  </si>
  <si>
    <t>7.123</t>
  </si>
  <si>
    <t>7.124</t>
  </si>
  <si>
    <t>Воздуховоды из оцинкованной стали, толщина 0,7 мм, диаметр до 800 мм (применительно к: Воздуховод из оцинкованной стали б=0,7 мм., Ø100)</t>
  </si>
  <si>
    <t>7.125</t>
  </si>
  <si>
    <t>Воздуховоды из оцинкованной стали, толщина 0,7 мм, диаметр до 800 мм (применительно к: Отвод-90° из оцинкованной стали б=0,7 мм., Ø100, Врезка из оцинкованной стали б=0,7 мм., Ø100)</t>
  </si>
  <si>
    <t>7.126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</si>
  <si>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</si>
  <si>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</si>
  <si>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7.127</t>
  </si>
  <si>
    <t>7.128</t>
  </si>
  <si>
    <t>ФССЦ-19.1.01.01-0031</t>
  </si>
  <si>
    <t>Воздуховоды типа: ALUDUCT (POLAR BEAR) неизолированные гибкие диаметром 102 мм (применительно к: Воздуховод гибкий ∅100 AUDUCT)</t>
  </si>
  <si>
    <t>7.129</t>
  </si>
  <si>
    <t>7.130</t>
  </si>
  <si>
    <t>ФССЦ-19.2.03.09-0001</t>
  </si>
  <si>
    <t>Решетка защитная для круглых воздуховодов BSV 125 мм (применительно к: Решетка наружная 100 м3/ч СG 100)</t>
  </si>
  <si>
    <t>7.131</t>
  </si>
  <si>
    <t>ФЕР20-02-012-01</t>
  </si>
  <si>
    <t>Установка дефлекторов диаметром патрубка: 280 мм</t>
  </si>
  <si>
    <t>7.132</t>
  </si>
  <si>
    <t>7.133</t>
  </si>
  <si>
    <t>ФССЦ-19.1.05.04-0001</t>
  </si>
  <si>
    <t>Диффузоры потолочные пластиковые веерные, диаметр 100 мм (применительно к: Дифузоры ∅100 ДПУ-М-100)</t>
  </si>
  <si>
    <t>7.134</t>
  </si>
  <si>
    <t>ФЕР20-02-013-06</t>
  </si>
  <si>
    <t>Установка узлов прохода вытяжных вентиляционных шахт диаметром патрубка: до 1250 мм</t>
  </si>
  <si>
    <t>7.135</t>
  </si>
  <si>
    <t>7.136</t>
  </si>
  <si>
    <t>Стакан монтажный СТАМ-410 типоразмер 88</t>
  </si>
  <si>
    <t>7.137</t>
  </si>
  <si>
    <t>Переход из оцинкованной стали б=1,2мм., 880х880/∅ 800</t>
  </si>
  <si>
    <t>7.138</t>
  </si>
  <si>
    <t>Переход из оцинкованной стали б=1,2мм., 880х880/ 800х800</t>
  </si>
  <si>
    <t>7.139</t>
  </si>
  <si>
    <t>ФЕР20-02-012-06</t>
  </si>
  <si>
    <t>Установка дефлекторов диаметром патрубка: 800 мм</t>
  </si>
  <si>
    <t>7.140</t>
  </si>
  <si>
    <t>7.141</t>
  </si>
  <si>
    <t>Дефлектор д=800 мм</t>
  </si>
  <si>
    <t>7.142</t>
  </si>
  <si>
    <t>7.143</t>
  </si>
  <si>
    <t>Решетка защитная 800х800 БСР 800х800</t>
  </si>
  <si>
    <t>7.144</t>
  </si>
  <si>
    <t>7.145</t>
  </si>
  <si>
    <t>7.146</t>
  </si>
  <si>
    <t>Клапан газоплотный,взрывозащищенный утепленный с приводом, двумя парами концевиков (для АСУ), 800Х800, КЕДР-С (В)800х800</t>
  </si>
  <si>
    <t>11. E230-0001-8000626652-РД-01-10.04.100-ОВ</t>
  </si>
  <si>
    <t>8.1</t>
  </si>
  <si>
    <t>8000626652-РД-01-10.04.100-ОВ</t>
  </si>
  <si>
    <t>ФЕРм08-03-602-05</t>
  </si>
  <si>
    <t>Электрообогревательные панели мощностью: 1 кВт</t>
  </si>
  <si>
    <t>8.2</t>
  </si>
  <si>
    <t>ФССЦ-63.3.01.02-1014</t>
  </si>
  <si>
    <t>Электрообогреватели излучающего типа, тип исполнения настенный, мощность 1,75 кВт (применительно к: Электроконвектор 1500Вт ЭВУБ-1.5)</t>
  </si>
  <si>
    <t>8.3</t>
  </si>
  <si>
    <t>8.4</t>
  </si>
  <si>
    <t>Регистры отопительные из стальных электросварных труб, диаметр труб 89 мм</t>
  </si>
  <si>
    <t>8.5</t>
  </si>
  <si>
    <t>8.6</t>
  </si>
  <si>
    <t>8.7</t>
  </si>
  <si>
    <t>8.8</t>
  </si>
  <si>
    <t>Кран шаровый Ду15, ВР/ВР, стальной Valtec</t>
  </si>
  <si>
    <t>8.9</t>
  </si>
  <si>
    <t>8.10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</si>
  <si>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 (применительно к: Труба Дн 26,9х2,8 (Ду 20) ст20, Отвод Ду20 90 гр. Ст20, Переход стальной концентрический Ду 15х20)</t>
  </si>
  <si>
    <t>8.11</t>
  </si>
  <si>
    <t>ФЕР18-06-003-10</t>
  </si>
  <si>
    <t>Установка воздухоотводчиков</t>
  </si>
  <si>
    <t>8.12</t>
  </si>
  <si>
    <t>Воздухоотводчик автоматический с наружным резьбовым, присоединением Рр=1,0 МПа, T max=120 град C, D=15 мм (применительно к: Воздухоотводчик НР G1/2")</t>
  </si>
  <si>
    <t>8.13</t>
  </si>
  <si>
    <t>8.14</t>
  </si>
  <si>
    <t>8.15</t>
  </si>
  <si>
    <t>8.16</t>
  </si>
  <si>
    <t>8.17</t>
  </si>
  <si>
    <t>Биметаллический радиатор Rifar Monolit 500 14 сек, с креплением и арматурой (2744Вт) Rifar Monolit 500 14 сек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</si>
  <si>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</si>
  <si>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</si>
  <si>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</si>
  <si>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</si>
  <si>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</si>
  <si>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</si>
  <si>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</si>
  <si>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</si>
  <si>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</si>
  <si>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Труба Дн 108х4(Ду 100) ст20</t>
  </si>
  <si>
    <t>8.27</t>
  </si>
  <si>
    <t>Отвод Ду100 90 гр. Ст20</t>
  </si>
  <si>
    <t>8.28</t>
  </si>
  <si>
    <t>ФЕР16-02-004-03</t>
  </si>
  <si>
    <t>Прокладка трубопроводов отопления и газоснабжения из стальных бесшовных труб диаметром: 80 мм</t>
  </si>
  <si>
    <t>8.29</t>
  </si>
  <si>
    <t>Труба Дн 89х4 (Ду 80) ст20</t>
  </si>
  <si>
    <t>8.30</t>
  </si>
  <si>
    <t>Отвод Ду80 90 гр. Ст20</t>
  </si>
  <si>
    <t>8.31</t>
  </si>
  <si>
    <t>ФЕР16-02-004-02</t>
  </si>
  <si>
    <t>Прокладка трубопроводов отопления и газоснабжения из стальных бесшовных труб диаметром: 65 мм</t>
  </si>
  <si>
    <t>8.32</t>
  </si>
  <si>
    <t>Труба Дн 73х4 (Ду 65) ст20</t>
  </si>
  <si>
    <t>8.33</t>
  </si>
  <si>
    <t>Отвод Ду65 90 гр. Ст20</t>
  </si>
  <si>
    <t>8.34</t>
  </si>
  <si>
    <t>8.35</t>
  </si>
  <si>
    <t>Труба Дн 60х3,8(Ду 50) ст20</t>
  </si>
  <si>
    <t>8.36</t>
  </si>
  <si>
    <t>8.37</t>
  </si>
  <si>
    <t>Кран шаровый Ду50, ВР/ВР, стальной Valtec</t>
  </si>
  <si>
    <t>8.38</t>
  </si>
  <si>
    <t>8.39</t>
  </si>
  <si>
    <t>8.40</t>
  </si>
  <si>
    <t>8.41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</si>
  <si>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</si>
  <si>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</si>
  <si>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8.42</t>
  </si>
  <si>
    <t>ФССЦ-18.1.09.08-1052</t>
  </si>
  <si>
    <t>Кран шаровой латунный, номинальный диаметр 65 мм, резьбовое присоединение (применительно к: Кран шаровый Ду65 ВР/ВР, стальной Valtec)</t>
  </si>
  <si>
    <t>8.43</t>
  </si>
  <si>
    <t>8.44</t>
  </si>
  <si>
    <t>Воздухоотводчик, давление 1,6 МПа (16 кгс/см2), диаметр 15 мм, присоединение 1/2"</t>
  </si>
  <si>
    <t>8.45</t>
  </si>
  <si>
    <t>8.46</t>
  </si>
  <si>
    <t>8.47</t>
  </si>
  <si>
    <t>Тепловая изоляция б=30 мм, НГ, цилиндры навивные (Ду100) ROCKWOOL 100 Кф</t>
  </si>
  <si>
    <t>8.48</t>
  </si>
  <si>
    <t>Тепловая изоляция б=30 мм, НГ, цилиндры навивные (Ду80) ROCKWOOL 100 Кф</t>
  </si>
  <si>
    <t>8.49</t>
  </si>
  <si>
    <t>Тепловая изоляция б=30 мм, НГ, цилиндры навивные (Ду65) ROCKWOOL 100 Кф</t>
  </si>
  <si>
    <t>8.50</t>
  </si>
  <si>
    <t>Тепловая изоляция б=30 мм, НГ, цилиндры навивные (Ду50) ROCKWOOL 100 Кф</t>
  </si>
  <si>
    <t>8.51</t>
  </si>
  <si>
    <t>ФЕРм21-02-041-01</t>
  </si>
  <si>
    <t>Смесительные узлы приточных систем, водосмесительный узел: УВС-1</t>
  </si>
  <si>
    <t>8.52</t>
  </si>
  <si>
    <t>Узел управления систем Т1/Т2; Т1.1/Т2.1; Т1.2/Т2.2 Е230-0001-8000626652-РД-01-10.04.100-ОВ.ОЛ7</t>
  </si>
  <si>
    <t>8.53</t>
  </si>
  <si>
    <t>ФЕР20-06-002-05</t>
  </si>
  <si>
    <t>Установка камер приточных типовых: без секции орошения производительностью до 63 тыс.м3/час</t>
  </si>
  <si>
    <t>8.54</t>
  </si>
  <si>
    <t>Приточная установка производительностью 60700м3/ч; 600Па, в комплекте с щитом управления ЩС-П1, Е230-0001-8000626652-РД-01-10.04.100-ОВ.ОЛ1</t>
  </si>
  <si>
    <t>8.55</t>
  </si>
  <si>
    <t>Приточная установка производительностью 42750м3/ч; 800Па, в комплекте с щитом управления ЩС-П2, Е230-0001-8000626652-РД-01-10.04.100-ОВ.ОЛ2</t>
  </si>
  <si>
    <t>8.56</t>
  </si>
  <si>
    <t>Приточная установка производительностью 42475м3/ч; 780Па, в комплекте с щитом управления ЩС-П6, Е230-0001-8000626652-РД-01-10.04.100-ОВ.ОЛ6</t>
  </si>
  <si>
    <t>8.57</t>
  </si>
  <si>
    <t>ФЕР20-06-002-06</t>
  </si>
  <si>
    <t>Установка камер приточных типовых: без секции орошения производительностью до 80 тыс.м3/час</t>
  </si>
  <si>
    <t>8.58</t>
  </si>
  <si>
    <t>Приточная установка производительностью 83310м3/ч; 780Па, в комплекте с щитом управления ЩС-П3, Е230-0001-8000626652-РД-01-10.04.100-ОВ.ОЛ3</t>
  </si>
  <si>
    <t>8.59</t>
  </si>
  <si>
    <t>8.60</t>
  </si>
  <si>
    <t>Приточная установка производительностью 38475м3/ч; 550Па, в комплекте с щитом управления ЩС-П4, Е230-0001-8000626652-РД-01-10.04.100-ОВ.ОЛ4</t>
  </si>
  <si>
    <t>8.61</t>
  </si>
  <si>
    <t>Приточная установка производительностью 34200м3/ч; 810Па, в комплекте с щитом управления ЩС-П5, Е230-0001-8000626652-РД-01-10.04.100-ОВ.ОЛ5</t>
  </si>
  <si>
    <t>8.62</t>
  </si>
  <si>
    <t>8.63</t>
  </si>
  <si>
    <t>Смесительный узел П1, П2, П3, П5</t>
  </si>
  <si>
    <t>8.64</t>
  </si>
  <si>
    <t>Смесительный узел П4</t>
  </si>
  <si>
    <t>8.65</t>
  </si>
  <si>
    <t>Смесительный узел П6</t>
  </si>
  <si>
    <t>8.66</t>
  </si>
  <si>
    <t>ФЕР20-03-002-02</t>
  </si>
  <si>
    <t>Установка вентиляторов осевых массой: до 0,05 т</t>
  </si>
  <si>
    <t>8.67</t>
  </si>
  <si>
    <t>ФССЦ-64.1.04.04-0037</t>
  </si>
  <si>
    <t>Вентиляторы осевые одноступенчатые, размер 035, с электродвигателем, мощность 1,5 кВт, 1395 об/мин (применительно к: Вентилятор осевой 14000м3/ч; 200 Па (с гибкими вставками и виброоснованием), ВО 21-12 №5,6 9-Т З-О (1,5/1500))</t>
  </si>
  <si>
    <t>8.68</t>
  </si>
  <si>
    <t>ФССЦ-64.1.04.04-0052</t>
  </si>
  <si>
    <t>Вентиляторы осевые серии "АКСИПАЛ" тип: FTDA № 050, Р=1,5 кВт (применительно к: Вентилятор осевой 14000м3/ч; 200 Па (с гибкими вставками и виброоснованием), ВО 21-12 №6,3 4-0 (1,5/1500))</t>
  </si>
  <si>
    <t>8.69</t>
  </si>
  <si>
    <t>Вентилятор осевой коррозионностойкий 10690м3/ч; 375 Па (с гибкими вставками, опорами и виброоснованием), ОСА300-045/Б-52-К-00300/4-У1-01</t>
  </si>
  <si>
    <t>8.70</t>
  </si>
  <si>
    <t>8.71</t>
  </si>
  <si>
    <t>8.72</t>
  </si>
  <si>
    <t>8.73</t>
  </si>
  <si>
    <t>Вентилятор осевой коррозионностойкий 9620м3/ч; 415 Па (с гибкими вставками, опорами и виброоснованием), ОСА300-045/Б-52-К-00300/2-У1-01</t>
  </si>
  <si>
    <t>8.74</t>
  </si>
  <si>
    <t>Вентилятор осевой коррозионностойкий 8550м3/ч; 400 Па (с гибкими вставками, опорами и виброоснованием), ОСА300-045/А-55-К-00220/2-У1-01</t>
  </si>
  <si>
    <t>8.75</t>
  </si>
  <si>
    <t>Вентилятор осевой коррозионностойкий4140/ч; 340 Па (с гибкими вставками, опорами и виброоснованием), ОСА300-040/А-50-К-00110/2-У1-01</t>
  </si>
  <si>
    <t>8.76</t>
  </si>
  <si>
    <t>ФЕР20-03-002-03</t>
  </si>
  <si>
    <t>Установка вентиляторов осевых массой: до 0,1 т</t>
  </si>
  <si>
    <t>8.77</t>
  </si>
  <si>
    <t>Вентилятор осевой коррозионностойкий 15175м3/ч; 375 Па (с гибкими вставками, опорами и виброоснованием) ОСА300 -071/Л-57-К-00300/4-У1-01</t>
  </si>
  <si>
    <t>8.78</t>
  </si>
  <si>
    <t>Вентилятор осевой коррозионностойкий 20830м3/ч; 325 Па (с гибкими вставками, опорами и виброоснованием), ОСА300-080/Л-52-К-00400/4-У1-01</t>
  </si>
  <si>
    <t>8.79</t>
  </si>
  <si>
    <t>ФЕР20-03-002-04</t>
  </si>
  <si>
    <t>Установка вентиляторов осевых массой: до 0,2 т</t>
  </si>
  <si>
    <t>8.80</t>
  </si>
  <si>
    <t>Вентилятор радиальный 11605 м3/ч; (с гибкими вставками и виброоснованием) 550 Па, ВРм 80-75 №7,1 РВ6 ДУ(7,5/1500</t>
  </si>
  <si>
    <t>8.81</t>
  </si>
  <si>
    <t>ФЕР20-02-004-17</t>
  </si>
  <si>
    <t>Установка клапанов: огнезадерживающих с ручной регулировкой периметром до 4500 мм</t>
  </si>
  <si>
    <t>8.82</t>
  </si>
  <si>
    <t>ФССЦ-19.3.01.13-0106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</si>
  <si>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приводом,н.о.1400х1400, КПУ-1Н-0-В)</t>
  </si>
  <si>
    <t>8.83</t>
  </si>
  <si>
    <t>Клапаны противопожарные с пружинным приводом в комбинации с тепловым замком, тип КПС-2 (120)/КПС-3 (180), размер 1200х800 мм (применительно к: Клапан противопожарный, взрывозащищенный, с  приводом,н.о.1600х1200, КПУ-1Н-0-В)</t>
  </si>
  <si>
    <t>8.84</t>
  </si>
  <si>
    <t>ФССЦ-19.3.01.13-0105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</si>
  <si>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приводом,н.о.1100х1000, КПУ-1Н-0-В)</t>
  </si>
  <si>
    <t>8.85</t>
  </si>
  <si>
    <t>Клапаны противопожарные с пружинным приводом в комбинации с тепловым замком, тип КПС-2 (120)/КПС-3 (180), размер 1000х1000 мм (применительно к: Клапан противопожарный, взрывозащищенный, с  приводом,н.о.900х1200, КПУ-1Н-0-В)</t>
  </si>
  <si>
    <t>8.86</t>
  </si>
  <si>
    <t>ФССЦ-19.3.01.13-0104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</si>
  <si>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приводом,н.о.1000х700, КПУ-1Н-0-В)</t>
  </si>
  <si>
    <t>8.87</t>
  </si>
  <si>
    <t>Клапаны противопожарные с пружинным приводом в комбинации с тепловым замком, тип КПС-2 (120)/КПС-3 (180), размер 900х900 мм (применительно к: Клапан противопожарный, взрывозащищенный, с  приводом,н.о.700х1000, КПУ-1Н-0-В)</t>
  </si>
  <si>
    <t>8.88</t>
  </si>
  <si>
    <t>ФЕР20-02-005-09</t>
  </si>
  <si>
    <t>Установка заслонок воздушных и клапанов воздушных КВР с ручным приводом: периметром до 4000 мм</t>
  </si>
  <si>
    <t>8.89</t>
  </si>
  <si>
    <t>Клапан Регуляр 900х600-В-1ручка</t>
  </si>
  <si>
    <t>8.90</t>
  </si>
  <si>
    <t>ФССЦ-19.3.01.02-0069</t>
  </si>
  <si>
    <t>Заслонки воздушные унифицированные ручного управления РК-302-16, размер 800х800 мм (применительно к: Клапан Регуляр 900х700-В-1ручка)</t>
  </si>
  <si>
    <t>8.91</t>
  </si>
  <si>
    <t>ФССЦ-19.3.01.02-0068</t>
  </si>
  <si>
    <t>Заслонки воздушные унифицированные ручного управления РК-302-15, размер 800х600 мм (применительно к: Клапан Регуляр 800х600-В-1ручка,  Клапан Регуляр 700х600-В-1ручка)</t>
  </si>
  <si>
    <t>8.92</t>
  </si>
  <si>
    <t>Клапан Регуляр 600х800-В-1ручка</t>
  </si>
  <si>
    <t>8.93</t>
  </si>
  <si>
    <t>8.94</t>
  </si>
  <si>
    <t>ФССЦ-19.3.01.02-0067</t>
  </si>
  <si>
    <t>Заслонки воздушные унифицированные ручного управления РК-302-14, размер 600х600 мм (применительно к: Клапан Регуляр 600х600-В-1ручка)</t>
  </si>
  <si>
    <t>8.95</t>
  </si>
  <si>
    <t>ФССЦ-19.3.01.02-0065</t>
  </si>
  <si>
    <t>Заслонки воздушные унифицированные ручного управления РК-302-12, размер 500х400 мм (применительно к: Клапан Регуляр 500х400-В-1ручка)</t>
  </si>
  <si>
    <t>8.96</t>
  </si>
  <si>
    <t>Заслонки воздушные унифицированные ручного управления РК-302-14, размер 600х600 мм (применительно к: Клапан Регуляр 600х500-В-1ручка)</t>
  </si>
  <si>
    <t>8.97</t>
  </si>
  <si>
    <t>ФЕР20-02-005-07</t>
  </si>
  <si>
    <t>Установка заслонок воздушных и клапанов воздушных КВР с ручным приводом: периметром до 1600 мм</t>
  </si>
  <si>
    <t>8.98</t>
  </si>
  <si>
    <t>ФССЦ-19.3.01.02-0059</t>
  </si>
  <si>
    <t>Заслонки воздушные унифицированные ручного управления РК-302-06, размер 400х200 мм (применительно к: Клапан Регуляр 400х200-В-1ручка)</t>
  </si>
  <si>
    <t>8.99</t>
  </si>
  <si>
    <t>8.100</t>
  </si>
  <si>
    <t>ФССЦ-19.3.01.13-0050</t>
  </si>
  <si>
    <t>Клапаны противопожарные с пружинным приводом в комбинации с тепловым замком, тип КПС-1 (60), размер 500х500 мм (применительно к: Клапан противопожарный, взрывозащищенный, с  приводом,н.о.500х400, КПУ-1Н-0-В)</t>
  </si>
  <si>
    <t>8.101</t>
  </si>
  <si>
    <t>ФССЦ-19.3.01.13-0051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</si>
  <si>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приводом,н.о700х500, КПУ-1Н-0-В)</t>
  </si>
  <si>
    <t>8.102</t>
  </si>
  <si>
    <t>ФССЦ-19.3.01.13-0052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</si>
  <si>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приводом,н.о.600х800, КПУ-1Н-0-В)</t>
  </si>
  <si>
    <t>8.103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</si>
  <si>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противопожарный, взрывозащищенный, с  приводом,н.о.800х450, КПУ-1Н-0-В)</t>
  </si>
  <si>
    <t>8.104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</si>
  <si>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противопожарный, взрывозащищенный, с  приводом,н.о.700х600, КПУ-1Н-0-К)</t>
  </si>
  <si>
    <t>8.105</t>
  </si>
  <si>
    <t>Клапаны противопожарные с пружинным приводом в комбинации с тепловым замком, тип КПС-1 (60), размер 700х700 мм (применительно к: Клапан противопожарный нормально закрытый обратный морозостойкий ЕI120, 120-НЗ(КОМ)-700х700-ВЕ)</t>
  </si>
  <si>
    <t>8.106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</si>
  <si>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исполнение,н.з.800х450, КПУ-1Н-3-МС-800х800-2*Ф- МV220-СН)</t>
  </si>
  <si>
    <t>8.107</t>
  </si>
  <si>
    <t>Клапаны противопожарные с пружинным приводом в комбинации с тепловым замком, тип КПС-1 (60), размер 600х600 мм (применительно к: Клапан противопожарный с приводом, морозостойкое коррозионностойкое  исполнение,н.з.600х500, КПУ-1Н-0-К)</t>
  </si>
  <si>
    <t>8.108</t>
  </si>
  <si>
    <t>Клапан избыточного давления КИД-750х750-С</t>
  </si>
  <si>
    <t>8.109</t>
  </si>
  <si>
    <t>ФЕР20-02-004-15</t>
  </si>
  <si>
    <t>Установка клапанов: огнезадерживающих с ручной регулировкой периметром до 1600 мм</t>
  </si>
  <si>
    <t>8.110</t>
  </si>
  <si>
    <t>Клапан противопожарный с приводом, морозостойкое исполнение,н.з.200х200, КПУ-1Н-3-МС-200х200-2*Ф</t>
  </si>
  <si>
    <t>8.111</t>
  </si>
  <si>
    <t>8.112</t>
  </si>
  <si>
    <t>8.113</t>
  </si>
  <si>
    <t>Клапан обратный  УКОЛ-1-Н-∅ 710</t>
  </si>
  <si>
    <t>8.114</t>
  </si>
  <si>
    <t>Клапан обратный  УКОЛ-1-Н-∅ 800</t>
  </si>
  <si>
    <t>8.115</t>
  </si>
  <si>
    <t>ФЕР20-02-004-02</t>
  </si>
  <si>
    <t>Установка клапанов обратных: диаметром до 560 мм</t>
  </si>
  <si>
    <t>8.116</t>
  </si>
  <si>
    <t>Клапан обратный  УКОЛ-1-Н-∅ 450</t>
  </si>
  <si>
    <t>8.117</t>
  </si>
  <si>
    <t>8.118</t>
  </si>
  <si>
    <t>Решетка воздухорасперделительная 3372 м3/ч, АМР 1000х500</t>
  </si>
  <si>
    <t>8.119</t>
  </si>
  <si>
    <t>Решетка воздухорасперделительная 3886 м3/ч, АМР 1000х500</t>
  </si>
  <si>
    <t>8.120</t>
  </si>
  <si>
    <t>Решетка воздухорасперделительная 5950 м3/ч, АМР 1000х600</t>
  </si>
  <si>
    <t>8.121</t>
  </si>
  <si>
    <t>Решетка воздухорасперделительная 3000 м3/ч, АМР 900х500</t>
  </si>
  <si>
    <t>8.122</t>
  </si>
  <si>
    <t>Решетка воздухорасперделительная 3000 м3/ч, АМР 800х500</t>
  </si>
  <si>
    <t>8.123</t>
  </si>
  <si>
    <t>Решетка воздухорасперделительная 2475 м3/ч, АМР 900х400</t>
  </si>
  <si>
    <t>8.124</t>
  </si>
  <si>
    <t>Решетка воздухорасперделительная 3000 м3/ч, АМР 900х400</t>
  </si>
  <si>
    <t>8.125</t>
  </si>
  <si>
    <t>Решетка воздухорасперделительная 1405 м3/ч, АЛН 200х200</t>
  </si>
  <si>
    <t>8.126</t>
  </si>
  <si>
    <t>Решетка воздухорасперделительная 335 м3/ч, АМР 700х250</t>
  </si>
  <si>
    <t>8.127</t>
  </si>
  <si>
    <t>Решетка воздухорасперделительная 458 м3/ч, АМР 900х300</t>
  </si>
  <si>
    <t>8.128</t>
  </si>
  <si>
    <t>Решетка воздухорасперделительная 328 м3/ч, АМР 700х300</t>
  </si>
  <si>
    <t>8.129</t>
  </si>
  <si>
    <t>ФССЦ-19.2.03.02-0129</t>
  </si>
  <si>
    <t>Решетки вентиляционные алюминиевые "АРКТОС" типа: АМР, размером 300х700 мм (применительно к: Решетка воздухорасперделительная 1405 м3/ч, АМР 700х300)</t>
  </si>
  <si>
    <t>8.130</t>
  </si>
  <si>
    <t>8.131</t>
  </si>
  <si>
    <t>ФССЦ-19.2.03.03-0011</t>
  </si>
  <si>
    <t>Решетки вентиляционные наружные РН, из оцинкованной стали, размер 200х200 мм (применительно к: Решетка наружная РН1405м3/ч РН 200х200)</t>
  </si>
  <si>
    <t>8.132</t>
  </si>
  <si>
    <t>Решетка наружная 10690 м3/ч, РН 700х700</t>
  </si>
  <si>
    <t>8.133</t>
  </si>
  <si>
    <t>Решетка наружная 9620 м3/ч, РН 600х600</t>
  </si>
  <si>
    <t>8.134</t>
  </si>
  <si>
    <t>Решетка наружная 8550 м3/ч, РН 500х500</t>
  </si>
  <si>
    <t>8.135</t>
  </si>
  <si>
    <t>ФССЦ-19.2.03.03-0066</t>
  </si>
  <si>
    <t>Решетки вентиляционные наружные РН, из оцинкованной стали, размер 500х500 мм (применительно к: Решетка наружная 4140 м3/ч, РН 500х500)</t>
  </si>
  <si>
    <t>8.136</t>
  </si>
  <si>
    <t>ФССЦ-19.2.03.03-0055</t>
  </si>
  <si>
    <t>Решетки вентиляционные наружные РН, из оцинкованной стали, размер 400х400 мм (применительно к: Решетка наружная 274 м3/ч, РН 400х400)</t>
  </si>
  <si>
    <t>8.137</t>
  </si>
  <si>
    <t>ФССЦ-19.2.03.02-0216</t>
  </si>
  <si>
    <t>Решетки жалюзийные регулируемые из алюминиевого профиля с порошковым покрытием, РВ-1, размер 400х400 мм (применительно к: Решетка защитная БСР400х400)</t>
  </si>
  <si>
    <t>8.138</t>
  </si>
  <si>
    <t>Решетка защитная  БСР700х700</t>
  </si>
  <si>
    <t>8.139</t>
  </si>
  <si>
    <t>Решетка защитная БСР 800х500</t>
  </si>
  <si>
    <t>8.140</t>
  </si>
  <si>
    <t>Решетка наружная 15175 м3/ч, РН 700х700</t>
  </si>
  <si>
    <t>8.141</t>
  </si>
  <si>
    <t>ФССЦ-19.2.03.03-0053</t>
  </si>
  <si>
    <t>Решетки вентиляционные наружные РН, из оцинкованной стали, размер 400х300 мм (применительно к: Решетка наружная 274 м3/ч, 400х300)</t>
  </si>
  <si>
    <t>8.142</t>
  </si>
  <si>
    <t>Решетка защитная БСК ∅ 560</t>
  </si>
  <si>
    <t>8.143</t>
  </si>
  <si>
    <t>Решетка защитная БСК ∅ 630</t>
  </si>
  <si>
    <t>8.144</t>
  </si>
  <si>
    <t>Решетка защитная БСК ∅ 710</t>
  </si>
  <si>
    <t>8.145</t>
  </si>
  <si>
    <t>Решетка защитная БСК ∅ 800</t>
  </si>
  <si>
    <t>8.146</t>
  </si>
  <si>
    <t>Решетка защитная БСК ∅ 450</t>
  </si>
  <si>
    <t>8.147</t>
  </si>
  <si>
    <t>8.148</t>
  </si>
  <si>
    <t>Решетка наружная 14000 м3/ч, РН 900х900</t>
  </si>
  <si>
    <t>8.149</t>
  </si>
  <si>
    <t>Решетки вентиляционные наружные РН, из оцинкованной стали, размер 800х800 мм (применительно к: Решетка наружная 14000 м3/ч, РН 800х700)</t>
  </si>
  <si>
    <t>8.150</t>
  </si>
  <si>
    <t>Решетка наружная 20830 м3/ч, РН 900х900</t>
  </si>
  <si>
    <t>8.151</t>
  </si>
  <si>
    <t>ФССЦ-19.2.03.02-0268</t>
  </si>
  <si>
    <t>Решетки жалюзийные регулируемые из алюминиевого профиля с порошковым покрытием, РВ-1, размер 800х800 мм (применительно к: Решетка защитная БСР800х800)</t>
  </si>
  <si>
    <t>8.152</t>
  </si>
  <si>
    <t>8.153</t>
  </si>
  <si>
    <t>Решетки вентиляционные наружные РН, из оцинкованной стали, размер 1000х1000 мм (применительно к: Решетка наружная 34200 м3/ч, РН 1200х1100)</t>
  </si>
  <si>
    <t>8.154</t>
  </si>
  <si>
    <t>8.155</t>
  </si>
  <si>
    <t>Решетки вентиляционные наружные РН, из оцинкованной стали, размер 1000х1000 мм (применительно к: Решетка наружная 60700 м3/ч, РН 1700х1000)</t>
  </si>
  <si>
    <t>8.156</t>
  </si>
  <si>
    <t>Решетки вентиляционные наружные РН, из оцинкованной стали, размер 1000х1000 мм (применительно к: Решетка наружная 42750 м3/ч, РН 1700х1000)</t>
  </si>
  <si>
    <t>8.157</t>
  </si>
  <si>
    <t>Решетки вентиляционные наружные РН, из оцинкованной стали, размер 1000х1000 мм (применительно к: Решетка наружная 38475 м3/ч, РН 1600х1100)</t>
  </si>
  <si>
    <t>8.158</t>
  </si>
  <si>
    <t>Решетки вентиляционные наружные РН, из оцинкованной стали, размер 1000х1000 мм (применительно к: Решетка наружная 42,475 м3/ч, РН 1800х1150)</t>
  </si>
  <si>
    <t>8.159</t>
  </si>
  <si>
    <t>ФЕР20-02-002-05</t>
  </si>
  <si>
    <t>Установка решеток жалюзийных площадью в свету: до 3,5 м2</t>
  </si>
  <si>
    <t>8.160</t>
  </si>
  <si>
    <t>Решетки вентиляционные наружные РН, из оцинкованной стали, размер 1000х1000 мм (применительно к: Решетка наружная 83310 м3/ч, РН 1900х1400)</t>
  </si>
  <si>
    <t>8.161</t>
  </si>
  <si>
    <t>8.162</t>
  </si>
  <si>
    <t>Воздуховод из оцинкованной стали б=1,2 мм., 1700х1000</t>
  </si>
  <si>
    <t>8.163</t>
  </si>
  <si>
    <t>Воздуховод из оцинкованной стали б=1,2 мм., 1900х1400</t>
  </si>
  <si>
    <t>8.164</t>
  </si>
  <si>
    <t>8.165</t>
  </si>
  <si>
    <t>Воздуховод из оцинкованной стали б=0,9 мм. 1400х1400</t>
  </si>
  <si>
    <t>8.166</t>
  </si>
  <si>
    <t>Воздуховод из оцинкованной стали б=0,9 мм. 1450х1200</t>
  </si>
  <si>
    <t>8.167</t>
  </si>
  <si>
    <t>Воздуховод из оцинкованной стали б=0,9 мм., 1400х1900</t>
  </si>
  <si>
    <t>8.168</t>
  </si>
  <si>
    <t>Воздуховод из оцинкованной стали б=0,9 мм. 1200х1600</t>
  </si>
  <si>
    <t>8.169</t>
  </si>
  <si>
    <t>Воздуховод из оцинкованной стали б=0,9 мм. 1800х1000</t>
  </si>
  <si>
    <t>8.170</t>
  </si>
  <si>
    <t>Воздуховод из оцинкованной стали б=0,9 мм. 1600х1100</t>
  </si>
  <si>
    <t>8.171</t>
  </si>
  <si>
    <t>Воздуховод из оцинкованной стали б=0,9 мм. 1900х950</t>
  </si>
  <si>
    <t>8.172</t>
  </si>
  <si>
    <t>Воздуховод из оцинкованной стали б=0,9 мм. 1800х1150</t>
  </si>
  <si>
    <t>8.173</t>
  </si>
  <si>
    <t>Воздуховод из оцинкованной стали б=0,9 мм. 1300х1300</t>
  </si>
  <si>
    <t>8.174</t>
  </si>
  <si>
    <t>ФССЦ-19.1.01.09-0041</t>
  </si>
  <si>
    <t>Изделия фасонные для воздуховодов из оцинкованной стали с шиной и уголками, толщина 1,0 мм, периметр 5600 мм (применительно к: Врезка из оцинкованной стали б=0,9 мм., 1400х1400, 1200х1600)</t>
  </si>
  <si>
    <t>8.175</t>
  </si>
  <si>
    <t>ФССЦ-19.1.01.09-0042</t>
  </si>
  <si>
    <t>Изделия фасонные для воздуховодов из оцинкованной стали с шиной и уголками, толщина 1,0 мм, периметр 6000 мм (применительно к: Врезка из оцинкованной стали б=0,9 мм., 1150х1800)</t>
  </si>
  <si>
    <t>8.176</t>
  </si>
  <si>
    <t>ФССЦ-19.1.01.09-0043</t>
  </si>
  <si>
    <t>Изделия фасонные для воздуховодов из оцинкованной стали с шиной и уголками, толщина 1,0 мм, периметр 6400 мм (применительно к: Врезка из оцинкованной стали б=0,9 мм., 1400х1900, 1810х1879)</t>
  </si>
  <si>
    <t>8.177</t>
  </si>
  <si>
    <t>Отвод-90° из оцинкованной стали б=0,9мм., 1400х1400</t>
  </si>
  <si>
    <t>8.178</t>
  </si>
  <si>
    <t>Отвод-90° из оцинкованной стали б=0,9мм., 1200х1600</t>
  </si>
  <si>
    <t>8.179</t>
  </si>
  <si>
    <t>Отвод-90°  из оцинкованной стали б=0,9мм., 1100х1600</t>
  </si>
  <si>
    <t>8.180</t>
  </si>
  <si>
    <t>Отвод-30°  из оцинкованной стали б=0,9мм., 1600х1200</t>
  </si>
  <si>
    <t>8.181</t>
  </si>
  <si>
    <t>Переход из оцинкованной стали б=0,9 мм.,1267х1510/1100х1000</t>
  </si>
  <si>
    <t>8.182</t>
  </si>
  <si>
    <t>Переход из оцинкованной стали б=0,9 мм.,1450х1200/1250х1200</t>
  </si>
  <si>
    <t>8.183</t>
  </si>
  <si>
    <t>Переход из оцинкованной стали б=0,9 мм., 1450х1200/900х700</t>
  </si>
  <si>
    <t>8.184</t>
  </si>
  <si>
    <t>Переход из оцинкованной стали б=0,9 мм.,1250х1200/1150х1200</t>
  </si>
  <si>
    <t>8.185</t>
  </si>
  <si>
    <t>Переход из оцинкованной стали б=0,9 мм., 1267х1810/1400х1400</t>
  </si>
  <si>
    <t>8.186</t>
  </si>
  <si>
    <t>Переход из оцинкованной стали б=0,9 мм., 1879х1810/1600х1200</t>
  </si>
  <si>
    <t>8.187</t>
  </si>
  <si>
    <t>Переход из оцинкованной стали б=0,9 мм., 1879х1810/1200х1200</t>
  </si>
  <si>
    <t>8.188</t>
  </si>
  <si>
    <t>Переход из оцинкованной стали б=0,9 мм., 1573х1810/1500х750</t>
  </si>
  <si>
    <t>8.189</t>
  </si>
  <si>
    <t>Переход из оцинкованной стали б=0,9 мм., 1573х1810/1250х800</t>
  </si>
  <si>
    <t>8.190</t>
  </si>
  <si>
    <t>ФССЦ-19.1.01.09-0031</t>
  </si>
  <si>
    <t>Изделия фасонные для воздуховодов из оцинкованной стали с шиной и уголками, толщина 0,55 мм, периметр 1200 мм (применительно к: Заглушка из оцинкованной стали б=0,9 мм., 1400х1400, 1700х1000)</t>
  </si>
  <si>
    <t>8.191</t>
  </si>
  <si>
    <t>Заглушка из оцинкованной стали б=0,9 мм., 1900х950</t>
  </si>
  <si>
    <t>8.192</t>
  </si>
  <si>
    <t>8.193</t>
  </si>
  <si>
    <t>Воздуховод из оцинкованной стали б=0,9 мм., 1400х900</t>
  </si>
  <si>
    <t>8.194</t>
  </si>
  <si>
    <t>Воздуховод из оцинкованной стали б=0,9 мм., 1250х1200</t>
  </si>
  <si>
    <t>8.195</t>
  </si>
  <si>
    <t>Воздуховод из оцинкованной стали б=0,9мм., 961х1510</t>
  </si>
  <si>
    <t>8.196</t>
  </si>
  <si>
    <t>Воздуховод из оцинкованной стали б=0,9 мм., 1500х750</t>
  </si>
  <si>
    <t>8.197</t>
  </si>
  <si>
    <t>Воздуховод из оцинкованной стали б=0,9 мм., 1400х850</t>
  </si>
  <si>
    <t>8.198</t>
  </si>
  <si>
    <t>ФССЦ-19.1.01.09-0039</t>
  </si>
  <si>
    <t>Изделия фасонные для воздуховодов из оцинкованной стали с шиной и уголками, толщина 1,0 мм, периметр 4800 мм (применительно к: Врезка из оцинкованной стали б=0,9 мм., 1200х1200)</t>
  </si>
  <si>
    <t>8.199</t>
  </si>
  <si>
    <t>ФССЦ-19.1.01.09-0040</t>
  </si>
  <si>
    <t>Изделия фасонные для воздуховодов из оцинкованной стали с шиной и уголками, толщина 1,0 мм, периметр 5200 мм (применительно к: Врезка из оцинкованной стали б=0,9 мм., 1510х961)</t>
  </si>
  <si>
    <t>8.200</t>
  </si>
  <si>
    <t>Отвод-90° из оцинкованной стали б=0,9мм., 1250х1200</t>
  </si>
  <si>
    <t>8.201</t>
  </si>
  <si>
    <t>Отвод-90° из оцинкованной стали б=0,9мм., 1400х850</t>
  </si>
  <si>
    <t>8.202</t>
  </si>
  <si>
    <t>Отвод-90° из оцинкованной стали б=0,9мм.,  750х1500</t>
  </si>
  <si>
    <t>8.203</t>
  </si>
  <si>
    <t>Переход из оцинкованной стали б=0,9 мм., 1150х1200/1150х1200</t>
  </si>
  <si>
    <t>8.204</t>
  </si>
  <si>
    <t>Переход из оцинкованной стали б=0,9 мм., 1150х1200/1150х1000</t>
  </si>
  <si>
    <t>8.205</t>
  </si>
  <si>
    <t>Заглушка из оцинкованной стали б=0,9 мм., 1400х900</t>
  </si>
  <si>
    <t>8.206</t>
  </si>
  <si>
    <t>Заглушка из оцинкованной стали б=0,9 мм., 1400х850</t>
  </si>
  <si>
    <t>8.207</t>
  </si>
  <si>
    <t>8.208</t>
  </si>
  <si>
    <t>Воздуховод из оцинкованной стали б=0,9 мм., 1100х1000</t>
  </si>
  <si>
    <t>8.209</t>
  </si>
  <si>
    <t>Воздуховод из оцинкованной стали б=0,9 мм., 1000х1000</t>
  </si>
  <si>
    <t>8.210</t>
  </si>
  <si>
    <t>Воздуховод из оцинкованной стали б=0,9 мм., 900х700</t>
  </si>
  <si>
    <t>8.211</t>
  </si>
  <si>
    <t>Воздуховод из оцинкованной стали б=0,9 мм., 1200х1000</t>
  </si>
  <si>
    <t>8.212</t>
  </si>
  <si>
    <t>Воздуховод из оцинкованной стали б=0,9 мм., 1000х700</t>
  </si>
  <si>
    <t>8.213</t>
  </si>
  <si>
    <t>Воздуховод из оцинкованной стали б=0,9 мм., 600х800</t>
  </si>
  <si>
    <t>8.214</t>
  </si>
  <si>
    <t>ФССЦ-19.1.01.09-0038</t>
  </si>
  <si>
    <t>Изделия фасонные для воздуховодов из оцинкованной стали с шиной и уголками, толщина 1,0 мм, периметр 4400 мм (применительно к: Врезка из оцинкованной стали б=0,9 мм., 800х1250)</t>
  </si>
  <si>
    <t>8.215</t>
  </si>
  <si>
    <t>Врезка из оцинкованной стали б=0,9 мм., 900х500</t>
  </si>
  <si>
    <t>8.216</t>
  </si>
  <si>
    <t>Врезка из оцинкованной стали б=0,9 мм., 800х600</t>
  </si>
  <si>
    <t>8.217</t>
  </si>
  <si>
    <t>Врезка из оцинкованной стали б=0,9 мм., 500х700</t>
  </si>
  <si>
    <t>8.218</t>
  </si>
  <si>
    <t>Врезка из оцинкованной стали б=0,9 мм., 300х900</t>
  </si>
  <si>
    <t>8.219</t>
  </si>
  <si>
    <t>Врезка из оцинкованной стали б=0,9 мм., 600х600</t>
  </si>
  <si>
    <t>8.220</t>
  </si>
  <si>
    <t>Врезка из оцинкованной стали б=0,9 мм., 400х900</t>
  </si>
  <si>
    <t>8.221</t>
  </si>
  <si>
    <t>Врезка из оцинкованной стали б=0,9 мм., 800х500</t>
  </si>
  <si>
    <t>8.222</t>
  </si>
  <si>
    <t>Врезка из оцинкованной стали б=0,9 мм., 250х700</t>
  </si>
  <si>
    <t>8.223</t>
  </si>
  <si>
    <t>Врезка из оцинкованной стали б=0,9 мм., 400х200</t>
  </si>
  <si>
    <t>8.224</t>
  </si>
  <si>
    <t>Врезка из оцинкованной стали б=0,9 мм., 400х200 (применительно к: Врезка из оцинкованной стали б=0,9 мм., 200х400)</t>
  </si>
  <si>
    <t>8.225</t>
  </si>
  <si>
    <t>Врезка из оцинкованной стали б=0,9 мм., 400х500</t>
  </si>
  <si>
    <t>8.226</t>
  </si>
  <si>
    <t>Врезка из оцинкованной стали б=0,9 мм., 400х250</t>
  </si>
  <si>
    <t>8.227</t>
  </si>
  <si>
    <t>Врезка из оцинкованной стали б=0,9 мм.,500х500</t>
  </si>
  <si>
    <t>8.228</t>
  </si>
  <si>
    <t>Врезка из оцинкованной стали б=0,9 мм., 300х700</t>
  </si>
  <si>
    <t>8.229</t>
  </si>
  <si>
    <t>Врезка из оцинкованной стали б=0,9 мм., 300х500</t>
  </si>
  <si>
    <t>8.230</t>
  </si>
  <si>
    <t>Отвод-90° из оцинкованной стали б=0,9мм., 1100х1000</t>
  </si>
  <si>
    <t>8.231</t>
  </si>
  <si>
    <t>Отвод-90° из оцинкованной стали б=0,9мм., 1150х1000</t>
  </si>
  <si>
    <t>8.232</t>
  </si>
  <si>
    <t>Отвод-90° из оцинкованной стали б=0,9мм., 800х1250</t>
  </si>
  <si>
    <t>8.233</t>
  </si>
  <si>
    <t>Изделия фасонные для воздуховодов из оцинкованной стали с шиной и уголками, толщина 1,0 мм, периметр 4400 мм (применительно к: Отвод-20° из оцинкованной стали б=0,9мм., 900х1200)</t>
  </si>
  <si>
    <t>8.234</t>
  </si>
  <si>
    <t>Отвод-90° из оцинкованной стали б=0,9мм., 900х700</t>
  </si>
  <si>
    <t>8.235</t>
  </si>
  <si>
    <t>Отвод-90° из оцинкованной стали б=0,9мм., 1000х700</t>
  </si>
  <si>
    <t>8.236</t>
  </si>
  <si>
    <t>Отвод-90° из оцинкованной стали б=0,9мм., 700х1000</t>
  </si>
  <si>
    <t>8.237</t>
  </si>
  <si>
    <t>Отвод-10° из оцинкованной стали б=0,9мм., 700х1000</t>
  </si>
  <si>
    <t>8.238</t>
  </si>
  <si>
    <t>Отвод-20° из оцинкованной стали б=0,9мм., 700х1000</t>
  </si>
  <si>
    <t>8.239</t>
  </si>
  <si>
    <t>Отвод-90° из оцинкованной стали б=0,9мм. 800х600</t>
  </si>
  <si>
    <t>8.240</t>
  </si>
  <si>
    <t>Отвод-90° из оцинкованной стали б=0,9мм. 600х800</t>
  </si>
  <si>
    <t>8.241</t>
  </si>
  <si>
    <t>Отвод-90° из оцинкованной стали б=0,9мм. 550х550</t>
  </si>
  <si>
    <t>8.242</t>
  </si>
  <si>
    <t>Отвод-90° из оцинкованной стали б=0,9мм. 700х500</t>
  </si>
  <si>
    <t>8.243</t>
  </si>
  <si>
    <t>Отвод-90° из оцинкованной стали б=0,9мм. 500х400</t>
  </si>
  <si>
    <t>8.244</t>
  </si>
  <si>
    <t>Отвод-90° из оцинкованной стали б=0,9мм. 400х500</t>
  </si>
  <si>
    <t>8.245</t>
  </si>
  <si>
    <t>Отвод-90° из оцинкованной стали б=0,9мм. 800х450</t>
  </si>
  <si>
    <t>8.246</t>
  </si>
  <si>
    <t>Отвод-90° из оцинкованной стали б=0,9мм. 450х800</t>
  </si>
  <si>
    <t>8.247</t>
  </si>
  <si>
    <t>Отвод-90° из оцинкованной стали б=0,9мм. 400х200</t>
  </si>
  <si>
    <t>8.248</t>
  </si>
  <si>
    <t>Отвод-90° из оцинкованной стали б=0,9мм. 600х600</t>
  </si>
  <si>
    <t>8.249</t>
  </si>
  <si>
    <t>Отвод-90° из оцинкованной стали б=0,9мм. 500х500</t>
  </si>
  <si>
    <t>8.250</t>
  </si>
  <si>
    <t>Отвод-90° из оцинкованной стали б=0,9мм. 800х500</t>
  </si>
  <si>
    <t>8.251</t>
  </si>
  <si>
    <t>Отвод-90° из оцинкованной стали б=0,9мм. 250х250</t>
  </si>
  <si>
    <t>8.252</t>
  </si>
  <si>
    <t>Отвод-90° из оцинкованной стали б=0,9мм. 200х200</t>
  </si>
  <si>
    <t>8.253</t>
  </si>
  <si>
    <t>Отвод-20° из оцинкованной стали б=0,9мм., 600х500</t>
  </si>
  <si>
    <t>8.254</t>
  </si>
  <si>
    <t>Отвод-20° из оцинкованной стали б=0,9мм., 500х400</t>
  </si>
  <si>
    <t>8.255</t>
  </si>
  <si>
    <t>Отвод-45° из оцинкованной стали б=0,9мм., 600х500</t>
  </si>
  <si>
    <t>8.256</t>
  </si>
  <si>
    <t>Отвод-45° из оцинкованной стали б=0,9мм., 450х800</t>
  </si>
  <si>
    <t>8.257</t>
  </si>
  <si>
    <t>Отвод-45° из оцинкованной стали б=0,9мм., 800х500</t>
  </si>
  <si>
    <t>8.258</t>
  </si>
  <si>
    <t>Отвод-58° из оцинкованной стали б=0,9мм., 400х400</t>
  </si>
  <si>
    <t>8.259</t>
  </si>
  <si>
    <t>Отвод-26° из оцинкованной стали б=0,9мм., 450х450</t>
  </si>
  <si>
    <t>8.260</t>
  </si>
  <si>
    <t>Отвод-19° из оцинкованной стали б=0,9мм., 400х400</t>
  </si>
  <si>
    <t>8.261</t>
  </si>
  <si>
    <t>ФССЦ-19.1.01.09-0036</t>
  </si>
  <si>
    <t>Изделия фасонные для воздуховодов из оцинкованной стали с шиной и уголками, толщина 1,0 мм, периметр 3800 мм (применительно к: Переход из оцинкованной стали б=0,9 мм., 650х1200/650х1000)</t>
  </si>
  <si>
    <t>8.262</t>
  </si>
  <si>
    <t>ФССЦ-19.1.01.09-0034</t>
  </si>
  <si>
    <t>Изделия фасонные для воздуховодов из оцинкованной стали с шиной и уголками, толщина 1,0 мм, периметр 3400 мм (применительно к: Переход из оцинкованной стали б=0,9 мм., 1000х700/600х500, 700х1000/500х100)</t>
  </si>
  <si>
    <t>8.263</t>
  </si>
  <si>
    <t>Изделия фасонные для воздуховодов из оцинкованной стали с шиной и уголками, толщина 1,0 мм, периметр 4400 мм (применительно к: Переход из оцинкованной стали б=0,9 мм.,  900х1200/900х700, 1250х800/500х500)</t>
  </si>
  <si>
    <t>8.264</t>
  </si>
  <si>
    <t>Переход из оцинкованной стали б=0,9 мм., 1150х100/900х700</t>
  </si>
  <si>
    <t>8.265</t>
  </si>
  <si>
    <t>Переход из оцинкованной стали б=0,9 мм., 800х600/550х550</t>
  </si>
  <si>
    <t>8.266</t>
  </si>
  <si>
    <t>Переход из оцинкованной стали б=0,9 мм., 1200х100/1400х850</t>
  </si>
  <si>
    <t>8.267</t>
  </si>
  <si>
    <t>Переход из оцинкованной стали б=0,9 мм.,  500х700/500х400</t>
  </si>
  <si>
    <t>8.268</t>
  </si>
  <si>
    <t>Переход из оцинкованной стали б=0,9 мм.,  500х500/500х400</t>
  </si>
  <si>
    <t>8.269</t>
  </si>
  <si>
    <t>Переход из оцинкованной стали б=0,9 мм.,  600х600/500х500</t>
  </si>
  <si>
    <t>8.270</t>
  </si>
  <si>
    <t>Переход из оцинкованной стали б=0,9 мм., 500х1000/450х800</t>
  </si>
  <si>
    <t>8.271</t>
  </si>
  <si>
    <t>Переход из оцинкованной стали б=0,9 мм.,  450хх800/450х700</t>
  </si>
  <si>
    <t>8.272</t>
  </si>
  <si>
    <t>Переход из оцинкованной стали б=0,9 мм.,  450х700/450х600</t>
  </si>
  <si>
    <t>8.273</t>
  </si>
  <si>
    <t>Переход из оцинкованной стали б=0,9 мм., 450х600/450х450</t>
  </si>
  <si>
    <t>8.274</t>
  </si>
  <si>
    <t>ФССЦ-19.1.01.09-0033</t>
  </si>
  <si>
    <t>Изделия фасонные для воздуховодов из оцинкованной стали с шиной и уголками, толщина 1,0 мм, периметр 3200 мм (применительно к: Переход из оцинкованной стали б=0,9 мм.,  900х700/800х600)</t>
  </si>
  <si>
    <t>8.275</t>
  </si>
  <si>
    <t>ФССЦ-19.1.01.09-0035</t>
  </si>
  <si>
    <t>Изделия фасонные для воздуховодов из оцинкованной стали с шиной и уголками, толщина 1,0 мм, периметр 3600 мм (применительно к: Заглушка из оцинкованной стали б=0,9мм., 1700х100)</t>
  </si>
  <si>
    <t>8.276</t>
  </si>
  <si>
    <t>Изделия фасонные для воздуховодов из оцинкованной стали с шиной и уголками, толщина 1,0 мм, периметр 3800 мм (применительно к: Заглушка из оцинкованной стали б=0,9 мм., 1800х100)</t>
  </si>
  <si>
    <t>8.277</t>
  </si>
  <si>
    <t>8.278</t>
  </si>
  <si>
    <t>Воздуховод из оцинкованной стали б=0,7 мм., 750х1300</t>
  </si>
  <si>
    <t>8.279</t>
  </si>
  <si>
    <t>Воздуховод из оцинкованной стали б=0,7 мм., 1150х1000</t>
  </si>
  <si>
    <t>8.280</t>
  </si>
  <si>
    <t>ФССЦ-19.1.01.09-0023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</si>
  <si>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1100х1000)</t>
  </si>
  <si>
    <t>8.281</t>
  </si>
  <si>
    <t>Переход из оцинкованной стали б=0,7 мм., 1000х1000/1000х600</t>
  </si>
  <si>
    <t>8.282</t>
  </si>
  <si>
    <t>Переход из оцинкованной стали б=0,7 мм., 1000х1100</t>
  </si>
  <si>
    <t>8.283</t>
  </si>
  <si>
    <t>Переход из оцинкованной стали б=0,7 мм., 1000х1000</t>
  </si>
  <si>
    <t>8.284</t>
  </si>
  <si>
    <t>8.285</t>
  </si>
  <si>
    <t>Воздуховод из оцинкованной стали б=0,7 мм., 1200х1200</t>
  </si>
  <si>
    <t>8.286</t>
  </si>
  <si>
    <t>Воздуховод из оцинкованной стали б=0,7 мм., 1150х1200</t>
  </si>
  <si>
    <t>8.287</t>
  </si>
  <si>
    <t>Изделия фасонные для воздуховодов из оцинкованной стали с шиной и уголками, толщина 0,7 мм, периметр 3600 мм (применительно к: Заглушка из оцинкованной стали б=0,7 мм., 1300х1300, 1600х1100)</t>
  </si>
  <si>
    <t>8.288</t>
  </si>
  <si>
    <t>Переход из оцинкованной стали б=0,7 мм., 1510х1267/1000х1000</t>
  </si>
  <si>
    <t>8.289</t>
  </si>
  <si>
    <t>Переход из оцинкованной стали б=0,7 мм., 1300х1300/1000х1000</t>
  </si>
  <si>
    <t>8.290</t>
  </si>
  <si>
    <t>ФЕР20-01-001-14</t>
  </si>
  <si>
    <t>Прокладка воздуховодов из листовой, оцинкованной стали и алюминия класса Н (нормальные) толщиной: 0,7 мм, периметром до 4000 мм</t>
  </si>
  <si>
    <t>8.291</t>
  </si>
  <si>
    <t>Воздуховод из оцинкованной стали б=0,7 мм., 650х1200</t>
  </si>
  <si>
    <t>8.292</t>
  </si>
  <si>
    <t>Воздуховод из оцинкованной стали б=0,7 мм., 900х900</t>
  </si>
  <si>
    <t>8.293</t>
  </si>
  <si>
    <t>ФЕР20-01-001-13</t>
  </si>
  <si>
    <t>Прокладка воздуховодов из листовой, оцинкованной стали и алюминия класса Н (нормальные) толщиной: 0,7 мм, периметром до 3600 мм</t>
  </si>
  <si>
    <t>8.294</t>
  </si>
  <si>
    <t>ФССЦ-19.1.01.03-0074</t>
  </si>
  <si>
    <t>Воздуховоды из оцинкованной стали, толщина 0,6 мм, диаметр до 450 мм (применительно к: Воздуховод из оцинкованной стали, б=0.7 мм,  650х1000)</t>
  </si>
  <si>
    <t>8.295</t>
  </si>
  <si>
    <t>Воздуховод из оцинкованной стали б=0,7 мм., 900х700</t>
  </si>
  <si>
    <t>8.296</t>
  </si>
  <si>
    <t>Воздуховод из оцинкованной стали б=0,7 мм., 800х800</t>
  </si>
  <si>
    <t>8.297</t>
  </si>
  <si>
    <t>Воздуховод из оцинкованной стали б=0,7 мм., 1000х600</t>
  </si>
  <si>
    <t>8.298</t>
  </si>
  <si>
    <t>Врезка из оцинкованной стали б=0,7 мм., 900х600</t>
  </si>
  <si>
    <t>8.299</t>
  </si>
  <si>
    <t>Врезка из оцинкованной стали б=0,7 мм., 500х1000</t>
  </si>
  <si>
    <t>8.300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</si>
  <si>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650х1200)</t>
  </si>
  <si>
    <t>8.301</t>
  </si>
  <si>
    <t>ФССЦ-19.1.01.09-0021</t>
  </si>
  <si>
    <t>Изделия фасонные для воздуховодов из оцинкованной стали с шиной и уголками, толщина 0,7 мм, периметр 3200 мм (применительно к: Заглушка из оцинкованной стали б=0,7 мм., 900х700)</t>
  </si>
  <si>
    <t>8.302</t>
  </si>
  <si>
    <t>Отвод-90°  из оцинкованной стали б=0,7мм., 800х800</t>
  </si>
  <si>
    <t>8.303</t>
  </si>
  <si>
    <t>Отвод-21° из оцинкованной стали б=0,7мм., 800х800</t>
  </si>
  <si>
    <t>8.304</t>
  </si>
  <si>
    <t>Изделия фасонные для воздуховодов из оцинкованной стали с шиной и уголками, толщина 0,7 мм, периметр 3600 мм (применительно к: Отвод-35° из оцинкованной стали б=0,7 мм.,1200х650)</t>
  </si>
  <si>
    <t>8.305</t>
  </si>
  <si>
    <t>Изделия фасонные для воздуховодов из оцинкованной стали с шиной и уголками, толщина 0,7 мм, периметр 3200 мм (применительно к: Переход из оцинкованной стали б=0,7 мм., 650х1000/650х750, 1000х600/600х600)</t>
  </si>
  <si>
    <t>8.306</t>
  </si>
  <si>
    <t>8.307</t>
  </si>
  <si>
    <t>Воздуховод из оцинкованной стали, б=0.7 мм,  900х600</t>
  </si>
  <si>
    <t>8.308</t>
  </si>
  <si>
    <t>Воздуховод из оцинкованной стали, б=0.7 мм,  800х700</t>
  </si>
  <si>
    <t>8.309</t>
  </si>
  <si>
    <t>Воздуховод из оцинкованной стали, б=0.7 мм,  500х1000</t>
  </si>
  <si>
    <t>8.310</t>
  </si>
  <si>
    <t>Воздуховод из оцинкованной стали, б=0,7 мм,  600х600</t>
  </si>
  <si>
    <t>8.311</t>
  </si>
  <si>
    <t>Воздуховод из оцинкованной стали, б=0.7 мм,  500х700</t>
  </si>
  <si>
    <t>8.312</t>
  </si>
  <si>
    <t>Воздуховод из оцинкованной стали б=0,7 мм., 800х450, 450х800</t>
  </si>
  <si>
    <t>8.313</t>
  </si>
  <si>
    <t>ФССЦ-19.1.01.03-0038</t>
  </si>
  <si>
    <t>Воздуховоды из оцинкованной стали с шиной и уголками толщиной: 0,7 мм, периметром 2600 мм (применительно к: Воздуховод из оцинкованной стали, б=0.7 мм,  400х900, 500х800)</t>
  </si>
  <si>
    <t>8.314</t>
  </si>
  <si>
    <t>Воздуховод из оцинкованной стали, б=0.7 мм,  650х750</t>
  </si>
  <si>
    <t>8.315</t>
  </si>
  <si>
    <t>Воздуховод из оцинкованной стали, б=0.7 мм,  700х700</t>
  </si>
  <si>
    <t>8.316</t>
  </si>
  <si>
    <t>Воздуховод из оцинкованной стали, б=0.7 мм,  800х600</t>
  </si>
  <si>
    <t>8.317</t>
  </si>
  <si>
    <t>ФССЦ-19.1.01.09-0015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</si>
  <si>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 600х600)</t>
  </si>
  <si>
    <t>8.318</t>
  </si>
  <si>
    <t>ФССЦ-19.1.01.09-0019</t>
  </si>
  <si>
    <t>Изделия фасонные для воздуховодов из оцинкованной стали с шиной и уголками, толщина 0,7 мм, периметр 2800 мм (применительно к: Заглушка из оцинкованной стали б=0,7 мм., 600х800)</t>
  </si>
  <si>
    <t>8.319</t>
  </si>
  <si>
    <t>ФССЦ-19.1.01.09-0020</t>
  </si>
  <si>
    <t>Изделия фасонные для воздуховодов из оцинкованной стали с шиной и уголками, толщина 0,7 мм, периметр 3000 мм (применительно к: Отвод-90° из оцинкованной стали б=0,7мм., 900х600)</t>
  </si>
  <si>
    <t>8.320</t>
  </si>
  <si>
    <t>Изделия фасонные для воздуховодов из оцинкованной стали с шиной и уголками, толщина 0,7 мм, периметр 2800 мм (применительно к: Отвод-90° из оцинкованной стали б=0,7 мм., 750х650)</t>
  </si>
  <si>
    <t>8.321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</si>
  <si>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Отвод-90° из оцинкованной стали б=0,7 мм.,600х600)</t>
  </si>
  <si>
    <t>8.322</t>
  </si>
  <si>
    <t>Отвод-10° из оцинкованной стали б=0,7мм., 700х700</t>
  </si>
  <si>
    <t>8.323</t>
  </si>
  <si>
    <t>Отвод-22°  из оцинкованной стали б=0,7мм., 700х700</t>
  </si>
  <si>
    <t>8.324</t>
  </si>
  <si>
    <t>Отвод-27° из оцинкованной стали б=0,7мм., 700х700</t>
  </si>
  <si>
    <t>8.325</t>
  </si>
  <si>
    <t>Отвод-28° из оцинкованной стали б=0,7мм., 700х700</t>
  </si>
  <si>
    <t>8.326</t>
  </si>
  <si>
    <t>Отвод-30° из оцинкованной стали б=0,7мм., 700х700</t>
  </si>
  <si>
    <t>8.327</t>
  </si>
  <si>
    <t>Отвод-32° из оцинкованной стали б=0,7мм., 700х700</t>
  </si>
  <si>
    <t>8.328</t>
  </si>
  <si>
    <t>Отвод-90° из оцинкованной стали б=0,7мм., 700х700</t>
  </si>
  <si>
    <t>8.329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</si>
  <si>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Переход из оцинкованной стали б=0,7 мм.,  600х600)</t>
  </si>
  <si>
    <t>8.330</t>
  </si>
  <si>
    <t>Переход из оцинкованной стали б=0,7 мм., 650х750/600х600</t>
  </si>
  <si>
    <t>8.331</t>
  </si>
  <si>
    <t>Переход из оцинкованной стали б=0,7 мм., 700х700/∅560</t>
  </si>
  <si>
    <t>8.332</t>
  </si>
  <si>
    <t>Переход из оцинкованной стали б=0,7 мм., 700х700/900х900</t>
  </si>
  <si>
    <t>8.333</t>
  </si>
  <si>
    <t>Переход из оцинкованной стали б=0,7 мм., 700х700/800х700</t>
  </si>
  <si>
    <t>8.334</t>
  </si>
  <si>
    <t>Переход из оцинкованной стали б=0,7 мм., 500х900/500х800</t>
  </si>
  <si>
    <t>8.335</t>
  </si>
  <si>
    <t>Переход из оцинкованной стали б=0,7 мм., 900х600/600х600</t>
  </si>
  <si>
    <t>8.336</t>
  </si>
  <si>
    <t>ФССЦ-19.1.01.09-0017</t>
  </si>
  <si>
    <t>Изделия фасонные для воздуховодов из оцинкованной стали с шиной и уголками, толщина 0,7 мм, периметр 2500 мм (применительно к: Переход из оцинкованной стали б=0,7 мм.,  800х450/600х400, 800х450/450х800, 800х450/∅ 710)</t>
  </si>
  <si>
    <t>8.337</t>
  </si>
  <si>
    <t>8.338</t>
  </si>
  <si>
    <t>Воздуховод из оцинкованной стали б=0,7 мм. 400х400</t>
  </si>
  <si>
    <t>8.339</t>
  </si>
  <si>
    <t>Воздуховод из оцинкованной стали б=0,7 мм. 500х300</t>
  </si>
  <si>
    <t>8.340</t>
  </si>
  <si>
    <t>Воздуховод из оцинкованной стали б=0,7 мм., 500х400</t>
  </si>
  <si>
    <t>8.341</t>
  </si>
  <si>
    <t>Воздуховод из оцинкованной стали б=0,7 мм., 450х450</t>
  </si>
  <si>
    <t>8.342</t>
  </si>
  <si>
    <t>Воздуховод из оцинкованной стали б=0,7 мм., 550х550</t>
  </si>
  <si>
    <t>8.343</t>
  </si>
  <si>
    <t>343</t>
  </si>
  <si>
    <t>Воздуховод из оцинкованной стали б=0,7 мм., 600х500</t>
  </si>
  <si>
    <t>8.344</t>
  </si>
  <si>
    <t>344</t>
  </si>
  <si>
    <t>Воздуховод из оцинкованной стали б=0,7 мм., 500х500</t>
  </si>
  <si>
    <t>8.345</t>
  </si>
  <si>
    <t>345</t>
  </si>
  <si>
    <t>Воздуховод из оцинкованной стали б=0,7 мм. 600х400</t>
  </si>
  <si>
    <t>8.346</t>
  </si>
  <si>
    <t>346</t>
  </si>
  <si>
    <t>Воздуховод из оцинкованной стали б=0,7 мм., 450х700</t>
  </si>
  <si>
    <t>8.347</t>
  </si>
  <si>
    <t>347</t>
  </si>
  <si>
    <t>Воздуховод из оцинкованной стали б=0,7 мм., 450х600</t>
  </si>
  <si>
    <t>8.348</t>
  </si>
  <si>
    <t>348</t>
  </si>
  <si>
    <t>ФССЦ-19.1.01.09-0010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</si>
  <si>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Врезка из оцинкованной стали б=0,7 мм., 700х300)</t>
  </si>
  <si>
    <t>8.349</t>
  </si>
  <si>
    <t>349</t>
  </si>
  <si>
    <t>ФССЦ-19.1.01.09-0013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</si>
  <si>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Заглушка из оцинкованной стали б=0,7 мм.,600х500)</t>
  </si>
  <si>
    <t>8.350</t>
  </si>
  <si>
    <t>350</t>
  </si>
  <si>
    <t>ФССЦ-19.1.01.09-0009</t>
  </si>
  <si>
    <t>Изделия фасонные для воздуховодов из оцинкованной стали с шиной и уголками, толщина 0,7 мм, периметр 1800 мм (применительно к: Заглушка из оцинкованной стали б=0,7 мм.,500х400, 450х450)</t>
  </si>
  <si>
    <t>8.351</t>
  </si>
  <si>
    <t>351</t>
  </si>
  <si>
    <t>ФССЦ-19.1.01.09-0007</t>
  </si>
  <si>
    <t>Изделия фасонные для воздуховодов из оцинкованной стали с шиной и уголками, толщина 0,7 мм, периметр 1600 мм (применительно к: Заглушка из оцинкованной стали б=0,7 мм.,500х300)</t>
  </si>
  <si>
    <t>8.352</t>
  </si>
  <si>
    <t>352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</si>
  <si>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600х400х450х450, 700х250)</t>
  </si>
  <si>
    <t>8.353</t>
  </si>
  <si>
    <t>353</t>
  </si>
  <si>
    <t>Изделия фасонные для воздуховодов из оцинкованной стали с шиной и уголками, толщина 0,7 мм, периметр 1800 мм (применительно к: Переход из оцинкованной стали б=0,7 мм.,  450х450/400х400)</t>
  </si>
  <si>
    <t>8.354</t>
  </si>
  <si>
    <t>354</t>
  </si>
  <si>
    <t>Изделия фасонные для воздуховодов из оцинкованной стали с шиной и уголками, толщина 0,7 мм, периметр 1600 мм (применительно к: Переход из оцинкованной стали б=0,7 мм.,  400х400/250х250)</t>
  </si>
  <si>
    <t>8.355</t>
  </si>
  <si>
    <t>355</t>
  </si>
  <si>
    <t>8.356</t>
  </si>
  <si>
    <t>356</t>
  </si>
  <si>
    <t>Воздуховод из оцинкованной стали б=0,7 мм., 400х200</t>
  </si>
  <si>
    <t>8.357</t>
  </si>
  <si>
    <t>357</t>
  </si>
  <si>
    <t>ФССЦ-19.1.01.03-0024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</si>
  <si>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400х250)</t>
  </si>
  <si>
    <t>8.358</t>
  </si>
  <si>
    <t>358</t>
  </si>
  <si>
    <t>ФССЦ-19.1.01.03-0025</t>
  </si>
  <si>
    <t>Воздуховоды из оцинкованной стали с шиной и уголками толщиной: 0,7 мм, периметром 1400 мм (применительно к: Воздуховод из оцинкованной стали б=0,7 мм., 400х300)</t>
  </si>
  <si>
    <t>8.359</t>
  </si>
  <si>
    <t>359</t>
  </si>
  <si>
    <t>ФССЦ-19.1.01.09-0004</t>
  </si>
  <si>
    <t>Изделия фасонные для воздуховодов из оцинкованной стали с шиной и уголками, толщина 0,7 мм, периметр 1300 мм (применительно к: Заглушка из оцинкованной стали б=0,7 мм.,400х250)</t>
  </si>
  <si>
    <t>8.360</t>
  </si>
  <si>
    <t>360</t>
  </si>
  <si>
    <t>ФССЦ-19.1.01.09-0003</t>
  </si>
  <si>
    <t>Изделия фасонные для воздуховодов из оцинкованной стали с шиной и уголками, толщина 0,7 мм, периметр 1200 мм (применительно к: Заглушка из оцинкованной стали б=0,7 мм.,400х200)</t>
  </si>
  <si>
    <t>8.361</t>
  </si>
  <si>
    <t>361</t>
  </si>
  <si>
    <t>Изделия фасонные для воздуховодов из оцинкованной стали с шиной и уголками, толщина 0,7 мм, периметр 1200 мм (применительно к: Отвод-90° из оцинкованной стали б=0,7мм., 400х200)</t>
  </si>
  <si>
    <t>8.362</t>
  </si>
  <si>
    <t>362</t>
  </si>
  <si>
    <t>Изделия фасонные для воздуховодов из оцинкованной стали с шиной и уголками, толщина 0,7 мм, периметр 1400 мм (применительно к: Отвод-90° из оцинкованной стали б=0,7 мм., 400х300)</t>
  </si>
  <si>
    <t>8.363</t>
  </si>
  <si>
    <t>363</t>
  </si>
  <si>
    <t>Изделия фасонные для воздуховодов из оцинкованной стали с шиной и уголками, толщина 0,7 мм, периметр 1200 мм (применительно к: Переход из оцинкованной стали б=0,7 мм.,  400х200)</t>
  </si>
  <si>
    <t>8.364</t>
  </si>
  <si>
    <t>364</t>
  </si>
  <si>
    <t>8.365</t>
  </si>
  <si>
    <t>365</t>
  </si>
  <si>
    <t>ФССЦ-19.1.01.03-0021</t>
  </si>
  <si>
    <t>Воздуховоды из оцинкованной стали с шиной и уголками толщиной: 0,7 мм, периметром 1000 мм (применительно к: Воздуховод из оцинкованной стали б=0,7 мм., 250х250)</t>
  </si>
  <si>
    <t>8.366</t>
  </si>
  <si>
    <t>366</t>
  </si>
  <si>
    <t>Изделия фасонные для воздуховодов из оцинкованной стали с шиной и уголками, толщина 0,7 мм, периметр 1000 мм (применительно к: Заглушка из оцинкованной стали б=0,7 мм.,200х200)</t>
  </si>
  <si>
    <t>8.367</t>
  </si>
  <si>
    <t>367</t>
  </si>
  <si>
    <t>8.368</t>
  </si>
  <si>
    <t>368</t>
  </si>
  <si>
    <t>ФССЦ-19.1.01.03-0076</t>
  </si>
  <si>
    <t>Воздуховоды из оцинкованной стали, толщина 0,7 мм, диаметр от 500 до 560 мм (применительно к: Воздуховод из оцинкованной стали б=0,7 мм., ∅ 560)</t>
  </si>
  <si>
    <t>8.369</t>
  </si>
  <si>
    <t>369</t>
  </si>
  <si>
    <t>Воздуховоды из оцинкованной стали, толщина 0,7 мм, диаметр от 500 до 560 мм (применительно к: Отвод-45° из оцинкованной стали б=0,7мм., ∅ 560)</t>
  </si>
  <si>
    <t>8.370</t>
  </si>
  <si>
    <t>370</t>
  </si>
  <si>
    <t>8.371</t>
  </si>
  <si>
    <t>371</t>
  </si>
  <si>
    <t>Воздуховод из оцинкованной стали б=0,7 мм., ∅ 450</t>
  </si>
  <si>
    <t>8.372</t>
  </si>
  <si>
    <t>372</t>
  </si>
  <si>
    <t>8.373</t>
  </si>
  <si>
    <t>373</t>
  </si>
  <si>
    <t>Воздуховод из оцинкованной стали б=0,7 мм., ∅ 630</t>
  </si>
  <si>
    <t>8.374</t>
  </si>
  <si>
    <t>374</t>
  </si>
  <si>
    <t>Воздуховод из оцинкованной стали б=0,7 мм., ∅ 710</t>
  </si>
  <si>
    <t>8.375</t>
  </si>
  <si>
    <t>375</t>
  </si>
  <si>
    <t>Воздуховоды из оцинкованной стали, толщина 0,7 мм, диаметр до 800 мм (применительно к: Отвод-45° из оцинкованной стали б=0,7мм., ∅ 630)</t>
  </si>
  <si>
    <t>8.376</t>
  </si>
  <si>
    <t>376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</si>
  <si>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</si>
  <si>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</si>
  <si>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8.377</t>
  </si>
  <si>
    <t>377</t>
  </si>
  <si>
    <t>Воздуховод из оцинкованной стали б=0,5 мм., 200х200</t>
  </si>
  <si>
    <t>8.378</t>
  </si>
  <si>
    <t>378</t>
  </si>
  <si>
    <t>ФССЦ-19.1.01.09-0027</t>
  </si>
  <si>
    <t>Изделия фасонные для воздуховодов из оцинкованной стали с шиной и уголками, толщина 0,55 мм, периметр 800 мм (применительно к: Отвод-90° из оцинкованной стали б=0,5мм., 200х200, Врезка из оцинкованной стали б=0,5 мм.,200х200)</t>
  </si>
  <si>
    <t>8.379</t>
  </si>
  <si>
    <t>379</t>
  </si>
  <si>
    <t>Болты с гайками и шайбами строительные</t>
  </si>
  <si>
    <t>8.380</t>
  </si>
  <si>
    <t>380</t>
  </si>
  <si>
    <t>8.381</t>
  </si>
  <si>
    <t>381</t>
  </si>
  <si>
    <t>Канат стальной арматурный 1х7, диаметр каната 4,5 мм, диаметр проволоки 1,5 мм</t>
  </si>
  <si>
    <t>8.382</t>
  </si>
  <si>
    <t>382</t>
  </si>
  <si>
    <t>Сталь листовая оцинкованная, толщина 0,8 мм</t>
  </si>
  <si>
    <t>8.383</t>
  </si>
  <si>
    <t>383</t>
  </si>
  <si>
    <t>Болты с гайками и шайбами строительные (применительно к: Болты анкерные)</t>
  </si>
  <si>
    <t>8.384</t>
  </si>
  <si>
    <t>384</t>
  </si>
  <si>
    <t>8.385</t>
  </si>
  <si>
    <t>385</t>
  </si>
  <si>
    <t>8.386</t>
  </si>
  <si>
    <t>386</t>
  </si>
  <si>
    <t>Маты тепло- огнезащита б=30 мм с покрытием из армированной фольги ALU WIRED MAT 105</t>
  </si>
  <si>
    <t>8.387</t>
  </si>
  <si>
    <t>387</t>
  </si>
  <si>
    <t>Лента стальная упаковочная мягкая нормальной точности 0,7х20-50 мм</t>
  </si>
  <si>
    <t>8.388</t>
  </si>
  <si>
    <t>388</t>
  </si>
  <si>
    <t>8.389</t>
  </si>
  <si>
    <t>389</t>
  </si>
  <si>
    <t>8.390</t>
  </si>
  <si>
    <t>390</t>
  </si>
  <si>
    <t>8.391</t>
  </si>
  <si>
    <t>391</t>
  </si>
  <si>
    <t>8.392</t>
  </si>
  <si>
    <t>392</t>
  </si>
  <si>
    <t>12. E230-0001-8000626652-РД-01-10.04.130-ОВ</t>
  </si>
  <si>
    <t>9.1</t>
  </si>
  <si>
    <t>8000626652-РД-01-10.04.130-ОВ</t>
  </si>
  <si>
    <t>9.2</t>
  </si>
  <si>
    <t>ФССЦ-63.3.01.02-1016</t>
  </si>
  <si>
    <t>Электрообогреватели излучающего типа, тип исполнения настенный, мощность 2 кВт (применительно к: Электроконвектор 2000Вт ЭВУБ-2)</t>
  </si>
  <si>
    <t>9.3</t>
  </si>
  <si>
    <t>ФССЦ-63.3.01.02-1008</t>
  </si>
  <si>
    <t>Электрообогреватели излучающего типа, тип исполнения настенный, мощность 1 кВт (применительно к: Электроконвектор 1000Вт ЭВУБ-1)</t>
  </si>
  <si>
    <t>9.4</t>
  </si>
  <si>
    <t>9.5</t>
  </si>
  <si>
    <t>Труба Дн 38х3 (Ду 32) ст20 ГОСТ 10704-91</t>
  </si>
  <si>
    <t>9.6</t>
  </si>
  <si>
    <t>Отвод Ду32 90 гр. Ст20</t>
  </si>
  <si>
    <t>9.7</t>
  </si>
  <si>
    <t>Кран шаровый Ду32 ВР/ВР, стальной Valtec</t>
  </si>
  <si>
    <t>9.8</t>
  </si>
  <si>
    <t>9.9</t>
  </si>
  <si>
    <t>ФССЦ-23.3.06.04-0006</t>
  </si>
  <si>
    <t>Трубы стальные сварные неоцинкованные водогазопроводные с резьбой, легкие, номинальный диаметр 20 мм, толщина стенки 2,5 мм</t>
  </si>
  <si>
    <t>9.10</t>
  </si>
  <si>
    <t>9.11</t>
  </si>
  <si>
    <t>9.12</t>
  </si>
  <si>
    <t>9.13</t>
  </si>
  <si>
    <t>ФССЦ-23.3.06.04-0008</t>
  </si>
  <si>
    <t>Трубы стальные сварные неоцинкованные водогазопроводные с резьбой, легкие, номинальный диаметр 25 мм, толщина стенки 2,8 мм</t>
  </si>
  <si>
    <t>9.14</t>
  </si>
  <si>
    <t>Отвод крутоизогнутый, радиус кривизны 1,5 мм, номинальное давление до 16 МПа, номинальный диаметр 40 мм, наружный диаметр 45 мм, толщина стенки 2,5 мм (применительно к: Отвод Ду25 90 гр. Ст20)</t>
  </si>
  <si>
    <t>9.15</t>
  </si>
  <si>
    <t>Кран шаровый Ду25, ВР/ВР, стальной Valtec</t>
  </si>
  <si>
    <t>9.16</t>
  </si>
  <si>
    <t>9.17</t>
  </si>
  <si>
    <t>Трубы стальные сварные водогазопроводные с резьбой черные легкие (неоцинкованные) диаметр условного прохода: 15 мм, толщина стенки 2,5 мм</t>
  </si>
  <si>
    <t>9.18</t>
  </si>
  <si>
    <t>9.19</t>
  </si>
  <si>
    <t>9.20</t>
  </si>
  <si>
    <t>9.21</t>
  </si>
  <si>
    <t>Грязевик абонентский вертикальный фланцевый стальной Ду32 в комплекте с фланцами и прокладками</t>
  </si>
  <si>
    <t>9.22</t>
  </si>
  <si>
    <t>9.23</t>
  </si>
  <si>
    <t>Воздухоотводчик НР G1/2" Valtec</t>
  </si>
  <si>
    <t>9.24</t>
  </si>
  <si>
    <t>9.25</t>
  </si>
  <si>
    <t>Узел учета тепловой энергии в комплекте с датчиками и соединениями, фланцевый в комплекте с фланцами и прокладками Ду32</t>
  </si>
  <si>
    <t>9.26</t>
  </si>
  <si>
    <t>ФЕР18-06-007-02</t>
  </si>
  <si>
    <t>Установка фильтров диаметром: 32 мм</t>
  </si>
  <si>
    <t>9.27</t>
  </si>
  <si>
    <t>Фильтр грубой очистки ВР/ВР угловой Ду32 ВР/ВР</t>
  </si>
  <si>
    <t>9.28</t>
  </si>
  <si>
    <t>9.29</t>
  </si>
  <si>
    <t>9.30</t>
  </si>
  <si>
    <t>9.31</t>
  </si>
  <si>
    <t>9.32</t>
  </si>
  <si>
    <t>ФЕР18-07-001-01</t>
  </si>
  <si>
    <t>Установка указателей уровня кранового типа</t>
  </si>
  <si>
    <t>9.33</t>
  </si>
  <si>
    <t>Регулятор перепада давления Ду32 в комплекте с импульсными трубками и соединениями RDT Ду32</t>
  </si>
  <si>
    <t>9.34</t>
  </si>
  <si>
    <t>Вентиль фланцевый стальной Ду20Ру16 в комплекте с фланцами и прокладками</t>
  </si>
  <si>
    <t>9.35</t>
  </si>
  <si>
    <t>Вентиль фланцевый стальной Ду32Ру16 в комплекте с фланцами и прокладками</t>
  </si>
  <si>
    <t>9.36</t>
  </si>
  <si>
    <t>9.37</t>
  </si>
  <si>
    <t>9.38</t>
  </si>
  <si>
    <t>9.39</t>
  </si>
  <si>
    <t>9.40</t>
  </si>
  <si>
    <t>9.41</t>
  </si>
  <si>
    <t>9.42</t>
  </si>
  <si>
    <t>9.43</t>
  </si>
  <si>
    <t>9.44</t>
  </si>
  <si>
    <t>9.45</t>
  </si>
  <si>
    <t>9.46</t>
  </si>
  <si>
    <t>9.47</t>
  </si>
  <si>
    <t>Тепловая изоляция б=50 мм, НГ, цилиндры цилиндры навивные ROCKWOOL 100 Кф</t>
  </si>
  <si>
    <t>9.48</t>
  </si>
  <si>
    <t>9.49</t>
  </si>
  <si>
    <t>Сталь листовая оцинкованная толщиной листа: 0,5 мм</t>
  </si>
  <si>
    <t>9.50</t>
  </si>
  <si>
    <t>9.51</t>
  </si>
  <si>
    <t>Приточная установка производительностью 5650м3/ч; 350Па</t>
  </si>
  <si>
    <t>9.52</t>
  </si>
  <si>
    <t>9.53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</si>
  <si>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</si>
  <si>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</si>
  <si>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9.54</t>
  </si>
  <si>
    <t>Воздуховоды из оцинкованной стали б=1,2 мм., 500х500</t>
  </si>
  <si>
    <t>9.55</t>
  </si>
  <si>
    <t>9.56</t>
  </si>
  <si>
    <t>Переход из оцинкованной стали б=1,2 мм., 960х910/500х500</t>
  </si>
  <si>
    <t>9.57</t>
  </si>
  <si>
    <t>Врезка из оцинкованной стали б=1,2 мм., 500х500</t>
  </si>
  <si>
    <t>9.58</t>
  </si>
  <si>
    <t>9.59</t>
  </si>
  <si>
    <t>Воздуховоды из оцинкованной стали б=0,7 мм. 500х350</t>
  </si>
  <si>
    <t>9.60</t>
  </si>
  <si>
    <t>Воздуховоды из оцинкованной стали б=1,2 мм.300х250</t>
  </si>
  <si>
    <t>9.61</t>
  </si>
  <si>
    <t>Тройник-90° из оцинкованной стали б=0,7 мм., 500х500/500х500/500х500 мм</t>
  </si>
  <si>
    <t>9.62</t>
  </si>
  <si>
    <t>9.63</t>
  </si>
  <si>
    <t>Врезка из оцинкованной стали б=0,7 мм., 700х250</t>
  </si>
  <si>
    <t>9.64</t>
  </si>
  <si>
    <t>ФССЦ-19.1.01.09-0008</t>
  </si>
  <si>
    <t>Изделия фасонные для воздуховодов из оцинкованной стали с шиной и уголками, толщина 0,7 мм, периметр 1700 мм (применительно к: Переход из оцинкованной стали б=0,7 мм., 500х350/300х250)</t>
  </si>
  <si>
    <t>9.65</t>
  </si>
  <si>
    <t>ФССЦ-19.1.01.09-0002</t>
  </si>
  <si>
    <t>Изделия фасонные для воздуховодов из оцинкованной стали с шиной и уголками, толщина 0,7 мм, периметр 1100 мм (применительно к: Заглушка из оцинкованной стали б=0,7 мм., 300х250)</t>
  </si>
  <si>
    <t>9.66</t>
  </si>
  <si>
    <t>9.67</t>
  </si>
  <si>
    <t>Решетка воздухорасперделительная 1000 м3/ч АДН 700х250</t>
  </si>
  <si>
    <t>9.68</t>
  </si>
  <si>
    <t>ФЕР20-02-010-04</t>
  </si>
  <si>
    <t>Установка зонтов над шахтами из листовой стали прямоугольного сечения периметром: 2000 мм</t>
  </si>
  <si>
    <t>9.69</t>
  </si>
  <si>
    <t>ФССЦ-19.2.02.01-0013</t>
  </si>
  <si>
    <t>Зонты вентиляционных систем из листовой и сортовой стали, прямоугольные, размер шахты 500х500 мм (применительно к: Зонт крышный из оцинкованной стали б=1,2 мм., 500х500)</t>
  </si>
  <si>
    <t>9.70</t>
  </si>
  <si>
    <t>9.71</t>
  </si>
  <si>
    <t>Клапан газоплотный, утепленный с приводом, двумя парами концевиков (для АСУ), 500Х500 КЕДР-С 500х500</t>
  </si>
  <si>
    <t>9.72</t>
  </si>
  <si>
    <t>9.73</t>
  </si>
  <si>
    <t>9.74</t>
  </si>
  <si>
    <t>9.75</t>
  </si>
  <si>
    <t>9.76</t>
  </si>
  <si>
    <t>9.77</t>
  </si>
  <si>
    <t>9.78</t>
  </si>
  <si>
    <t>9.79</t>
  </si>
  <si>
    <t>ФССЦ-19.1.01.03-0001</t>
  </si>
  <si>
    <t>Воздуховоды из оцинкованной стали жесткие спирально-навивные, толщина 0,7 мм, диаметр 355 мм (применительно к: Воздуховод из оцинкованной стали б=0,7 мм., Ø100)</t>
  </si>
  <si>
    <t>9.80</t>
  </si>
  <si>
    <t>9.81</t>
  </si>
  <si>
    <t>ФССЦ-19.2.03.01-0002</t>
  </si>
  <si>
    <t>Решетки вентиляционные алюминиевые штампованные с противомоскитной сеткой, диаметр 125 мм (применительно к: Решетка наружная 100 м3/ч СG 100)</t>
  </si>
  <si>
    <t>9.82</t>
  </si>
  <si>
    <t>9.83</t>
  </si>
  <si>
    <t>ФССЦ-19.1.05.04-0006</t>
  </si>
  <si>
    <t>Диффузоры потолочные пластиковые универсальные, диаметр 100 мм (применительно к: Дифузоры ∅100 ДПУ-М-100)</t>
  </si>
  <si>
    <t>9.84</t>
  </si>
  <si>
    <t>9.85</t>
  </si>
  <si>
    <t>9.86</t>
  </si>
  <si>
    <t>9.87</t>
  </si>
  <si>
    <t>9.88</t>
  </si>
  <si>
    <t>9.89</t>
  </si>
  <si>
    <t>9.90</t>
  </si>
  <si>
    <t>Воздуховоды из листовой стали, толщиной 0,7 мм, диаметр до 800 мм (применительно к: Воздуховод из оцинкованной стали б=0,7 мм., Ø100)</t>
  </si>
  <si>
    <t>9.91</t>
  </si>
  <si>
    <t>ФССЦ-19.1.01.07-0061</t>
  </si>
  <si>
    <t>Врезка прямая из оцинкованной стали, диаметр 100 мм (применительно к: Врезка из оцинкованной стали б=0,7 мм., Ø100)</t>
  </si>
  <si>
    <t>9.92</t>
  </si>
  <si>
    <t>9.93</t>
  </si>
  <si>
    <t>9.94</t>
  </si>
  <si>
    <t>9.95</t>
  </si>
  <si>
    <t>9.96</t>
  </si>
  <si>
    <t>9.97</t>
  </si>
  <si>
    <t>9.98</t>
  </si>
  <si>
    <t>Переход из оцинкованной стали б=1,2мм., 730х730/∅750</t>
  </si>
  <si>
    <t>9.99</t>
  </si>
  <si>
    <t>Переход из оцинкованной стали б=1,2мм., 630х630/650х650</t>
  </si>
  <si>
    <t>9.100</t>
  </si>
  <si>
    <t>9.101</t>
  </si>
  <si>
    <t>Дефлектор д=750 мм</t>
  </si>
  <si>
    <t>9.102</t>
  </si>
  <si>
    <t>9.103</t>
  </si>
  <si>
    <t>Решетка защитная 800х800 БСР 650х650</t>
  </si>
  <si>
    <t>9.104</t>
  </si>
  <si>
    <t>ФЕР20-02-004-08</t>
  </si>
  <si>
    <t>Установка клапанов обратных: периметром до 3200 мм</t>
  </si>
  <si>
    <t>9.105</t>
  </si>
  <si>
    <t>Клапан газоплотный, утепленный с приводом, двумя парами концевиков (для АСУ), КЕДР-С 650х650</t>
  </si>
  <si>
    <t>9.106</t>
  </si>
  <si>
    <t>ФЕРм38-01-006-07</t>
  </si>
  <si>
    <t>Сборка с помощью лебедок ручных (с установкой и снятием их в процессе работы) или вручную (мелких деталей): листовые конструкции массой до 0,5 т (бачки, течки, воронки, желоба, лотки и пр.)</t>
  </si>
  <si>
    <t>9.107</t>
  </si>
  <si>
    <t>ФЕР09-03-039-04</t>
  </si>
  <si>
    <t>Монтаж опорных конструкций: подвесок и хомутов для крепления трубопроводов внутри зданий и сооружений</t>
  </si>
  <si>
    <t>9.108</t>
  </si>
  <si>
    <t>ФССЦ-08.3.05.02-0059</t>
  </si>
  <si>
    <t>Сталь листовая горячекатаная марки Ст3 толщиной: 6-9 мм</t>
  </si>
  <si>
    <t>9.109</t>
  </si>
  <si>
    <t>ФССЦ-23.3.08.01-0023</t>
  </si>
  <si>
    <t>Трубы стальные электросварные квадратного сечения, размер стороны 40 мм, толщина стенки 2 мм</t>
  </si>
  <si>
    <t>9.110</t>
  </si>
  <si>
    <t>ФССЦ-08.3.08.02-0070</t>
  </si>
  <si>
    <t>Сталь угловая равнополочная, марка стали: Ст3пс, шириной полок 50-50 мм</t>
  </si>
  <si>
    <t>9.111</t>
  </si>
  <si>
    <t>ФЕРм08-04-750-01</t>
  </si>
  <si>
    <t>Опорные конструкции на болтовых соединениях (подвесы, консоли, профили, опоры, кронштейны и т.п.)</t>
  </si>
  <si>
    <t>9.112</t>
  </si>
  <si>
    <t>Профиль перфорированный монтажный 40х40х2,5</t>
  </si>
  <si>
    <t>9.113</t>
  </si>
  <si>
    <t>ФССЦ-20.2.08.05-0015</t>
  </si>
  <si>
    <t>Профиль монтажный (применительно к: Профиль перфорированный монтажный 50х50х2,5)</t>
  </si>
  <si>
    <t>9.114</t>
  </si>
  <si>
    <t>Струбцина для подвеса</t>
  </si>
  <si>
    <t>9.115</t>
  </si>
  <si>
    <t>ФССЦ-20.2.03.18-0001</t>
  </si>
  <si>
    <t>Скоба для крепления коробов к строительным конструкциям сейсмостойкая СК-130 (применительно к: Монтажная струбцина)</t>
  </si>
  <si>
    <t>9.116</t>
  </si>
  <si>
    <t>ФССЦ-01.7.15.12-0023</t>
  </si>
  <si>
    <t>Шпильки (Шпилька М8х1000 мм, М10х1000 мм)</t>
  </si>
  <si>
    <t>9.117</t>
  </si>
  <si>
    <t>ФССЦ-01.7.15.05-0022</t>
  </si>
  <si>
    <t>Гайки шестигранные оцинкованные, диаметр резьбы 8 мм</t>
  </si>
  <si>
    <t>9.118</t>
  </si>
  <si>
    <t>9.119</t>
  </si>
  <si>
    <t>9.120</t>
  </si>
  <si>
    <t>ФССЦ-01.7.15.02-0063</t>
  </si>
  <si>
    <t>Болты оцинкованные диаметр 10 мм</t>
  </si>
  <si>
    <t>9.121</t>
  </si>
  <si>
    <t>Анкер забивной М10</t>
  </si>
  <si>
    <t>9.122</t>
  </si>
  <si>
    <t>ФССЦ-23.1.02.06-0013</t>
  </si>
  <si>
    <t>Хомут металлический с шурупом для крепления трубопроводов диаметром: 31-38 мм</t>
  </si>
  <si>
    <t>9.123</t>
  </si>
  <si>
    <t>ФССЦ-23.1.02.06-0011</t>
  </si>
  <si>
    <t>Хомут металлический с шурупом для крепления трубопроводов диаметром: 20-25 мм</t>
  </si>
  <si>
    <t>9.124</t>
  </si>
  <si>
    <t>ФЕРм08-02-152-04</t>
  </si>
  <si>
    <t>Стойка сборных кабельных конструкций (без полок), масса: до 1,6 кг</t>
  </si>
  <si>
    <t>9.125</t>
  </si>
  <si>
    <t>ФССЦ-20.2.03.03-0002</t>
  </si>
  <si>
    <t>Консоль кабельная стальная К-250  (применительно к: Опора консольная)</t>
  </si>
  <si>
    <t>9.126</t>
  </si>
  <si>
    <t>ФЕР46-03-001-01</t>
  </si>
  <si>
    <t>Сверление установками алмазного бурения в железобетонных конструкциях вертикальных отверстий глубиной 200 мм диаметром: 20 мм</t>
  </si>
  <si>
    <t>100 отверстий</t>
  </si>
  <si>
    <t>9.127</t>
  </si>
  <si>
    <t>ФЕР46-03-001-17</t>
  </si>
  <si>
    <t>На каждые 10 мм изменения глубины сверления добавляется или исключается: к расценке 46-03-001-01</t>
  </si>
  <si>
    <t>9.128</t>
  </si>
  <si>
    <t>ФССЦ-01.7.17.09-0062</t>
  </si>
  <si>
    <t>Сверло кольцевое алмазное, диаметр 20 мм</t>
  </si>
  <si>
    <t>13. E230-0001-8000626652-РД-01-10.04.181-ОВ</t>
  </si>
  <si>
    <t>10.1</t>
  </si>
  <si>
    <t>8000626652-РД-01-10.04.181-ОВ.</t>
  </si>
  <si>
    <t>10.2</t>
  </si>
  <si>
    <t>10.3</t>
  </si>
  <si>
    <t>10.4</t>
  </si>
  <si>
    <t>Труба Ду 25 Ст20</t>
  </si>
  <si>
    <t>10.5</t>
  </si>
  <si>
    <t>10.6</t>
  </si>
  <si>
    <t>Переход концентрический Ду25Ду20 Ст20</t>
  </si>
  <si>
    <t>10.7</t>
  </si>
  <si>
    <t>10.8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</si>
  <si>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Переход концентрический Ду20хДу15 Ст20)</t>
  </si>
  <si>
    <t>10.9</t>
  </si>
  <si>
    <t>10.10</t>
  </si>
  <si>
    <t>10.11</t>
  </si>
  <si>
    <t>Труба Ду 15 Ст20</t>
  </si>
  <si>
    <t>10.12</t>
  </si>
  <si>
    <t>10.13</t>
  </si>
  <si>
    <t>10.14</t>
  </si>
  <si>
    <t>Воздухоотводчик НР G1/2"</t>
  </si>
  <si>
    <t>10.15</t>
  </si>
  <si>
    <t>10.16</t>
  </si>
  <si>
    <t>10.17</t>
  </si>
  <si>
    <t>Тепловентилятор водяной коррозионностойкий, Qт = 13000 Вт, в комплекте со смесительным узлом, обвязкой и креплением ГРЕЕРС ВС-1320С</t>
  </si>
  <si>
    <t>10.18</t>
  </si>
  <si>
    <t>10.19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</si>
  <si>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Ст20)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</si>
  <si>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</si>
  <si>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</si>
  <si>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</si>
  <si>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</si>
  <si>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</si>
  <si>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</si>
  <si>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</si>
  <si>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</si>
  <si>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</si>
  <si>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</si>
  <si>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10.30</t>
  </si>
  <si>
    <t>10.31</t>
  </si>
  <si>
    <t>ФЕР16-06-006-01</t>
  </si>
  <si>
    <t>Установка узла квартирного счетчика воды</t>
  </si>
  <si>
    <t>100 узлов</t>
  </si>
  <si>
    <t>10.32</t>
  </si>
  <si>
    <t>Узел управления систем отопления и теплоснабжения Е230-0001-8000626652-РД-01-10 04.181-ОВ.ОЛ2</t>
  </si>
  <si>
    <t>10.33</t>
  </si>
  <si>
    <t>10.34</t>
  </si>
  <si>
    <t>10.35</t>
  </si>
  <si>
    <t>Воздушно-тепловая завеса водяная коррозионностойкая, Qт = 32330 Вт, в комплекте со смесительным узлом, обвязкой и креплением КЭВ-75П4050W</t>
  </si>
  <si>
    <t>10.36</t>
  </si>
  <si>
    <t>10.37</t>
  </si>
  <si>
    <t>10.38</t>
  </si>
  <si>
    <t>10.39</t>
  </si>
  <si>
    <t>10.40</t>
  </si>
  <si>
    <t>10.41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</si>
  <si>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 (применительно к: Труба Ду 20 Ст20, Отвод Ду20 90 гр. Ст20, Отвод Ду20 45 гр. Ст20)</t>
  </si>
  <si>
    <t>10.42</t>
  </si>
  <si>
    <t>10.43</t>
  </si>
  <si>
    <t>10.44</t>
  </si>
  <si>
    <t>10.45</t>
  </si>
  <si>
    <t>10.46</t>
  </si>
  <si>
    <t>10.47</t>
  </si>
  <si>
    <t>Приточная установка производительностью 63510м3/ч; 795Па В комплекте со смесительным узлом калорифера с резервным циркуляционным насосом Е230-0001-8000626652-РД-01-10 04.181-ОВ.ОЛ1</t>
  </si>
  <si>
    <t>10.48</t>
  </si>
  <si>
    <t>10.49</t>
  </si>
  <si>
    <t>10.50</t>
  </si>
  <si>
    <t>Вентилятор канальный коррозионностойкий 2075 м3/ч, 270Па; В комплекте с гибкими вставками, виброопорами ВКПН 60-35 4D-3,55</t>
  </si>
  <si>
    <t>10.51</t>
  </si>
  <si>
    <t>Вентилятор радиальный дымоудаления коррозионностойкий 11205 м3/ч, 250Па; В комплекте с гибкими вставками, виброопорами ВРм 6,3 ДУ (РВ6, 4кВт)</t>
  </si>
  <si>
    <t>10.52</t>
  </si>
  <si>
    <t>10.53</t>
  </si>
  <si>
    <t>Клапан дымовой морозо- и коррозионностойкий с приводом, двумя парами концевиков (для ПС и АСУ независимо), 800х700, КПУ-2Н-З-МСК-800*700-2*ф</t>
  </si>
  <si>
    <t>10.54</t>
  </si>
  <si>
    <t>10.55</t>
  </si>
  <si>
    <t>Клапан воздушный ручной коррозионностойкое исп. 600х300, РЕГУЛЯР-Л - 300х600 - К -1*РУЧКА - У3 - 0</t>
  </si>
  <si>
    <t>10.56</t>
  </si>
  <si>
    <t>10.57</t>
  </si>
  <si>
    <t>ФССЦ-19.3.01.02-0064</t>
  </si>
  <si>
    <t>Заслонки воздушные унифицированные ручного управления РК-302-11, размер 400х400 мм (применительно к: Клапан воздушный обратный коррозионностойкое исп. 400х350, Тюльпан-1 - 350х400 - К - 0)</t>
  </si>
  <si>
    <t>10.58</t>
  </si>
  <si>
    <t>10.59</t>
  </si>
  <si>
    <t>Решетка воздухораспределительная 800х700, 1269 м3/ч, АДР 800х700</t>
  </si>
  <si>
    <t>10.60</t>
  </si>
  <si>
    <t>Решетка воздухораспределительная 300х100, 519 м3/ч, АДР 300х100</t>
  </si>
  <si>
    <t>10.61</t>
  </si>
  <si>
    <t>Решетка воздухораспределительная 600х500, 3735 м3/ч, АДР 600х500</t>
  </si>
  <si>
    <t>10.62</t>
  </si>
  <si>
    <t>Решетка воздухораспределительная 400х200, 1269 м3/ч, АДР 400х200</t>
  </si>
  <si>
    <t>10.63</t>
  </si>
  <si>
    <t>10.64</t>
  </si>
  <si>
    <t>Решетка наружная 600х1000, 5075 м3/ч, АРН 600х1000</t>
  </si>
  <si>
    <t>10.65</t>
  </si>
  <si>
    <t>Решетка наружная 750х1200, 9490 м3/ч, АРН 750х1200</t>
  </si>
  <si>
    <t>10.66</t>
  </si>
  <si>
    <t>10.67</t>
  </si>
  <si>
    <t>Воздуховод из оцинкованной стали б=1,2 мм., 600х600</t>
  </si>
  <si>
    <t>10.68</t>
  </si>
  <si>
    <t>Воздуховод из оцинкованной стали б=1,2 мм., 650х600</t>
  </si>
  <si>
    <t>10.69</t>
  </si>
  <si>
    <t>Изделия фасонные для воздуховодов из оцинкованной стали с шиной и уголками, толщина 1,0 мм, периметр 3200 мм (применительно к: Врезка из оцинкованной стали б=1,2 мм., 1000х600)</t>
  </si>
  <si>
    <t>10.70</t>
  </si>
  <si>
    <t>Заглушка из оцинкованной стали б=1,2 мм.,650х600</t>
  </si>
  <si>
    <t>10.71</t>
  </si>
  <si>
    <t>Отвод-90° из оцинкованной стали б=1,2 мм., 600х600</t>
  </si>
  <si>
    <t>10.72</t>
  </si>
  <si>
    <t>Переход из оцинкованной стали б=1,2 мм., 650х600/600х600</t>
  </si>
  <si>
    <t>10.73</t>
  </si>
  <si>
    <t>10.74</t>
  </si>
  <si>
    <t>Воздуховод из оцинкованной стали б=0,7 мм., 600х600</t>
  </si>
  <si>
    <t>10.75</t>
  </si>
  <si>
    <t>ФССЦ-19.1.01.03-0037</t>
  </si>
  <si>
    <t>Воздуховоды из оцинкованной стали с шиной и уголками толщиной: 0,7 мм, периметром 2500 мм (применительно к: Воздуховод из оцинкованной стали б=0,7 мм., 450х800)</t>
  </si>
  <si>
    <t>10.76</t>
  </si>
  <si>
    <t>Воздуховод из оцинкованной стали б= 0,7 мм., 800х700</t>
  </si>
  <si>
    <t>10.77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</si>
  <si>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Врезка из оцинкованной стали б=0,7 мм., 600х600, Заглушка из оцинкованной стали б=0,7 мм.,600х600; Отвод-90° из оцинкованной стали б=0,7 мм., 600х600; Переход из оцинкованной стали б=0,7 мм.,  600х600/750х400, 600х600/600х300)</t>
  </si>
  <si>
    <t>10.78</t>
  </si>
  <si>
    <t>Изделия фасонные для воздуховодов из оцинкованной стали с шиной и уголками, толщина 0,7 мм, периметр 2500 мм (применительно к: Врезка из оцинкованной стали б=0,7 мм., 800х450, Отвод-90° из оцинкованной стали б=0,7 мм., 800х450)</t>
  </si>
  <si>
    <t>10.79</t>
  </si>
  <si>
    <t>Изделия фасонные для воздуховодов из оцинкованной стали с шиной и уголками, толщина 0,7 мм, периметр 3000 мм (применительно к: Заглушка из оцинкованной стали б=0,7 мм.,800х700)</t>
  </si>
  <si>
    <t>10.80</t>
  </si>
  <si>
    <t>Отвод-90° из оцинкованной стали б=0,7 мм., 700х800</t>
  </si>
  <si>
    <t>10.81</t>
  </si>
  <si>
    <t>Отвод-90° из оцинкованной стали б=0,7 мм., 800х700</t>
  </si>
  <si>
    <t>10.82</t>
  </si>
  <si>
    <t>Отвод-45° из оцинкованной стали б=0,7 мм., 700х800</t>
  </si>
  <si>
    <t>10.83</t>
  </si>
  <si>
    <t>Переход из оцинкованной стали б=0,7 мм.,  700х800/Ø630</t>
  </si>
  <si>
    <t>10.84</t>
  </si>
  <si>
    <t>Переход из оцинкованной стали б=0,7 мм.,  800х700/600х600</t>
  </si>
  <si>
    <t>10.85</t>
  </si>
  <si>
    <t>10.86</t>
  </si>
  <si>
    <t>Изделия фасонные для воздуховодов из оцинкованной стали с шиной и уголками, толщина 0,7 мм, периметр 3600 мм (применительно к: Врезка из оцинкованной стали б=0,7 мм., 1200х750)</t>
  </si>
  <si>
    <t>10.87</t>
  </si>
  <si>
    <t>10.88</t>
  </si>
  <si>
    <t>Воздуховод из оцинкованной стали б= 0,7 мм., 750х400</t>
  </si>
  <si>
    <t>10.89</t>
  </si>
  <si>
    <t>Воздуховод из оцинкованной стали б=0,7 мм., 600х300</t>
  </si>
  <si>
    <t>10.90</t>
  </si>
  <si>
    <t>Изделия фасонные для воздуховодов из оцинкованной стали с шиной и уголками, толщина 0,7 мм, периметр 1800 мм (применительно к: Врезка из оцинкованной стали б=0,7 мм., 600х300, Заглушка из оцинкованной стали б=0,7 мм.,600х300; Отвод-45° из оцинкованной стали б=0,7 мм., 600х300; Переход из оцинкованной стали б=0,7 мм.,  600х300/300х300)</t>
  </si>
  <si>
    <t>10.91</t>
  </si>
  <si>
    <t>Изделия фасонные для воздуховодов из оцинкованной стали с шиной и уголками, толщина 0,7 мм, периметр 2200 мм (со стороной до 600 мм) (применительно к: Врезка из оцинкованной стали б=0,7 мм.,600х500)</t>
  </si>
  <si>
    <t>10.92</t>
  </si>
  <si>
    <t>Изделия фасонные для воздуховодов из оцинкованной стали с шиной и уголками, толщина 0,7 мм, периметр 2000 мм (со стороной до 600 мм) (применительно к: Переход из оцинкованной стали б=0,7 мм., 600х350/400х350)</t>
  </si>
  <si>
    <t>10.93</t>
  </si>
  <si>
    <t>Изделия фасонные для воздуховодов из оцинкованной стали с шиной и уголками, толщина 0,7 мм, периметр 2400 мм (со стороной до 600 мм) (применительно к: Заглушка из оцинкованной стали б=0,7 мм.,750х400; Отвод-90° из оцинкованной стали б=0,7 мм., 400х750)</t>
  </si>
  <si>
    <t>10.94</t>
  </si>
  <si>
    <t>10.95</t>
  </si>
  <si>
    <t>ФССЦ-19.1.01.03-0022</t>
  </si>
  <si>
    <t>Воздуховоды из оцинкованной стали с шиной и уголками толщиной: 0,7 мм, периметром 1100 мм (применительно к: Воздуховод из оцинкованной стали б=0,7 мм., 300х250)</t>
  </si>
  <si>
    <t>10.96</t>
  </si>
  <si>
    <t>Воздуховод из оцинкованной стали б= 0,7 мм., 400х200</t>
  </si>
  <si>
    <t>10.97</t>
  </si>
  <si>
    <t>Воздуховод из оцинкованной стали б= 0,7 мм., 300х300</t>
  </si>
  <si>
    <t>10.98</t>
  </si>
  <si>
    <t>Воздуховоды из оцинкованной стали с шиной и уголками толщиной: 0,7 мм, периметром 1300 мм (применительно к: Воздуховод из оцинкованной стали б=0,7 мм., 300х350)</t>
  </si>
  <si>
    <t>10.99</t>
  </si>
  <si>
    <t>Воздуховод из оцинкованной стали б= 0,7 мм., 400х350</t>
  </si>
  <si>
    <t>10.100</t>
  </si>
  <si>
    <t>ФССЦ-19.1.01.09-0006</t>
  </si>
  <si>
    <t>Изделия фасонные для воздуховодов из оцинкованной стали с шиной и уголками, толщина 0,7 мм, периметр 1500 мм (применительно к: Заглушка из оцинкованной стали б=0,7 мм.,350х400; Отвод-90° из оцинкованной стали б=0,7 мм., 400х350; Переход из оцинкованной стали б=0,7 мм.,  400х350/300х350)</t>
  </si>
  <si>
    <t>10.101</t>
  </si>
  <si>
    <t>Изделия фасонные для воздуховодов из оцинкованной стали с шиной и уголками, толщина 0,7 мм, периметр 1200 мм (применительно к: Врезка из оцинкованной стали б=0,7 мм., 400х200, Заглушка из оцинкованной стали б=0,7 мм.,300х300)</t>
  </si>
  <si>
    <t>10.102</t>
  </si>
  <si>
    <t>Изделия фасонные для воздуховодов из оцинкованной стали с шиной и уголками, толщина 0,7 мм, периметр 1300 мм (применительно к: Отвод-90° из оцинкованной стали б=0,7 мм., 300х350; Переход из оцинкованной стали б=0,7 мм.,  300х350/300х250)</t>
  </si>
  <si>
    <t>10.103</t>
  </si>
  <si>
    <t>Изделия фасонные для воздуховодов из оцинкованной стали с шиной и уголками, толщина 0,7 мм, периметр 1100 мм (применительно к: Отвод-45° из оцинкованной стали б=0,7 мм., 250х300; Переход из оцинкованной стали б=0,7 мм.,  300х250/200х200)</t>
  </si>
  <si>
    <t>10.104</t>
  </si>
  <si>
    <t>10.105</t>
  </si>
  <si>
    <t>ФССЦ-19.1.01.03-0047</t>
  </si>
  <si>
    <t>Воздуховоды из оцинкованной стали с шиной и уголками толщиной: 0,55 мм, периметром 800 мм (применительно к: Воздуховод из оцинкованной стали б=0,5 мм., 200х200)</t>
  </si>
  <si>
    <t>10.106</t>
  </si>
  <si>
    <t>Изделия фасонные для воздуховодов из оцинкованной стали с шиной и уголками, толщина 0,55 мм, периметр 800 мм (применительно к: Врезка из оцинкованной стали б=0,7 мм., 300х100, Заглушка из оцинкованной стали б=0,5 мм.,200х200)</t>
  </si>
  <si>
    <t>10.107</t>
  </si>
  <si>
    <t>10.108</t>
  </si>
  <si>
    <t>ФССЦ-23.3.06.06-0002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</si>
  <si>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</t>
  </si>
  <si>
    <t>10.109</t>
  </si>
  <si>
    <t>ФССЦ-18.1.09.08-1098</t>
  </si>
  <si>
    <t>Кран шаровой для воды и пара стандартный, присоединение ВР-ВР, с размером резьбы 3/4" (применительно к: Кран шаровый Ду20, ВР/ВР, стальной)</t>
  </si>
  <si>
    <t>10.110</t>
  </si>
  <si>
    <t>10.111</t>
  </si>
  <si>
    <t>Маты минераловатные прошивные с покрытием сеткой и кашированные армированной алюминиевой фольгой, марка: "Wired mat 105 ALU" ROCKWOOL, толщиной 50 мм</t>
  </si>
  <si>
    <t>10.112</t>
  </si>
  <si>
    <t>10.113</t>
  </si>
  <si>
    <t>10.114</t>
  </si>
  <si>
    <t>10.115</t>
  </si>
  <si>
    <t>М/конструкции опор КР</t>
  </si>
  <si>
    <t>14. E230-0001-8000633006-РД-01-10.01.021-ОВ1</t>
  </si>
  <si>
    <t>11.1</t>
  </si>
  <si>
    <t>8000633006-РД-01-10.01.021-ОВ1</t>
  </si>
  <si>
    <t>11.2</t>
  </si>
  <si>
    <t>ФЕРм11-04-003-04</t>
  </si>
  <si>
    <t>Аппарат напольный, масса: до 0,8 т</t>
  </si>
  <si>
    <t>11.3</t>
  </si>
  <si>
    <t>Установка приточная (напольная, уличного исполнения, правая сторона обслуживания) FLNG 20x20.
В составе: вентилятор (с резервированием) 3060 м3/ч, 350 Па, 2,68 кВт, 400В, секция фильтра со вставкой G4, нагреватель (вода 115/70С) 39 кВт, заслонки, гибкие вставки, сервисные секции, комплект автоматики</t>
  </si>
  <si>
    <t>11.4</t>
  </si>
  <si>
    <t>11.5</t>
  </si>
  <si>
    <t>Воздушный клапан 500х200 мм АВК 500х200</t>
  </si>
  <si>
    <t>11.6</t>
  </si>
  <si>
    <t>11.7</t>
  </si>
  <si>
    <t>ОП, п.1.20</t>
  </si>
  <si>
    <t>Затраты на электроэнергию, потребляемую ручным инструментом (в размере 1 % от оплаты труда рабочих, добавляются к сметной стоимости материалов)</t>
  </si>
  <si>
    <t>100 кг</t>
  </si>
  <si>
    <t>11.8</t>
  </si>
  <si>
    <t>Решетка для прямоугольного воздуховода с двумя рядами индивидуально регулируемых жалюзи, 400х250 ПДН 400х250</t>
  </si>
  <si>
    <t>11.9</t>
  </si>
  <si>
    <t>Защитная решетка Ø 500 БСК500</t>
  </si>
  <si>
    <t>11.10</t>
  </si>
  <si>
    <t>11.11</t>
  </si>
  <si>
    <t>ФССЦ-19.1.01.03-0030</t>
  </si>
  <si>
    <t>Воздуховоды из оцинкованной стали с шиной и уголками толщиной: 0,7 мм, периметром 2000 мм (со стороной до 600 мм) (Применительно к: Воздуховоды из оцинкованной стали, класса герметичности В с толщиной δ=0,7 350х600)</t>
  </si>
  <si>
    <t>11.12</t>
  </si>
  <si>
    <t>Врезка из оцинкованной стали толщиной 0,7мм размером 600x350</t>
  </si>
  <si>
    <t>11.13</t>
  </si>
  <si>
    <t>11.14</t>
  </si>
  <si>
    <t>ФССЦ-19.1.01.03-0026</t>
  </si>
  <si>
    <t>Воздуховоды из оцинкованной стали с шиной и уголками толщиной: 0,7 мм, периметром 1500 мм (Применительно к: Воздуховоды из оцинкованной стали, класса герметичности В с толщиной δ=0,7 350х400)</t>
  </si>
  <si>
    <t>11.15</t>
  </si>
  <si>
    <t>Воздуховоды из оцинкованной стали, класса герметичности В с толщиной δ=0,7 500х200</t>
  </si>
  <si>
    <t>11.16</t>
  </si>
  <si>
    <t>Отвод из оцинкованной стали толщиной 0,7мм 45° размером 200x500-200x500</t>
  </si>
  <si>
    <t>11.17</t>
  </si>
  <si>
    <t>Врезка из оцинкованной стали толщиной 0,7мм размером 200x500-200x500</t>
  </si>
  <si>
    <t>11.18</t>
  </si>
  <si>
    <t>Врезка из оцинкованной стали толщиной 0,7мм размером 250x400-250x400</t>
  </si>
  <si>
    <t>11.19</t>
  </si>
  <si>
    <t>Врезка из оцинкованной стали толщиной 0,7мм размером 400x350</t>
  </si>
  <si>
    <t>11.20</t>
  </si>
  <si>
    <t>Заглушка из оцинкованной стали толщиной 0,7мм размером 500x200</t>
  </si>
  <si>
    <t>11.21</t>
  </si>
  <si>
    <t>11.22</t>
  </si>
  <si>
    <t>Воздуховоды из оцинкованной стали, класса герметичности В с толщиной δ=1,2 Ø 500</t>
  </si>
  <si>
    <t>11.23</t>
  </si>
  <si>
    <t>Отвод из оцинкованной стали толщиной 1,2мм 45° размером Ø500-Ø500</t>
  </si>
  <si>
    <t>11.24</t>
  </si>
  <si>
    <t>Отвод из оцинкованной стали толщиной 1,2мм 90° размером Ø500-Ø500</t>
  </si>
  <si>
    <t>11.25</t>
  </si>
  <si>
    <t>Переход из оцинкованной стали толщиной 1,2мм размером размером 350x600-Ø500</t>
  </si>
  <si>
    <t>11.26</t>
  </si>
  <si>
    <t>11.27</t>
  </si>
  <si>
    <t>Воздуховоды из оцинкованной стали, класса герметичности В с толщиной δ=0,7 Ø 500</t>
  </si>
  <si>
    <t>11.28</t>
  </si>
  <si>
    <t>Заглушка из оцинкованной стали толщиной 0,7мм размером Ø 500</t>
  </si>
  <si>
    <t>11.29</t>
  </si>
  <si>
    <t>Отвод из оцинкованной стали толщиной 0,7мм 90° размером Ø500-Ø500</t>
  </si>
  <si>
    <t>11.30</t>
  </si>
  <si>
    <t>Переход из оцинкованной стали толщиной 0,7мм размером Ø500-Ø400</t>
  </si>
  <si>
    <t>11.31</t>
  </si>
  <si>
    <t>11.32</t>
  </si>
  <si>
    <t>Воздуховоды из оцинкованной стали, класса герметичности В с толщиной δ=0,6 Ø 400</t>
  </si>
  <si>
    <t>11.33</t>
  </si>
  <si>
    <t>Переход из оцинкованной стали толщиной 0,6мм размером Ø400-Ø250</t>
  </si>
  <si>
    <t>11.34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</si>
  <si>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</si>
  <si>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</si>
  <si>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11.35</t>
  </si>
  <si>
    <t>Воздуховоды из оцинкованной стали, класса герметичности В с толщиной δ=0,6 Ø 250</t>
  </si>
  <si>
    <t>11.36</t>
  </si>
  <si>
    <t>Заглушка из оцинкованной стали толщиной 0,6мм размером Ø 250</t>
  </si>
  <si>
    <t>11.37</t>
  </si>
  <si>
    <t>11.38</t>
  </si>
  <si>
    <t>Опорная конструкция для установки оборудования 3500х1100 FM.1204.1000.01</t>
  </si>
  <si>
    <t>11.39</t>
  </si>
  <si>
    <t>Опорная конструкция для воздуховодов FM.1204.1000.02</t>
  </si>
  <si>
    <t>11.40</t>
  </si>
  <si>
    <t>ФССЦ-08.3.04.02-0042</t>
  </si>
  <si>
    <t>Сортовой и фасонный горячекатаный прокат из стали углеродистой обыкновенного качества, квадратный, размером: 21-50 мм, сталь марки Ст3пс (применительно к: Металл сортовой для крепления)</t>
  </si>
  <si>
    <t>11.41</t>
  </si>
  <si>
    <t>ФЕР26-01-008-01</t>
  </si>
  <si>
    <t>Изоляция трубопроводов матами и холстами из супертонкого волокна (стеклянного и базальтового), матами звукопоглощающими</t>
  </si>
  <si>
    <t>11.42</t>
  </si>
  <si>
    <t>Изделия теплоизоляционные из базальтового волокна, толщина 30мм, без обкладки BOS-VENT-30-БО</t>
  </si>
  <si>
    <t>11.43</t>
  </si>
  <si>
    <t>ФЕР26-01-054-01</t>
  </si>
  <si>
    <t>Обертывание поверхности изоляции рулонными материалами насухо с проклейкой швов</t>
  </si>
  <si>
    <t>11.44</t>
  </si>
  <si>
    <t>Рулонный покрывной слой для защиты тепловой изоляции BOS-PROTECTION ФА</t>
  </si>
  <si>
    <t>11.45</t>
  </si>
  <si>
    <t>11.46</t>
  </si>
  <si>
    <t>Вентилятор крышный 1940 м3/ч, 0,18 кВт, 380В VUKOSh-3,55A-4-У1</t>
  </si>
  <si>
    <t>11.47</t>
  </si>
  <si>
    <t>ФЕР20-02-013-03</t>
  </si>
  <si>
    <t>Установка узлов прохода вытяжных вентиляционных шахт диаметром патрубка: до 560 мм</t>
  </si>
  <si>
    <t>11.48</t>
  </si>
  <si>
    <t>11.49</t>
  </si>
  <si>
    <t>Стакан монтажный утепленный с обратным клапаном SV-8-Ко-(I)-У1</t>
  </si>
  <si>
    <t>15. E230-0001-8000633006-РД-01-10.01.021-ОВ2</t>
  </si>
  <si>
    <t>12.1</t>
  </si>
  <si>
    <t>8000633006-РД-01-10.01.021-ОВ2</t>
  </si>
  <si>
    <t>ФЕР16-05-005-01</t>
  </si>
  <si>
    <t>Установка клапанов редукционных пружинных диаметром: 25 мм</t>
  </si>
  <si>
    <t>12.2</t>
  </si>
  <si>
    <t>Клапан регулятора перепада давления, Ду15 Kvs=4 VFG 2 DN15</t>
  </si>
  <si>
    <t>12.3</t>
  </si>
  <si>
    <t>12.4</t>
  </si>
  <si>
    <t>Регулятор перепада давления AFP-R 0,15-1,5</t>
  </si>
  <si>
    <t>12.5</t>
  </si>
  <si>
    <t>12.6</t>
  </si>
  <si>
    <t>Грязевик Ду25 корпус с фланцевым разъемом, патрубки фланцевые, со штуцерами для дренажного крана и воздухоотводчика Тип №4</t>
  </si>
  <si>
    <t>12.7</t>
  </si>
  <si>
    <t>ФЕР18-06-007-01</t>
  </si>
  <si>
    <t>Установка фильтров диаметром: 25 мм</t>
  </si>
  <si>
    <t>12.8</t>
  </si>
  <si>
    <t>Фильтр латунный сетчатый с пробкой, Ду25 FVR-R DN25</t>
  </si>
  <si>
    <t>12.9</t>
  </si>
  <si>
    <t>ФЕРм11-02-022-02</t>
  </si>
  <si>
    <t>Ротаметр, счетчик, преобразователь, устанавливаемые на фланцевых соединениях, диаметр условного прохода: до 20 мм</t>
  </si>
  <si>
    <t>12.10</t>
  </si>
  <si>
    <t>Расходомер фланцевый Ду20. Исполнение с интерфейсом RS-485 ПРЭМ 20 R</t>
  </si>
  <si>
    <t>12.11</t>
  </si>
  <si>
    <t>12.12</t>
  </si>
  <si>
    <t>Шаровый кран Ду25 BVR-R DN25</t>
  </si>
  <si>
    <t>12.13</t>
  </si>
  <si>
    <t>Шаровый кран Ду15 BVR-R DN15</t>
  </si>
  <si>
    <t>12.14</t>
  </si>
  <si>
    <t>12.15</t>
  </si>
  <si>
    <t>Воздухоотводчик (Tраб. Max=120°C), Ду15 Flexvent DN15</t>
  </si>
  <si>
    <t>12.16</t>
  </si>
  <si>
    <t>12.17</t>
  </si>
  <si>
    <t>Термометр БТ-52.211</t>
  </si>
  <si>
    <t>12.18</t>
  </si>
  <si>
    <t>12.19</t>
  </si>
  <si>
    <t>Манометрический кран Ду15</t>
  </si>
  <si>
    <t>12.20</t>
  </si>
  <si>
    <t>12.21</t>
  </si>
  <si>
    <t>Манометр ТМ-210М2</t>
  </si>
  <si>
    <t>12.22</t>
  </si>
  <si>
    <t>Трубка для манометра на горизонтальном трубопроводе</t>
  </si>
  <si>
    <t>12.23</t>
  </si>
  <si>
    <t>ФЕРм12-12-003-01</t>
  </si>
  <si>
    <t>Арматура фланцевая с электрическим приводом на номинальное давление до 4 МПа, номинальный диаметр: 32 мм</t>
  </si>
  <si>
    <t>12.24</t>
  </si>
  <si>
    <t>Комбинированный балансировочный клапан 0,75 м3/час, Ду20 AQT-R DN20</t>
  </si>
  <si>
    <t>12.25</t>
  </si>
  <si>
    <t>Электропривод для клапана AQT-R, 24В AME 110 NLXR 24 В</t>
  </si>
  <si>
    <t>12.26</t>
  </si>
  <si>
    <t>12.27</t>
  </si>
  <si>
    <t>Ручной балансировочный клапан Ду20 MNT-R DN20</t>
  </si>
  <si>
    <t>12.28</t>
  </si>
  <si>
    <t>ФЕР18-05-001-01</t>
  </si>
  <si>
    <t>Установка насосов центробежных с электродвигателем, масса агрегата: до 0,1 т</t>
  </si>
  <si>
    <t>12.29</t>
  </si>
  <si>
    <t>Насос циркуляционный Basic S 25-4S-180</t>
  </si>
  <si>
    <t>12.30</t>
  </si>
  <si>
    <t>12.31</t>
  </si>
  <si>
    <t>Клапан обратный, Ду20 VT151.05</t>
  </si>
  <si>
    <t>12.32</t>
  </si>
  <si>
    <t>12.33</t>
  </si>
  <si>
    <t>12.34</t>
  </si>
  <si>
    <t>12.35</t>
  </si>
  <si>
    <t>12.36</t>
  </si>
  <si>
    <t>12.37</t>
  </si>
  <si>
    <t>Термоманометр ТМТБ-3</t>
  </si>
  <si>
    <t>12.38</t>
  </si>
  <si>
    <t>12.39</t>
  </si>
  <si>
    <t>ФССЦ-23.3.06.06-0003</t>
  </si>
  <si>
    <t>Трубы стальные сварные водогазопроводные с резьбой черные усиленные (неоцинкованные), диаметр условного прохода: 25 мм, толщина стенки 4 мм (применительно к: труба стальная электросварная прямошовная Ду25)</t>
  </si>
  <si>
    <t>12.40</t>
  </si>
  <si>
    <t>12.41</t>
  </si>
  <si>
    <t>Трубы стальные сварные водогазопроводные с резьбой черные усиленные (неоцинкованные), диаметр условного прохода: 20 мм, толщина стенки 3,2 мм (применительно к: труба стальная электросварная прямошовная Ду20)</t>
  </si>
  <si>
    <t>12.42</t>
  </si>
  <si>
    <t>12.43</t>
  </si>
  <si>
    <t>ФССЦ-23.3.06.06-0001</t>
  </si>
  <si>
    <t>Трубы стальные сварные водогазопроводные с резьбой черные усиленные (неоцинкованные), диаметр условного прохода: 15 мм, толщина стенки 3,2 мм (применительно к: труба стальная электросварная прямошовная Ду15)</t>
  </si>
  <si>
    <t>12.44</t>
  </si>
  <si>
    <t>Опора неподвижная для трубы Ду25 FMPS 25 1/1-80</t>
  </si>
  <si>
    <t>12.45</t>
  </si>
  <si>
    <t>ФССЦ-23.1.02.07-0002</t>
  </si>
  <si>
    <t>Крепления для трубопроводов (кронштейны, планки, хомуты) (применительно к: Металл для крепления трубопроводов)</t>
  </si>
  <si>
    <t>12.46</t>
  </si>
  <si>
    <t>ФССЦ-23.1.02.06-0005</t>
  </si>
  <si>
    <t>Хомут металлический с одним стопорным винтом и резиновым профилем для крепления трубопроводов диаметром: 31-35 мм (применительно к: Хомут трубный 1"-M8)</t>
  </si>
  <si>
    <t>12.47</t>
  </si>
  <si>
    <t>ФССЦ-20.1.02.23-0211</t>
  </si>
  <si>
    <t>Шпилька стальная М8 "Сонет" длиной 1000 мм (применительно к: Шпилька М8х1000)</t>
  </si>
  <si>
    <t>12.48</t>
  </si>
  <si>
    <t>12.49</t>
  </si>
  <si>
    <t>Цилиндр из минеральной ваты на синтетическом связующем кашированный алюминиевой фольгой, толщиной 40мм 40х025</t>
  </si>
  <si>
    <t>12.50</t>
  </si>
  <si>
    <t>12.51</t>
  </si>
  <si>
    <t>12.52</t>
  </si>
  <si>
    <t>12.53</t>
  </si>
  <si>
    <t>Клапан обратный, Ду25 VT151.06</t>
  </si>
  <si>
    <t>12.54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</si>
  <si>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</si>
  <si>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</si>
  <si>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12.55</t>
  </si>
  <si>
    <t>12.56</t>
  </si>
  <si>
    <t>12.57</t>
  </si>
  <si>
    <t>16. E230-0001-8000633006-РД-01-10.01.160-ОВ1</t>
  </si>
  <si>
    <t>13.1</t>
  </si>
  <si>
    <t>8000633006-РД-01-10.01.160-ОВ1</t>
  </si>
  <si>
    <t>13.2</t>
  </si>
  <si>
    <t>13.3</t>
  </si>
  <si>
    <t>13.4</t>
  </si>
  <si>
    <t>13.5</t>
  </si>
  <si>
    <t>13.6</t>
  </si>
  <si>
    <t>13.7</t>
  </si>
  <si>
    <t>КПУ-ДД-П-Н-1500х1600-
2*ф-MВ220-СН-КК-0-0-0-0-0</t>
  </si>
  <si>
    <t>13.8</t>
  </si>
  <si>
    <t>13.9</t>
  </si>
  <si>
    <t>Шумоглушитель пластинчатый 1500х1600, L=1500мм ГП-2к-160-150/150</t>
  </si>
  <si>
    <t>13.10</t>
  </si>
  <si>
    <t>13.11</t>
  </si>
  <si>
    <t>13.12</t>
  </si>
  <si>
    <t>Дроссель клапан круглый 560 мм ДК560</t>
  </si>
  <si>
    <t>13.13</t>
  </si>
  <si>
    <t>13.14</t>
  </si>
  <si>
    <t>13.15</t>
  </si>
  <si>
    <t>ФЕР20-01-002-22</t>
  </si>
  <si>
    <t>Прокладка воздуховодов из листовой оцинкованной стали и алюминия класса П (плотные) толщиной: 1,4 мм, диаметром 1800 мм</t>
  </si>
  <si>
    <t>13.16</t>
  </si>
  <si>
    <t>ФССЦ-19.1.01.02-0020</t>
  </si>
  <si>
    <t>Воздуховоды из листовой стали, толщиной 1,4 мм, диаметр до 1800 мм</t>
  </si>
  <si>
    <t>13.17</t>
  </si>
  <si>
    <t>ФЕР20-01-002-20</t>
  </si>
  <si>
    <t>Прокладка воздуховодов из листовой оцинкованной стали и алюминия класса П (плотные) толщиной: 1,2 мм, диаметром 1400 мм</t>
  </si>
  <si>
    <t>13.18</t>
  </si>
  <si>
    <t>ФССЦ-19.1.01.02-0017</t>
  </si>
  <si>
    <t>Воздуховоды из листовой стали, толщиной 1,2 мм, диаметр до 1600 мм</t>
  </si>
  <si>
    <t>13.19</t>
  </si>
  <si>
    <t>ФЕР20-01-002-19</t>
  </si>
  <si>
    <t>Прокладка воздуховодов из листовой оцинкованной стали и алюминия класса П (плотные) толщиной: 1,0 мм, диаметром до 1250 мм</t>
  </si>
  <si>
    <t>13.20</t>
  </si>
  <si>
    <t>ФССЦ-19.1.01.02-0016</t>
  </si>
  <si>
    <t>Воздуховоды из листовой стали, толщиной 1,0 мм, диаметр до 1250 мм</t>
  </si>
  <si>
    <t>13.21</t>
  </si>
  <si>
    <t>13.22</t>
  </si>
  <si>
    <t>13.23</t>
  </si>
  <si>
    <t>ФЕР20-01-002-08</t>
  </si>
  <si>
    <t>Прокладка воздуховодов из листовой оцинкованной стали и алюминия класса П (плотные) толщиной: 0,7 мм, диаметром до 800 мм</t>
  </si>
  <si>
    <t>13.24</t>
  </si>
  <si>
    <t>13.25</t>
  </si>
  <si>
    <t>ФЕР20-01-002-07</t>
  </si>
  <si>
    <t>Прокладка воздуховодов из листовой оцинкованной стали и алюминия класса П (плотные) толщиной: 0,7 мм, диаметром от 500 до 560 мм</t>
  </si>
  <si>
    <t>13.26</t>
  </si>
  <si>
    <t>Отвод из оцинкованной стали толщиной 0.7мм 45° размером
560ø-560ø</t>
  </si>
  <si>
    <t>13.27</t>
  </si>
  <si>
    <t>13.28</t>
  </si>
  <si>
    <t>Прокладка воздуховодов из листовой оцинкованной стали и алюминия класса П (плотные) толщиной: 0,9 мм, периметром до 7200 мм (прим. Монтаж отвода)</t>
  </si>
  <si>
    <t>13.29</t>
  </si>
  <si>
    <t>Отвод из оцинкованной стали толщиной 1.2мм 45° размером
1400ø-1400ø</t>
  </si>
  <si>
    <t>13.30</t>
  </si>
  <si>
    <t>Прокладка воздуховодов из листовой, оцинкованной стали и алюминия класса Н (нормальные) толщиной: 0,7 мм, периметром до 1000 мм (прим. Монтаж отвода)</t>
  </si>
  <si>
    <t>13.31</t>
  </si>
  <si>
    <t>Отвод из оцинкованной стали толщиной 0.7мм 90° размером
560ø-560ø</t>
  </si>
  <si>
    <t>13.32</t>
  </si>
  <si>
    <t>13.33</t>
  </si>
  <si>
    <t>Отвод из оцинкованной стали толщиной 1.2мм 90° размером
1500х1600-1500х1600</t>
  </si>
  <si>
    <t>13.34</t>
  </si>
  <si>
    <t>Прокладка воздуховодов из листовой оцинкованной стали и алюминия класса П (плотные) толщиной: 0,7 мм, диаметром до 800 мм (прим. Монтаж переходов)</t>
  </si>
  <si>
    <t>13.35</t>
  </si>
  <si>
    <t>Переход из оцинкованной стали толщиной 0.7мм размером 800ø-
560ø</t>
  </si>
  <si>
    <t>13.36</t>
  </si>
  <si>
    <t>Прокладка воздуховодов из листовой оцинкованной стали и алюминия класса П (плотные) толщиной: 1,0 мм, диаметром от 900 до 1000 мм (прим. Монтаж переходов)</t>
  </si>
  <si>
    <t>13.37</t>
  </si>
  <si>
    <t>13.38</t>
  </si>
  <si>
    <t>Прокладка воздуховодов из листовой оцинкованной стали и алюминия класса П (плотные) толщиной: 1,0 мм, диаметром до 1250 мм (прим. Монтаж переходов)</t>
  </si>
  <si>
    <t>13.39</t>
  </si>
  <si>
    <t>Переход из оцинкованной стали толщиной 1.0мм размером 1120ø-
900ø</t>
  </si>
  <si>
    <t>13.40</t>
  </si>
  <si>
    <t>Переход из оцинкованной стали толщиной 1.0мм размером 1250ø-
1120ø</t>
  </si>
  <si>
    <t>13.41</t>
  </si>
  <si>
    <t>13.42</t>
  </si>
  <si>
    <t>Переход из оцинкованной стали толщиной 1.2мм размером 1400ø-
1250ø</t>
  </si>
  <si>
    <t>13.43</t>
  </si>
  <si>
    <t>13.44</t>
  </si>
  <si>
    <t>Переход из оцинкованной стали толщиной 0.9мм размером
1573x1610-1600x1500</t>
  </si>
  <si>
    <t>13.45</t>
  </si>
  <si>
    <t>Переход из оцинкованной стали толщиной 1.4мм. размером
размером 300x1800-560ø</t>
  </si>
  <si>
    <t>13.46</t>
  </si>
  <si>
    <t>Переход из оцинкованной стали толщиной 1.2мм. размером
размером 1500x1600-1400ø</t>
  </si>
  <si>
    <t>13.47</t>
  </si>
  <si>
    <t>Переход из оцинкованной стали толщиной 0.9мм размером
1573x1810-1600x1500</t>
  </si>
  <si>
    <t>13.48</t>
  </si>
  <si>
    <t>Переход из оцинкованной стали толщиной 0.9мм размером
1573x1610-1800ø</t>
  </si>
  <si>
    <t>13.49</t>
  </si>
  <si>
    <t>Тройник из оцинкованной стали толщиной 0.9мм размером
1500x1600-1500x1600-1500x1600</t>
  </si>
  <si>
    <t>13.50</t>
  </si>
  <si>
    <t>Тройник из оцинкованной стали толщиной 1.4мм размером 1800ø-
1800ø-1500ø</t>
  </si>
  <si>
    <t>13.51</t>
  </si>
  <si>
    <t>Заглушка из оцинкованной стали толщиной 0.9мм размером
300x1800</t>
  </si>
  <si>
    <t>13.52</t>
  </si>
  <si>
    <t>Заглушка из оцинкованной стали толщиной 0.9мм размером
1500x1600</t>
  </si>
  <si>
    <t>13.53</t>
  </si>
  <si>
    <t>Заглушка из оцинкованной стали толщиной 1.4мм размером 1800ø</t>
  </si>
  <si>
    <t>13.54</t>
  </si>
  <si>
    <t>Сетка защитная коушлая 1800 мм</t>
  </si>
  <si>
    <t>13.55</t>
  </si>
  <si>
    <t>13.56</t>
  </si>
  <si>
    <t>13.57</t>
  </si>
  <si>
    <t>13.58</t>
  </si>
  <si>
    <t>13.59</t>
  </si>
  <si>
    <t>ФЕРм38-01-006-06</t>
  </si>
  <si>
    <t>Сборка с помощью лебедок электрических (с установкой и снятием их в процессе работы): стремянки, связи, кронштейны, тормозные конструкции и пр.</t>
  </si>
  <si>
    <t>13.60</t>
  </si>
  <si>
    <t>Опорная конструкция для вертикального воздуховода (шахта) (FM.1104.995.001)</t>
  </si>
  <si>
    <t>13.61</t>
  </si>
  <si>
    <t>Распорка L2000</t>
  </si>
  <si>
    <t>13.62</t>
  </si>
  <si>
    <t>13.63</t>
  </si>
  <si>
    <t>Вентилятор крышный 19030 м3/ч, 5,50 кВт, 380В ( OKRS-6,3C-4-У1 (5,5/1500))</t>
  </si>
  <si>
    <t>13.64</t>
  </si>
  <si>
    <t>13.65</t>
  </si>
  <si>
    <t>13.66</t>
  </si>
  <si>
    <t>13.67</t>
  </si>
  <si>
    <t>Вентилятор радиальный 7630 м3/ч, 2,20 кВт, 380В  (VR-80-75-5DU-4-1,0Dн-Лев0-400-У1 (2,2/1500)</t>
  </si>
  <si>
    <t>13.68</t>
  </si>
  <si>
    <t>13.69</t>
  </si>
  <si>
    <t>ФССЦ-19.1.01.03-0078</t>
  </si>
  <si>
    <t>Воздуховоды из оцинкованной стали толщиной: 0,7 мм, периметром от 1100 до 1600 мм</t>
  </si>
  <si>
    <t>13.70</t>
  </si>
  <si>
    <t>Отвод из оцинкованной стали толщиной 0,7 мм 90° размером
350х600-350х600</t>
  </si>
  <si>
    <t>13.71</t>
  </si>
  <si>
    <t>Отвод из оцинкованной стали толщиной 0,7 мм 45° размером
350х600-350х600</t>
  </si>
  <si>
    <t>13.72</t>
  </si>
  <si>
    <t>Переход из оцинкованной стали толщиной 0.7мм размером
350х350-350х600</t>
  </si>
  <si>
    <t>13.73</t>
  </si>
  <si>
    <t>Переход из оцинкованной стали толщиной 0.7мм размером 500-
550х550</t>
  </si>
  <si>
    <t>13.74</t>
  </si>
  <si>
    <t>13.75</t>
  </si>
  <si>
    <t>Клапан стеновой нормально закрытый с электроприводом (BelimoКЛАД-3 550х550)</t>
  </si>
  <si>
    <t>13.76</t>
  </si>
  <si>
    <t>13.77</t>
  </si>
  <si>
    <t>Сетка защитная 550х550 мм (БСР-550х550)</t>
  </si>
  <si>
    <t>13.78</t>
  </si>
  <si>
    <t>Сетка защитная 350х600 мм (БСР-550х550)</t>
  </si>
  <si>
    <t>13.79</t>
  </si>
  <si>
    <t>Клапан стеновой нормально закрытый с электроприводом (BelimoКЛАД-3 2000х1300)</t>
  </si>
  <si>
    <t>13.80</t>
  </si>
  <si>
    <t>13.81</t>
  </si>
  <si>
    <t>Сетка защитная 2000х1300 мм (БСР-2000х1300)</t>
  </si>
  <si>
    <t>17. E230-0001-8000633006-РД-01-10.01.160-ОВ2</t>
  </si>
  <si>
    <t>14.1</t>
  </si>
  <si>
    <t>8000633006-РД-01-10.01.160-ОВ2</t>
  </si>
  <si>
    <t>14.2</t>
  </si>
  <si>
    <t>14.3</t>
  </si>
  <si>
    <t>Регулятор перепада давления AFP-R 0,15-1,5 003G1016R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</si>
  <si>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</si>
  <si>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</si>
  <si>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</si>
  <si>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</si>
  <si>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</si>
  <si>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</si>
  <si>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</si>
  <si>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</si>
  <si>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</si>
  <si>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14.13</t>
  </si>
  <si>
    <t>14.14</t>
  </si>
  <si>
    <t>14.15</t>
  </si>
  <si>
    <t>14.16</t>
  </si>
  <si>
    <t>14.17</t>
  </si>
  <si>
    <t>14.18</t>
  </si>
  <si>
    <t>14.19</t>
  </si>
  <si>
    <t>14.20</t>
  </si>
  <si>
    <t>14.21</t>
  </si>
  <si>
    <t>Комбинированный балансировочный клапан Ду40</t>
  </si>
  <si>
    <t>14.22</t>
  </si>
  <si>
    <t>Электропривод к балансировочному клапану</t>
  </si>
  <si>
    <t>14.23</t>
  </si>
  <si>
    <t>Ручной балансировочный клапан Ду32</t>
  </si>
  <si>
    <t>14.24</t>
  </si>
  <si>
    <t>14.25</t>
  </si>
  <si>
    <t>Насос циркуляционный (MEGA 40-6F 1x230V)</t>
  </si>
  <si>
    <t>14.26</t>
  </si>
  <si>
    <t>14.27</t>
  </si>
  <si>
    <t>Клапан обратный с латунным золотником Ду32  Valtec</t>
  </si>
  <si>
    <t>14.28</t>
  </si>
  <si>
    <t>14.29</t>
  </si>
  <si>
    <t>14.30</t>
  </si>
  <si>
    <t>14.31</t>
  </si>
  <si>
    <t>14.32</t>
  </si>
  <si>
    <t>14.33</t>
  </si>
  <si>
    <t>14.34</t>
  </si>
  <si>
    <t>14.35</t>
  </si>
  <si>
    <t>14.36</t>
  </si>
  <si>
    <t>14.37</t>
  </si>
  <si>
    <t>ФССЦ-23.3.03.02-0047</t>
  </si>
  <si>
    <t>Трубы стальные бесшовные горячедеформированные со снятой фаской из стали марок 15, 20, 35, наружный диаметр 76 мм, толщина стенки 3,5 мм</t>
  </si>
  <si>
    <t>14.38</t>
  </si>
  <si>
    <t>14.39</t>
  </si>
  <si>
    <t>14.40</t>
  </si>
  <si>
    <t>ФССЦ-23.3.06.01-0001</t>
  </si>
  <si>
    <t>Трубы стальные сварные оцинкованные водогазопроводные с резьбой, легкие, номинальный диаметр 15 мм, толщина стенки 2,5 мм</t>
  </si>
  <si>
    <t>14.41</t>
  </si>
  <si>
    <t>14.42</t>
  </si>
  <si>
    <t>14.43</t>
  </si>
  <si>
    <t>14.44</t>
  </si>
  <si>
    <t>14.45</t>
  </si>
  <si>
    <t>14.46</t>
  </si>
  <si>
    <t>14.47</t>
  </si>
  <si>
    <t>14.48</t>
  </si>
  <si>
    <t>14.49</t>
  </si>
  <si>
    <t>Шаровый кран Ду50 Tmax 120C PN25</t>
  </si>
  <si>
    <t>14.50</t>
  </si>
  <si>
    <t>Шаровый кран Ду32 Tmax 120C PN40</t>
  </si>
  <si>
    <t>14.51</t>
  </si>
  <si>
    <t>14.52</t>
  </si>
  <si>
    <t>14.53</t>
  </si>
  <si>
    <t>14.54</t>
  </si>
  <si>
    <t>Клапан обратный с латунным золотником Ду50</t>
  </si>
  <si>
    <t>14.55</t>
  </si>
  <si>
    <t>14.56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</si>
  <si>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</si>
  <si>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</si>
  <si>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14.57</t>
  </si>
  <si>
    <t>14.58</t>
  </si>
  <si>
    <t>14.59</t>
  </si>
  <si>
    <t>19. E230-0001-8000633006-РД-01-10.04.010-ОВ2</t>
  </si>
  <si>
    <t>15.1</t>
  </si>
  <si>
    <t>8000633006-РД-01-10.04.010-ОВ2</t>
  </si>
  <si>
    <t>15.2</t>
  </si>
  <si>
    <t>15.3</t>
  </si>
  <si>
    <t>15.4</t>
  </si>
  <si>
    <t>15.5</t>
  </si>
  <si>
    <t>15.6</t>
  </si>
  <si>
    <t>15.7</t>
  </si>
  <si>
    <t>15.8</t>
  </si>
  <si>
    <t>15.9</t>
  </si>
  <si>
    <t>15.10</t>
  </si>
  <si>
    <t>15.11</t>
  </si>
  <si>
    <t>15.12</t>
  </si>
  <si>
    <t>15.13</t>
  </si>
  <si>
    <t>15.14</t>
  </si>
  <si>
    <t>15.15</t>
  </si>
  <si>
    <t>15.16</t>
  </si>
  <si>
    <t>15.17</t>
  </si>
  <si>
    <t>Термометр (БТ-52.211)</t>
  </si>
  <si>
    <t>15.18</t>
  </si>
  <si>
    <t>15.19</t>
  </si>
  <si>
    <t>Манометр</t>
  </si>
  <si>
    <t>15.20</t>
  </si>
  <si>
    <t>15.21</t>
  </si>
  <si>
    <t>15.22</t>
  </si>
  <si>
    <t>15.23</t>
  </si>
  <si>
    <t>15.24</t>
  </si>
  <si>
    <t>15.25</t>
  </si>
  <si>
    <t>15.26</t>
  </si>
  <si>
    <t>15.27</t>
  </si>
  <si>
    <t>15.28</t>
  </si>
  <si>
    <t>15.29</t>
  </si>
  <si>
    <t>15.30</t>
  </si>
  <si>
    <t>15.31</t>
  </si>
  <si>
    <t>15.32</t>
  </si>
  <si>
    <t>15.33</t>
  </si>
  <si>
    <t>15.34</t>
  </si>
  <si>
    <t>15.35</t>
  </si>
  <si>
    <t>Термоманометр</t>
  </si>
  <si>
    <t>15.36</t>
  </si>
  <si>
    <t>15.37</t>
  </si>
  <si>
    <t>ФССЦ-23.3.05.02-0016</t>
  </si>
  <si>
    <t>Трубы стальные бесшовные, холоднодеформированные из стали марок 10, 20, 30, 45 (ГОСТ 8734-75, 8733-74), наружным диаметром: 15 мм, толщина стенки 3,0 мм</t>
  </si>
  <si>
    <t>15.38</t>
  </si>
  <si>
    <t>ФССЦ-23.3.05.02-0030</t>
  </si>
  <si>
    <t>Трубы стальные бесшовные, холоднодеформированные из стали марок 10, 20, 30, 45 (ГОСТ 8734-75, 8733-74), наружным диаметром: 20 мм, толщина стенки 3,0 мм</t>
  </si>
  <si>
    <t>15.39</t>
  </si>
  <si>
    <t>15.40</t>
  </si>
  <si>
    <t>ФССЦ-23.3.05.02-0075</t>
  </si>
  <si>
    <t>Трубы стальные бесшовные, холоднодеформированные из стали марок 10, 20, 30, 45 (ГОСТ 8734-75, 8733-74), наружным диаметром: 50 мм, толщина стенки 2,5 мм</t>
  </si>
  <si>
    <t>15.41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</si>
  <si>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</si>
  <si>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</si>
  <si>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15.42</t>
  </si>
  <si>
    <t>ФССЦ-23.3.03.02-0039</t>
  </si>
  <si>
    <t>Трубы стальные бесшовные, горячедеформированные со снятой фаской из стали марок 15, 20, 25, наружным диаметром: 64 мм, толщина стенки 3,5 мм</t>
  </si>
  <si>
    <t>15.43</t>
  </si>
  <si>
    <t>15.44</t>
  </si>
  <si>
    <t>15.45</t>
  </si>
  <si>
    <t>Цилиндры Базальтовые цилиндры теплоизоляционные кашированные неармированной фольгой (НГ), толщиной 40мм, внутренний диаметр Ду25</t>
  </si>
  <si>
    <t>15.46</t>
  </si>
  <si>
    <t>15.47</t>
  </si>
  <si>
    <t>15.48</t>
  </si>
  <si>
    <t>15.49</t>
  </si>
  <si>
    <t>15.50</t>
  </si>
  <si>
    <t>15.51</t>
  </si>
  <si>
    <t>15.52</t>
  </si>
  <si>
    <t>Шаровый кран Ду32</t>
  </si>
  <si>
    <t>15.53</t>
  </si>
  <si>
    <t>Клапан обратный, Ду32</t>
  </si>
  <si>
    <t>15.54</t>
  </si>
  <si>
    <t>15.55</t>
  </si>
  <si>
    <t>15.56</t>
  </si>
  <si>
    <t>15.57</t>
  </si>
  <si>
    <t>15.58</t>
  </si>
  <si>
    <t>Регистр из гладких труб, секционный, стальной, Ду200, длинна труб 3,5м, 4 трубы в секции</t>
  </si>
  <si>
    <t>15.59</t>
  </si>
  <si>
    <t>Воздухоотводчик ручной кран Маевского, Ду15</t>
  </si>
  <si>
    <t>15.60</t>
  </si>
  <si>
    <t>15.61</t>
  </si>
  <si>
    <t>ФССЦ-18.1.10.14-0002</t>
  </si>
  <si>
    <t>Кран радиаторный прямой, верхний марка RBM, размером 1/2х1/2</t>
  </si>
  <si>
    <t>15.62</t>
  </si>
  <si>
    <t>15.63</t>
  </si>
  <si>
    <t>15.64</t>
  </si>
  <si>
    <t>ИТОГО</t>
  </si>
  <si>
    <t xml:space="preserve">Сумма НДС (ставка 20%) </t>
  </si>
  <si>
    <t>Всего с НДС</t>
  </si>
  <si>
    <t xml:space="preserve">Заказчик: </t>
  </si>
  <si>
    <t/>
  </si>
  <si>
    <t xml:space="preserve">Наименование объекта: </t>
  </si>
  <si>
    <t xml:space="preserve">СВОДКА ЗАТРАТ </t>
  </si>
  <si>
    <t>Сводка затрат_ОВиК_Фосфорит_22.09</t>
  </si>
  <si>
    <t xml:space="preserve">Расчет составлен в уровне цен </t>
  </si>
  <si>
    <t>№ п.п.</t>
  </si>
  <si>
    <t>Номер сметного расчета</t>
  </si>
  <si>
    <t>Наименование работ и затрат</t>
  </si>
  <si>
    <t>Сметная стоимость</t>
  </si>
  <si>
    <t>Трудозатраты</t>
  </si>
  <si>
    <t>ФОТ</t>
  </si>
  <si>
    <t>НР</t>
  </si>
  <si>
    <t>СП</t>
  </si>
  <si>
    <t>Итого</t>
  </si>
  <si>
    <t>Уровень цен</t>
  </si>
  <si>
    <t>Лимит. затраты</t>
  </si>
  <si>
    <t>Доп. затраты</t>
  </si>
  <si>
    <t>Итого (без налогов)</t>
  </si>
  <si>
    <t>Налоги</t>
  </si>
  <si>
    <t>Прямые затраты</t>
  </si>
  <si>
    <t>В том числе</t>
  </si>
  <si>
    <t>В т.ч. поставка заказчика</t>
  </si>
  <si>
    <t>ТЗ</t>
  </si>
  <si>
    <t>ТЗМ</t>
  </si>
  <si>
    <t>основ. з.п.</t>
  </si>
  <si>
    <t>эксп. маш.</t>
  </si>
  <si>
    <t>з.п. мех.</t>
  </si>
  <si>
    <t>материалы</t>
  </si>
  <si>
    <t>перевозка</t>
  </si>
  <si>
    <t>Раздел 1. Новый Раздел</t>
  </si>
  <si>
    <t>E230-0001-8000633006-РД-01-03.04.010-ОВ1.ЛС-Г02-01-П-00-00</t>
  </si>
  <si>
    <t xml:space="preserve"> </t>
  </si>
  <si>
    <t>БИМ</t>
  </si>
  <si>
    <t>E230-0001-8000626652-РД-01-10.01.161-ОВ.ЛС-Г02-01-П-00-00</t>
  </si>
  <si>
    <t>Отопление, вентиляция и кондиционирование</t>
  </si>
  <si>
    <t>E230-0001-8000626652-РД-01-10.04.100-ОВ.ЛС-Г02-01-П-00-00</t>
  </si>
  <si>
    <t>E230-0001-8000626652-РД-01-10.04.130-ОВ.ЛС-Г02-01-П-00-00</t>
  </si>
  <si>
    <t>Отопление, вентиляция</t>
  </si>
  <si>
    <t>E230-0001-8000626652-РД-01-10.04.181-ОВ.ЛС-Г02-01-П-00-00</t>
  </si>
  <si>
    <t>E230-0001-8000633006-РД-01-10.01.021-ОВ1.ЛС-Г02-01-П-00-00</t>
  </si>
  <si>
    <t>Отопление, вентиляция и кондиционирование. Вентиляция</t>
  </si>
  <si>
    <t>E230-0001-8000633006-РД-01-10.01.021-ОВ2.ЛС-Г02-01-П-00-00</t>
  </si>
  <si>
    <t>Отопление, вентиляция и кондиционирование. Отопление</t>
  </si>
  <si>
    <t>E230-0001-8000633006-РД-01-10.01.160-ОВ1.ЛС-Г02-01-П-00-00</t>
  </si>
  <si>
    <t>E230-0001-8000633006-РД-01-10.01.160-ОВ2.ЛС-Г02-01-П-00-00</t>
  </si>
  <si>
    <t>Системы отопления, вентиляции и кондиционирования воздуха. Система отопления</t>
  </si>
  <si>
    <t>E230-0001-8000633006-РД-01-10.04.010-ОВ2</t>
  </si>
  <si>
    <t>E230-0001-8000633006-РД-01-03.04.010-ОВ2.ЛС-Г02-01-П-00-00</t>
  </si>
  <si>
    <t>E230-0001-8000633006-РД-01-10.04.030-ОВ1.ЛС-Г02-01-П-00-00</t>
  </si>
  <si>
    <t>Системы отопления, вентиляции и кондиционирования воздуха. Вентиляция.</t>
  </si>
  <si>
    <t>Е230-001-8000633006-РД-01-10.04.030-ОВ2.ЛС-Г02-01-П-00-00</t>
  </si>
  <si>
    <t>Системы отопления, вентиляции и кон-диционирования воздуха.  
Система отопления</t>
  </si>
  <si>
    <t>E230-0001-8000571851-РД-01-10.20.010-ОВ.ЛС-Г02-01-П-00-00</t>
  </si>
  <si>
    <t>Отопление и вентиляция</t>
  </si>
  <si>
    <t>E230-0001-8000626652-РД-01-10.04.180-ОВ.ЛС-Г02-01-П-00-00</t>
  </si>
  <si>
    <t>Всего по сводке затрат</t>
  </si>
  <si>
    <t>Составил:</t>
  </si>
  <si>
    <t>должность</t>
  </si>
  <si>
    <t>подпись</t>
  </si>
  <si>
    <t>расшифровка подписи</t>
  </si>
  <si>
    <t>Проверил:</t>
  </si>
  <si>
    <t>поставка Заказчика</t>
  </si>
  <si>
    <t>Болты анкерные</t>
  </si>
  <si>
    <t>Болты с шестигранной головкой, диаметр 10 мм</t>
  </si>
  <si>
    <t>Винты самонарезающие, оцинкованные, размер 4х12 мм</t>
  </si>
  <si>
    <t>Вспомогательные ненормируемые ресурсы (2% от Оплаты труда рабочих)</t>
  </si>
  <si>
    <t>руб</t>
  </si>
  <si>
    <t>Гайки шестигранные, диаметр резьбы 10 мм</t>
  </si>
  <si>
    <t>Картон строительный прокладочный, марка Б</t>
  </si>
  <si>
    <t>Краска</t>
  </si>
  <si>
    <t>Краска масляная земляная МА-0115, мумия, сурик железный</t>
  </si>
  <si>
    <t>Лента липкая изоляционная на поликасиновом компаунде, ширина 20-30 мм, толщина от 0,14 до 0,19 мм</t>
  </si>
  <si>
    <t>Лента полиэтиленовая с липким слоем, марка А</t>
  </si>
  <si>
    <t>Листы алюминиевые, марка АД1Н, толщина 1 мм</t>
  </si>
  <si>
    <t>Масса</t>
  </si>
  <si>
    <t>Мастика герметизирующая нетвердеющая из синтетического каучука, для заполнения и герметизации швов стеклянного ограждения теплиц</t>
  </si>
  <si>
    <t>Олифа комбинированная для разведения масляных густотертых красок и для внешних работ по деревянным поверхностям</t>
  </si>
  <si>
    <t>Олифа натуральная</t>
  </si>
  <si>
    <t>Очес льняной</t>
  </si>
  <si>
    <t>Проволока стальная низкоуглеродистая разного назначения оцинкованная, диаметр 1,1 мм</t>
  </si>
  <si>
    <t>Проволока стальная низкоуглеродистая разного назначения оцинкованная, диаметр 1,6 мм</t>
  </si>
  <si>
    <t>Прокат полосовой, горячекатаный, марка стали Ст0, ширина 70 мм, толщина 4-5 мм</t>
  </si>
  <si>
    <t>Прокладки из паронита ПМБ, толщина 1 мм, диаметр 100 мм</t>
  </si>
  <si>
    <t>1000 шт</t>
  </si>
  <si>
    <t>Прокладки паронитовые</t>
  </si>
  <si>
    <t>Раствор готовый кладочный, цементный, М100</t>
  </si>
  <si>
    <t>Резина прессованная</t>
  </si>
  <si>
    <t>Сгоны стальные с муфтой и контргайкой, номинальный диаметр 40 мм</t>
  </si>
  <si>
    <t>Сталь арматурная, горячекатаная, гладкая, класс А-I, диаметр 12 мм</t>
  </si>
  <si>
    <t>Стеклопластик рулонный теплоизоляционный, плотность 120 г/м2, ширина 1м</t>
  </si>
  <si>
    <t>Шайбы стальные</t>
  </si>
  <si>
    <t>Шнур асбестовый общего назначения ШАОН, диаметр 8-10 мм</t>
  </si>
  <si>
    <t>Электроды сварочные Э42, диаметр 6 мм</t>
  </si>
  <si>
    <t>Электроды сварочные Э42А, диаметр 4 мм</t>
  </si>
  <si>
    <t>Электроды сварочные Э42А, диаметр 5 мм</t>
  </si>
  <si>
    <t>Врезка из оцинкованной стали толщиной 0.6мм размером 315ø-315ø</t>
  </si>
  <si>
    <t>Врезка из оцинкованной стали толщиной 0.7мм размером 500x200-500x200</t>
  </si>
  <si>
    <t>Врезка из оцинкованной стали толщиной 0.7мм размером 150x300-150x300</t>
  </si>
  <si>
    <t>Ресурсы заказчика</t>
  </si>
  <si>
    <t xml:space="preserve">1 </t>
  </si>
  <si>
    <t>Ресурсы подрядчика</t>
  </si>
  <si>
    <t>Ацетилен газообразный технический</t>
  </si>
  <si>
    <t>Бензин-растворитель</t>
  </si>
  <si>
    <t>Битумы нефтяные строительные БН-90/10</t>
  </si>
  <si>
    <t>Болты с гайками и шайбами для санитарно-технических работ, диаметр 12 мм</t>
  </si>
  <si>
    <t>Болты с гайками и шайбами для санитарно-технических работ, диаметр 16 мм</t>
  </si>
  <si>
    <t>Болты с гайками и шайбами оцинкованные, диаметр 12 мм</t>
  </si>
  <si>
    <t>Бруски обрезные, хвойных пород, длина 4-6,5 м, ширина 75-150 мм, толщина 40-75 мм, сорт I</t>
  </si>
  <si>
    <t>Вода</t>
  </si>
  <si>
    <t>Гвозди строительные</t>
  </si>
  <si>
    <t>Грунтовка ГФ-021</t>
  </si>
  <si>
    <t>Грязевик из стальных электросварных и водогазопроводных труб, наружный диаметр входного патрубка 57 мм, наружный диаметр корпуса 273 мм</t>
  </si>
  <si>
    <t>Дюбели с калиброванной головкой (россыпью), размер 3х68,5 мм</t>
  </si>
  <si>
    <t>Известь строительная негашеная хлорная, марка А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</si>
  <si>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</si>
  <si>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Канат пеньковый пропитанный</t>
  </si>
  <si>
    <t>Картон асбестовый общего назначения марка КАОН-1, толщина 3 мм</t>
  </si>
  <si>
    <t>Кислород газообразный технический</t>
  </si>
  <si>
    <t>Кронштейны для крепления радиаторов к кирпичным и бетонным стенам, при длине кронштейна 131 мм</t>
  </si>
  <si>
    <t>Кронштейны для крепления радиаторов к кирпичным и бетонным стенам, при длине кронштейна 325 мм</t>
  </si>
  <si>
    <t>Мастика битумно-полимерная</t>
  </si>
  <si>
    <t>Проволока горячекатаная в мотках, диаметр 6,3-6,5 мм</t>
  </si>
  <si>
    <t>Проволока сварочная легированная, диаметр 2 мм</t>
  </si>
  <si>
    <t>Проволока сварочная легированная, диаметр 4 мм</t>
  </si>
  <si>
    <t>Прокат толстолистовой горячекатаный марка стали Ст3, толщина 2-6 мм</t>
  </si>
  <si>
    <t>Прокладки из паронита ПМБ, толщина 1 мм, диаметр 50 мм</t>
  </si>
  <si>
    <t>Пропан-бутан смесь техническая</t>
  </si>
  <si>
    <t>Раствор готовый кладочный, цементный, М200</t>
  </si>
  <si>
    <t>Раствор готовый кладочный, цементный, М50</t>
  </si>
  <si>
    <t>Растворитель Р-4</t>
  </si>
  <si>
    <t>Трубы стальные бесшовные горячедеформированные со снятой фаской из стали марок 15, 20, 35, наружный диаметр 133 мм, толщина стенки 4 мм</t>
  </si>
  <si>
    <t>Фланцы стальные плоские приварные из стали ВСт3сп2, ВСт3сп3, номинальное давление 1,0 МПа, номинальный диаметр 40 мм</t>
  </si>
  <si>
    <t>Швеллеры № 40, марка стали Ст0</t>
  </si>
  <si>
    <t>Электроды сварочные Э42, диаметр 4 мм</t>
  </si>
  <si>
    <t>Электроды сварочные Э46, диаметр 4 мм</t>
  </si>
  <si>
    <t>5.E230-0001-8000633006-РД-01-10.04.030-ОВ1.ЛС-Г02-01-П-00-00</t>
  </si>
  <si>
    <t>1.E230-0001-8000633006-РД-01-03.04.010-ОВ1.ЛС-Г02-01-П-00-00</t>
  </si>
  <si>
    <t>2.E230-0001-8000633006-РД-01-03.04.010-ОВ1.ЛС-Г02-01-П-00-00</t>
  </si>
  <si>
    <t>6.Е230-001-8000633006-РД-01-10.04.030-ОВ2.ЛС-Г02-01-П-00-00</t>
  </si>
  <si>
    <t>Монтаж Базальтовые цилиндры теплоизоляционные кашированные неармированной фольгой (НГ), толщиной 30 мм Ø35</t>
  </si>
  <si>
    <t>Растворитель Р-5</t>
  </si>
  <si>
    <t>Фасонные части стальные сварные, номинальный диаметр до 800 мм</t>
  </si>
  <si>
    <t>Монтаж Узел смесительный с циркуляционным насосом и подводками включен в поставку установки П...</t>
  </si>
  <si>
    <t>7.E230-0001-8000571851-РД-01-10.20.010-ОВ.ЛС-Г02-01-П-00-00</t>
  </si>
  <si>
    <t>Ацетилен растворенный технический, марка Б</t>
  </si>
  <si>
    <t>Бирки маркировочные пластмассовые</t>
  </si>
  <si>
    <t>Дихлорэтан технический, сорт I</t>
  </si>
  <si>
    <t>Канифоль сосновая</t>
  </si>
  <si>
    <t>Ксилол нефтяной, марка А</t>
  </si>
  <si>
    <t>Пакля пропитанная</t>
  </si>
  <si>
    <t>Припои оловянно-свинцовые бессурьмянистые, марка ПОС61</t>
  </si>
  <si>
    <t>Проволока стальная низкоуглеродистая общего назначения, диаметр 0,8 мм</t>
  </si>
  <si>
    <t>Проволока стальная низкоуглеродистая общего назначения, диаметр 2,0 мм</t>
  </si>
  <si>
    <t>Проволока стальная низкоуглеродистая разного назначения оцинкованная, диаметр 6,0-6,3 мм</t>
  </si>
  <si>
    <t>Сгоны стальные с муфтой и контргайкой, номинальный диаметр 50 мм</t>
  </si>
  <si>
    <t>Состав уплотнительный</t>
  </si>
  <si>
    <t>Спирт этиловый ректификованный технический, сорт I</t>
  </si>
  <si>
    <t>Трубка полихлорвиниловая</t>
  </si>
  <si>
    <t>Уайт-спирит</t>
  </si>
  <si>
    <t>Шнур асбестовый общего назначения ШАОН, диаметр 3-5 мм</t>
  </si>
  <si>
    <t>Эмаль ПФ-115, серая</t>
  </si>
  <si>
    <t>Блочки</t>
  </si>
  <si>
    <t>Ветошь</t>
  </si>
  <si>
    <t>Водный раствор нитрата и карбоната</t>
  </si>
  <si>
    <t>Дюбели распорные полиэтиленовые, размер 8х40 мм</t>
  </si>
  <si>
    <t>Крепления (подвески) для воздуховодов СТД6208, СТД6209, СТД6210</t>
  </si>
  <si>
    <t>Кронштейны для радиаторов стальных спаренных</t>
  </si>
  <si>
    <t>Кронштейны и подставки под оборудование из сортовой стали</t>
  </si>
  <si>
    <t>Масло индустриальное И-20А</t>
  </si>
  <si>
    <t>л</t>
  </si>
  <si>
    <t>Шурупы с шестигранной головкой 12х70 мм</t>
  </si>
  <si>
    <t>10.E230-0001-8000626652-РД-01-10.01.161-ОВ.ЛС-Г02-01-П-00-00</t>
  </si>
  <si>
    <t>11.E230-0001-8000626652-РД-01-10.04.100-ОВ.ЛС-Г02-01-П-00-00</t>
  </si>
  <si>
    <t>Анкер-болт для крепления кронштейнов, размер 10х100 мм</t>
  </si>
  <si>
    <t>Дюбели распорные полипропиленовые</t>
  </si>
  <si>
    <t>Лист из вспененного полиэтилена толщина 10 мм</t>
  </si>
  <si>
    <t>Поковки оцинкованные, масса 1,8 кг</t>
  </si>
  <si>
    <t>Проволока сварочная СВ-08Г2С, диаметр 2 мм</t>
  </si>
  <si>
    <t>Шурупы-саморезы с потайной головкой черные, размером 6х30 мм</t>
  </si>
  <si>
    <t>Электроэнергия</t>
  </si>
  <si>
    <t>кВт-ч</t>
  </si>
  <si>
    <t>12.E230-0001-8000626652-РД-01-10.04.130-ОВ.ЛС-Г02-01-П-00-00</t>
  </si>
  <si>
    <t>Бур с победитовым наконечником из твердого сплава, с хвостовиком SDS-max, размеры 22х340 мм</t>
  </si>
  <si>
    <t>Композиция антикоррозионная цинкнаполненная</t>
  </si>
  <si>
    <t>Круг отрезной, размер 125 мм</t>
  </si>
  <si>
    <t>Лак битумный БТ-123</t>
  </si>
  <si>
    <t>Электроды сварочные Э42, диаметр 5 мм</t>
  </si>
  <si>
    <t>Электроды сварочные Э42А, диаметр 6 мм</t>
  </si>
  <si>
    <t>Лента ФУМ</t>
  </si>
  <si>
    <t>13.E230-0001-8000626652-РД-01-10.04.181-ОВ.ЛС-Г02-01-П-00-00</t>
  </si>
  <si>
    <t>14.E230-0001-8000633006-РД-01-10.01.021-ОВ1.ЛС-Г02-01-П-00-00</t>
  </si>
  <si>
    <t>Болты с гайками и шайбами оцинкованные, диаметр 6 мм</t>
  </si>
  <si>
    <t>Лак битумный БТ-577</t>
  </si>
  <si>
    <t>Наконечники кабельные медные соединительные</t>
  </si>
  <si>
    <t>Эмаль ХВ-124, защитная, зеленая</t>
  </si>
  <si>
    <t>15.E230-0001-8000633006-РД-01-10.01.021-ОВ2.ЛС-Г02-01-П-00-00</t>
  </si>
  <si>
    <t>Болты с гайками и шайбами оцинкованные, диаметр 10 мм</t>
  </si>
  <si>
    <t>Детали анкерные с резьбой из прямых или гнутых круглых стержней</t>
  </si>
  <si>
    <t>16.E230-0001-8000633006-РД-01-10.01.160-ОВ1.ЛС-Г02-01-П-00-00</t>
  </si>
  <si>
    <t>17.E230-0001-8000633006-РД-01-10.01.160-ОВ2.ЛС-Г02-01-П-00-00</t>
  </si>
  <si>
    <t>19.E230-0001-8000633006-РД-01-10.04.010-ОВ2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</si>
</sst>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0_ ;[Red]\-#,##0.00\ "/>
    <numFmt numFmtId="165" formatCode="0.0000"/>
    <numFmt numFmtId="166" formatCode="0.000"/>
    <numFmt numFmtId="167" formatCode="0.0"/>
    <numFmt numFmtId="168" formatCode="0.000000"/>
    <numFmt numFmtId="169" formatCode="0.00000"/>
    <numFmt numFmtId="170" formatCode="0.0000000"/>
  </numFmts>
  <fonts count="4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FF0000"/>
      <name val="Arial"/>
      <family val="2"/>
      <charset val="204"/>
    </font>
    <font>
      <i/>
      <sz val="9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 Cyr"/>
      <charset val="204"/>
    </font>
    <font>
      <sz val="11"/>
      <name val="Arial Cyr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6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2"/>
      <color rgb="FFC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name val="Arial"/>
      <family val="2"/>
      <charset val="204"/>
    </font>
    <font>
      <i/>
      <u/>
      <sz val="9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8"/>
      <color rgb="FFC00000"/>
      <name val="Arial"/>
      <family val="2"/>
      <charset val="204"/>
    </font>
    <font>
      <b/>
      <sz val="10"/>
      <color rgb="FFC00000"/>
      <name val="Arial"/>
      <family val="2"/>
      <charset val="204"/>
    </font>
    <font>
      <sz val="11"/>
      <color rgb="FFFFFF00"/>
      <name val="Calibri"/>
      <family val="2"/>
      <charset val="204"/>
    </font>
    <font>
      <b/>
      <sz val="9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i/>
      <sz val="10"/>
      <color rgb="FF7F7F7F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color indexed="81"/>
      <name val="Tahoma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4" fillId="0" borderId="0"/>
    <xf numFmtId="0" fontId="22" fillId="0" borderId="0"/>
  </cellStyleXfs>
  <cellXfs count="431">
    <xf numFmtId="0" fontId="0" fillId="0" borderId="0" xfId="0"/>
    <xf numFmtId="0" fontId="6" fillId="0" borderId="0" xfId="0" applyFont="1"/>
    <xf numFmtId="0" fontId="7" fillId="0" borderId="0" xfId="0" applyFont="1"/>
    <xf numFmtId="0" fontId="10" fillId="0" borderId="0" xfId="0" applyNumberFormat="1" applyFont="1" applyFill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/>
    <xf numFmtId="0" fontId="11" fillId="0" borderId="0" xfId="0" applyFont="1" applyBorder="1" applyAlignment="1"/>
    <xf numFmtId="0" fontId="11" fillId="0" borderId="7" xfId="0" applyFont="1" applyBorder="1" applyAlignment="1"/>
    <xf numFmtId="0" fontId="11" fillId="0" borderId="0" xfId="0" applyFont="1" applyAlignment="1"/>
    <xf numFmtId="0" fontId="10" fillId="0" borderId="0" xfId="0" applyNumberFormat="1" applyFont="1" applyAlignment="1">
      <alignment horizontal="right" vertical="top" wrapText="1"/>
    </xf>
    <xf numFmtId="0" fontId="7" fillId="3" borderId="2" xfId="0" applyFont="1" applyFill="1" applyBorder="1" applyAlignment="1">
      <alignment horizontal="left" wrapText="1"/>
    </xf>
    <xf numFmtId="0" fontId="7" fillId="0" borderId="0" xfId="0" applyFont="1" applyBorder="1"/>
    <xf numFmtId="0" fontId="7" fillId="0" borderId="7" xfId="0" applyFont="1" applyBorder="1"/>
    <xf numFmtId="0" fontId="10" fillId="0" borderId="0" xfId="0" applyNumberFormat="1" applyFont="1" applyAlignment="1">
      <alignment vertical="top" wrapText="1"/>
    </xf>
    <xf numFmtId="0" fontId="7" fillId="3" borderId="3" xfId="0" applyFont="1" applyFill="1" applyBorder="1" applyAlignment="1">
      <alignment horizontal="left" wrapText="1"/>
    </xf>
    <xf numFmtId="0" fontId="7" fillId="0" borderId="7" xfId="0" applyFont="1" applyBorder="1" applyAlignment="1">
      <alignment horizontal="left"/>
    </xf>
    <xf numFmtId="0" fontId="7" fillId="0" borderId="6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left" vertical="center" wrapText="1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4" xfId="0" applyNumberFormat="1" applyFont="1" applyFill="1" applyBorder="1" applyAlignment="1">
      <alignment horizontal="center" vertical="center"/>
    </xf>
    <xf numFmtId="4" fontId="7" fillId="3" borderId="9" xfId="0" applyNumberFormat="1" applyFont="1" applyFill="1" applyBorder="1" applyAlignment="1">
      <alignment horizontal="center" vertical="center"/>
    </xf>
    <xf numFmtId="0" fontId="7" fillId="0" borderId="8" xfId="0" quotePrefix="1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wrapText="1"/>
    </xf>
    <xf numFmtId="0" fontId="7" fillId="0" borderId="13" xfId="0" applyFont="1" applyBorder="1"/>
    <xf numFmtId="0" fontId="7" fillId="0" borderId="16" xfId="0" applyFont="1" applyBorder="1" applyAlignment="1">
      <alignment horizontal="left" wrapText="1"/>
    </xf>
    <xf numFmtId="0" fontId="7" fillId="0" borderId="16" xfId="0" applyFont="1" applyBorder="1" applyAlignment="1"/>
    <xf numFmtId="0" fontId="7" fillId="0" borderId="17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7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7" fillId="0" borderId="0" xfId="0" applyFont="1" applyFill="1" applyAlignment="1">
      <alignment wrapText="1"/>
    </xf>
    <xf numFmtId="0" fontId="7" fillId="0" borderId="0" xfId="0" applyFont="1" applyAlignment="1">
      <alignment horizontal="center" vertical="center"/>
    </xf>
    <xf numFmtId="0" fontId="18" fillId="2" borderId="0" xfId="0" applyFont="1" applyFill="1" applyBorder="1" applyAlignment="1">
      <alignment vertical="center"/>
    </xf>
    <xf numFmtId="0" fontId="0" fillId="2" borderId="0" xfId="0" applyFill="1" applyBorder="1" applyAlignment="1"/>
    <xf numFmtId="0" fontId="10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/>
    </xf>
    <xf numFmtId="0" fontId="16" fillId="0" borderId="0" xfId="0" applyFont="1"/>
    <xf numFmtId="0" fontId="16" fillId="0" borderId="1" xfId="0" applyFont="1" applyBorder="1"/>
    <xf numFmtId="3" fontId="6" fillId="3" borderId="1" xfId="4" applyNumberFormat="1" applyFont="1" applyFill="1" applyBorder="1" applyAlignment="1">
      <alignment horizontal="center" vertical="center" wrapText="1"/>
    </xf>
    <xf numFmtId="0" fontId="6" fillId="3" borderId="18" xfId="5" applyFont="1" applyFill="1" applyBorder="1" applyAlignment="1">
      <alignment horizontal="center" vertical="center"/>
    </xf>
    <xf numFmtId="49" fontId="6" fillId="4" borderId="3" xfId="4" applyNumberFormat="1" applyFont="1" applyFill="1" applyBorder="1" applyAlignment="1">
      <alignment horizontal="left" vertical="center" wrapText="1"/>
    </xf>
    <xf numFmtId="49" fontId="6" fillId="4" borderId="5" xfId="4" applyNumberFormat="1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wrapText="1"/>
    </xf>
    <xf numFmtId="0" fontId="7" fillId="0" borderId="16" xfId="0" applyFont="1" applyBorder="1" applyAlignment="1"/>
    <xf numFmtId="0" fontId="0" fillId="0" borderId="24" xfId="0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7" fillId="0" borderId="0" xfId="0" applyFont="1" applyBorder="1" applyAlignment="1">
      <alignment wrapText="1"/>
    </xf>
    <xf numFmtId="0" fontId="7" fillId="0" borderId="16" xfId="0" applyFont="1" applyBorder="1" applyAlignment="1"/>
    <xf numFmtId="0" fontId="7" fillId="3" borderId="0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wrapText="1"/>
    </xf>
    <xf numFmtId="0" fontId="15" fillId="3" borderId="9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/>
    </xf>
    <xf numFmtId="4" fontId="15" fillId="3" borderId="1" xfId="0" applyNumberFormat="1" applyFont="1" applyFill="1" applyBorder="1" applyAlignment="1">
      <alignment horizontal="center" vertical="center"/>
    </xf>
    <xf numFmtId="4" fontId="15" fillId="3" borderId="4" xfId="0" applyNumberFormat="1" applyFont="1" applyFill="1" applyBorder="1" applyAlignment="1">
      <alignment horizontal="center" vertical="center"/>
    </xf>
    <xf numFmtId="0" fontId="15" fillId="0" borderId="0" xfId="0" applyFont="1"/>
    <xf numFmtId="0" fontId="7" fillId="2" borderId="1" xfId="0" applyFont="1" applyFill="1" applyBorder="1" applyAlignment="1">
      <alignment horizontal="center"/>
    </xf>
    <xf numFmtId="0" fontId="24" fillId="0" borderId="0" xfId="6" applyFont="1"/>
    <xf numFmtId="4" fontId="22" fillId="0" borderId="0" xfId="6" applyNumberFormat="1" applyAlignment="1">
      <alignment horizontal="center" vertical="center"/>
    </xf>
    <xf numFmtId="0" fontId="22" fillId="0" borderId="0" xfId="6"/>
    <xf numFmtId="0" fontId="27" fillId="0" borderId="0" xfId="6" applyFont="1" applyAlignment="1">
      <alignment horizontal="center" vertical="center"/>
    </xf>
    <xf numFmtId="4" fontId="24" fillId="0" borderId="0" xfId="6" applyNumberFormat="1" applyFont="1" applyAlignment="1">
      <alignment horizontal="center" vertical="center"/>
    </xf>
    <xf numFmtId="4" fontId="29" fillId="5" borderId="0" xfId="6" applyNumberFormat="1" applyFont="1" applyFill="1"/>
    <xf numFmtId="0" fontId="29" fillId="0" borderId="0" xfId="6" applyFont="1"/>
    <xf numFmtId="0" fontId="12" fillId="0" borderId="1" xfId="6" applyFont="1" applyBorder="1" applyAlignment="1">
      <alignment horizontal="center" vertical="center" wrapText="1"/>
    </xf>
    <xf numFmtId="4" fontId="29" fillId="6" borderId="0" xfId="6" applyNumberFormat="1" applyFont="1" applyFill="1"/>
    <xf numFmtId="0" fontId="7" fillId="0" borderId="8" xfId="6" applyFont="1" applyBorder="1" applyAlignment="1">
      <alignment horizontal="center" vertical="center"/>
    </xf>
    <xf numFmtId="0" fontId="12" fillId="0" borderId="1" xfId="6" applyFont="1" applyBorder="1" applyAlignment="1">
      <alignment horizontal="center"/>
    </xf>
    <xf numFmtId="0" fontId="12" fillId="0" borderId="9" xfId="6" applyFont="1" applyBorder="1" applyAlignment="1">
      <alignment horizontal="center"/>
    </xf>
    <xf numFmtId="4" fontId="29" fillId="7" borderId="0" xfId="6" applyNumberFormat="1" applyFont="1" applyFill="1" applyAlignment="1">
      <alignment horizontal="center" vertical="center"/>
    </xf>
    <xf numFmtId="49" fontId="30" fillId="0" borderId="8" xfId="6" applyNumberFormat="1" applyFont="1" applyBorder="1" applyAlignment="1">
      <alignment horizontal="center" vertical="center"/>
    </xf>
    <xf numFmtId="49" fontId="30" fillId="0" borderId="1" xfId="6" applyNumberFormat="1" applyFont="1" applyBorder="1" applyAlignment="1">
      <alignment vertical="top" wrapText="1"/>
    </xf>
    <xf numFmtId="0" fontId="30" fillId="0" borderId="1" xfId="6" applyFont="1" applyBorder="1" applyAlignment="1">
      <alignment horizontal="center" vertical="top" wrapText="1"/>
    </xf>
    <xf numFmtId="1" fontId="30" fillId="0" borderId="1" xfId="6" applyNumberFormat="1" applyFont="1" applyBorder="1" applyAlignment="1">
      <alignment horizontal="center" vertical="top"/>
    </xf>
    <xf numFmtId="4" fontId="30" fillId="0" borderId="1" xfId="6" applyNumberFormat="1" applyFont="1" applyBorder="1" applyAlignment="1">
      <alignment horizontal="right" vertical="top"/>
    </xf>
    <xf numFmtId="4" fontId="30" fillId="0" borderId="9" xfId="6" applyNumberFormat="1" applyFont="1" applyBorder="1" applyAlignment="1">
      <alignment horizontal="right" vertical="top"/>
    </xf>
    <xf numFmtId="49" fontId="31" fillId="5" borderId="8" xfId="6" applyNumberFormat="1" applyFont="1" applyFill="1" applyBorder="1" applyAlignment="1">
      <alignment horizontal="center" vertical="center"/>
    </xf>
    <xf numFmtId="49" fontId="32" fillId="5" borderId="1" xfId="6" applyNumberFormat="1" applyFont="1" applyFill="1" applyBorder="1" applyAlignment="1">
      <alignment horizontal="center" vertical="top"/>
    </xf>
    <xf numFmtId="49" fontId="32" fillId="5" borderId="1" xfId="6" applyNumberFormat="1" applyFont="1" applyFill="1" applyBorder="1" applyAlignment="1">
      <alignment horizontal="left" vertical="top" wrapText="1"/>
    </xf>
    <xf numFmtId="0" fontId="32" fillId="5" borderId="1" xfId="6" applyFont="1" applyFill="1" applyBorder="1" applyAlignment="1">
      <alignment horizontal="center" vertical="top"/>
    </xf>
    <xf numFmtId="1" fontId="32" fillId="5" borderId="1" xfId="6" applyNumberFormat="1" applyFont="1" applyFill="1" applyBorder="1" applyAlignment="1">
      <alignment horizontal="center" vertical="top"/>
    </xf>
    <xf numFmtId="164" fontId="32" fillId="5" borderId="1" xfId="6" applyNumberFormat="1" applyFont="1" applyFill="1" applyBorder="1" applyAlignment="1">
      <alignment horizontal="right" vertical="top"/>
    </xf>
    <xf numFmtId="4" fontId="32" fillId="5" borderId="9" xfId="6" applyNumberFormat="1" applyFont="1" applyFill="1" applyBorder="1" applyAlignment="1">
      <alignment horizontal="right" vertical="top"/>
    </xf>
    <xf numFmtId="0" fontId="33" fillId="0" borderId="0" xfId="6" applyFont="1" applyAlignment="1">
      <alignment vertical="center"/>
    </xf>
    <xf numFmtId="49" fontId="31" fillId="6" borderId="8" xfId="6" applyNumberFormat="1" applyFont="1" applyFill="1" applyBorder="1" applyAlignment="1">
      <alignment horizontal="center" vertical="center"/>
    </xf>
    <xf numFmtId="49" fontId="32" fillId="6" borderId="1" xfId="6" applyNumberFormat="1" applyFont="1" applyFill="1" applyBorder="1" applyAlignment="1">
      <alignment horizontal="center" vertical="top"/>
    </xf>
    <xf numFmtId="49" fontId="32" fillId="6" borderId="1" xfId="6" applyNumberFormat="1" applyFont="1" applyFill="1" applyBorder="1" applyAlignment="1">
      <alignment horizontal="left" vertical="top" wrapText="1"/>
    </xf>
    <xf numFmtId="0" fontId="32" fillId="6" borderId="1" xfId="6" applyFont="1" applyFill="1" applyBorder="1" applyAlignment="1">
      <alignment horizontal="center" vertical="top"/>
    </xf>
    <xf numFmtId="1" fontId="32" fillId="6" borderId="1" xfId="6" applyNumberFormat="1" applyFont="1" applyFill="1" applyBorder="1" applyAlignment="1">
      <alignment horizontal="center" vertical="top"/>
    </xf>
    <xf numFmtId="164" fontId="32" fillId="6" borderId="1" xfId="6" applyNumberFormat="1" applyFont="1" applyFill="1" applyBorder="1" applyAlignment="1">
      <alignment horizontal="right" vertical="top"/>
    </xf>
    <xf numFmtId="4" fontId="32" fillId="6" borderId="9" xfId="6" applyNumberFormat="1" applyFont="1" applyFill="1" applyBorder="1" applyAlignment="1">
      <alignment horizontal="right" vertical="top"/>
    </xf>
    <xf numFmtId="165" fontId="32" fillId="5" borderId="1" xfId="6" applyNumberFormat="1" applyFont="1" applyFill="1" applyBorder="1" applyAlignment="1">
      <alignment horizontal="center" vertical="top"/>
    </xf>
    <xf numFmtId="166" fontId="32" fillId="5" borderId="1" xfId="6" applyNumberFormat="1" applyFont="1" applyFill="1" applyBorder="1" applyAlignment="1">
      <alignment horizontal="center" vertical="top"/>
    </xf>
    <xf numFmtId="167" fontId="32" fillId="6" borderId="1" xfId="6" applyNumberFormat="1" applyFont="1" applyFill="1" applyBorder="1" applyAlignment="1">
      <alignment horizontal="center" vertical="top"/>
    </xf>
    <xf numFmtId="2" fontId="32" fillId="6" borderId="1" xfId="6" applyNumberFormat="1" applyFont="1" applyFill="1" applyBorder="1" applyAlignment="1">
      <alignment horizontal="center" vertical="top"/>
    </xf>
    <xf numFmtId="2" fontId="32" fillId="5" borderId="1" xfId="6" applyNumberFormat="1" applyFont="1" applyFill="1" applyBorder="1" applyAlignment="1">
      <alignment horizontal="center" vertical="top"/>
    </xf>
    <xf numFmtId="167" fontId="32" fillId="5" borderId="1" xfId="6" applyNumberFormat="1" applyFont="1" applyFill="1" applyBorder="1" applyAlignment="1">
      <alignment horizontal="center" vertical="top"/>
    </xf>
    <xf numFmtId="49" fontId="31" fillId="6" borderId="10" xfId="6" applyNumberFormat="1" applyFont="1" applyFill="1" applyBorder="1" applyAlignment="1">
      <alignment horizontal="center" vertical="center"/>
    </xf>
    <xf numFmtId="49" fontId="32" fillId="6" borderId="18" xfId="6" applyNumberFormat="1" applyFont="1" applyFill="1" applyBorder="1" applyAlignment="1">
      <alignment horizontal="center" vertical="top"/>
    </xf>
    <xf numFmtId="49" fontId="32" fillId="6" borderId="18" xfId="6" applyNumberFormat="1" applyFont="1" applyFill="1" applyBorder="1" applyAlignment="1">
      <alignment horizontal="left" vertical="top" wrapText="1"/>
    </xf>
    <xf numFmtId="0" fontId="32" fillId="6" borderId="18" xfId="6" applyFont="1" applyFill="1" applyBorder="1" applyAlignment="1">
      <alignment horizontal="center" vertical="top"/>
    </xf>
    <xf numFmtId="1" fontId="32" fillId="6" borderId="18" xfId="6" applyNumberFormat="1" applyFont="1" applyFill="1" applyBorder="1" applyAlignment="1">
      <alignment horizontal="center" vertical="top"/>
    </xf>
    <xf numFmtId="164" fontId="32" fillId="6" borderId="18" xfId="6" applyNumberFormat="1" applyFont="1" applyFill="1" applyBorder="1" applyAlignment="1">
      <alignment horizontal="right" vertical="top"/>
    </xf>
    <xf numFmtId="4" fontId="32" fillId="6" borderId="32" xfId="6" applyNumberFormat="1" applyFont="1" applyFill="1" applyBorder="1" applyAlignment="1">
      <alignment horizontal="right" vertical="top"/>
    </xf>
    <xf numFmtId="0" fontId="31" fillId="0" borderId="34" xfId="6" applyFont="1" applyBorder="1" applyAlignment="1">
      <alignment horizontal="center" vertical="center"/>
    </xf>
    <xf numFmtId="0" fontId="32" fillId="0" borderId="35" xfId="6" applyFont="1" applyBorder="1" applyAlignment="1">
      <alignment vertical="top"/>
    </xf>
    <xf numFmtId="0" fontId="34" fillId="5" borderId="35" xfId="6" applyFont="1" applyFill="1" applyBorder="1" applyAlignment="1">
      <alignment horizontal="right" vertical="top"/>
    </xf>
    <xf numFmtId="0" fontId="24" fillId="5" borderId="35" xfId="6" applyFont="1" applyFill="1" applyBorder="1"/>
    <xf numFmtId="4" fontId="29" fillId="5" borderId="36" xfId="6" applyNumberFormat="1" applyFont="1" applyFill="1" applyBorder="1"/>
    <xf numFmtId="0" fontId="31" fillId="0" borderId="37" xfId="6" applyFont="1" applyBorder="1" applyAlignment="1">
      <alignment horizontal="center" vertical="center"/>
    </xf>
    <xf numFmtId="0" fontId="32" fillId="0" borderId="38" xfId="6" applyFont="1" applyBorder="1" applyAlignment="1">
      <alignment vertical="top"/>
    </xf>
    <xf numFmtId="0" fontId="34" fillId="6" borderId="38" xfId="6" applyFont="1" applyFill="1" applyBorder="1" applyAlignment="1">
      <alignment horizontal="right" vertical="top"/>
    </xf>
    <xf numFmtId="0" fontId="34" fillId="6" borderId="38" xfId="6" applyFont="1" applyFill="1" applyBorder="1" applyAlignment="1">
      <alignment vertical="top"/>
    </xf>
    <xf numFmtId="0" fontId="34" fillId="6" borderId="38" xfId="6" applyFont="1" applyFill="1" applyBorder="1" applyAlignment="1">
      <alignment horizontal="center" vertical="top"/>
    </xf>
    <xf numFmtId="0" fontId="22" fillId="6" borderId="38" xfId="6" applyFill="1" applyBorder="1"/>
    <xf numFmtId="4" fontId="29" fillId="6" borderId="39" xfId="6" applyNumberFormat="1" applyFont="1" applyFill="1" applyBorder="1" applyAlignment="1">
      <alignment horizontal="right" vertical="top"/>
    </xf>
    <xf numFmtId="0" fontId="31" fillId="0" borderId="40" xfId="6" applyFont="1" applyBorder="1" applyAlignment="1">
      <alignment horizontal="center" vertical="center"/>
    </xf>
    <xf numFmtId="0" fontId="32" fillId="0" borderId="41" xfId="6" applyFont="1" applyBorder="1" applyAlignment="1">
      <alignment vertical="top"/>
    </xf>
    <xf numFmtId="0" fontId="33" fillId="7" borderId="41" xfId="6" applyFont="1" applyFill="1" applyBorder="1" applyAlignment="1">
      <alignment horizontal="right" vertical="top"/>
    </xf>
    <xf numFmtId="0" fontId="22" fillId="7" borderId="41" xfId="6" applyFill="1" applyBorder="1"/>
    <xf numFmtId="4" fontId="35" fillId="7" borderId="42" xfId="6" applyNumberFormat="1" applyFont="1" applyFill="1" applyBorder="1"/>
    <xf numFmtId="4" fontId="22" fillId="0" borderId="0" xfId="6" applyNumberFormat="1"/>
    <xf numFmtId="49" fontId="30" fillId="0" borderId="24" xfId="6" applyNumberFormat="1" applyFont="1" applyBorder="1" applyAlignment="1">
      <alignment horizontal="center" vertical="center"/>
    </xf>
    <xf numFmtId="49" fontId="30" fillId="0" borderId="19" xfId="6" applyNumberFormat="1" applyFont="1" applyBorder="1" applyAlignment="1">
      <alignment vertical="top" wrapText="1"/>
    </xf>
    <xf numFmtId="0" fontId="30" fillId="0" borderId="19" xfId="6" applyFont="1" applyBorder="1" applyAlignment="1">
      <alignment horizontal="center" vertical="top" wrapText="1"/>
    </xf>
    <xf numFmtId="1" fontId="30" fillId="0" borderId="19" xfId="6" applyNumberFormat="1" applyFont="1" applyBorder="1" applyAlignment="1">
      <alignment horizontal="center" vertical="top"/>
    </xf>
    <xf numFmtId="4" fontId="30" fillId="0" borderId="19" xfId="6" applyNumberFormat="1" applyFont="1" applyBorder="1" applyAlignment="1">
      <alignment horizontal="right" vertical="top"/>
    </xf>
    <xf numFmtId="4" fontId="30" fillId="0" borderId="33" xfId="6" applyNumberFormat="1" applyFont="1" applyBorder="1" applyAlignment="1">
      <alignment horizontal="right" vertical="top"/>
    </xf>
    <xf numFmtId="49" fontId="36" fillId="6" borderId="8" xfId="6" applyNumberFormat="1" applyFont="1" applyFill="1" applyBorder="1" applyAlignment="1">
      <alignment horizontal="center" vertical="center"/>
    </xf>
    <xf numFmtId="49" fontId="36" fillId="6" borderId="1" xfId="6" applyNumberFormat="1" applyFont="1" applyFill="1" applyBorder="1" applyAlignment="1">
      <alignment horizontal="center" vertical="top"/>
    </xf>
    <xf numFmtId="49" fontId="36" fillId="6" borderId="1" xfId="6" applyNumberFormat="1" applyFont="1" applyFill="1" applyBorder="1" applyAlignment="1">
      <alignment horizontal="left" vertical="top" wrapText="1"/>
    </xf>
    <xf numFmtId="0" fontId="36" fillId="6" borderId="1" xfId="6" applyFont="1" applyFill="1" applyBorder="1" applyAlignment="1">
      <alignment horizontal="center" vertical="top"/>
    </xf>
    <xf numFmtId="1" fontId="36" fillId="6" borderId="1" xfId="6" applyNumberFormat="1" applyFont="1" applyFill="1" applyBorder="1" applyAlignment="1">
      <alignment horizontal="center" vertical="top"/>
    </xf>
    <xf numFmtId="164" fontId="36" fillId="6" borderId="1" xfId="6" applyNumberFormat="1" applyFont="1" applyFill="1" applyBorder="1" applyAlignment="1">
      <alignment horizontal="right" vertical="top"/>
    </xf>
    <xf numFmtId="4" fontId="36" fillId="6" borderId="9" xfId="6" applyNumberFormat="1" applyFont="1" applyFill="1" applyBorder="1" applyAlignment="1">
      <alignment horizontal="right" vertical="top"/>
    </xf>
    <xf numFmtId="168" fontId="32" fillId="5" borderId="1" xfId="6" applyNumberFormat="1" applyFont="1" applyFill="1" applyBorder="1" applyAlignment="1">
      <alignment horizontal="center" vertical="top"/>
    </xf>
    <xf numFmtId="0" fontId="31" fillId="0" borderId="8" xfId="6" applyFont="1" applyBorder="1" applyAlignment="1">
      <alignment horizontal="center" vertical="center"/>
    </xf>
    <xf numFmtId="0" fontId="32" fillId="0" borderId="1" xfId="6" applyFont="1" applyBorder="1" applyAlignment="1">
      <alignment vertical="top"/>
    </xf>
    <xf numFmtId="0" fontId="34" fillId="6" borderId="1" xfId="6" applyFont="1" applyFill="1" applyBorder="1" applyAlignment="1">
      <alignment horizontal="right" vertical="top"/>
    </xf>
    <xf numFmtId="0" fontId="34" fillId="6" borderId="1" xfId="6" applyFont="1" applyFill="1" applyBorder="1" applyAlignment="1">
      <alignment vertical="top"/>
    </xf>
    <xf numFmtId="0" fontId="34" fillId="6" borderId="1" xfId="6" applyFont="1" applyFill="1" applyBorder="1" applyAlignment="1">
      <alignment horizontal="center" vertical="top"/>
    </xf>
    <xf numFmtId="0" fontId="22" fillId="6" borderId="1" xfId="6" applyFill="1" applyBorder="1"/>
    <xf numFmtId="4" fontId="29" fillId="6" borderId="9" xfId="6" applyNumberFormat="1" applyFont="1" applyFill="1" applyBorder="1" applyAlignment="1">
      <alignment horizontal="right" vertical="top"/>
    </xf>
    <xf numFmtId="0" fontId="31" fillId="0" borderId="43" xfId="6" applyFont="1" applyBorder="1" applyAlignment="1">
      <alignment horizontal="center" vertical="center"/>
    </xf>
    <xf numFmtId="0" fontId="32" fillId="0" borderId="44" xfId="6" applyFont="1" applyBorder="1" applyAlignment="1">
      <alignment vertical="top"/>
    </xf>
    <xf numFmtId="0" fontId="34" fillId="6" borderId="44" xfId="6" applyFont="1" applyFill="1" applyBorder="1" applyAlignment="1">
      <alignment horizontal="right" vertical="top"/>
    </xf>
    <xf numFmtId="0" fontId="34" fillId="6" borderId="44" xfId="6" applyFont="1" applyFill="1" applyBorder="1" applyAlignment="1">
      <alignment vertical="top"/>
    </xf>
    <xf numFmtId="0" fontId="34" fillId="6" borderId="44" xfId="6" applyFont="1" applyFill="1" applyBorder="1" applyAlignment="1">
      <alignment horizontal="center" vertical="top"/>
    </xf>
    <xf numFmtId="0" fontId="22" fillId="6" borderId="44" xfId="6" applyFill="1" applyBorder="1"/>
    <xf numFmtId="4" fontId="29" fillId="6" borderId="45" xfId="6" applyNumberFormat="1" applyFont="1" applyFill="1" applyBorder="1" applyAlignment="1">
      <alignment horizontal="right" vertical="top"/>
    </xf>
    <xf numFmtId="169" fontId="32" fillId="5" borderId="1" xfId="6" applyNumberFormat="1" applyFont="1" applyFill="1" applyBorder="1" applyAlignment="1">
      <alignment horizontal="center" vertical="top"/>
    </xf>
    <xf numFmtId="0" fontId="31" fillId="6" borderId="37" xfId="6" applyFont="1" applyFill="1" applyBorder="1" applyAlignment="1">
      <alignment horizontal="center" vertical="center"/>
    </xf>
    <xf numFmtId="169" fontId="32" fillId="6" borderId="1" xfId="6" applyNumberFormat="1" applyFont="1" applyFill="1" applyBorder="1" applyAlignment="1">
      <alignment horizontal="center" vertical="top"/>
    </xf>
    <xf numFmtId="168" fontId="32" fillId="6" borderId="1" xfId="6" applyNumberFormat="1" applyFont="1" applyFill="1" applyBorder="1" applyAlignment="1">
      <alignment horizontal="center" vertical="top"/>
    </xf>
    <xf numFmtId="166" fontId="32" fillId="6" borderId="1" xfId="6" applyNumberFormat="1" applyFont="1" applyFill="1" applyBorder="1" applyAlignment="1">
      <alignment horizontal="center" vertical="top"/>
    </xf>
    <xf numFmtId="165" fontId="32" fillId="6" borderId="1" xfId="6" applyNumberFormat="1" applyFont="1" applyFill="1" applyBorder="1" applyAlignment="1">
      <alignment horizontal="center" vertical="top"/>
    </xf>
    <xf numFmtId="167" fontId="30" fillId="0" borderId="19" xfId="6" applyNumberFormat="1" applyFont="1" applyBorder="1" applyAlignment="1">
      <alignment horizontal="center" vertical="top"/>
    </xf>
    <xf numFmtId="49" fontId="34" fillId="6" borderId="38" xfId="6" applyNumberFormat="1" applyFont="1" applyFill="1" applyBorder="1" applyAlignment="1">
      <alignment horizontal="right" vertical="top" wrapText="1"/>
    </xf>
    <xf numFmtId="49" fontId="36" fillId="6" borderId="18" xfId="6" applyNumberFormat="1" applyFont="1" applyFill="1" applyBorder="1" applyAlignment="1">
      <alignment horizontal="center" vertical="top"/>
    </xf>
    <xf numFmtId="49" fontId="36" fillId="6" borderId="18" xfId="6" applyNumberFormat="1" applyFont="1" applyFill="1" applyBorder="1" applyAlignment="1">
      <alignment horizontal="left" vertical="top" wrapText="1"/>
    </xf>
    <xf numFmtId="0" fontId="36" fillId="6" borderId="18" xfId="6" applyFont="1" applyFill="1" applyBorder="1" applyAlignment="1">
      <alignment horizontal="center" vertical="top"/>
    </xf>
    <xf numFmtId="1" fontId="36" fillId="6" borderId="18" xfId="6" applyNumberFormat="1" applyFont="1" applyFill="1" applyBorder="1" applyAlignment="1">
      <alignment horizontal="center" vertical="top"/>
    </xf>
    <xf numFmtId="164" fontId="36" fillId="6" borderId="18" xfId="6" applyNumberFormat="1" applyFont="1" applyFill="1" applyBorder="1" applyAlignment="1">
      <alignment horizontal="right" vertical="top"/>
    </xf>
    <xf numFmtId="4" fontId="36" fillId="6" borderId="32" xfId="6" applyNumberFormat="1" applyFont="1" applyFill="1" applyBorder="1" applyAlignment="1">
      <alignment horizontal="right" vertical="top"/>
    </xf>
    <xf numFmtId="0" fontId="31" fillId="2" borderId="8" xfId="6" applyFont="1" applyFill="1" applyBorder="1" applyAlignment="1">
      <alignment horizontal="center" vertical="center"/>
    </xf>
    <xf numFmtId="0" fontId="31" fillId="2" borderId="43" xfId="6" applyFont="1" applyFill="1" applyBorder="1" applyAlignment="1">
      <alignment horizontal="center" vertical="center"/>
    </xf>
    <xf numFmtId="4" fontId="38" fillId="0" borderId="0" xfId="6" applyNumberFormat="1" applyFont="1" applyAlignment="1">
      <alignment horizontal="center" vertical="center"/>
    </xf>
    <xf numFmtId="0" fontId="38" fillId="0" borderId="0" xfId="6" applyFont="1"/>
    <xf numFmtId="169" fontId="32" fillId="6" borderId="18" xfId="6" applyNumberFormat="1" applyFont="1" applyFill="1" applyBorder="1" applyAlignment="1">
      <alignment horizontal="center" vertical="top"/>
    </xf>
    <xf numFmtId="2" fontId="30" fillId="0" borderId="19" xfId="6" applyNumberFormat="1" applyFont="1" applyBorder="1" applyAlignment="1">
      <alignment horizontal="center" vertical="top"/>
    </xf>
    <xf numFmtId="2" fontId="32" fillId="6" borderId="18" xfId="6" applyNumberFormat="1" applyFont="1" applyFill="1" applyBorder="1" applyAlignment="1">
      <alignment horizontal="center" vertical="top"/>
    </xf>
    <xf numFmtId="166" fontId="32" fillId="6" borderId="18" xfId="6" applyNumberFormat="1" applyFont="1" applyFill="1" applyBorder="1" applyAlignment="1">
      <alignment horizontal="center" vertical="top"/>
    </xf>
    <xf numFmtId="0" fontId="27" fillId="0" borderId="24" xfId="6" applyFont="1" applyBorder="1" applyAlignment="1">
      <alignment horizontal="center" vertical="center"/>
    </xf>
    <xf numFmtId="0" fontId="24" fillId="0" borderId="19" xfId="6" applyFont="1" applyBorder="1"/>
    <xf numFmtId="0" fontId="22" fillId="0" borderId="19" xfId="6" applyBorder="1"/>
    <xf numFmtId="4" fontId="35" fillId="2" borderId="36" xfId="6" applyNumberFormat="1" applyFont="1" applyFill="1" applyBorder="1"/>
    <xf numFmtId="0" fontId="27" fillId="0" borderId="8" xfId="6" applyFont="1" applyBorder="1" applyAlignment="1">
      <alignment horizontal="center" vertical="center"/>
    </xf>
    <xf numFmtId="0" fontId="24" fillId="0" borderId="1" xfId="6" applyFont="1" applyBorder="1"/>
    <xf numFmtId="49" fontId="12" fillId="0" borderId="1" xfId="6" applyNumberFormat="1" applyFont="1" applyBorder="1" applyAlignment="1">
      <alignment horizontal="left"/>
    </xf>
    <xf numFmtId="0" fontId="39" fillId="0" borderId="1" xfId="6" applyFont="1" applyBorder="1" applyAlignment="1">
      <alignment horizontal="left"/>
    </xf>
    <xf numFmtId="4" fontId="40" fillId="2" borderId="9" xfId="6" applyNumberFormat="1" applyFont="1" applyFill="1" applyBorder="1" applyAlignment="1">
      <alignment horizontal="right" vertical="top"/>
    </xf>
    <xf numFmtId="0" fontId="27" fillId="0" borderId="46" xfId="6" applyFont="1" applyBorder="1" applyAlignment="1">
      <alignment horizontal="center" vertical="center"/>
    </xf>
    <xf numFmtId="0" fontId="24" fillId="0" borderId="47" xfId="6" applyFont="1" applyBorder="1"/>
    <xf numFmtId="49" fontId="41" fillId="0" borderId="47" xfId="6" applyNumberFormat="1" applyFont="1" applyBorder="1" applyAlignment="1">
      <alignment horizontal="left"/>
    </xf>
    <xf numFmtId="0" fontId="39" fillId="0" borderId="47" xfId="6" applyFont="1" applyBorder="1" applyAlignment="1">
      <alignment horizontal="left"/>
    </xf>
    <xf numFmtId="4" fontId="35" fillId="2" borderId="42" xfId="6" applyNumberFormat="1" applyFont="1" applyFill="1" applyBorder="1"/>
    <xf numFmtId="0" fontId="42" fillId="0" borderId="0" xfId="0" applyFont="1"/>
    <xf numFmtId="0" fontId="27" fillId="0" borderId="0" xfId="0" applyFont="1" applyAlignment="1">
      <alignment wrapText="1"/>
    </xf>
    <xf numFmtId="0" fontId="42" fillId="0" borderId="0" xfId="0" applyFont="1" applyAlignment="1">
      <alignment horizontal="left" vertical="top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wrapText="1"/>
    </xf>
    <xf numFmtId="0" fontId="42" fillId="0" borderId="0" xfId="0" applyFont="1" applyAlignment="1">
      <alignment wrapText="1"/>
    </xf>
    <xf numFmtId="0" fontId="4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45" fillId="0" borderId="0" xfId="0" applyFont="1" applyAlignment="1">
      <alignment wrapText="1"/>
    </xf>
    <xf numFmtId="0" fontId="30" fillId="0" borderId="0" xfId="0" applyFont="1" applyAlignment="1">
      <alignment wrapText="1"/>
    </xf>
    <xf numFmtId="49" fontId="7" fillId="0" borderId="18" xfId="0" applyNumberFormat="1" applyFont="1" applyBorder="1" applyAlignment="1">
      <alignment horizontal="center" vertical="top"/>
    </xf>
    <xf numFmtId="0" fontId="7" fillId="0" borderId="18" xfId="0" applyFont="1" applyBorder="1" applyAlignment="1">
      <alignment horizontal="left" vertical="top" wrapText="1"/>
    </xf>
    <xf numFmtId="4" fontId="7" fillId="0" borderId="18" xfId="0" applyNumberFormat="1" applyFont="1" applyBorder="1" applyAlignment="1">
      <alignment horizontal="right" vertical="top"/>
    </xf>
    <xf numFmtId="0" fontId="7" fillId="0" borderId="18" xfId="0" applyFont="1" applyBorder="1" applyAlignment="1">
      <alignment horizontal="right" vertical="top"/>
    </xf>
    <xf numFmtId="2" fontId="7" fillId="0" borderId="18" xfId="0" applyNumberFormat="1" applyFont="1" applyBorder="1" applyAlignment="1">
      <alignment horizontal="right" vertical="top"/>
    </xf>
    <xf numFmtId="0" fontId="7" fillId="0" borderId="18" xfId="0" applyFont="1" applyBorder="1" applyAlignment="1">
      <alignment horizontal="center" vertical="top"/>
    </xf>
    <xf numFmtId="0" fontId="10" fillId="0" borderId="1" xfId="0" applyFont="1" applyBorder="1" applyAlignment="1">
      <alignment horizontal="left" vertical="top" wrapText="1"/>
    </xf>
    <xf numFmtId="4" fontId="10" fillId="0" borderId="1" xfId="0" applyNumberFormat="1" applyFont="1" applyBorder="1" applyAlignment="1">
      <alignment horizontal="right" vertical="top"/>
    </xf>
    <xf numFmtId="0" fontId="10" fillId="0" borderId="1" xfId="0" applyFont="1" applyBorder="1" applyAlignment="1">
      <alignment horizontal="right" vertical="top"/>
    </xf>
    <xf numFmtId="2" fontId="10" fillId="0" borderId="1" xfId="0" applyNumberFormat="1" applyFont="1" applyBorder="1" applyAlignment="1">
      <alignment horizontal="right" vertical="top"/>
    </xf>
    <xf numFmtId="49" fontId="7" fillId="0" borderId="1" xfId="0" applyNumberFormat="1" applyFont="1" applyBorder="1"/>
    <xf numFmtId="0" fontId="7" fillId="0" borderId="1" xfId="0" applyFont="1" applyBorder="1"/>
    <xf numFmtId="0" fontId="6" fillId="0" borderId="0" xfId="0" applyFont="1" applyAlignment="1">
      <alignment horizontal="right"/>
    </xf>
    <xf numFmtId="0" fontId="6" fillId="0" borderId="2" xfId="0" applyFont="1" applyBorder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11" fillId="0" borderId="0" xfId="0" applyFont="1" applyAlignment="1">
      <alignment vertical="top"/>
    </xf>
    <xf numFmtId="0" fontId="11" fillId="0" borderId="0" xfId="0" applyFont="1" applyAlignment="1">
      <alignment horizontal="center" vertical="top"/>
    </xf>
    <xf numFmtId="49" fontId="30" fillId="4" borderId="4" xfId="4" applyNumberFormat="1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 vertical="top" wrapText="1"/>
    </xf>
    <xf numFmtId="0" fontId="31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 wrapText="1"/>
    </xf>
    <xf numFmtId="1" fontId="32" fillId="0" borderId="1" xfId="0" applyNumberFormat="1" applyFont="1" applyBorder="1" applyAlignment="1">
      <alignment horizontal="center" vertical="top" wrapText="1"/>
    </xf>
    <xf numFmtId="4" fontId="32" fillId="0" borderId="1" xfId="0" applyNumberFormat="1" applyFont="1" applyBorder="1" applyAlignment="1">
      <alignment horizontal="right" vertical="top" wrapText="1"/>
    </xf>
    <xf numFmtId="2" fontId="32" fillId="0" borderId="1" xfId="0" applyNumberFormat="1" applyFont="1" applyBorder="1" applyAlignment="1">
      <alignment horizontal="right" vertical="top" wrapText="1"/>
    </xf>
    <xf numFmtId="169" fontId="32" fillId="0" borderId="1" xfId="0" applyNumberFormat="1" applyFont="1" applyBorder="1" applyAlignment="1">
      <alignment horizontal="center" vertical="top" wrapText="1"/>
    </xf>
    <xf numFmtId="165" fontId="32" fillId="0" borderId="1" xfId="0" applyNumberFormat="1" applyFont="1" applyBorder="1" applyAlignment="1">
      <alignment horizontal="center" vertical="top" wrapText="1"/>
    </xf>
    <xf numFmtId="166" fontId="32" fillId="0" borderId="1" xfId="0" applyNumberFormat="1" applyFont="1" applyBorder="1" applyAlignment="1">
      <alignment horizontal="center" vertical="top" wrapText="1"/>
    </xf>
    <xf numFmtId="168" fontId="32" fillId="0" borderId="1" xfId="0" applyNumberFormat="1" applyFont="1" applyBorder="1" applyAlignment="1">
      <alignment horizontal="center" vertical="top" wrapText="1"/>
    </xf>
    <xf numFmtId="2" fontId="32" fillId="0" borderId="1" xfId="0" applyNumberFormat="1" applyFont="1" applyBorder="1" applyAlignment="1">
      <alignment horizontal="center" vertical="top" wrapText="1"/>
    </xf>
    <xf numFmtId="167" fontId="32" fillId="0" borderId="1" xfId="0" applyNumberFormat="1" applyFont="1" applyBorder="1" applyAlignment="1">
      <alignment horizontal="center" vertical="top" wrapText="1"/>
    </xf>
    <xf numFmtId="0" fontId="32" fillId="0" borderId="1" xfId="0" applyFont="1" applyBorder="1" applyAlignment="1">
      <alignment horizontal="right" vertical="top" wrapText="1"/>
    </xf>
    <xf numFmtId="170" fontId="32" fillId="0" borderId="1" xfId="0" applyNumberFormat="1" applyFont="1" applyBorder="1" applyAlignment="1">
      <alignment horizontal="center" vertical="top" wrapText="1"/>
    </xf>
    <xf numFmtId="0" fontId="10" fillId="2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39" fillId="0" borderId="0" xfId="0" applyFont="1" applyAlignment="1">
      <alignment wrapText="1"/>
    </xf>
    <xf numFmtId="0" fontId="34" fillId="0" borderId="1" xfId="6" applyFont="1" applyBorder="1" applyAlignment="1">
      <alignment horizontal="center" vertical="top" wrapText="1"/>
    </xf>
    <xf numFmtId="0" fontId="31" fillId="0" borderId="1" xfId="6" applyFont="1" applyBorder="1" applyAlignment="1">
      <alignment vertical="top" wrapText="1"/>
    </xf>
    <xf numFmtId="0" fontId="32" fillId="0" borderId="1" xfId="6" applyFont="1" applyBorder="1" applyAlignment="1">
      <alignment horizontal="center" vertical="top" wrapText="1"/>
    </xf>
    <xf numFmtId="1" fontId="32" fillId="0" borderId="1" xfId="6" applyNumberFormat="1" applyFont="1" applyBorder="1" applyAlignment="1">
      <alignment horizontal="center" vertical="top" wrapText="1"/>
    </xf>
    <xf numFmtId="4" fontId="32" fillId="0" borderId="1" xfId="6" applyNumberFormat="1" applyFont="1" applyBorder="1" applyAlignment="1">
      <alignment horizontal="right" vertical="top" wrapText="1"/>
    </xf>
    <xf numFmtId="2" fontId="32" fillId="0" borderId="1" xfId="6" applyNumberFormat="1" applyFont="1" applyBorder="1" applyAlignment="1">
      <alignment horizontal="right" vertical="top" wrapText="1"/>
    </xf>
    <xf numFmtId="169" fontId="32" fillId="0" borderId="1" xfId="6" applyNumberFormat="1" applyFont="1" applyBorder="1" applyAlignment="1">
      <alignment horizontal="center" vertical="top" wrapText="1"/>
    </xf>
    <xf numFmtId="167" fontId="32" fillId="0" borderId="1" xfId="6" applyNumberFormat="1" applyFont="1" applyBorder="1" applyAlignment="1">
      <alignment horizontal="center" vertical="top" wrapText="1"/>
    </xf>
    <xf numFmtId="165" fontId="32" fillId="0" borderId="1" xfId="6" applyNumberFormat="1" applyFont="1" applyBorder="1" applyAlignment="1">
      <alignment horizontal="center" vertical="top" wrapText="1"/>
    </xf>
    <xf numFmtId="166" fontId="32" fillId="0" borderId="1" xfId="6" applyNumberFormat="1" applyFont="1" applyBorder="1" applyAlignment="1">
      <alignment horizontal="center" vertical="top" wrapText="1"/>
    </xf>
    <xf numFmtId="170" fontId="32" fillId="0" borderId="1" xfId="6" applyNumberFormat="1" applyFont="1" applyBorder="1" applyAlignment="1">
      <alignment horizontal="center" vertical="top" wrapText="1"/>
    </xf>
    <xf numFmtId="2" fontId="32" fillId="0" borderId="1" xfId="6" applyNumberFormat="1" applyFont="1" applyBorder="1" applyAlignment="1">
      <alignment horizontal="center" vertical="top" wrapText="1"/>
    </xf>
    <xf numFmtId="0" fontId="32" fillId="0" borderId="1" xfId="6" applyFont="1" applyBorder="1" applyAlignment="1">
      <alignment horizontal="right" vertical="top" wrapText="1"/>
    </xf>
    <xf numFmtId="168" fontId="32" fillId="0" borderId="1" xfId="6" applyNumberFormat="1" applyFont="1" applyBorder="1" applyAlignment="1">
      <alignment horizontal="center" vertical="top" wrapText="1"/>
    </xf>
    <xf numFmtId="0" fontId="39" fillId="0" borderId="1" xfId="6" applyFont="1" applyBorder="1" applyAlignment="1">
      <alignment vertical="top" wrapText="1"/>
    </xf>
    <xf numFmtId="0" fontId="47" fillId="0" borderId="1" xfId="6" applyFont="1" applyBorder="1" applyAlignment="1">
      <alignment vertical="top" wrapText="1"/>
    </xf>
    <xf numFmtId="0" fontId="47" fillId="0" borderId="1" xfId="6" applyFont="1" applyBorder="1" applyAlignment="1">
      <alignment horizontal="center" vertical="top" wrapText="1"/>
    </xf>
    <xf numFmtId="1" fontId="47" fillId="0" borderId="1" xfId="6" applyNumberFormat="1" applyFont="1" applyBorder="1" applyAlignment="1">
      <alignment horizontal="center" vertical="top" wrapText="1"/>
    </xf>
    <xf numFmtId="4" fontId="47" fillId="0" borderId="1" xfId="6" applyNumberFormat="1" applyFont="1" applyBorder="1" applyAlignment="1">
      <alignment horizontal="right" vertical="top" wrapText="1"/>
    </xf>
    <xf numFmtId="0" fontId="34" fillId="8" borderId="1" xfId="6" applyFont="1" applyFill="1" applyBorder="1" applyAlignment="1">
      <alignment horizontal="center" vertical="top" wrapText="1"/>
    </xf>
    <xf numFmtId="0" fontId="47" fillId="8" borderId="1" xfId="6" applyFont="1" applyFill="1" applyBorder="1" applyAlignment="1">
      <alignment vertical="top" wrapText="1"/>
    </xf>
    <xf numFmtId="0" fontId="47" fillId="8" borderId="1" xfId="6" applyFont="1" applyFill="1" applyBorder="1" applyAlignment="1">
      <alignment horizontal="center" vertical="top" wrapText="1"/>
    </xf>
    <xf numFmtId="1" fontId="47" fillId="8" borderId="1" xfId="6" applyNumberFormat="1" applyFont="1" applyFill="1" applyBorder="1" applyAlignment="1">
      <alignment horizontal="center" vertical="top" wrapText="1"/>
    </xf>
    <xf numFmtId="4" fontId="47" fillId="8" borderId="1" xfId="6" applyNumberFormat="1" applyFont="1" applyFill="1" applyBorder="1" applyAlignment="1">
      <alignment horizontal="right" vertical="top" wrapText="1"/>
    </xf>
    <xf numFmtId="0" fontId="47" fillId="8" borderId="1" xfId="6" applyFont="1" applyFill="1" applyBorder="1" applyAlignment="1">
      <alignment horizontal="right" vertical="top" wrapText="1"/>
    </xf>
    <xf numFmtId="2" fontId="47" fillId="0" borderId="1" xfId="6" applyNumberFormat="1" applyFont="1" applyBorder="1" applyAlignment="1">
      <alignment horizontal="right" vertical="top" wrapText="1"/>
    </xf>
    <xf numFmtId="0" fontId="6" fillId="0" borderId="1" xfId="0" applyFont="1" applyBorder="1"/>
    <xf numFmtId="0" fontId="0" fillId="0" borderId="1" xfId="0" applyBorder="1"/>
    <xf numFmtId="0" fontId="46" fillId="0" borderId="1" xfId="0" applyFont="1" applyBorder="1" applyAlignment="1">
      <alignment wrapText="1"/>
    </xf>
    <xf numFmtId="0" fontId="39" fillId="0" borderId="1" xfId="6" applyFont="1" applyBorder="1" applyAlignment="1">
      <alignment vertical="top"/>
    </xf>
    <xf numFmtId="0" fontId="39" fillId="0" borderId="1" xfId="0" applyFont="1" applyBorder="1" applyAlignment="1">
      <alignment horizontal="left" vertical="top"/>
    </xf>
    <xf numFmtId="0" fontId="39" fillId="0" borderId="1" xfId="6" applyFont="1" applyBorder="1" applyAlignment="1">
      <alignment horizontal="left" vertical="top"/>
    </xf>
    <xf numFmtId="2" fontId="6" fillId="0" borderId="0" xfId="0" applyNumberFormat="1" applyFont="1"/>
    <xf numFmtId="4" fontId="7" fillId="0" borderId="0" xfId="0" applyNumberFormat="1" applyFont="1"/>
    <xf numFmtId="0" fontId="0" fillId="0" borderId="0" xfId="0" applyBorder="1"/>
    <xf numFmtId="4" fontId="34" fillId="5" borderId="35" xfId="6" applyNumberFormat="1" applyFont="1" applyFill="1" applyBorder="1" applyAlignment="1">
      <alignment horizontal="right" vertical="top"/>
    </xf>
    <xf numFmtId="4" fontId="37" fillId="7" borderId="41" xfId="6" applyNumberFormat="1" applyFont="1" applyFill="1" applyBorder="1" applyAlignment="1">
      <alignment horizontal="right" vertical="top"/>
    </xf>
    <xf numFmtId="49" fontId="39" fillId="0" borderId="19" xfId="6" applyNumberFormat="1" applyFont="1" applyBorder="1" applyAlignment="1">
      <alignment horizontal="left"/>
    </xf>
    <xf numFmtId="49" fontId="30" fillId="2" borderId="19" xfId="6" applyNumberFormat="1" applyFont="1" applyFill="1" applyBorder="1" applyAlignment="1">
      <alignment horizontal="left" vertical="top"/>
    </xf>
    <xf numFmtId="0" fontId="12" fillId="0" borderId="27" xfId="6" applyFont="1" applyBorder="1" applyAlignment="1">
      <alignment horizontal="center" vertical="center" wrapText="1"/>
    </xf>
    <xf numFmtId="0" fontId="12" fillId="0" borderId="31" xfId="6" applyFont="1" applyBorder="1" applyAlignment="1">
      <alignment horizontal="center" vertical="center" wrapText="1"/>
    </xf>
    <xf numFmtId="0" fontId="12" fillId="0" borderId="18" xfId="6" applyFont="1" applyBorder="1" applyAlignment="1">
      <alignment horizontal="center" vertical="center" wrapText="1"/>
    </xf>
    <xf numFmtId="0" fontId="12" fillId="0" borderId="19" xfId="6" applyFont="1" applyBorder="1" applyAlignment="1">
      <alignment horizontal="center" vertical="center" wrapText="1"/>
    </xf>
    <xf numFmtId="0" fontId="12" fillId="0" borderId="4" xfId="6" applyFont="1" applyBorder="1" applyAlignment="1">
      <alignment horizontal="center" vertical="center" wrapText="1"/>
    </xf>
    <xf numFmtId="0" fontId="12" fillId="0" borderId="5" xfId="6" applyFont="1" applyBorder="1" applyAlignment="1">
      <alignment horizontal="center" vertical="center" wrapText="1"/>
    </xf>
    <xf numFmtId="2" fontId="12" fillId="0" borderId="18" xfId="6" applyNumberFormat="1" applyFont="1" applyBorder="1" applyAlignment="1">
      <alignment horizontal="center" vertical="center" wrapText="1"/>
    </xf>
    <xf numFmtId="2" fontId="12" fillId="0" borderId="19" xfId="6" applyNumberFormat="1" applyFont="1" applyBorder="1" applyAlignment="1">
      <alignment horizontal="center" vertical="center" wrapText="1"/>
    </xf>
    <xf numFmtId="2" fontId="12" fillId="0" borderId="32" xfId="6" applyNumberFormat="1" applyFont="1" applyBorder="1" applyAlignment="1">
      <alignment horizontal="center" vertical="center" wrapText="1"/>
    </xf>
    <xf numFmtId="2" fontId="12" fillId="0" borderId="33" xfId="6" applyNumberFormat="1" applyFont="1" applyBorder="1" applyAlignment="1">
      <alignment horizontal="center" vertical="center" wrapText="1"/>
    </xf>
    <xf numFmtId="49" fontId="30" fillId="2" borderId="4" xfId="6" applyNumberFormat="1" applyFont="1" applyFill="1" applyBorder="1" applyAlignment="1">
      <alignment horizontal="left" vertical="top"/>
    </xf>
    <xf numFmtId="49" fontId="30" fillId="2" borderId="3" xfId="6" applyNumberFormat="1" applyFont="1" applyFill="1" applyBorder="1" applyAlignment="1">
      <alignment horizontal="left" vertical="top"/>
    </xf>
    <xf numFmtId="49" fontId="30" fillId="2" borderId="5" xfId="6" applyNumberFormat="1" applyFont="1" applyFill="1" applyBorder="1" applyAlignment="1">
      <alignment horizontal="left" vertical="top"/>
    </xf>
    <xf numFmtId="4" fontId="34" fillId="7" borderId="41" xfId="6" applyNumberFormat="1" applyFont="1" applyFill="1" applyBorder="1" applyAlignment="1">
      <alignment horizontal="right" vertical="top"/>
    </xf>
    <xf numFmtId="49" fontId="30" fillId="2" borderId="19" xfId="6" applyNumberFormat="1" applyFont="1" applyFill="1" applyBorder="1" applyAlignment="1">
      <alignment horizontal="left" vertical="center"/>
    </xf>
    <xf numFmtId="0" fontId="23" fillId="0" borderId="0" xfId="6" applyFont="1" applyAlignment="1">
      <alignment horizontal="center" vertical="top" wrapText="1"/>
    </xf>
    <xf numFmtId="49" fontId="25" fillId="0" borderId="2" xfId="6" applyNumberFormat="1" applyFont="1" applyBorder="1" applyAlignment="1">
      <alignment horizontal="center" wrapText="1"/>
    </xf>
    <xf numFmtId="0" fontId="26" fillId="0" borderId="25" xfId="6" applyFont="1" applyBorder="1" applyAlignment="1">
      <alignment horizontal="center" vertical="top"/>
    </xf>
    <xf numFmtId="0" fontId="7" fillId="0" borderId="26" xfId="6" applyFont="1" applyBorder="1" applyAlignment="1">
      <alignment horizontal="center" vertical="center" wrapText="1"/>
    </xf>
    <xf numFmtId="0" fontId="7" fillId="0" borderId="11" xfId="6" applyFont="1" applyBorder="1" applyAlignment="1">
      <alignment horizontal="center" vertical="center" wrapText="1"/>
    </xf>
    <xf numFmtId="0" fontId="7" fillId="0" borderId="24" xfId="6" applyFont="1" applyBorder="1" applyAlignment="1">
      <alignment horizontal="center" vertical="center" wrapText="1"/>
    </xf>
    <xf numFmtId="0" fontId="12" fillId="0" borderId="28" xfId="6" applyFont="1" applyBorder="1" applyAlignment="1">
      <alignment horizontal="center" vertical="center" wrapText="1"/>
    </xf>
    <xf numFmtId="0" fontId="12" fillId="0" borderId="29" xfId="6" applyFont="1" applyBorder="1" applyAlignment="1">
      <alignment horizontal="center" vertical="center" wrapText="1"/>
    </xf>
    <xf numFmtId="0" fontId="12" fillId="0" borderId="30" xfId="6" applyFont="1" applyBorder="1" applyAlignment="1">
      <alignment horizontal="center" vertical="center" wrapText="1"/>
    </xf>
    <xf numFmtId="0" fontId="12" fillId="0" borderId="20" xfId="6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left" wrapText="1"/>
    </xf>
    <xf numFmtId="0" fontId="7" fillId="3" borderId="0" xfId="0" applyFont="1" applyFill="1" applyBorder="1" applyAlignment="1">
      <alignment horizontal="left" wrapText="1"/>
    </xf>
    <xf numFmtId="0" fontId="8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19" fillId="0" borderId="1" xfId="0" applyFont="1" applyBorder="1" applyAlignment="1"/>
    <xf numFmtId="0" fontId="10" fillId="2" borderId="6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0" fillId="0" borderId="6" xfId="0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7" fillId="0" borderId="3" xfId="0" applyFont="1" applyBorder="1" applyAlignment="1"/>
    <xf numFmtId="0" fontId="7" fillId="0" borderId="5" xfId="0" applyFont="1" applyBorder="1" applyAlignment="1"/>
    <xf numFmtId="4" fontId="10" fillId="0" borderId="1" xfId="0" applyNumberFormat="1" applyFont="1" applyFill="1" applyBorder="1" applyAlignment="1">
      <alignment horizontal="center" vertical="center"/>
    </xf>
    <xf numFmtId="4" fontId="10" fillId="0" borderId="4" xfId="0" applyNumberFormat="1" applyFont="1" applyFill="1" applyBorder="1" applyAlignment="1">
      <alignment horizontal="center" vertical="center"/>
    </xf>
    <xf numFmtId="4" fontId="10" fillId="0" borderId="9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7" fillId="0" borderId="10" xfId="0" quotePrefix="1" applyNumberFormat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7" fillId="0" borderId="18" xfId="0" applyFont="1" applyBorder="1" applyAlignment="1">
      <alignment horizontal="justify" vertical="center"/>
    </xf>
    <xf numFmtId="0" fontId="0" fillId="0" borderId="20" xfId="0" applyBorder="1" applyAlignment="1">
      <alignment vertical="center"/>
    </xf>
    <xf numFmtId="0" fontId="0" fillId="0" borderId="19" xfId="0" applyBorder="1" applyAlignment="1">
      <alignment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/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4" xfId="0" applyNumberFormat="1" applyFont="1" applyFill="1" applyBorder="1" applyAlignment="1">
      <alignment horizontal="center" vertical="center"/>
    </xf>
    <xf numFmtId="4" fontId="7" fillId="0" borderId="9" xfId="0" applyNumberFormat="1" applyFont="1" applyFill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/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7" fillId="0" borderId="5" xfId="0" applyFont="1" applyBorder="1" applyAlignment="1">
      <alignment wrapText="1"/>
    </xf>
    <xf numFmtId="0" fontId="14" fillId="3" borderId="1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14" fillId="3" borderId="9" xfId="0" applyFont="1" applyFill="1" applyBorder="1" applyAlignment="1">
      <alignment horizontal="center" wrapText="1"/>
    </xf>
    <xf numFmtId="0" fontId="7" fillId="0" borderId="3" xfId="0" applyFont="1" applyBorder="1" applyAlignment="1">
      <alignment wrapText="1"/>
    </xf>
    <xf numFmtId="0" fontId="7" fillId="3" borderId="1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7" fillId="0" borderId="7" xfId="0" applyFont="1" applyBorder="1" applyAlignment="1">
      <alignment horizontal="left" wrapText="1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/>
    <xf numFmtId="0" fontId="7" fillId="0" borderId="0" xfId="0" applyFont="1" applyBorder="1" applyAlignment="1">
      <alignment wrapText="1"/>
    </xf>
    <xf numFmtId="0" fontId="6" fillId="0" borderId="0" xfId="0" applyNumberFormat="1" applyFont="1" applyFill="1" applyAlignment="1">
      <alignment horizontal="center" vertical="top" wrapText="1"/>
    </xf>
    <xf numFmtId="0" fontId="17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6" fillId="3" borderId="18" xfId="4" applyFont="1" applyFill="1" applyBorder="1" applyAlignment="1">
      <alignment horizontal="center" vertical="center" wrapText="1"/>
    </xf>
    <xf numFmtId="0" fontId="6" fillId="3" borderId="19" xfId="4" applyFont="1" applyFill="1" applyBorder="1" applyAlignment="1">
      <alignment horizontal="center" vertical="center" wrapText="1"/>
    </xf>
    <xf numFmtId="0" fontId="6" fillId="3" borderId="18" xfId="4" applyNumberFormat="1" applyFont="1" applyFill="1" applyBorder="1" applyAlignment="1">
      <alignment horizontal="center" vertical="center" wrapText="1"/>
    </xf>
    <xf numFmtId="0" fontId="6" fillId="3" borderId="19" xfId="4" applyNumberFormat="1" applyFont="1" applyFill="1" applyBorder="1" applyAlignment="1">
      <alignment horizontal="center" vertical="center" wrapText="1"/>
    </xf>
    <xf numFmtId="3" fontId="6" fillId="3" borderId="4" xfId="4" applyNumberFormat="1" applyFont="1" applyFill="1" applyBorder="1" applyAlignment="1">
      <alignment horizontal="center" vertical="center" wrapText="1"/>
    </xf>
    <xf numFmtId="3" fontId="6" fillId="3" borderId="3" xfId="4" applyNumberFormat="1" applyFont="1" applyFill="1" applyBorder="1" applyAlignment="1">
      <alignment horizontal="center" vertical="center" wrapText="1"/>
    </xf>
    <xf numFmtId="3" fontId="6" fillId="3" borderId="21" xfId="4" applyNumberFormat="1" applyFont="1" applyFill="1" applyBorder="1" applyAlignment="1">
      <alignment horizontal="center" vertical="center" wrapText="1"/>
    </xf>
    <xf numFmtId="3" fontId="6" fillId="3" borderId="22" xfId="4" applyNumberFormat="1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9" fillId="0" borderId="0" xfId="0" applyFont="1" applyBorder="1" applyAlignment="1"/>
    <xf numFmtId="0" fontId="0" fillId="0" borderId="0" xfId="0" applyAlignment="1"/>
    <xf numFmtId="0" fontId="0" fillId="0" borderId="0" xfId="0" applyBorder="1" applyAlignment="1">
      <alignment horizontal="left" vertical="center"/>
    </xf>
    <xf numFmtId="0" fontId="10" fillId="2" borderId="0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 wrapText="1"/>
    </xf>
    <xf numFmtId="0" fontId="11" fillId="0" borderId="25" xfId="0" applyFont="1" applyBorder="1" applyAlignment="1">
      <alignment horizontal="center" vertical="top"/>
    </xf>
    <xf numFmtId="0" fontId="30" fillId="0" borderId="4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30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7" fillId="0" borderId="2" xfId="0" applyFont="1" applyBorder="1"/>
    <xf numFmtId="0" fontId="27" fillId="0" borderId="0" xfId="0" applyFont="1" applyAlignment="1">
      <alignment horizontal="left" vertical="top" wrapText="1"/>
    </xf>
    <xf numFmtId="0" fontId="44" fillId="0" borderId="0" xfId="0" applyFont="1" applyAlignment="1">
      <alignment horizontal="center" vertical="top"/>
    </xf>
    <xf numFmtId="0" fontId="42" fillId="0" borderId="0" xfId="0" applyFont="1" applyAlignment="1">
      <alignment horizontal="center" vertical="top" wrapText="1"/>
    </xf>
    <xf numFmtId="0" fontId="34" fillId="7" borderId="1" xfId="6" applyFont="1" applyFill="1" applyBorder="1" applyAlignment="1">
      <alignment horizontal="center" vertical="top" wrapText="1"/>
    </xf>
    <xf numFmtId="0" fontId="31" fillId="7" borderId="1" xfId="6" applyFont="1" applyFill="1" applyBorder="1" applyAlignment="1">
      <alignment vertical="top" wrapText="1"/>
    </xf>
    <xf numFmtId="0" fontId="32" fillId="7" borderId="1" xfId="6" applyFont="1" applyFill="1" applyBorder="1" applyAlignment="1">
      <alignment horizontal="center" vertical="top" wrapText="1"/>
    </xf>
    <xf numFmtId="1" fontId="32" fillId="7" borderId="1" xfId="6" applyNumberFormat="1" applyFont="1" applyFill="1" applyBorder="1" applyAlignment="1">
      <alignment horizontal="center" vertical="top" wrapText="1"/>
    </xf>
    <xf numFmtId="4" fontId="32" fillId="7" borderId="1" xfId="6" applyNumberFormat="1" applyFont="1" applyFill="1" applyBorder="1" applyAlignment="1">
      <alignment horizontal="right" vertical="top" wrapText="1"/>
    </xf>
  </cellXfs>
  <cellStyles count="7">
    <cellStyle name="Обычный" xfId="0" builtinId="0"/>
    <cellStyle name="Обычный 10 2 2" xfId="3" xr:uid="{00000000-0005-0000-0000-000001000000}"/>
    <cellStyle name="Обычный 10 2 2 2" xfId="2" xr:uid="{00000000-0005-0000-0000-000002000000}"/>
    <cellStyle name="Обычный 10 3" xfId="4" xr:uid="{00000000-0005-0000-0000-000003000000}"/>
    <cellStyle name="Обычный 2" xfId="6" xr:uid="{2D4C69B1-EEB3-4DC9-B8DB-9E4AC2A73906}"/>
    <cellStyle name="Обычный 2 2" xfId="1" xr:uid="{00000000-0005-0000-0000-000004000000}"/>
    <cellStyle name="СводВедРес" xfId="5" xr:uid="{00000000-0005-0000-0000-000005000000}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!%20&#1059;&#1089;&#1090;&#1100;-&#1051;&#1091;&#1075;&#1072;/&#1082;&#1086;&#1085;&#1082;&#1091;&#1088;&#1089;&#1099;/&#1086;&#1074;&#1080;&#1082;/&#1088;&#1077;&#1089;&#1091;&#1088;&#1089;&#1099;/&#1057;&#1084;&#1077;&#1090;&#1072;%20&#1082;&#1086;&#1085;&#1090;&#1088;&#1072;&#1082;&#1090;&#1072;2%20-%20&#1056;&#1072;&#1089;&#1095;&#1077;&#1090;%20&#1094;&#1077;&#1085;&#1099;%20&#1082;&#1086;&#1085;&#1089;&#1090;&#1088;&#1091;&#1082;&#1090;&#1080;&#1074;&#1085;&#1099;&#1093;%20&#1088;&#1077;&#1096;&#1077;&#1085;&#1080;&#108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 контракта"/>
    </sheetNames>
    <sheetDataSet>
      <sheetData sheetId="0">
        <row r="83">
          <cell r="I83">
            <v>726618.74</v>
          </cell>
        </row>
        <row r="84">
          <cell r="I84">
            <v>2245070.46</v>
          </cell>
        </row>
        <row r="172">
          <cell r="I172">
            <v>892245.89</v>
          </cell>
        </row>
        <row r="173">
          <cell r="I173">
            <v>2854998.99</v>
          </cell>
        </row>
        <row r="174">
          <cell r="I174">
            <v>36901.1</v>
          </cell>
        </row>
        <row r="519">
          <cell r="I519">
            <v>3437094.9</v>
          </cell>
        </row>
        <row r="520">
          <cell r="I520">
            <v>79656006.310000002</v>
          </cell>
        </row>
        <row r="587">
          <cell r="I587">
            <v>1017003.5</v>
          </cell>
        </row>
        <row r="588">
          <cell r="I588">
            <v>2146660.35</v>
          </cell>
        </row>
        <row r="757">
          <cell r="I757">
            <v>3026751.85</v>
          </cell>
        </row>
        <row r="758">
          <cell r="I758">
            <v>2407895.96</v>
          </cell>
        </row>
        <row r="759">
          <cell r="I759">
            <v>340538.34</v>
          </cell>
        </row>
        <row r="851">
          <cell r="I851">
            <v>3168877.73</v>
          </cell>
        </row>
        <row r="852">
          <cell r="I852">
            <v>2476955.25</v>
          </cell>
        </row>
        <row r="1001">
          <cell r="I1001">
            <v>683534.23</v>
          </cell>
        </row>
        <row r="1002">
          <cell r="I1002">
            <v>675126.73</v>
          </cell>
        </row>
        <row r="1003">
          <cell r="I1003">
            <v>302090</v>
          </cell>
        </row>
        <row r="1398">
          <cell r="I1398">
            <v>7289210.8600000003</v>
          </cell>
        </row>
        <row r="1399">
          <cell r="I1399">
            <v>7063782.1200000001</v>
          </cell>
        </row>
        <row r="1400">
          <cell r="I1400">
            <v>913431.66</v>
          </cell>
        </row>
        <row r="1531">
          <cell r="I1531">
            <v>598180.02</v>
          </cell>
        </row>
        <row r="1532">
          <cell r="I1532">
            <v>462627.56</v>
          </cell>
        </row>
        <row r="1533">
          <cell r="I1533">
            <v>243933.08</v>
          </cell>
        </row>
        <row r="1651">
          <cell r="I1651">
            <v>1060148.7</v>
          </cell>
        </row>
        <row r="1652">
          <cell r="I1652">
            <v>1214481.6200000001</v>
          </cell>
        </row>
        <row r="1653">
          <cell r="I1653">
            <v>184115.05</v>
          </cell>
        </row>
        <row r="1705">
          <cell r="I1705">
            <v>385919.58</v>
          </cell>
        </row>
        <row r="1706">
          <cell r="I1706">
            <v>580190.15</v>
          </cell>
        </row>
        <row r="1707">
          <cell r="I1707">
            <v>27791.4</v>
          </cell>
        </row>
        <row r="1767">
          <cell r="I1767">
            <v>244803.33</v>
          </cell>
        </row>
        <row r="1768">
          <cell r="I1768">
            <v>151210.47</v>
          </cell>
        </row>
        <row r="1852">
          <cell r="I1852">
            <v>1182580.03</v>
          </cell>
        </row>
        <row r="1853">
          <cell r="I1853">
            <v>2313035.58</v>
          </cell>
        </row>
        <row r="1915">
          <cell r="I1915">
            <v>318040.93</v>
          </cell>
        </row>
        <row r="1916">
          <cell r="I1916">
            <v>643989.81000000006</v>
          </cell>
        </row>
        <row r="1917">
          <cell r="I1917">
            <v>5328.12</v>
          </cell>
        </row>
        <row r="1984">
          <cell r="I1984">
            <v>356032.18</v>
          </cell>
        </row>
        <row r="1985">
          <cell r="I1985">
            <v>756910.68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C92C2-8432-4235-BAC8-CB7580107EC9}">
  <sheetPr>
    <pageSetUpPr fitToPage="1"/>
  </sheetPr>
  <dimension ref="A2:M1989"/>
  <sheetViews>
    <sheetView workbookViewId="0">
      <pane ySplit="10" topLeftCell="A182" activePane="bottomLeft" state="frozen"/>
      <selection pane="bottomLeft" activeCell="E197" sqref="E197"/>
    </sheetView>
  </sheetViews>
  <sheetFormatPr defaultColWidth="9.109375" defaultRowHeight="14.25" customHeight="1" x14ac:dyDescent="0.25"/>
  <cols>
    <col min="1" max="1" width="6.6640625" style="86" customWidth="1"/>
    <col min="2" max="2" width="26" style="83" bestFit="1" customWidth="1"/>
    <col min="3" max="3" width="7" style="83" customWidth="1"/>
    <col min="4" max="4" width="25.88671875" style="83" customWidth="1"/>
    <col min="5" max="5" width="79.5546875" style="83" customWidth="1"/>
    <col min="6" max="6" width="10.5546875" style="83" customWidth="1"/>
    <col min="7" max="7" width="10.109375" style="83" customWidth="1"/>
    <col min="8" max="8" width="15.44140625" style="83" customWidth="1"/>
    <col min="9" max="9" width="17.88671875" style="83" customWidth="1"/>
    <col min="10" max="10" width="20.5546875" style="87" customWidth="1"/>
    <col min="11" max="11" width="16.88671875" style="83" customWidth="1"/>
    <col min="12" max="105" width="5.6640625" style="83" customWidth="1"/>
    <col min="106" max="16384" width="9.109375" style="83"/>
  </cols>
  <sheetData>
    <row r="2" spans="1:13" s="85" customFormat="1" ht="20.25" customHeight="1" x14ac:dyDescent="0.3">
      <c r="A2" s="316" t="s">
        <v>95</v>
      </c>
      <c r="B2" s="316"/>
      <c r="C2" s="316"/>
      <c r="D2" s="316"/>
      <c r="E2" s="316"/>
      <c r="F2" s="316"/>
      <c r="G2" s="316"/>
      <c r="H2" s="83"/>
      <c r="I2" s="83"/>
      <c r="J2" s="84"/>
    </row>
    <row r="4" spans="1:13" s="85" customFormat="1" ht="15.75" customHeight="1" x14ac:dyDescent="0.3">
      <c r="A4" s="317" t="s">
        <v>96</v>
      </c>
      <c r="B4" s="317"/>
      <c r="C4" s="317"/>
      <c r="D4" s="317"/>
      <c r="E4" s="317"/>
      <c r="F4" s="317"/>
      <c r="G4" s="317"/>
      <c r="H4" s="83"/>
      <c r="I4" s="83"/>
      <c r="J4" s="84"/>
    </row>
    <row r="5" spans="1:13" s="85" customFormat="1" ht="14.4" x14ac:dyDescent="0.3">
      <c r="A5" s="318" t="s">
        <v>97</v>
      </c>
      <c r="B5" s="318"/>
      <c r="C5" s="318"/>
      <c r="D5" s="318"/>
      <c r="E5" s="318"/>
      <c r="F5" s="318"/>
      <c r="G5" s="318"/>
      <c r="H5" s="83"/>
      <c r="I5" s="83"/>
      <c r="J5" s="84"/>
    </row>
    <row r="6" spans="1:13" ht="4.5" customHeight="1" thickBot="1" x14ac:dyDescent="0.3"/>
    <row r="7" spans="1:13" s="85" customFormat="1" ht="48.75" customHeight="1" x14ac:dyDescent="0.3">
      <c r="A7" s="319" t="s">
        <v>98</v>
      </c>
      <c r="B7" s="301" t="s">
        <v>99</v>
      </c>
      <c r="C7" s="322"/>
      <c r="D7" s="323"/>
      <c r="E7" s="324" t="s">
        <v>100</v>
      </c>
      <c r="F7" s="324" t="s">
        <v>101</v>
      </c>
      <c r="G7" s="324" t="s">
        <v>102</v>
      </c>
      <c r="H7" s="301" t="s">
        <v>103</v>
      </c>
      <c r="I7" s="302"/>
      <c r="J7" s="84"/>
    </row>
    <row r="8" spans="1:13" s="85" customFormat="1" ht="15" customHeight="1" x14ac:dyDescent="0.3">
      <c r="A8" s="320"/>
      <c r="B8" s="303" t="s">
        <v>104</v>
      </c>
      <c r="C8" s="305" t="s">
        <v>105</v>
      </c>
      <c r="D8" s="306"/>
      <c r="E8" s="325"/>
      <c r="F8" s="325"/>
      <c r="G8" s="325"/>
      <c r="H8" s="307" t="s">
        <v>106</v>
      </c>
      <c r="I8" s="309" t="s">
        <v>107</v>
      </c>
      <c r="J8" s="88">
        <f>(I83+I172+I519+I587+I757+I851+I1001+I1398+I1531+I1651+I1705+I1767+I1852+I1915+I1984)*1.2</f>
        <v>29264450.960000001</v>
      </c>
      <c r="K8" s="89" t="s">
        <v>108</v>
      </c>
    </row>
    <row r="9" spans="1:13" s="85" customFormat="1" ht="14.4" x14ac:dyDescent="0.3">
      <c r="A9" s="321"/>
      <c r="B9" s="304"/>
      <c r="C9" s="90" t="s">
        <v>109</v>
      </c>
      <c r="D9" s="90" t="s">
        <v>99</v>
      </c>
      <c r="E9" s="304"/>
      <c r="F9" s="304"/>
      <c r="G9" s="304"/>
      <c r="H9" s="308"/>
      <c r="I9" s="310"/>
      <c r="J9" s="91">
        <f>(I84+I173+I174+I520+I588+I758+I759+I852+I1002+I1003+I1399+I1400+I1532+I1533+I1652+I1653+I1706+I1707+I1768+I1853+I1916+I1917+I1985)*1.2</f>
        <v>129243684.95</v>
      </c>
      <c r="K9" s="89" t="s">
        <v>110</v>
      </c>
    </row>
    <row r="10" spans="1:13" s="85" customFormat="1" ht="14.4" x14ac:dyDescent="0.3">
      <c r="A10" s="92">
        <v>1</v>
      </c>
      <c r="B10" s="93">
        <v>2</v>
      </c>
      <c r="C10" s="93">
        <v>3</v>
      </c>
      <c r="D10" s="93">
        <v>4</v>
      </c>
      <c r="E10" s="93">
        <v>5</v>
      </c>
      <c r="F10" s="93">
        <v>6</v>
      </c>
      <c r="G10" s="93">
        <v>7</v>
      </c>
      <c r="H10" s="93">
        <v>8</v>
      </c>
      <c r="I10" s="94">
        <v>9</v>
      </c>
      <c r="J10" s="95">
        <f>I1989</f>
        <v>158508135.91</v>
      </c>
      <c r="K10" s="89" t="s">
        <v>111</v>
      </c>
    </row>
    <row r="11" spans="1:13" s="85" customFormat="1" ht="14.4" x14ac:dyDescent="0.3">
      <c r="A11" s="96" t="s">
        <v>112</v>
      </c>
      <c r="B11" s="311" t="s">
        <v>113</v>
      </c>
      <c r="C11" s="312"/>
      <c r="D11" s="313"/>
      <c r="E11" s="97" t="s">
        <v>114</v>
      </c>
      <c r="F11" s="98" t="s">
        <v>115</v>
      </c>
      <c r="G11" s="99"/>
      <c r="H11" s="100"/>
      <c r="I11" s="101">
        <f>I85</f>
        <v>2971689.2</v>
      </c>
      <c r="J11" s="84"/>
    </row>
    <row r="12" spans="1:13" s="85" customFormat="1" ht="14.4" x14ac:dyDescent="0.3">
      <c r="A12" s="102" t="s">
        <v>116</v>
      </c>
      <c r="B12" s="103" t="s">
        <v>117</v>
      </c>
      <c r="C12" s="103" t="s">
        <v>112</v>
      </c>
      <c r="D12" s="103" t="s">
        <v>118</v>
      </c>
      <c r="E12" s="104" t="s">
        <v>119</v>
      </c>
      <c r="F12" s="105" t="s">
        <v>120</v>
      </c>
      <c r="G12" s="106">
        <v>1</v>
      </c>
      <c r="H12" s="107">
        <v>97042.82</v>
      </c>
      <c r="I12" s="108">
        <f t="shared" ref="I12:I75" si="0">G12*H12</f>
        <v>97042.82</v>
      </c>
      <c r="J12" s="84"/>
      <c r="K12" s="83"/>
      <c r="L12" s="109"/>
    </row>
    <row r="13" spans="1:13" s="85" customFormat="1" ht="14.4" x14ac:dyDescent="0.3">
      <c r="A13" s="102" t="s">
        <v>121</v>
      </c>
      <c r="B13" s="103" t="s">
        <v>117</v>
      </c>
      <c r="C13" s="103" t="s">
        <v>122</v>
      </c>
      <c r="D13" s="103" t="s">
        <v>123</v>
      </c>
      <c r="E13" s="104" t="s">
        <v>124</v>
      </c>
      <c r="F13" s="105" t="s">
        <v>120</v>
      </c>
      <c r="G13" s="106">
        <v>1</v>
      </c>
      <c r="H13" s="107">
        <v>4085.61</v>
      </c>
      <c r="I13" s="108">
        <f t="shared" si="0"/>
        <v>4085.61</v>
      </c>
      <c r="J13" s="84"/>
      <c r="K13" s="83"/>
      <c r="L13" s="109"/>
      <c r="M13" s="83"/>
    </row>
    <row r="14" spans="1:13" s="85" customFormat="1" ht="40.799999999999997" x14ac:dyDescent="0.3">
      <c r="A14" s="110" t="s">
        <v>125</v>
      </c>
      <c r="B14" s="111" t="s">
        <v>117</v>
      </c>
      <c r="C14" s="111" t="s">
        <v>126</v>
      </c>
      <c r="D14" s="111" t="s">
        <v>127</v>
      </c>
      <c r="E14" s="112" t="s">
        <v>128</v>
      </c>
      <c r="F14" s="113" t="s">
        <v>120</v>
      </c>
      <c r="G14" s="114">
        <v>1</v>
      </c>
      <c r="H14" s="115">
        <v>0</v>
      </c>
      <c r="I14" s="116">
        <f t="shared" si="0"/>
        <v>0</v>
      </c>
      <c r="J14" s="84" t="s">
        <v>4103</v>
      </c>
    </row>
    <row r="15" spans="1:13" s="85" customFormat="1" ht="14.4" x14ac:dyDescent="0.3">
      <c r="A15" s="102" t="s">
        <v>129</v>
      </c>
      <c r="B15" s="103" t="s">
        <v>117</v>
      </c>
      <c r="C15" s="103" t="s">
        <v>130</v>
      </c>
      <c r="D15" s="103" t="s">
        <v>131</v>
      </c>
      <c r="E15" s="104" t="s">
        <v>132</v>
      </c>
      <c r="F15" s="105" t="s">
        <v>120</v>
      </c>
      <c r="G15" s="106">
        <v>2</v>
      </c>
      <c r="H15" s="107">
        <v>2331.39</v>
      </c>
      <c r="I15" s="108">
        <f t="shared" si="0"/>
        <v>4662.78</v>
      </c>
      <c r="J15" s="84"/>
    </row>
    <row r="16" spans="1:13" s="85" customFormat="1" ht="20.399999999999999" x14ac:dyDescent="0.3">
      <c r="A16" s="110" t="s">
        <v>133</v>
      </c>
      <c r="B16" s="111" t="s">
        <v>117</v>
      </c>
      <c r="C16" s="111" t="s">
        <v>134</v>
      </c>
      <c r="D16" s="111" t="s">
        <v>127</v>
      </c>
      <c r="E16" s="112" t="s">
        <v>135</v>
      </c>
      <c r="F16" s="113" t="s">
        <v>120</v>
      </c>
      <c r="G16" s="114">
        <v>2</v>
      </c>
      <c r="H16" s="115">
        <v>112995.71</v>
      </c>
      <c r="I16" s="116">
        <f t="shared" si="0"/>
        <v>225991.42</v>
      </c>
      <c r="J16" s="84"/>
    </row>
    <row r="17" spans="1:10" s="85" customFormat="1" ht="14.4" x14ac:dyDescent="0.3">
      <c r="A17" s="102" t="s">
        <v>136</v>
      </c>
      <c r="B17" s="103" t="s">
        <v>117</v>
      </c>
      <c r="C17" s="103" t="s">
        <v>137</v>
      </c>
      <c r="D17" s="103" t="s">
        <v>138</v>
      </c>
      <c r="E17" s="104" t="s">
        <v>139</v>
      </c>
      <c r="F17" s="105" t="s">
        <v>120</v>
      </c>
      <c r="G17" s="106">
        <v>8</v>
      </c>
      <c r="H17" s="107">
        <v>6518.91</v>
      </c>
      <c r="I17" s="108">
        <f t="shared" si="0"/>
        <v>52151.28</v>
      </c>
      <c r="J17" s="84"/>
    </row>
    <row r="18" spans="1:10" s="85" customFormat="1" ht="14.4" x14ac:dyDescent="0.3">
      <c r="A18" s="110" t="s">
        <v>140</v>
      </c>
      <c r="B18" s="111" t="s">
        <v>117</v>
      </c>
      <c r="C18" s="111" t="s">
        <v>141</v>
      </c>
      <c r="D18" s="111" t="s">
        <v>127</v>
      </c>
      <c r="E18" s="112" t="s">
        <v>142</v>
      </c>
      <c r="F18" s="113" t="s">
        <v>120</v>
      </c>
      <c r="G18" s="114">
        <v>1</v>
      </c>
      <c r="H18" s="115">
        <v>1566.3</v>
      </c>
      <c r="I18" s="116">
        <f t="shared" si="0"/>
        <v>1566.3</v>
      </c>
      <c r="J18" s="84"/>
    </row>
    <row r="19" spans="1:10" s="85" customFormat="1" ht="14.4" x14ac:dyDescent="0.3">
      <c r="A19" s="110" t="s">
        <v>143</v>
      </c>
      <c r="B19" s="111" t="s">
        <v>117</v>
      </c>
      <c r="C19" s="111" t="s">
        <v>144</v>
      </c>
      <c r="D19" s="111" t="s">
        <v>127</v>
      </c>
      <c r="E19" s="112" t="s">
        <v>145</v>
      </c>
      <c r="F19" s="113" t="s">
        <v>120</v>
      </c>
      <c r="G19" s="114">
        <v>7</v>
      </c>
      <c r="H19" s="115">
        <v>1868.52</v>
      </c>
      <c r="I19" s="116">
        <f t="shared" si="0"/>
        <v>13079.64</v>
      </c>
      <c r="J19" s="84"/>
    </row>
    <row r="20" spans="1:10" s="85" customFormat="1" ht="14.4" x14ac:dyDescent="0.3">
      <c r="A20" s="102" t="s">
        <v>146</v>
      </c>
      <c r="B20" s="103" t="s">
        <v>117</v>
      </c>
      <c r="C20" s="103" t="s">
        <v>147</v>
      </c>
      <c r="D20" s="103" t="s">
        <v>148</v>
      </c>
      <c r="E20" s="104" t="s">
        <v>149</v>
      </c>
      <c r="F20" s="105" t="s">
        <v>120</v>
      </c>
      <c r="G20" s="106">
        <v>1</v>
      </c>
      <c r="H20" s="107">
        <v>2467.62</v>
      </c>
      <c r="I20" s="108">
        <f t="shared" si="0"/>
        <v>2467.62</v>
      </c>
      <c r="J20" s="84"/>
    </row>
    <row r="21" spans="1:10" s="85" customFormat="1" ht="14.4" x14ac:dyDescent="0.3">
      <c r="A21" s="110" t="s">
        <v>150</v>
      </c>
      <c r="B21" s="111" t="s">
        <v>117</v>
      </c>
      <c r="C21" s="111" t="s">
        <v>151</v>
      </c>
      <c r="D21" s="111" t="s">
        <v>127</v>
      </c>
      <c r="E21" s="112" t="s">
        <v>152</v>
      </c>
      <c r="F21" s="113" t="s">
        <v>120</v>
      </c>
      <c r="G21" s="114">
        <v>1</v>
      </c>
      <c r="H21" s="115">
        <v>4267.1000000000004</v>
      </c>
      <c r="I21" s="116">
        <f t="shared" si="0"/>
        <v>4267.1000000000004</v>
      </c>
      <c r="J21" s="84"/>
    </row>
    <row r="22" spans="1:10" s="85" customFormat="1" ht="14.4" x14ac:dyDescent="0.3">
      <c r="A22" s="102" t="s">
        <v>153</v>
      </c>
      <c r="B22" s="103" t="s">
        <v>117</v>
      </c>
      <c r="C22" s="103" t="s">
        <v>154</v>
      </c>
      <c r="D22" s="103" t="s">
        <v>155</v>
      </c>
      <c r="E22" s="104" t="s">
        <v>156</v>
      </c>
      <c r="F22" s="105" t="s">
        <v>120</v>
      </c>
      <c r="G22" s="106">
        <v>12</v>
      </c>
      <c r="H22" s="107">
        <v>2149.02</v>
      </c>
      <c r="I22" s="108">
        <f t="shared" si="0"/>
        <v>25788.240000000002</v>
      </c>
      <c r="J22" s="84"/>
    </row>
    <row r="23" spans="1:10" s="85" customFormat="1" ht="14.4" x14ac:dyDescent="0.3">
      <c r="A23" s="110" t="s">
        <v>157</v>
      </c>
      <c r="B23" s="111" t="s">
        <v>117</v>
      </c>
      <c r="C23" s="111" t="s">
        <v>158</v>
      </c>
      <c r="D23" s="111" t="s">
        <v>127</v>
      </c>
      <c r="E23" s="112" t="s">
        <v>159</v>
      </c>
      <c r="F23" s="113" t="s">
        <v>120</v>
      </c>
      <c r="G23" s="114">
        <v>12</v>
      </c>
      <c r="H23" s="115">
        <v>16782.560000000001</v>
      </c>
      <c r="I23" s="116">
        <f t="shared" si="0"/>
        <v>201390.72</v>
      </c>
      <c r="J23" s="84"/>
    </row>
    <row r="24" spans="1:10" s="85" customFormat="1" ht="20.399999999999999" x14ac:dyDescent="0.3">
      <c r="A24" s="102" t="s">
        <v>160</v>
      </c>
      <c r="B24" s="103" t="s">
        <v>117</v>
      </c>
      <c r="C24" s="103" t="s">
        <v>161</v>
      </c>
      <c r="D24" s="103" t="s">
        <v>162</v>
      </c>
      <c r="E24" s="104" t="s">
        <v>163</v>
      </c>
      <c r="F24" s="105" t="s">
        <v>164</v>
      </c>
      <c r="G24" s="117">
        <v>0.68420000000000003</v>
      </c>
      <c r="H24" s="107">
        <v>109511.38</v>
      </c>
      <c r="I24" s="108">
        <f t="shared" si="0"/>
        <v>74927.69</v>
      </c>
      <c r="J24" s="84"/>
    </row>
    <row r="25" spans="1:10" s="85" customFormat="1" ht="14.4" x14ac:dyDescent="0.3">
      <c r="A25" s="110" t="s">
        <v>165</v>
      </c>
      <c r="B25" s="111" t="s">
        <v>117</v>
      </c>
      <c r="C25" s="111" t="s">
        <v>166</v>
      </c>
      <c r="D25" s="111" t="s">
        <v>167</v>
      </c>
      <c r="E25" s="112" t="s">
        <v>168</v>
      </c>
      <c r="F25" s="113" t="s">
        <v>169</v>
      </c>
      <c r="G25" s="114">
        <v>42</v>
      </c>
      <c r="H25" s="115">
        <v>1187.3599999999999</v>
      </c>
      <c r="I25" s="116">
        <f t="shared" si="0"/>
        <v>49869.120000000003</v>
      </c>
      <c r="J25" s="84"/>
    </row>
    <row r="26" spans="1:10" s="85" customFormat="1" ht="20.399999999999999" x14ac:dyDescent="0.3">
      <c r="A26" s="110" t="s">
        <v>170</v>
      </c>
      <c r="B26" s="111" t="s">
        <v>117</v>
      </c>
      <c r="C26" s="111" t="s">
        <v>171</v>
      </c>
      <c r="D26" s="111" t="s">
        <v>127</v>
      </c>
      <c r="E26" s="112" t="s">
        <v>172</v>
      </c>
      <c r="F26" s="113" t="s">
        <v>120</v>
      </c>
      <c r="G26" s="114">
        <v>1</v>
      </c>
      <c r="H26" s="115">
        <v>6339.28</v>
      </c>
      <c r="I26" s="116">
        <f t="shared" si="0"/>
        <v>6339.28</v>
      </c>
      <c r="J26" s="84"/>
    </row>
    <row r="27" spans="1:10" s="85" customFormat="1" ht="20.399999999999999" x14ac:dyDescent="0.3">
      <c r="A27" s="110" t="s">
        <v>173</v>
      </c>
      <c r="B27" s="111" t="s">
        <v>117</v>
      </c>
      <c r="C27" s="111" t="s">
        <v>174</v>
      </c>
      <c r="D27" s="111" t="s">
        <v>127</v>
      </c>
      <c r="E27" s="112" t="s">
        <v>175</v>
      </c>
      <c r="F27" s="113" t="s">
        <v>120</v>
      </c>
      <c r="G27" s="114">
        <v>6</v>
      </c>
      <c r="H27" s="115">
        <v>3153.53</v>
      </c>
      <c r="I27" s="116">
        <f t="shared" si="0"/>
        <v>18921.18</v>
      </c>
      <c r="J27" s="84"/>
    </row>
    <row r="28" spans="1:10" s="85" customFormat="1" ht="20.399999999999999" x14ac:dyDescent="0.3">
      <c r="A28" s="110" t="s">
        <v>176</v>
      </c>
      <c r="B28" s="111" t="s">
        <v>117</v>
      </c>
      <c r="C28" s="111" t="s">
        <v>177</v>
      </c>
      <c r="D28" s="111" t="s">
        <v>127</v>
      </c>
      <c r="E28" s="112" t="s">
        <v>178</v>
      </c>
      <c r="F28" s="113" t="s">
        <v>120</v>
      </c>
      <c r="G28" s="114">
        <v>1</v>
      </c>
      <c r="H28" s="115">
        <v>27340.720000000001</v>
      </c>
      <c r="I28" s="116">
        <f t="shared" si="0"/>
        <v>27340.720000000001</v>
      </c>
      <c r="J28" s="84"/>
    </row>
    <row r="29" spans="1:10" s="85" customFormat="1" ht="20.399999999999999" x14ac:dyDescent="0.3">
      <c r="A29" s="110" t="s">
        <v>179</v>
      </c>
      <c r="B29" s="111" t="s">
        <v>117</v>
      </c>
      <c r="C29" s="111" t="s">
        <v>180</v>
      </c>
      <c r="D29" s="111" t="s">
        <v>127</v>
      </c>
      <c r="E29" s="112" t="s">
        <v>181</v>
      </c>
      <c r="F29" s="113" t="s">
        <v>120</v>
      </c>
      <c r="G29" s="114">
        <v>2</v>
      </c>
      <c r="H29" s="115">
        <v>21092.65</v>
      </c>
      <c r="I29" s="116">
        <f t="shared" si="0"/>
        <v>42185.3</v>
      </c>
      <c r="J29" s="84"/>
    </row>
    <row r="30" spans="1:10" s="85" customFormat="1" ht="20.399999999999999" x14ac:dyDescent="0.3">
      <c r="A30" s="110" t="s">
        <v>182</v>
      </c>
      <c r="B30" s="111" t="s">
        <v>117</v>
      </c>
      <c r="C30" s="111" t="s">
        <v>183</v>
      </c>
      <c r="D30" s="111" t="s">
        <v>127</v>
      </c>
      <c r="E30" s="112" t="s">
        <v>184</v>
      </c>
      <c r="F30" s="113" t="s">
        <v>120</v>
      </c>
      <c r="G30" s="114">
        <v>1</v>
      </c>
      <c r="H30" s="115">
        <v>7706.15</v>
      </c>
      <c r="I30" s="116">
        <f t="shared" si="0"/>
        <v>7706.15</v>
      </c>
      <c r="J30" s="84"/>
    </row>
    <row r="31" spans="1:10" s="85" customFormat="1" ht="20.399999999999999" x14ac:dyDescent="0.3">
      <c r="A31" s="110" t="s">
        <v>185</v>
      </c>
      <c r="B31" s="111" t="s">
        <v>117</v>
      </c>
      <c r="C31" s="111" t="s">
        <v>186</v>
      </c>
      <c r="D31" s="111" t="s">
        <v>127</v>
      </c>
      <c r="E31" s="112" t="s">
        <v>187</v>
      </c>
      <c r="F31" s="113" t="s">
        <v>120</v>
      </c>
      <c r="G31" s="114">
        <v>1</v>
      </c>
      <c r="H31" s="115">
        <v>11536.01</v>
      </c>
      <c r="I31" s="116">
        <f t="shared" si="0"/>
        <v>11536.01</v>
      </c>
      <c r="J31" s="84"/>
    </row>
    <row r="32" spans="1:10" s="85" customFormat="1" ht="20.399999999999999" x14ac:dyDescent="0.3">
      <c r="A32" s="110" t="s">
        <v>188</v>
      </c>
      <c r="B32" s="111" t="s">
        <v>117</v>
      </c>
      <c r="C32" s="111" t="s">
        <v>189</v>
      </c>
      <c r="D32" s="111" t="s">
        <v>127</v>
      </c>
      <c r="E32" s="112" t="s">
        <v>172</v>
      </c>
      <c r="F32" s="113" t="s">
        <v>120</v>
      </c>
      <c r="G32" s="114">
        <v>1</v>
      </c>
      <c r="H32" s="115">
        <v>6339.28</v>
      </c>
      <c r="I32" s="116">
        <f t="shared" si="0"/>
        <v>6339.28</v>
      </c>
      <c r="J32" s="84"/>
    </row>
    <row r="33" spans="1:10" s="85" customFormat="1" ht="20.399999999999999" x14ac:dyDescent="0.3">
      <c r="A33" s="110" t="s">
        <v>190</v>
      </c>
      <c r="B33" s="111" t="s">
        <v>117</v>
      </c>
      <c r="C33" s="111" t="s">
        <v>191</v>
      </c>
      <c r="D33" s="111" t="s">
        <v>127</v>
      </c>
      <c r="E33" s="112" t="s">
        <v>192</v>
      </c>
      <c r="F33" s="113" t="s">
        <v>120</v>
      </c>
      <c r="G33" s="114">
        <v>1</v>
      </c>
      <c r="H33" s="115">
        <v>3656.2</v>
      </c>
      <c r="I33" s="116">
        <f t="shared" si="0"/>
        <v>3656.2</v>
      </c>
      <c r="J33" s="84"/>
    </row>
    <row r="34" spans="1:10" s="85" customFormat="1" ht="20.399999999999999" x14ac:dyDescent="0.3">
      <c r="A34" s="110" t="s">
        <v>193</v>
      </c>
      <c r="B34" s="111" t="s">
        <v>117</v>
      </c>
      <c r="C34" s="111" t="s">
        <v>194</v>
      </c>
      <c r="D34" s="111" t="s">
        <v>127</v>
      </c>
      <c r="E34" s="112" t="s">
        <v>195</v>
      </c>
      <c r="F34" s="113" t="s">
        <v>120</v>
      </c>
      <c r="G34" s="114">
        <v>1</v>
      </c>
      <c r="H34" s="115">
        <v>2767.45</v>
      </c>
      <c r="I34" s="116">
        <f t="shared" si="0"/>
        <v>2767.45</v>
      </c>
      <c r="J34" s="84"/>
    </row>
    <row r="35" spans="1:10" s="85" customFormat="1" ht="20.399999999999999" x14ac:dyDescent="0.3">
      <c r="A35" s="110" t="s">
        <v>196</v>
      </c>
      <c r="B35" s="111" t="s">
        <v>117</v>
      </c>
      <c r="C35" s="111" t="s">
        <v>197</v>
      </c>
      <c r="D35" s="111" t="s">
        <v>127</v>
      </c>
      <c r="E35" s="112" t="s">
        <v>198</v>
      </c>
      <c r="F35" s="113" t="s">
        <v>120</v>
      </c>
      <c r="G35" s="114">
        <v>1</v>
      </c>
      <c r="H35" s="115">
        <v>757.07</v>
      </c>
      <c r="I35" s="116">
        <f t="shared" si="0"/>
        <v>757.07</v>
      </c>
      <c r="J35" s="84"/>
    </row>
    <row r="36" spans="1:10" s="85" customFormat="1" ht="20.399999999999999" x14ac:dyDescent="0.3">
      <c r="A36" s="110" t="s">
        <v>199</v>
      </c>
      <c r="B36" s="111" t="s">
        <v>117</v>
      </c>
      <c r="C36" s="111" t="s">
        <v>200</v>
      </c>
      <c r="D36" s="111" t="s">
        <v>127</v>
      </c>
      <c r="E36" s="112" t="s">
        <v>201</v>
      </c>
      <c r="F36" s="113" t="s">
        <v>120</v>
      </c>
      <c r="G36" s="114">
        <v>1</v>
      </c>
      <c r="H36" s="115">
        <v>6459.38</v>
      </c>
      <c r="I36" s="116">
        <f t="shared" si="0"/>
        <v>6459.38</v>
      </c>
      <c r="J36" s="84"/>
    </row>
    <row r="37" spans="1:10" s="85" customFormat="1" ht="20.399999999999999" x14ac:dyDescent="0.3">
      <c r="A37" s="110" t="s">
        <v>202</v>
      </c>
      <c r="B37" s="111" t="s">
        <v>117</v>
      </c>
      <c r="C37" s="111" t="s">
        <v>203</v>
      </c>
      <c r="D37" s="111" t="s">
        <v>127</v>
      </c>
      <c r="E37" s="112" t="s">
        <v>181</v>
      </c>
      <c r="F37" s="113" t="s">
        <v>120</v>
      </c>
      <c r="G37" s="114">
        <v>1</v>
      </c>
      <c r="H37" s="115">
        <v>21336.98</v>
      </c>
      <c r="I37" s="116">
        <f t="shared" si="0"/>
        <v>21336.98</v>
      </c>
      <c r="J37" s="84"/>
    </row>
    <row r="38" spans="1:10" s="85" customFormat="1" ht="20.399999999999999" x14ac:dyDescent="0.3">
      <c r="A38" s="102" t="s">
        <v>204</v>
      </c>
      <c r="B38" s="103" t="s">
        <v>117</v>
      </c>
      <c r="C38" s="103" t="s">
        <v>205</v>
      </c>
      <c r="D38" s="103" t="s">
        <v>206</v>
      </c>
      <c r="E38" s="104" t="s">
        <v>207</v>
      </c>
      <c r="F38" s="105" t="s">
        <v>164</v>
      </c>
      <c r="G38" s="118">
        <v>0.64700000000000002</v>
      </c>
      <c r="H38" s="107">
        <v>81336.98</v>
      </c>
      <c r="I38" s="108">
        <f t="shared" si="0"/>
        <v>52625.03</v>
      </c>
      <c r="J38" s="84"/>
    </row>
    <row r="39" spans="1:10" s="85" customFormat="1" ht="14.4" x14ac:dyDescent="0.3">
      <c r="A39" s="110" t="s">
        <v>208</v>
      </c>
      <c r="B39" s="111" t="s">
        <v>117</v>
      </c>
      <c r="C39" s="111" t="s">
        <v>209</v>
      </c>
      <c r="D39" s="111" t="s">
        <v>210</v>
      </c>
      <c r="E39" s="112" t="s">
        <v>211</v>
      </c>
      <c r="F39" s="113" t="s">
        <v>169</v>
      </c>
      <c r="G39" s="114">
        <v>50</v>
      </c>
      <c r="H39" s="115">
        <v>1145.48</v>
      </c>
      <c r="I39" s="116">
        <f t="shared" si="0"/>
        <v>57274</v>
      </c>
      <c r="J39" s="84"/>
    </row>
    <row r="40" spans="1:10" s="85" customFormat="1" ht="20.399999999999999" x14ac:dyDescent="0.3">
      <c r="A40" s="110" t="s">
        <v>212</v>
      </c>
      <c r="B40" s="111" t="s">
        <v>117</v>
      </c>
      <c r="C40" s="111" t="s">
        <v>213</v>
      </c>
      <c r="D40" s="111" t="s">
        <v>127</v>
      </c>
      <c r="E40" s="112" t="s">
        <v>201</v>
      </c>
      <c r="F40" s="113" t="s">
        <v>120</v>
      </c>
      <c r="G40" s="114">
        <v>2</v>
      </c>
      <c r="H40" s="115">
        <v>6459.38</v>
      </c>
      <c r="I40" s="116">
        <f t="shared" si="0"/>
        <v>12918.76</v>
      </c>
      <c r="J40" s="84"/>
    </row>
    <row r="41" spans="1:10" s="85" customFormat="1" ht="20.399999999999999" x14ac:dyDescent="0.3">
      <c r="A41" s="110" t="s">
        <v>214</v>
      </c>
      <c r="B41" s="111" t="s">
        <v>117</v>
      </c>
      <c r="C41" s="111" t="s">
        <v>215</v>
      </c>
      <c r="D41" s="111" t="s">
        <v>127</v>
      </c>
      <c r="E41" s="112" t="s">
        <v>216</v>
      </c>
      <c r="F41" s="113" t="s">
        <v>120</v>
      </c>
      <c r="G41" s="114">
        <v>5</v>
      </c>
      <c r="H41" s="115">
        <v>32520.23</v>
      </c>
      <c r="I41" s="116">
        <f t="shared" si="0"/>
        <v>162601.15</v>
      </c>
      <c r="J41" s="84"/>
    </row>
    <row r="42" spans="1:10" s="85" customFormat="1" ht="20.399999999999999" x14ac:dyDescent="0.3">
      <c r="A42" s="110" t="s">
        <v>217</v>
      </c>
      <c r="B42" s="111" t="s">
        <v>117</v>
      </c>
      <c r="C42" s="111" t="s">
        <v>218</v>
      </c>
      <c r="D42" s="111" t="s">
        <v>127</v>
      </c>
      <c r="E42" s="112" t="s">
        <v>219</v>
      </c>
      <c r="F42" s="113" t="s">
        <v>120</v>
      </c>
      <c r="G42" s="114">
        <v>1</v>
      </c>
      <c r="H42" s="115">
        <v>5674.32</v>
      </c>
      <c r="I42" s="116">
        <f t="shared" si="0"/>
        <v>5674.32</v>
      </c>
      <c r="J42" s="84"/>
    </row>
    <row r="43" spans="1:10" s="85" customFormat="1" ht="20.399999999999999" x14ac:dyDescent="0.3">
      <c r="A43" s="102" t="s">
        <v>220</v>
      </c>
      <c r="B43" s="103" t="s">
        <v>117</v>
      </c>
      <c r="C43" s="103" t="s">
        <v>221</v>
      </c>
      <c r="D43" s="103" t="s">
        <v>222</v>
      </c>
      <c r="E43" s="104" t="s">
        <v>223</v>
      </c>
      <c r="F43" s="105" t="s">
        <v>164</v>
      </c>
      <c r="G43" s="117">
        <v>0.2535</v>
      </c>
      <c r="H43" s="107">
        <v>236273.61</v>
      </c>
      <c r="I43" s="108">
        <f t="shared" si="0"/>
        <v>59895.360000000001</v>
      </c>
      <c r="J43" s="84"/>
    </row>
    <row r="44" spans="1:10" s="85" customFormat="1" ht="14.4" x14ac:dyDescent="0.3">
      <c r="A44" s="110" t="s">
        <v>224</v>
      </c>
      <c r="B44" s="111" t="s">
        <v>117</v>
      </c>
      <c r="C44" s="111" t="s">
        <v>225</v>
      </c>
      <c r="D44" s="111" t="s">
        <v>226</v>
      </c>
      <c r="E44" s="112" t="s">
        <v>227</v>
      </c>
      <c r="F44" s="113" t="s">
        <v>169</v>
      </c>
      <c r="G44" s="119">
        <v>2.7</v>
      </c>
      <c r="H44" s="115">
        <v>1121.22</v>
      </c>
      <c r="I44" s="116">
        <f t="shared" si="0"/>
        <v>3027.29</v>
      </c>
      <c r="J44" s="84"/>
    </row>
    <row r="45" spans="1:10" s="85" customFormat="1" ht="20.399999999999999" x14ac:dyDescent="0.3">
      <c r="A45" s="110" t="s">
        <v>228</v>
      </c>
      <c r="B45" s="111" t="s">
        <v>117</v>
      </c>
      <c r="C45" s="111" t="s">
        <v>229</v>
      </c>
      <c r="D45" s="111" t="s">
        <v>127</v>
      </c>
      <c r="E45" s="112" t="s">
        <v>230</v>
      </c>
      <c r="F45" s="113" t="s">
        <v>120</v>
      </c>
      <c r="G45" s="114">
        <v>4</v>
      </c>
      <c r="H45" s="115">
        <v>15218.18</v>
      </c>
      <c r="I45" s="116">
        <f t="shared" si="0"/>
        <v>60872.72</v>
      </c>
      <c r="J45" s="84"/>
    </row>
    <row r="46" spans="1:10" s="85" customFormat="1" ht="20.399999999999999" x14ac:dyDescent="0.3">
      <c r="A46" s="110" t="s">
        <v>231</v>
      </c>
      <c r="B46" s="111" t="s">
        <v>117</v>
      </c>
      <c r="C46" s="111" t="s">
        <v>232</v>
      </c>
      <c r="D46" s="111" t="s">
        <v>127</v>
      </c>
      <c r="E46" s="112" t="s">
        <v>198</v>
      </c>
      <c r="F46" s="113" t="s">
        <v>120</v>
      </c>
      <c r="G46" s="114">
        <v>1</v>
      </c>
      <c r="H46" s="115">
        <v>757.07</v>
      </c>
      <c r="I46" s="116">
        <f t="shared" si="0"/>
        <v>757.07</v>
      </c>
      <c r="J46" s="84"/>
    </row>
    <row r="47" spans="1:10" s="85" customFormat="1" ht="20.399999999999999" x14ac:dyDescent="0.3">
      <c r="A47" s="110" t="s">
        <v>233</v>
      </c>
      <c r="B47" s="111" t="s">
        <v>117</v>
      </c>
      <c r="C47" s="111" t="s">
        <v>234</v>
      </c>
      <c r="D47" s="111" t="s">
        <v>127</v>
      </c>
      <c r="E47" s="112" t="s">
        <v>235</v>
      </c>
      <c r="F47" s="113" t="s">
        <v>120</v>
      </c>
      <c r="G47" s="114">
        <v>1</v>
      </c>
      <c r="H47" s="115">
        <v>569.32000000000005</v>
      </c>
      <c r="I47" s="116">
        <f t="shared" si="0"/>
        <v>569.32000000000005</v>
      </c>
      <c r="J47" s="84"/>
    </row>
    <row r="48" spans="1:10" s="85" customFormat="1" ht="20.399999999999999" x14ac:dyDescent="0.3">
      <c r="A48" s="102" t="s">
        <v>236</v>
      </c>
      <c r="B48" s="103" t="s">
        <v>117</v>
      </c>
      <c r="C48" s="103" t="s">
        <v>237</v>
      </c>
      <c r="D48" s="103" t="s">
        <v>238</v>
      </c>
      <c r="E48" s="104" t="s">
        <v>239</v>
      </c>
      <c r="F48" s="105" t="s">
        <v>164</v>
      </c>
      <c r="G48" s="118">
        <v>6.0000000000000001E-3</v>
      </c>
      <c r="H48" s="107">
        <v>211774.46</v>
      </c>
      <c r="I48" s="108">
        <f t="shared" si="0"/>
        <v>1270.6500000000001</v>
      </c>
      <c r="J48" s="84"/>
    </row>
    <row r="49" spans="1:10" s="85" customFormat="1" ht="20.399999999999999" x14ac:dyDescent="0.3">
      <c r="A49" s="110" t="s">
        <v>240</v>
      </c>
      <c r="B49" s="111" t="s">
        <v>117</v>
      </c>
      <c r="C49" s="111" t="s">
        <v>241</v>
      </c>
      <c r="D49" s="111" t="s">
        <v>127</v>
      </c>
      <c r="E49" s="112" t="s">
        <v>242</v>
      </c>
      <c r="F49" s="113" t="s">
        <v>120</v>
      </c>
      <c r="G49" s="114">
        <v>1</v>
      </c>
      <c r="H49" s="115">
        <v>992.35</v>
      </c>
      <c r="I49" s="116">
        <f t="shared" si="0"/>
        <v>992.35</v>
      </c>
      <c r="J49" s="84"/>
    </row>
    <row r="50" spans="1:10" s="85" customFormat="1" ht="20.399999999999999" x14ac:dyDescent="0.3">
      <c r="A50" s="102" t="s">
        <v>243</v>
      </c>
      <c r="B50" s="103" t="s">
        <v>117</v>
      </c>
      <c r="C50" s="103" t="s">
        <v>244</v>
      </c>
      <c r="D50" s="103" t="s">
        <v>245</v>
      </c>
      <c r="E50" s="104" t="s">
        <v>246</v>
      </c>
      <c r="F50" s="105" t="s">
        <v>164</v>
      </c>
      <c r="G50" s="117">
        <v>0.84719999999999995</v>
      </c>
      <c r="H50" s="107">
        <v>128799.31</v>
      </c>
      <c r="I50" s="108">
        <f t="shared" si="0"/>
        <v>109118.78</v>
      </c>
      <c r="J50" s="84"/>
    </row>
    <row r="51" spans="1:10" s="85" customFormat="1" ht="14.4" x14ac:dyDescent="0.3">
      <c r="A51" s="110" t="s">
        <v>247</v>
      </c>
      <c r="B51" s="111" t="s">
        <v>117</v>
      </c>
      <c r="C51" s="111" t="s">
        <v>248</v>
      </c>
      <c r="D51" s="111" t="s">
        <v>249</v>
      </c>
      <c r="E51" s="112" t="s">
        <v>250</v>
      </c>
      <c r="F51" s="113" t="s">
        <v>169</v>
      </c>
      <c r="G51" s="120">
        <v>79.48</v>
      </c>
      <c r="H51" s="115">
        <v>826.74</v>
      </c>
      <c r="I51" s="116">
        <f t="shared" si="0"/>
        <v>65709.3</v>
      </c>
      <c r="J51" s="84"/>
    </row>
    <row r="52" spans="1:10" s="85" customFormat="1" ht="20.399999999999999" x14ac:dyDescent="0.3">
      <c r="A52" s="110" t="s">
        <v>251</v>
      </c>
      <c r="B52" s="111" t="s">
        <v>117</v>
      </c>
      <c r="C52" s="111" t="s">
        <v>252</v>
      </c>
      <c r="D52" s="111" t="s">
        <v>127</v>
      </c>
      <c r="E52" s="112" t="s">
        <v>253</v>
      </c>
      <c r="F52" s="113" t="s">
        <v>120</v>
      </c>
      <c r="G52" s="114">
        <v>1</v>
      </c>
      <c r="H52" s="115">
        <v>6035.44</v>
      </c>
      <c r="I52" s="116">
        <f t="shared" si="0"/>
        <v>6035.44</v>
      </c>
      <c r="J52" s="84"/>
    </row>
    <row r="53" spans="1:10" s="85" customFormat="1" ht="20.399999999999999" x14ac:dyDescent="0.3">
      <c r="A53" s="110" t="s">
        <v>254</v>
      </c>
      <c r="B53" s="111" t="s">
        <v>117</v>
      </c>
      <c r="C53" s="111" t="s">
        <v>255</v>
      </c>
      <c r="D53" s="111" t="s">
        <v>127</v>
      </c>
      <c r="E53" s="112" t="s">
        <v>256</v>
      </c>
      <c r="F53" s="113" t="s">
        <v>120</v>
      </c>
      <c r="G53" s="114">
        <v>1</v>
      </c>
      <c r="H53" s="115">
        <v>6601.44</v>
      </c>
      <c r="I53" s="116">
        <f t="shared" si="0"/>
        <v>6601.44</v>
      </c>
      <c r="J53" s="84"/>
    </row>
    <row r="54" spans="1:10" s="85" customFormat="1" ht="20.399999999999999" x14ac:dyDescent="0.3">
      <c r="A54" s="110" t="s">
        <v>257</v>
      </c>
      <c r="B54" s="111" t="s">
        <v>117</v>
      </c>
      <c r="C54" s="111" t="s">
        <v>258</v>
      </c>
      <c r="D54" s="111" t="s">
        <v>127</v>
      </c>
      <c r="E54" s="112" t="s">
        <v>259</v>
      </c>
      <c r="F54" s="113" t="s">
        <v>120</v>
      </c>
      <c r="G54" s="114">
        <v>1</v>
      </c>
      <c r="H54" s="115">
        <v>2484.85</v>
      </c>
      <c r="I54" s="116">
        <f t="shared" si="0"/>
        <v>2484.85</v>
      </c>
      <c r="J54" s="84"/>
    </row>
    <row r="55" spans="1:10" s="85" customFormat="1" ht="20.399999999999999" x14ac:dyDescent="0.3">
      <c r="A55" s="110" t="s">
        <v>260</v>
      </c>
      <c r="B55" s="111" t="s">
        <v>117</v>
      </c>
      <c r="C55" s="111" t="s">
        <v>261</v>
      </c>
      <c r="D55" s="111" t="s">
        <v>127</v>
      </c>
      <c r="E55" s="112" t="s">
        <v>195</v>
      </c>
      <c r="F55" s="113" t="s">
        <v>120</v>
      </c>
      <c r="G55" s="114">
        <v>1</v>
      </c>
      <c r="H55" s="115">
        <v>2767.45</v>
      </c>
      <c r="I55" s="116">
        <f t="shared" si="0"/>
        <v>2767.45</v>
      </c>
      <c r="J55" s="84"/>
    </row>
    <row r="56" spans="1:10" s="85" customFormat="1" ht="20.399999999999999" x14ac:dyDescent="0.3">
      <c r="A56" s="102" t="s">
        <v>262</v>
      </c>
      <c r="B56" s="103" t="s">
        <v>117</v>
      </c>
      <c r="C56" s="103" t="s">
        <v>263</v>
      </c>
      <c r="D56" s="103" t="s">
        <v>264</v>
      </c>
      <c r="E56" s="104" t="s">
        <v>265</v>
      </c>
      <c r="F56" s="105" t="s">
        <v>164</v>
      </c>
      <c r="G56" s="117">
        <v>0.37440000000000001</v>
      </c>
      <c r="H56" s="107">
        <v>156084.29</v>
      </c>
      <c r="I56" s="108">
        <f t="shared" si="0"/>
        <v>58437.96</v>
      </c>
      <c r="J56" s="84"/>
    </row>
    <row r="57" spans="1:10" s="85" customFormat="1" ht="14.4" x14ac:dyDescent="0.3">
      <c r="A57" s="110" t="s">
        <v>266</v>
      </c>
      <c r="B57" s="111" t="s">
        <v>117</v>
      </c>
      <c r="C57" s="111" t="s">
        <v>267</v>
      </c>
      <c r="D57" s="111" t="s">
        <v>268</v>
      </c>
      <c r="E57" s="112" t="s">
        <v>269</v>
      </c>
      <c r="F57" s="113" t="s">
        <v>169</v>
      </c>
      <c r="G57" s="119">
        <v>33.200000000000003</v>
      </c>
      <c r="H57" s="115">
        <v>615.22</v>
      </c>
      <c r="I57" s="116">
        <f t="shared" si="0"/>
        <v>20425.3</v>
      </c>
      <c r="J57" s="84"/>
    </row>
    <row r="58" spans="1:10" s="85" customFormat="1" ht="20.399999999999999" x14ac:dyDescent="0.3">
      <c r="A58" s="110" t="s">
        <v>270</v>
      </c>
      <c r="B58" s="111" t="s">
        <v>117</v>
      </c>
      <c r="C58" s="111" t="s">
        <v>271</v>
      </c>
      <c r="D58" s="111" t="s">
        <v>127</v>
      </c>
      <c r="E58" s="112" t="s">
        <v>272</v>
      </c>
      <c r="F58" s="113" t="s">
        <v>120</v>
      </c>
      <c r="G58" s="114">
        <v>1</v>
      </c>
      <c r="H58" s="115">
        <v>3329.92</v>
      </c>
      <c r="I58" s="116">
        <f t="shared" si="0"/>
        <v>3329.92</v>
      </c>
      <c r="J58" s="84"/>
    </row>
    <row r="59" spans="1:10" s="85" customFormat="1" ht="20.399999999999999" x14ac:dyDescent="0.3">
      <c r="A59" s="110" t="s">
        <v>273</v>
      </c>
      <c r="B59" s="111" t="s">
        <v>117</v>
      </c>
      <c r="C59" s="111" t="s">
        <v>274</v>
      </c>
      <c r="D59" s="111" t="s">
        <v>127</v>
      </c>
      <c r="E59" s="112" t="s">
        <v>192</v>
      </c>
      <c r="F59" s="113" t="s">
        <v>120</v>
      </c>
      <c r="G59" s="114">
        <v>1</v>
      </c>
      <c r="H59" s="115">
        <v>3656.2</v>
      </c>
      <c r="I59" s="116">
        <f t="shared" si="0"/>
        <v>3656.2</v>
      </c>
      <c r="J59" s="84"/>
    </row>
    <row r="60" spans="1:10" s="85" customFormat="1" ht="20.399999999999999" x14ac:dyDescent="0.3">
      <c r="A60" s="110" t="s">
        <v>275</v>
      </c>
      <c r="B60" s="111" t="s">
        <v>117</v>
      </c>
      <c r="C60" s="111" t="s">
        <v>276</v>
      </c>
      <c r="D60" s="111" t="s">
        <v>127</v>
      </c>
      <c r="E60" s="112" t="s">
        <v>277</v>
      </c>
      <c r="F60" s="113" t="s">
        <v>120</v>
      </c>
      <c r="G60" s="114">
        <v>1</v>
      </c>
      <c r="H60" s="115">
        <v>1273.73</v>
      </c>
      <c r="I60" s="116">
        <f t="shared" si="0"/>
        <v>1273.73</v>
      </c>
      <c r="J60" s="84"/>
    </row>
    <row r="61" spans="1:10" s="85" customFormat="1" ht="20.399999999999999" x14ac:dyDescent="0.3">
      <c r="A61" s="110" t="s">
        <v>278</v>
      </c>
      <c r="B61" s="111" t="s">
        <v>117</v>
      </c>
      <c r="C61" s="111" t="s">
        <v>279</v>
      </c>
      <c r="D61" s="111" t="s">
        <v>127</v>
      </c>
      <c r="E61" s="112" t="s">
        <v>280</v>
      </c>
      <c r="F61" s="113" t="s">
        <v>120</v>
      </c>
      <c r="G61" s="114">
        <v>1</v>
      </c>
      <c r="H61" s="115">
        <v>1178.19</v>
      </c>
      <c r="I61" s="116">
        <f t="shared" si="0"/>
        <v>1178.19</v>
      </c>
      <c r="J61" s="84"/>
    </row>
    <row r="62" spans="1:10" s="85" customFormat="1" ht="20.399999999999999" x14ac:dyDescent="0.3">
      <c r="A62" s="102" t="s">
        <v>281</v>
      </c>
      <c r="B62" s="103" t="s">
        <v>117</v>
      </c>
      <c r="C62" s="103" t="s">
        <v>282</v>
      </c>
      <c r="D62" s="103" t="s">
        <v>283</v>
      </c>
      <c r="E62" s="104" t="s">
        <v>284</v>
      </c>
      <c r="F62" s="105" t="s">
        <v>164</v>
      </c>
      <c r="G62" s="117">
        <v>0.12189999999999999</v>
      </c>
      <c r="H62" s="107">
        <v>204924.89</v>
      </c>
      <c r="I62" s="108">
        <f t="shared" si="0"/>
        <v>24980.34</v>
      </c>
      <c r="J62" s="84"/>
    </row>
    <row r="63" spans="1:10" s="85" customFormat="1" ht="14.4" x14ac:dyDescent="0.3">
      <c r="A63" s="110" t="s">
        <v>285</v>
      </c>
      <c r="B63" s="111" t="s">
        <v>117</v>
      </c>
      <c r="C63" s="111" t="s">
        <v>286</v>
      </c>
      <c r="D63" s="111" t="s">
        <v>287</v>
      </c>
      <c r="E63" s="112" t="s">
        <v>288</v>
      </c>
      <c r="F63" s="113" t="s">
        <v>169</v>
      </c>
      <c r="G63" s="120">
        <v>10.56</v>
      </c>
      <c r="H63" s="115">
        <v>685.49</v>
      </c>
      <c r="I63" s="116">
        <f t="shared" si="0"/>
        <v>7238.77</v>
      </c>
      <c r="J63" s="84"/>
    </row>
    <row r="64" spans="1:10" s="85" customFormat="1" ht="20.399999999999999" x14ac:dyDescent="0.3">
      <c r="A64" s="110" t="s">
        <v>289</v>
      </c>
      <c r="B64" s="111" t="s">
        <v>117</v>
      </c>
      <c r="C64" s="111" t="s">
        <v>290</v>
      </c>
      <c r="D64" s="111" t="s">
        <v>127</v>
      </c>
      <c r="E64" s="112" t="s">
        <v>291</v>
      </c>
      <c r="F64" s="113" t="s">
        <v>120</v>
      </c>
      <c r="G64" s="114">
        <v>1</v>
      </c>
      <c r="H64" s="115">
        <v>3140.14</v>
      </c>
      <c r="I64" s="116">
        <f t="shared" si="0"/>
        <v>3140.14</v>
      </c>
      <c r="J64" s="84"/>
    </row>
    <row r="65" spans="1:10" s="85" customFormat="1" ht="20.399999999999999" x14ac:dyDescent="0.3">
      <c r="A65" s="110" t="s">
        <v>292</v>
      </c>
      <c r="B65" s="111" t="s">
        <v>117</v>
      </c>
      <c r="C65" s="111" t="s">
        <v>293</v>
      </c>
      <c r="D65" s="111" t="s">
        <v>127</v>
      </c>
      <c r="E65" s="112" t="s">
        <v>294</v>
      </c>
      <c r="F65" s="113" t="s">
        <v>120</v>
      </c>
      <c r="G65" s="114">
        <v>1</v>
      </c>
      <c r="H65" s="115">
        <v>1121.81</v>
      </c>
      <c r="I65" s="116">
        <f t="shared" si="0"/>
        <v>1121.81</v>
      </c>
      <c r="J65" s="84"/>
    </row>
    <row r="66" spans="1:10" s="85" customFormat="1" ht="20.399999999999999" x14ac:dyDescent="0.3">
      <c r="A66" s="102" t="s">
        <v>295</v>
      </c>
      <c r="B66" s="103" t="s">
        <v>117</v>
      </c>
      <c r="C66" s="103" t="s">
        <v>296</v>
      </c>
      <c r="D66" s="103" t="s">
        <v>297</v>
      </c>
      <c r="E66" s="104" t="s">
        <v>298</v>
      </c>
      <c r="F66" s="105" t="s">
        <v>164</v>
      </c>
      <c r="G66" s="117">
        <v>0.4163</v>
      </c>
      <c r="H66" s="107">
        <v>204744.37</v>
      </c>
      <c r="I66" s="108">
        <f t="shared" si="0"/>
        <v>85235.08</v>
      </c>
      <c r="J66" s="84"/>
    </row>
    <row r="67" spans="1:10" s="85" customFormat="1" ht="14.4" x14ac:dyDescent="0.3">
      <c r="A67" s="110" t="s">
        <v>299</v>
      </c>
      <c r="B67" s="111" t="s">
        <v>117</v>
      </c>
      <c r="C67" s="111" t="s">
        <v>300</v>
      </c>
      <c r="D67" s="111" t="s">
        <v>301</v>
      </c>
      <c r="E67" s="112" t="s">
        <v>302</v>
      </c>
      <c r="F67" s="113" t="s">
        <v>169</v>
      </c>
      <c r="G67" s="120">
        <v>19.79</v>
      </c>
      <c r="H67" s="115">
        <v>652.87</v>
      </c>
      <c r="I67" s="116">
        <f t="shared" si="0"/>
        <v>12920.3</v>
      </c>
      <c r="J67" s="84"/>
    </row>
    <row r="68" spans="1:10" s="85" customFormat="1" ht="20.399999999999999" x14ac:dyDescent="0.3">
      <c r="A68" s="110" t="s">
        <v>303</v>
      </c>
      <c r="B68" s="111" t="s">
        <v>117</v>
      </c>
      <c r="C68" s="111" t="s">
        <v>304</v>
      </c>
      <c r="D68" s="111" t="s">
        <v>127</v>
      </c>
      <c r="E68" s="112" t="s">
        <v>305</v>
      </c>
      <c r="F68" s="113" t="s">
        <v>120</v>
      </c>
      <c r="G68" s="114">
        <v>48</v>
      </c>
      <c r="H68" s="115">
        <v>335.15</v>
      </c>
      <c r="I68" s="116">
        <f t="shared" si="0"/>
        <v>16087.2</v>
      </c>
      <c r="J68" s="84"/>
    </row>
    <row r="69" spans="1:10" s="85" customFormat="1" ht="20.399999999999999" x14ac:dyDescent="0.3">
      <c r="A69" s="110" t="s">
        <v>306</v>
      </c>
      <c r="B69" s="111" t="s">
        <v>117</v>
      </c>
      <c r="C69" s="111" t="s">
        <v>307</v>
      </c>
      <c r="D69" s="111" t="s">
        <v>127</v>
      </c>
      <c r="E69" s="112" t="s">
        <v>308</v>
      </c>
      <c r="F69" s="113" t="s">
        <v>120</v>
      </c>
      <c r="G69" s="114">
        <v>6</v>
      </c>
      <c r="H69" s="115">
        <v>2201.4499999999998</v>
      </c>
      <c r="I69" s="116">
        <f t="shared" si="0"/>
        <v>13208.7</v>
      </c>
      <c r="J69" s="84"/>
    </row>
    <row r="70" spans="1:10" s="85" customFormat="1" ht="20.399999999999999" x14ac:dyDescent="0.3">
      <c r="A70" s="110" t="s">
        <v>309</v>
      </c>
      <c r="B70" s="111" t="s">
        <v>117</v>
      </c>
      <c r="C70" s="111" t="s">
        <v>310</v>
      </c>
      <c r="D70" s="111" t="s">
        <v>127</v>
      </c>
      <c r="E70" s="112" t="s">
        <v>311</v>
      </c>
      <c r="F70" s="113" t="s">
        <v>120</v>
      </c>
      <c r="G70" s="114">
        <v>1</v>
      </c>
      <c r="H70" s="115">
        <v>1213.23</v>
      </c>
      <c r="I70" s="116">
        <f t="shared" si="0"/>
        <v>1213.23</v>
      </c>
      <c r="J70" s="84"/>
    </row>
    <row r="71" spans="1:10" s="85" customFormat="1" ht="20.399999999999999" x14ac:dyDescent="0.3">
      <c r="A71" s="110" t="s">
        <v>312</v>
      </c>
      <c r="B71" s="111" t="s">
        <v>117</v>
      </c>
      <c r="C71" s="111" t="s">
        <v>313</v>
      </c>
      <c r="D71" s="111" t="s">
        <v>127</v>
      </c>
      <c r="E71" s="112" t="s">
        <v>314</v>
      </c>
      <c r="F71" s="113" t="s">
        <v>120</v>
      </c>
      <c r="G71" s="114">
        <v>4</v>
      </c>
      <c r="H71" s="115">
        <v>1121.82</v>
      </c>
      <c r="I71" s="116">
        <f t="shared" si="0"/>
        <v>4487.28</v>
      </c>
      <c r="J71" s="84"/>
    </row>
    <row r="72" spans="1:10" s="85" customFormat="1" ht="14.4" x14ac:dyDescent="0.3">
      <c r="A72" s="102" t="s">
        <v>315</v>
      </c>
      <c r="B72" s="103" t="s">
        <v>117</v>
      </c>
      <c r="C72" s="103" t="s">
        <v>316</v>
      </c>
      <c r="D72" s="103" t="s">
        <v>317</v>
      </c>
      <c r="E72" s="104" t="s">
        <v>318</v>
      </c>
      <c r="F72" s="105" t="s">
        <v>120</v>
      </c>
      <c r="G72" s="106">
        <v>1</v>
      </c>
      <c r="H72" s="107">
        <v>3806.95</v>
      </c>
      <c r="I72" s="108">
        <f t="shared" si="0"/>
        <v>3806.95</v>
      </c>
      <c r="J72" s="84"/>
    </row>
    <row r="73" spans="1:10" s="85" customFormat="1" ht="14.4" x14ac:dyDescent="0.3">
      <c r="A73" s="110" t="s">
        <v>319</v>
      </c>
      <c r="B73" s="111" t="s">
        <v>117</v>
      </c>
      <c r="C73" s="111" t="s">
        <v>320</v>
      </c>
      <c r="D73" s="111" t="s">
        <v>127</v>
      </c>
      <c r="E73" s="112" t="s">
        <v>321</v>
      </c>
      <c r="F73" s="113" t="s">
        <v>120</v>
      </c>
      <c r="G73" s="114">
        <v>1</v>
      </c>
      <c r="H73" s="115">
        <v>10410.86</v>
      </c>
      <c r="I73" s="116">
        <f t="shared" si="0"/>
        <v>10410.86</v>
      </c>
      <c r="J73" s="84"/>
    </row>
    <row r="74" spans="1:10" s="85" customFormat="1" ht="14.4" x14ac:dyDescent="0.3">
      <c r="A74" s="102" t="s">
        <v>322</v>
      </c>
      <c r="B74" s="103" t="s">
        <v>117</v>
      </c>
      <c r="C74" s="103" t="s">
        <v>323</v>
      </c>
      <c r="D74" s="103" t="s">
        <v>324</v>
      </c>
      <c r="E74" s="104" t="s">
        <v>325</v>
      </c>
      <c r="F74" s="105" t="s">
        <v>326</v>
      </c>
      <c r="G74" s="121">
        <v>0.15</v>
      </c>
      <c r="H74" s="107">
        <v>26137.200000000001</v>
      </c>
      <c r="I74" s="108">
        <f t="shared" si="0"/>
        <v>3920.58</v>
      </c>
      <c r="J74" s="84"/>
    </row>
    <row r="75" spans="1:10" s="85" customFormat="1" ht="14.4" x14ac:dyDescent="0.3">
      <c r="A75" s="102" t="s">
        <v>327</v>
      </c>
      <c r="B75" s="103" t="s">
        <v>117</v>
      </c>
      <c r="C75" s="103" t="s">
        <v>328</v>
      </c>
      <c r="D75" s="103" t="s">
        <v>329</v>
      </c>
      <c r="E75" s="104" t="s">
        <v>330</v>
      </c>
      <c r="F75" s="105" t="s">
        <v>164</v>
      </c>
      <c r="G75" s="121">
        <v>0.05</v>
      </c>
      <c r="H75" s="107">
        <v>253585.04</v>
      </c>
      <c r="I75" s="108">
        <f t="shared" si="0"/>
        <v>12679.25</v>
      </c>
      <c r="J75" s="84"/>
    </row>
    <row r="76" spans="1:10" s="85" customFormat="1" ht="20.399999999999999" x14ac:dyDescent="0.3">
      <c r="A76" s="110" t="s">
        <v>331</v>
      </c>
      <c r="B76" s="111" t="s">
        <v>117</v>
      </c>
      <c r="C76" s="111" t="s">
        <v>332</v>
      </c>
      <c r="D76" s="111" t="s">
        <v>127</v>
      </c>
      <c r="E76" s="112" t="s">
        <v>333</v>
      </c>
      <c r="F76" s="113" t="s">
        <v>169</v>
      </c>
      <c r="G76" s="114">
        <v>5</v>
      </c>
      <c r="H76" s="115">
        <v>559.35</v>
      </c>
      <c r="I76" s="116">
        <f t="shared" ref="I76:I82" si="1">G76*H76</f>
        <v>2796.75</v>
      </c>
      <c r="J76" s="84"/>
    </row>
    <row r="77" spans="1:10" s="85" customFormat="1" ht="14.4" x14ac:dyDescent="0.3">
      <c r="A77" s="110" t="s">
        <v>334</v>
      </c>
      <c r="B77" s="111" t="s">
        <v>117</v>
      </c>
      <c r="C77" s="111" t="s">
        <v>335</v>
      </c>
      <c r="D77" s="111" t="s">
        <v>127</v>
      </c>
      <c r="E77" s="112" t="s">
        <v>336</v>
      </c>
      <c r="F77" s="113" t="s">
        <v>169</v>
      </c>
      <c r="G77" s="114">
        <v>5</v>
      </c>
      <c r="H77" s="115">
        <v>719.12</v>
      </c>
      <c r="I77" s="116">
        <f t="shared" si="1"/>
        <v>3595.6</v>
      </c>
      <c r="J77" s="84"/>
    </row>
    <row r="78" spans="1:10" s="85" customFormat="1" ht="14.4" x14ac:dyDescent="0.3">
      <c r="A78" s="110" t="s">
        <v>337</v>
      </c>
      <c r="B78" s="111" t="s">
        <v>117</v>
      </c>
      <c r="C78" s="111" t="s">
        <v>338</v>
      </c>
      <c r="D78" s="111" t="s">
        <v>127</v>
      </c>
      <c r="E78" s="112" t="s">
        <v>339</v>
      </c>
      <c r="F78" s="113" t="s">
        <v>340</v>
      </c>
      <c r="G78" s="114">
        <v>320</v>
      </c>
      <c r="H78" s="115">
        <v>2693.35</v>
      </c>
      <c r="I78" s="116">
        <f t="shared" si="1"/>
        <v>861872</v>
      </c>
      <c r="J78" s="84"/>
    </row>
    <row r="79" spans="1:10" s="85" customFormat="1" ht="14.4" x14ac:dyDescent="0.3">
      <c r="A79" s="102" t="s">
        <v>341</v>
      </c>
      <c r="B79" s="103" t="s">
        <v>117</v>
      </c>
      <c r="C79" s="103" t="s">
        <v>342</v>
      </c>
      <c r="D79" s="103" t="s">
        <v>343</v>
      </c>
      <c r="E79" s="104" t="s">
        <v>344</v>
      </c>
      <c r="F79" s="105" t="s">
        <v>120</v>
      </c>
      <c r="G79" s="106">
        <v>2</v>
      </c>
      <c r="H79" s="107">
        <v>22602.32</v>
      </c>
      <c r="I79" s="108">
        <f t="shared" si="1"/>
        <v>45204.639999999999</v>
      </c>
      <c r="J79" s="84"/>
    </row>
    <row r="80" spans="1:10" s="85" customFormat="1" ht="14.4" x14ac:dyDescent="0.3">
      <c r="A80" s="110" t="s">
        <v>345</v>
      </c>
      <c r="B80" s="111" t="s">
        <v>117</v>
      </c>
      <c r="C80" s="111" t="s">
        <v>346</v>
      </c>
      <c r="D80" s="111" t="s">
        <v>127</v>
      </c>
      <c r="E80" s="112" t="s">
        <v>347</v>
      </c>
      <c r="F80" s="113" t="s">
        <v>120</v>
      </c>
      <c r="G80" s="114">
        <v>2</v>
      </c>
      <c r="H80" s="115">
        <v>0</v>
      </c>
      <c r="I80" s="116">
        <f t="shared" si="1"/>
        <v>0</v>
      </c>
      <c r="J80" s="84" t="s">
        <v>4103</v>
      </c>
    </row>
    <row r="81" spans="1:11" s="85" customFormat="1" ht="14.4" x14ac:dyDescent="0.3">
      <c r="A81" s="102" t="s">
        <v>348</v>
      </c>
      <c r="B81" s="103" t="s">
        <v>117</v>
      </c>
      <c r="C81" s="103" t="s">
        <v>349</v>
      </c>
      <c r="D81" s="103" t="s">
        <v>350</v>
      </c>
      <c r="E81" s="104" t="s">
        <v>351</v>
      </c>
      <c r="F81" s="105" t="s">
        <v>352</v>
      </c>
      <c r="G81" s="122">
        <v>0.2</v>
      </c>
      <c r="H81" s="107">
        <v>41590.410000000003</v>
      </c>
      <c r="I81" s="108">
        <f t="shared" si="1"/>
        <v>8318.08</v>
      </c>
      <c r="J81" s="84"/>
    </row>
    <row r="82" spans="1:11" s="85" customFormat="1" ht="17.25" customHeight="1" thickBot="1" x14ac:dyDescent="0.35">
      <c r="A82" s="123" t="s">
        <v>353</v>
      </c>
      <c r="B82" s="124" t="s">
        <v>117</v>
      </c>
      <c r="C82" s="124" t="s">
        <v>354</v>
      </c>
      <c r="D82" s="124" t="s">
        <v>127</v>
      </c>
      <c r="E82" s="125" t="s">
        <v>355</v>
      </c>
      <c r="F82" s="126" t="s">
        <v>120</v>
      </c>
      <c r="G82" s="127">
        <v>2</v>
      </c>
      <c r="H82" s="128">
        <v>118659.86</v>
      </c>
      <c r="I82" s="129">
        <f t="shared" si="1"/>
        <v>237319.72</v>
      </c>
      <c r="J82" s="84"/>
    </row>
    <row r="83" spans="1:11" s="85" customFormat="1" ht="14.4" x14ac:dyDescent="0.3">
      <c r="A83" s="130"/>
      <c r="B83" s="131"/>
      <c r="C83" s="131"/>
      <c r="D83" s="131"/>
      <c r="E83" s="132" t="s">
        <v>356</v>
      </c>
      <c r="F83" s="297"/>
      <c r="G83" s="297"/>
      <c r="H83" s="133"/>
      <c r="I83" s="134">
        <f>I12+I13+I15+I17+I20+I22+I24+I38+I43+I48+I50+I56+I62+I66+I72+I74+I75+I79+I81</f>
        <v>726618.74</v>
      </c>
      <c r="J83" s="84"/>
    </row>
    <row r="84" spans="1:11" s="85" customFormat="1" ht="15" thickBot="1" x14ac:dyDescent="0.35">
      <c r="A84" s="135"/>
      <c r="B84" s="136"/>
      <c r="C84" s="136"/>
      <c r="D84" s="136"/>
      <c r="E84" s="137" t="s">
        <v>357</v>
      </c>
      <c r="F84" s="138"/>
      <c r="G84" s="139"/>
      <c r="H84" s="140"/>
      <c r="I84" s="141">
        <v>2245070.46</v>
      </c>
      <c r="J84" s="84"/>
    </row>
    <row r="85" spans="1:11" s="85" customFormat="1" ht="15.6" thickTop="1" thickBot="1" x14ac:dyDescent="0.35">
      <c r="A85" s="142"/>
      <c r="B85" s="143"/>
      <c r="C85" s="143"/>
      <c r="D85" s="143"/>
      <c r="E85" s="144" t="s">
        <v>83</v>
      </c>
      <c r="F85" s="314"/>
      <c r="G85" s="314"/>
      <c r="H85" s="145"/>
      <c r="I85" s="146">
        <f>I83+I84</f>
        <v>2971689.2</v>
      </c>
      <c r="J85" s="84"/>
      <c r="K85" s="147"/>
    </row>
    <row r="86" spans="1:11" s="85" customFormat="1" ht="26.4" x14ac:dyDescent="0.3">
      <c r="A86" s="148" t="s">
        <v>122</v>
      </c>
      <c r="B86" s="315" t="s">
        <v>358</v>
      </c>
      <c r="C86" s="315"/>
      <c r="D86" s="315"/>
      <c r="E86" s="149" t="s">
        <v>359</v>
      </c>
      <c r="F86" s="150"/>
      <c r="G86" s="151"/>
      <c r="H86" s="152"/>
      <c r="I86" s="153">
        <f>I175</f>
        <v>3784145.98</v>
      </c>
      <c r="J86" s="84"/>
    </row>
    <row r="87" spans="1:11" s="85" customFormat="1" ht="20.399999999999999" x14ac:dyDescent="0.3">
      <c r="A87" s="102" t="s">
        <v>360</v>
      </c>
      <c r="B87" s="103" t="s">
        <v>361</v>
      </c>
      <c r="C87" s="103" t="s">
        <v>112</v>
      </c>
      <c r="D87" s="103" t="s">
        <v>362</v>
      </c>
      <c r="E87" s="104" t="s">
        <v>363</v>
      </c>
      <c r="F87" s="105" t="s">
        <v>120</v>
      </c>
      <c r="G87" s="106">
        <v>1</v>
      </c>
      <c r="H87" s="107">
        <v>8000.36</v>
      </c>
      <c r="I87" s="108">
        <f t="shared" ref="I87:I150" si="2">G87*H87</f>
        <v>8000.36</v>
      </c>
      <c r="J87" s="84"/>
    </row>
    <row r="88" spans="1:11" s="85" customFormat="1" ht="14.4" x14ac:dyDescent="0.3">
      <c r="A88" s="110" t="s">
        <v>364</v>
      </c>
      <c r="B88" s="111" t="s">
        <v>361</v>
      </c>
      <c r="C88" s="111" t="s">
        <v>122</v>
      </c>
      <c r="D88" s="111" t="s">
        <v>127</v>
      </c>
      <c r="E88" s="112" t="s">
        <v>365</v>
      </c>
      <c r="F88" s="113" t="s">
        <v>120</v>
      </c>
      <c r="G88" s="114">
        <v>1</v>
      </c>
      <c r="H88" s="115">
        <v>120820.25</v>
      </c>
      <c r="I88" s="116">
        <f t="shared" si="2"/>
        <v>120820.25</v>
      </c>
      <c r="J88" s="84"/>
    </row>
    <row r="89" spans="1:11" s="85" customFormat="1" ht="14.4" x14ac:dyDescent="0.3">
      <c r="A89" s="102" t="s">
        <v>366</v>
      </c>
      <c r="B89" s="103" t="s">
        <v>361</v>
      </c>
      <c r="C89" s="103" t="s">
        <v>126</v>
      </c>
      <c r="D89" s="103" t="s">
        <v>367</v>
      </c>
      <c r="E89" s="104" t="s">
        <v>368</v>
      </c>
      <c r="F89" s="105" t="s">
        <v>120</v>
      </c>
      <c r="G89" s="106">
        <v>2</v>
      </c>
      <c r="H89" s="107">
        <v>9568.5300000000007</v>
      </c>
      <c r="I89" s="108">
        <f t="shared" si="2"/>
        <v>19137.060000000001</v>
      </c>
      <c r="J89" s="84"/>
    </row>
    <row r="90" spans="1:11" s="85" customFormat="1" ht="14.4" x14ac:dyDescent="0.3">
      <c r="A90" s="110" t="s">
        <v>369</v>
      </c>
      <c r="B90" s="111" t="s">
        <v>361</v>
      </c>
      <c r="C90" s="111" t="s">
        <v>130</v>
      </c>
      <c r="D90" s="111" t="s">
        <v>370</v>
      </c>
      <c r="E90" s="112" t="s">
        <v>371</v>
      </c>
      <c r="F90" s="113" t="s">
        <v>372</v>
      </c>
      <c r="G90" s="114">
        <v>8</v>
      </c>
      <c r="H90" s="115">
        <v>1186.45</v>
      </c>
      <c r="I90" s="116">
        <f t="shared" si="2"/>
        <v>9491.6</v>
      </c>
      <c r="J90" s="84"/>
    </row>
    <row r="91" spans="1:11" s="85" customFormat="1" ht="14.4" x14ac:dyDescent="0.3">
      <c r="A91" s="102" t="s">
        <v>373</v>
      </c>
      <c r="B91" s="103" t="s">
        <v>361</v>
      </c>
      <c r="C91" s="103" t="s">
        <v>134</v>
      </c>
      <c r="D91" s="103" t="s">
        <v>374</v>
      </c>
      <c r="E91" s="104" t="s">
        <v>375</v>
      </c>
      <c r="F91" s="105" t="s">
        <v>352</v>
      </c>
      <c r="G91" s="106">
        <v>2</v>
      </c>
      <c r="H91" s="107">
        <v>21443.03</v>
      </c>
      <c r="I91" s="108">
        <f t="shared" si="2"/>
        <v>42886.06</v>
      </c>
      <c r="J91" s="84"/>
    </row>
    <row r="92" spans="1:11" s="85" customFormat="1" ht="20.399999999999999" x14ac:dyDescent="0.3">
      <c r="A92" s="110" t="s">
        <v>376</v>
      </c>
      <c r="B92" s="111" t="s">
        <v>361</v>
      </c>
      <c r="C92" s="111" t="s">
        <v>137</v>
      </c>
      <c r="D92" s="111" t="s">
        <v>377</v>
      </c>
      <c r="E92" s="112" t="s">
        <v>378</v>
      </c>
      <c r="F92" s="113" t="s">
        <v>120</v>
      </c>
      <c r="G92" s="114">
        <v>2</v>
      </c>
      <c r="H92" s="115">
        <v>18360.13</v>
      </c>
      <c r="I92" s="116">
        <f t="shared" si="2"/>
        <v>36720.26</v>
      </c>
      <c r="J92" s="84"/>
    </row>
    <row r="93" spans="1:11" s="85" customFormat="1" ht="20.399999999999999" x14ac:dyDescent="0.3">
      <c r="A93" s="102" t="s">
        <v>379</v>
      </c>
      <c r="B93" s="103" t="s">
        <v>361</v>
      </c>
      <c r="C93" s="103" t="s">
        <v>141</v>
      </c>
      <c r="D93" s="103" t="s">
        <v>380</v>
      </c>
      <c r="E93" s="104" t="s">
        <v>381</v>
      </c>
      <c r="F93" s="105" t="s">
        <v>120</v>
      </c>
      <c r="G93" s="106">
        <v>2</v>
      </c>
      <c r="H93" s="107">
        <v>1427.79</v>
      </c>
      <c r="I93" s="108">
        <f t="shared" si="2"/>
        <v>2855.58</v>
      </c>
      <c r="J93" s="84"/>
    </row>
    <row r="94" spans="1:11" s="85" customFormat="1" ht="14.4" x14ac:dyDescent="0.3">
      <c r="A94" s="110" t="s">
        <v>382</v>
      </c>
      <c r="B94" s="111" t="s">
        <v>361</v>
      </c>
      <c r="C94" s="111" t="s">
        <v>144</v>
      </c>
      <c r="D94" s="111" t="s">
        <v>127</v>
      </c>
      <c r="E94" s="112" t="s">
        <v>383</v>
      </c>
      <c r="F94" s="113" t="s">
        <v>120</v>
      </c>
      <c r="G94" s="114">
        <v>1</v>
      </c>
      <c r="H94" s="115">
        <v>11284.42</v>
      </c>
      <c r="I94" s="116">
        <f t="shared" si="2"/>
        <v>11284.42</v>
      </c>
      <c r="J94" s="84"/>
    </row>
    <row r="95" spans="1:11" s="85" customFormat="1" ht="20.399999999999999" x14ac:dyDescent="0.3">
      <c r="A95" s="102" t="s">
        <v>384</v>
      </c>
      <c r="B95" s="103" t="s">
        <v>361</v>
      </c>
      <c r="C95" s="103" t="s">
        <v>147</v>
      </c>
      <c r="D95" s="103" t="s">
        <v>385</v>
      </c>
      <c r="E95" s="104" t="s">
        <v>386</v>
      </c>
      <c r="F95" s="105" t="s">
        <v>120</v>
      </c>
      <c r="G95" s="106">
        <v>16</v>
      </c>
      <c r="H95" s="107">
        <v>1842.88</v>
      </c>
      <c r="I95" s="108">
        <f t="shared" si="2"/>
        <v>29486.080000000002</v>
      </c>
      <c r="J95" s="84"/>
    </row>
    <row r="96" spans="1:11" s="85" customFormat="1" ht="14.4" x14ac:dyDescent="0.3">
      <c r="A96" s="110" t="s">
        <v>387</v>
      </c>
      <c r="B96" s="111" t="s">
        <v>361</v>
      </c>
      <c r="C96" s="111" t="s">
        <v>151</v>
      </c>
      <c r="D96" s="111" t="s">
        <v>127</v>
      </c>
      <c r="E96" s="112" t="s">
        <v>388</v>
      </c>
      <c r="F96" s="113" t="s">
        <v>120</v>
      </c>
      <c r="G96" s="114">
        <v>4</v>
      </c>
      <c r="H96" s="115">
        <v>11284.42</v>
      </c>
      <c r="I96" s="116">
        <f t="shared" si="2"/>
        <v>45137.68</v>
      </c>
      <c r="J96" s="84"/>
    </row>
    <row r="97" spans="1:10" s="85" customFormat="1" ht="14.4" x14ac:dyDescent="0.3">
      <c r="A97" s="110" t="s">
        <v>389</v>
      </c>
      <c r="B97" s="111" t="s">
        <v>361</v>
      </c>
      <c r="C97" s="111" t="s">
        <v>154</v>
      </c>
      <c r="D97" s="111" t="s">
        <v>127</v>
      </c>
      <c r="E97" s="112" t="s">
        <v>390</v>
      </c>
      <c r="F97" s="113" t="s">
        <v>120</v>
      </c>
      <c r="G97" s="114">
        <v>1</v>
      </c>
      <c r="H97" s="115">
        <v>11284.42</v>
      </c>
      <c r="I97" s="116">
        <f t="shared" si="2"/>
        <v>11284.42</v>
      </c>
      <c r="J97" s="84"/>
    </row>
    <row r="98" spans="1:10" s="85" customFormat="1" ht="14.4" x14ac:dyDescent="0.3">
      <c r="A98" s="110" t="s">
        <v>391</v>
      </c>
      <c r="B98" s="111" t="s">
        <v>361</v>
      </c>
      <c r="C98" s="111" t="s">
        <v>158</v>
      </c>
      <c r="D98" s="111" t="s">
        <v>127</v>
      </c>
      <c r="E98" s="112" t="s">
        <v>390</v>
      </c>
      <c r="F98" s="113" t="s">
        <v>120</v>
      </c>
      <c r="G98" s="114">
        <v>6</v>
      </c>
      <c r="H98" s="115">
        <v>11284.42</v>
      </c>
      <c r="I98" s="116">
        <f t="shared" si="2"/>
        <v>67706.52</v>
      </c>
      <c r="J98" s="84"/>
    </row>
    <row r="99" spans="1:10" s="85" customFormat="1" ht="14.4" x14ac:dyDescent="0.3">
      <c r="A99" s="110" t="s">
        <v>392</v>
      </c>
      <c r="B99" s="111" t="s">
        <v>361</v>
      </c>
      <c r="C99" s="111" t="s">
        <v>161</v>
      </c>
      <c r="D99" s="111" t="s">
        <v>127</v>
      </c>
      <c r="E99" s="112" t="s">
        <v>393</v>
      </c>
      <c r="F99" s="113" t="s">
        <v>120</v>
      </c>
      <c r="G99" s="114">
        <v>5</v>
      </c>
      <c r="H99" s="115">
        <v>11284.42</v>
      </c>
      <c r="I99" s="116">
        <f t="shared" si="2"/>
        <v>56422.1</v>
      </c>
      <c r="J99" s="84"/>
    </row>
    <row r="100" spans="1:10" s="85" customFormat="1" ht="20.399999999999999" x14ac:dyDescent="0.3">
      <c r="A100" s="102" t="s">
        <v>394</v>
      </c>
      <c r="B100" s="103" t="s">
        <v>361</v>
      </c>
      <c r="C100" s="103" t="s">
        <v>166</v>
      </c>
      <c r="D100" s="103" t="s">
        <v>395</v>
      </c>
      <c r="E100" s="104" t="s">
        <v>396</v>
      </c>
      <c r="F100" s="105" t="s">
        <v>120</v>
      </c>
      <c r="G100" s="106">
        <v>2</v>
      </c>
      <c r="H100" s="107">
        <v>2800.04</v>
      </c>
      <c r="I100" s="108">
        <f t="shared" si="2"/>
        <v>5600.08</v>
      </c>
      <c r="J100" s="84"/>
    </row>
    <row r="101" spans="1:10" s="85" customFormat="1" ht="14.4" x14ac:dyDescent="0.3">
      <c r="A101" s="110" t="s">
        <v>397</v>
      </c>
      <c r="B101" s="111" t="s">
        <v>361</v>
      </c>
      <c r="C101" s="111" t="s">
        <v>171</v>
      </c>
      <c r="D101" s="111" t="s">
        <v>127</v>
      </c>
      <c r="E101" s="112" t="s">
        <v>398</v>
      </c>
      <c r="F101" s="113" t="s">
        <v>120</v>
      </c>
      <c r="G101" s="114">
        <v>2</v>
      </c>
      <c r="H101" s="115">
        <v>11284.42</v>
      </c>
      <c r="I101" s="116">
        <f t="shared" si="2"/>
        <v>22568.84</v>
      </c>
      <c r="J101" s="84"/>
    </row>
    <row r="102" spans="1:10" s="85" customFormat="1" ht="14.4" x14ac:dyDescent="0.3">
      <c r="A102" s="102" t="s">
        <v>399</v>
      </c>
      <c r="B102" s="103" t="s">
        <v>361</v>
      </c>
      <c r="C102" s="103" t="s">
        <v>174</v>
      </c>
      <c r="D102" s="103" t="s">
        <v>400</v>
      </c>
      <c r="E102" s="104" t="s">
        <v>401</v>
      </c>
      <c r="F102" s="105" t="s">
        <v>120</v>
      </c>
      <c r="G102" s="106">
        <v>26</v>
      </c>
      <c r="H102" s="107">
        <v>1542.95</v>
      </c>
      <c r="I102" s="108">
        <f t="shared" si="2"/>
        <v>40116.699999999997</v>
      </c>
      <c r="J102" s="84"/>
    </row>
    <row r="103" spans="1:10" s="85" customFormat="1" ht="14.4" x14ac:dyDescent="0.3">
      <c r="A103" s="110" t="s">
        <v>402</v>
      </c>
      <c r="B103" s="111" t="s">
        <v>361</v>
      </c>
      <c r="C103" s="111" t="s">
        <v>177</v>
      </c>
      <c r="D103" s="111" t="s">
        <v>403</v>
      </c>
      <c r="E103" s="112" t="s">
        <v>404</v>
      </c>
      <c r="F103" s="113" t="s">
        <v>120</v>
      </c>
      <c r="G103" s="114">
        <v>2</v>
      </c>
      <c r="H103" s="115">
        <v>0</v>
      </c>
      <c r="I103" s="116">
        <f t="shared" si="2"/>
        <v>0</v>
      </c>
      <c r="J103" s="84" t="s">
        <v>4103</v>
      </c>
    </row>
    <row r="104" spans="1:10" s="85" customFormat="1" ht="20.399999999999999" x14ac:dyDescent="0.3">
      <c r="A104" s="154" t="s">
        <v>405</v>
      </c>
      <c r="B104" s="155" t="s">
        <v>361</v>
      </c>
      <c r="C104" s="155" t="s">
        <v>180</v>
      </c>
      <c r="D104" s="155" t="s">
        <v>406</v>
      </c>
      <c r="E104" s="156" t="s">
        <v>407</v>
      </c>
      <c r="F104" s="157" t="s">
        <v>120</v>
      </c>
      <c r="G104" s="158">
        <v>7</v>
      </c>
      <c r="H104" s="159">
        <v>407.85</v>
      </c>
      <c r="I104" s="160">
        <f t="shared" si="2"/>
        <v>2854.95</v>
      </c>
      <c r="J104" s="84" t="s">
        <v>408</v>
      </c>
    </row>
    <row r="105" spans="1:10" s="85" customFormat="1" ht="20.399999999999999" x14ac:dyDescent="0.3">
      <c r="A105" s="154" t="s">
        <v>409</v>
      </c>
      <c r="B105" s="155" t="s">
        <v>361</v>
      </c>
      <c r="C105" s="155" t="s">
        <v>183</v>
      </c>
      <c r="D105" s="155" t="s">
        <v>410</v>
      </c>
      <c r="E105" s="156" t="s">
        <v>411</v>
      </c>
      <c r="F105" s="157" t="s">
        <v>372</v>
      </c>
      <c r="G105" s="158">
        <v>3</v>
      </c>
      <c r="H105" s="159">
        <v>1529.66</v>
      </c>
      <c r="I105" s="160">
        <f t="shared" si="2"/>
        <v>4588.9799999999996</v>
      </c>
      <c r="J105" s="84" t="s">
        <v>408</v>
      </c>
    </row>
    <row r="106" spans="1:10" s="85" customFormat="1" ht="14.4" x14ac:dyDescent="0.3">
      <c r="A106" s="110" t="s">
        <v>412</v>
      </c>
      <c r="B106" s="111" t="s">
        <v>361</v>
      </c>
      <c r="C106" s="111" t="s">
        <v>186</v>
      </c>
      <c r="D106" s="111" t="s">
        <v>127</v>
      </c>
      <c r="E106" s="112" t="s">
        <v>413</v>
      </c>
      <c r="F106" s="113" t="s">
        <v>120</v>
      </c>
      <c r="G106" s="114">
        <v>14</v>
      </c>
      <c r="H106" s="115">
        <v>11284.42</v>
      </c>
      <c r="I106" s="116">
        <f t="shared" si="2"/>
        <v>157981.88</v>
      </c>
      <c r="J106" s="84"/>
    </row>
    <row r="107" spans="1:10" s="85" customFormat="1" ht="14.4" x14ac:dyDescent="0.3">
      <c r="A107" s="102" t="s">
        <v>414</v>
      </c>
      <c r="B107" s="103" t="s">
        <v>361</v>
      </c>
      <c r="C107" s="103" t="s">
        <v>189</v>
      </c>
      <c r="D107" s="103" t="s">
        <v>415</v>
      </c>
      <c r="E107" s="104" t="s">
        <v>416</v>
      </c>
      <c r="F107" s="105" t="s">
        <v>120</v>
      </c>
      <c r="G107" s="106">
        <v>2</v>
      </c>
      <c r="H107" s="107">
        <v>4853.63</v>
      </c>
      <c r="I107" s="108">
        <f t="shared" si="2"/>
        <v>9707.26</v>
      </c>
      <c r="J107" s="84"/>
    </row>
    <row r="108" spans="1:10" s="85" customFormat="1" ht="14.4" x14ac:dyDescent="0.3">
      <c r="A108" s="110" t="s">
        <v>417</v>
      </c>
      <c r="B108" s="111" t="s">
        <v>361</v>
      </c>
      <c r="C108" s="111" t="s">
        <v>191</v>
      </c>
      <c r="D108" s="111" t="s">
        <v>127</v>
      </c>
      <c r="E108" s="112" t="s">
        <v>418</v>
      </c>
      <c r="F108" s="113" t="s">
        <v>120</v>
      </c>
      <c r="G108" s="114">
        <v>1</v>
      </c>
      <c r="H108" s="115">
        <v>0</v>
      </c>
      <c r="I108" s="116">
        <f t="shared" si="2"/>
        <v>0</v>
      </c>
      <c r="J108" s="84" t="s">
        <v>4103</v>
      </c>
    </row>
    <row r="109" spans="1:10" s="85" customFormat="1" ht="14.4" x14ac:dyDescent="0.3">
      <c r="A109" s="110" t="s">
        <v>419</v>
      </c>
      <c r="B109" s="111" t="s">
        <v>361</v>
      </c>
      <c r="C109" s="111" t="s">
        <v>194</v>
      </c>
      <c r="D109" s="111" t="s">
        <v>127</v>
      </c>
      <c r="E109" s="112" t="s">
        <v>420</v>
      </c>
      <c r="F109" s="113" t="s">
        <v>120</v>
      </c>
      <c r="G109" s="114">
        <v>1</v>
      </c>
      <c r="H109" s="115">
        <v>0</v>
      </c>
      <c r="I109" s="116">
        <f t="shared" si="2"/>
        <v>0</v>
      </c>
      <c r="J109" s="84" t="s">
        <v>4103</v>
      </c>
    </row>
    <row r="110" spans="1:10" s="85" customFormat="1" ht="14.4" x14ac:dyDescent="0.3">
      <c r="A110" s="110" t="s">
        <v>421</v>
      </c>
      <c r="B110" s="111" t="s">
        <v>361</v>
      </c>
      <c r="C110" s="111" t="s">
        <v>197</v>
      </c>
      <c r="D110" s="111" t="s">
        <v>127</v>
      </c>
      <c r="E110" s="112" t="s">
        <v>422</v>
      </c>
      <c r="F110" s="113" t="s">
        <v>120</v>
      </c>
      <c r="G110" s="114">
        <v>1</v>
      </c>
      <c r="H110" s="115">
        <v>0</v>
      </c>
      <c r="I110" s="116">
        <f t="shared" si="2"/>
        <v>0</v>
      </c>
      <c r="J110" s="84" t="s">
        <v>4103</v>
      </c>
    </row>
    <row r="111" spans="1:10" s="85" customFormat="1" ht="14.4" x14ac:dyDescent="0.3">
      <c r="A111" s="102" t="s">
        <v>423</v>
      </c>
      <c r="B111" s="103" t="s">
        <v>361</v>
      </c>
      <c r="C111" s="103" t="s">
        <v>200</v>
      </c>
      <c r="D111" s="103" t="s">
        <v>424</v>
      </c>
      <c r="E111" s="104" t="s">
        <v>425</v>
      </c>
      <c r="F111" s="105" t="s">
        <v>120</v>
      </c>
      <c r="G111" s="106">
        <v>2</v>
      </c>
      <c r="H111" s="107">
        <v>1464.84</v>
      </c>
      <c r="I111" s="108">
        <f t="shared" si="2"/>
        <v>2929.68</v>
      </c>
      <c r="J111" s="84"/>
    </row>
    <row r="112" spans="1:10" s="85" customFormat="1" ht="14.4" x14ac:dyDescent="0.3">
      <c r="A112" s="110" t="s">
        <v>426</v>
      </c>
      <c r="B112" s="111" t="s">
        <v>361</v>
      </c>
      <c r="C112" s="111" t="s">
        <v>203</v>
      </c>
      <c r="D112" s="111" t="s">
        <v>127</v>
      </c>
      <c r="E112" s="112" t="s">
        <v>427</v>
      </c>
      <c r="F112" s="113" t="s">
        <v>120</v>
      </c>
      <c r="G112" s="114">
        <v>2</v>
      </c>
      <c r="H112" s="115">
        <v>0</v>
      </c>
      <c r="I112" s="116">
        <f t="shared" si="2"/>
        <v>0</v>
      </c>
      <c r="J112" s="84" t="s">
        <v>4103</v>
      </c>
    </row>
    <row r="113" spans="1:10" s="85" customFormat="1" ht="20.399999999999999" x14ac:dyDescent="0.3">
      <c r="A113" s="102" t="s">
        <v>428</v>
      </c>
      <c r="B113" s="103" t="s">
        <v>361</v>
      </c>
      <c r="C113" s="103" t="s">
        <v>205</v>
      </c>
      <c r="D113" s="103" t="s">
        <v>429</v>
      </c>
      <c r="E113" s="104" t="s">
        <v>430</v>
      </c>
      <c r="F113" s="105" t="s">
        <v>120</v>
      </c>
      <c r="G113" s="106">
        <v>7</v>
      </c>
      <c r="H113" s="107">
        <v>2818.06</v>
      </c>
      <c r="I113" s="108">
        <f t="shared" si="2"/>
        <v>19726.419999999998</v>
      </c>
      <c r="J113" s="84"/>
    </row>
    <row r="114" spans="1:10" s="85" customFormat="1" ht="14.4" x14ac:dyDescent="0.3">
      <c r="A114" s="110" t="s">
        <v>431</v>
      </c>
      <c r="B114" s="111" t="s">
        <v>361</v>
      </c>
      <c r="C114" s="111" t="s">
        <v>209</v>
      </c>
      <c r="D114" s="111" t="s">
        <v>127</v>
      </c>
      <c r="E114" s="112" t="s">
        <v>432</v>
      </c>
      <c r="F114" s="113" t="s">
        <v>120</v>
      </c>
      <c r="G114" s="114">
        <v>1</v>
      </c>
      <c r="H114" s="115">
        <v>0</v>
      </c>
      <c r="I114" s="116">
        <f t="shared" si="2"/>
        <v>0</v>
      </c>
      <c r="J114" s="84" t="s">
        <v>4103</v>
      </c>
    </row>
    <row r="115" spans="1:10" s="85" customFormat="1" ht="14.4" x14ac:dyDescent="0.3">
      <c r="A115" s="110" t="s">
        <v>433</v>
      </c>
      <c r="B115" s="111" t="s">
        <v>361</v>
      </c>
      <c r="C115" s="111" t="s">
        <v>213</v>
      </c>
      <c r="D115" s="111" t="s">
        <v>127</v>
      </c>
      <c r="E115" s="112" t="s">
        <v>434</v>
      </c>
      <c r="F115" s="113" t="s">
        <v>120</v>
      </c>
      <c r="G115" s="114">
        <v>6</v>
      </c>
      <c r="H115" s="115">
        <v>0</v>
      </c>
      <c r="I115" s="116">
        <f t="shared" si="2"/>
        <v>0</v>
      </c>
      <c r="J115" s="84" t="s">
        <v>4103</v>
      </c>
    </row>
    <row r="116" spans="1:10" s="85" customFormat="1" ht="20.399999999999999" x14ac:dyDescent="0.3">
      <c r="A116" s="102" t="s">
        <v>435</v>
      </c>
      <c r="B116" s="103" t="s">
        <v>361</v>
      </c>
      <c r="C116" s="103" t="s">
        <v>215</v>
      </c>
      <c r="D116" s="103" t="s">
        <v>395</v>
      </c>
      <c r="E116" s="104" t="s">
        <v>396</v>
      </c>
      <c r="F116" s="105" t="s">
        <v>120</v>
      </c>
      <c r="G116" s="106">
        <v>1</v>
      </c>
      <c r="H116" s="107">
        <v>2800.04</v>
      </c>
      <c r="I116" s="108">
        <f t="shared" si="2"/>
        <v>2800.04</v>
      </c>
      <c r="J116" s="84"/>
    </row>
    <row r="117" spans="1:10" s="85" customFormat="1" ht="14.4" x14ac:dyDescent="0.3">
      <c r="A117" s="110" t="s">
        <v>436</v>
      </c>
      <c r="B117" s="111" t="s">
        <v>361</v>
      </c>
      <c r="C117" s="111" t="s">
        <v>218</v>
      </c>
      <c r="D117" s="111" t="s">
        <v>127</v>
      </c>
      <c r="E117" s="112" t="s">
        <v>437</v>
      </c>
      <c r="F117" s="113" t="s">
        <v>120</v>
      </c>
      <c r="G117" s="114">
        <v>1</v>
      </c>
      <c r="H117" s="115">
        <v>0</v>
      </c>
      <c r="I117" s="116">
        <f t="shared" si="2"/>
        <v>0</v>
      </c>
      <c r="J117" s="84" t="s">
        <v>4103</v>
      </c>
    </row>
    <row r="118" spans="1:10" s="85" customFormat="1" ht="20.399999999999999" x14ac:dyDescent="0.3">
      <c r="A118" s="102" t="s">
        <v>438</v>
      </c>
      <c r="B118" s="103" t="s">
        <v>361</v>
      </c>
      <c r="C118" s="103" t="s">
        <v>221</v>
      </c>
      <c r="D118" s="103" t="s">
        <v>395</v>
      </c>
      <c r="E118" s="104" t="s">
        <v>396</v>
      </c>
      <c r="F118" s="105" t="s">
        <v>120</v>
      </c>
      <c r="G118" s="106">
        <v>1</v>
      </c>
      <c r="H118" s="107">
        <v>2800.04</v>
      </c>
      <c r="I118" s="108">
        <f t="shared" si="2"/>
        <v>2800.04</v>
      </c>
      <c r="J118" s="84"/>
    </row>
    <row r="119" spans="1:10" s="85" customFormat="1" ht="14.4" x14ac:dyDescent="0.3">
      <c r="A119" s="110" t="s">
        <v>439</v>
      </c>
      <c r="B119" s="111" t="s">
        <v>361</v>
      </c>
      <c r="C119" s="111" t="s">
        <v>225</v>
      </c>
      <c r="D119" s="111" t="s">
        <v>127</v>
      </c>
      <c r="E119" s="112" t="s">
        <v>398</v>
      </c>
      <c r="F119" s="113" t="s">
        <v>120</v>
      </c>
      <c r="G119" s="114">
        <v>1</v>
      </c>
      <c r="H119" s="115">
        <v>0</v>
      </c>
      <c r="I119" s="116">
        <f t="shared" si="2"/>
        <v>0</v>
      </c>
      <c r="J119" s="84" t="s">
        <v>4103</v>
      </c>
    </row>
    <row r="120" spans="1:10" s="85" customFormat="1" ht="14.4" x14ac:dyDescent="0.3">
      <c r="A120" s="102" t="s">
        <v>440</v>
      </c>
      <c r="B120" s="103" t="s">
        <v>361</v>
      </c>
      <c r="C120" s="103" t="s">
        <v>229</v>
      </c>
      <c r="D120" s="103" t="s">
        <v>400</v>
      </c>
      <c r="E120" s="104" t="s">
        <v>401</v>
      </c>
      <c r="F120" s="105" t="s">
        <v>120</v>
      </c>
      <c r="G120" s="106">
        <v>4</v>
      </c>
      <c r="H120" s="107">
        <v>1542.95</v>
      </c>
      <c r="I120" s="108">
        <f t="shared" si="2"/>
        <v>6171.8</v>
      </c>
      <c r="J120" s="84"/>
    </row>
    <row r="121" spans="1:10" s="85" customFormat="1" ht="14.4" x14ac:dyDescent="0.3">
      <c r="A121" s="110" t="s">
        <v>441</v>
      </c>
      <c r="B121" s="111" t="s">
        <v>361</v>
      </c>
      <c r="C121" s="111" t="s">
        <v>232</v>
      </c>
      <c r="D121" s="111" t="s">
        <v>403</v>
      </c>
      <c r="E121" s="112" t="s">
        <v>442</v>
      </c>
      <c r="F121" s="113" t="s">
        <v>120</v>
      </c>
      <c r="G121" s="114">
        <v>4</v>
      </c>
      <c r="H121" s="115">
        <v>0</v>
      </c>
      <c r="I121" s="116">
        <f t="shared" si="2"/>
        <v>0</v>
      </c>
      <c r="J121" s="84" t="s">
        <v>4103</v>
      </c>
    </row>
    <row r="122" spans="1:10" s="85" customFormat="1" ht="14.4" x14ac:dyDescent="0.3">
      <c r="A122" s="102" t="s">
        <v>443</v>
      </c>
      <c r="B122" s="103" t="s">
        <v>361</v>
      </c>
      <c r="C122" s="103" t="s">
        <v>234</v>
      </c>
      <c r="D122" s="103" t="s">
        <v>444</v>
      </c>
      <c r="E122" s="104" t="s">
        <v>445</v>
      </c>
      <c r="F122" s="105" t="s">
        <v>120</v>
      </c>
      <c r="G122" s="106">
        <v>4</v>
      </c>
      <c r="H122" s="107">
        <v>13375.94</v>
      </c>
      <c r="I122" s="108">
        <f t="shared" si="2"/>
        <v>53503.76</v>
      </c>
      <c r="J122" s="84"/>
    </row>
    <row r="123" spans="1:10" s="85" customFormat="1" ht="14.4" x14ac:dyDescent="0.3">
      <c r="A123" s="154" t="s">
        <v>446</v>
      </c>
      <c r="B123" s="155" t="s">
        <v>361</v>
      </c>
      <c r="C123" s="155" t="s">
        <v>237</v>
      </c>
      <c r="D123" s="155" t="s">
        <v>127</v>
      </c>
      <c r="E123" s="156" t="s">
        <v>447</v>
      </c>
      <c r="F123" s="157" t="s">
        <v>120</v>
      </c>
      <c r="G123" s="158">
        <v>1</v>
      </c>
      <c r="H123" s="159">
        <v>29457.17</v>
      </c>
      <c r="I123" s="160">
        <f t="shared" si="2"/>
        <v>29457.17</v>
      </c>
      <c r="J123" s="84" t="s">
        <v>408</v>
      </c>
    </row>
    <row r="124" spans="1:10" s="85" customFormat="1" ht="14.4" x14ac:dyDescent="0.3">
      <c r="A124" s="102" t="s">
        <v>448</v>
      </c>
      <c r="B124" s="103" t="s">
        <v>361</v>
      </c>
      <c r="C124" s="103" t="s">
        <v>241</v>
      </c>
      <c r="D124" s="103" t="s">
        <v>449</v>
      </c>
      <c r="E124" s="104" t="s">
        <v>450</v>
      </c>
      <c r="F124" s="105" t="s">
        <v>451</v>
      </c>
      <c r="G124" s="106">
        <v>4</v>
      </c>
      <c r="H124" s="107">
        <v>1667.58</v>
      </c>
      <c r="I124" s="108">
        <f t="shared" si="2"/>
        <v>6670.32</v>
      </c>
      <c r="J124" s="84"/>
    </row>
    <row r="125" spans="1:10" s="85" customFormat="1" ht="14.4" x14ac:dyDescent="0.3">
      <c r="A125" s="110" t="s">
        <v>452</v>
      </c>
      <c r="B125" s="111" t="s">
        <v>361</v>
      </c>
      <c r="C125" s="111" t="s">
        <v>244</v>
      </c>
      <c r="D125" s="111" t="s">
        <v>127</v>
      </c>
      <c r="E125" s="112" t="s">
        <v>453</v>
      </c>
      <c r="F125" s="113" t="s">
        <v>120</v>
      </c>
      <c r="G125" s="114">
        <v>4</v>
      </c>
      <c r="H125" s="115">
        <v>26674.65</v>
      </c>
      <c r="I125" s="116">
        <f t="shared" si="2"/>
        <v>106698.6</v>
      </c>
      <c r="J125" s="84"/>
    </row>
    <row r="126" spans="1:10" s="85" customFormat="1" ht="14.4" x14ac:dyDescent="0.3">
      <c r="A126" s="102" t="s">
        <v>454</v>
      </c>
      <c r="B126" s="103" t="s">
        <v>361</v>
      </c>
      <c r="C126" s="103" t="s">
        <v>248</v>
      </c>
      <c r="D126" s="103" t="s">
        <v>455</v>
      </c>
      <c r="E126" s="104" t="s">
        <v>456</v>
      </c>
      <c r="F126" s="105" t="s">
        <v>457</v>
      </c>
      <c r="G126" s="121">
        <v>0.24</v>
      </c>
      <c r="H126" s="107">
        <v>44885.17</v>
      </c>
      <c r="I126" s="108">
        <f t="shared" si="2"/>
        <v>10772.44</v>
      </c>
      <c r="J126" s="84"/>
    </row>
    <row r="127" spans="1:10" s="85" customFormat="1" ht="14.4" x14ac:dyDescent="0.3">
      <c r="A127" s="110" t="s">
        <v>458</v>
      </c>
      <c r="B127" s="111" t="s">
        <v>361</v>
      </c>
      <c r="C127" s="111" t="s">
        <v>252</v>
      </c>
      <c r="D127" s="111" t="s">
        <v>127</v>
      </c>
      <c r="E127" s="112" t="s">
        <v>459</v>
      </c>
      <c r="F127" s="113" t="s">
        <v>120</v>
      </c>
      <c r="G127" s="114">
        <v>2</v>
      </c>
      <c r="H127" s="115">
        <v>40296.839999999997</v>
      </c>
      <c r="I127" s="116">
        <f t="shared" si="2"/>
        <v>80593.679999999993</v>
      </c>
      <c r="J127" s="84"/>
    </row>
    <row r="128" spans="1:10" s="85" customFormat="1" ht="20.399999999999999" x14ac:dyDescent="0.3">
      <c r="A128" s="102" t="s">
        <v>460</v>
      </c>
      <c r="B128" s="103" t="s">
        <v>361</v>
      </c>
      <c r="C128" s="103" t="s">
        <v>255</v>
      </c>
      <c r="D128" s="103" t="s">
        <v>395</v>
      </c>
      <c r="E128" s="104" t="s">
        <v>396</v>
      </c>
      <c r="F128" s="105" t="s">
        <v>120</v>
      </c>
      <c r="G128" s="106">
        <v>6</v>
      </c>
      <c r="H128" s="107">
        <v>2800.04</v>
      </c>
      <c r="I128" s="108">
        <f t="shared" si="2"/>
        <v>16800.240000000002</v>
      </c>
      <c r="J128" s="84"/>
    </row>
    <row r="129" spans="1:10" s="85" customFormat="1" ht="14.4" x14ac:dyDescent="0.3">
      <c r="A129" s="110" t="s">
        <v>461</v>
      </c>
      <c r="B129" s="111" t="s">
        <v>361</v>
      </c>
      <c r="C129" s="111" t="s">
        <v>258</v>
      </c>
      <c r="D129" s="111" t="s">
        <v>127</v>
      </c>
      <c r="E129" s="112" t="s">
        <v>437</v>
      </c>
      <c r="F129" s="113" t="s">
        <v>120</v>
      </c>
      <c r="G129" s="114">
        <v>4</v>
      </c>
      <c r="H129" s="115">
        <v>1233.97</v>
      </c>
      <c r="I129" s="116">
        <f t="shared" si="2"/>
        <v>4935.88</v>
      </c>
      <c r="J129" s="84"/>
    </row>
    <row r="130" spans="1:10" s="85" customFormat="1" ht="14.4" x14ac:dyDescent="0.3">
      <c r="A130" s="110" t="s">
        <v>462</v>
      </c>
      <c r="B130" s="111" t="s">
        <v>361</v>
      </c>
      <c r="C130" s="111" t="s">
        <v>261</v>
      </c>
      <c r="D130" s="111" t="s">
        <v>127</v>
      </c>
      <c r="E130" s="112" t="s">
        <v>463</v>
      </c>
      <c r="F130" s="113" t="s">
        <v>120</v>
      </c>
      <c r="G130" s="114">
        <v>2</v>
      </c>
      <c r="H130" s="115">
        <v>2642.71</v>
      </c>
      <c r="I130" s="116">
        <f t="shared" si="2"/>
        <v>5285.42</v>
      </c>
      <c r="J130" s="84"/>
    </row>
    <row r="131" spans="1:10" s="85" customFormat="1" ht="14.4" x14ac:dyDescent="0.3">
      <c r="A131" s="102" t="s">
        <v>464</v>
      </c>
      <c r="B131" s="103" t="s">
        <v>361</v>
      </c>
      <c r="C131" s="103" t="s">
        <v>263</v>
      </c>
      <c r="D131" s="103" t="s">
        <v>465</v>
      </c>
      <c r="E131" s="104" t="s">
        <v>466</v>
      </c>
      <c r="F131" s="105" t="s">
        <v>457</v>
      </c>
      <c r="G131" s="118">
        <v>0.94799999999999995</v>
      </c>
      <c r="H131" s="107">
        <v>137364.65</v>
      </c>
      <c r="I131" s="108">
        <f t="shared" si="2"/>
        <v>130221.69</v>
      </c>
      <c r="J131" s="84"/>
    </row>
    <row r="132" spans="1:10" s="85" customFormat="1" ht="20.399999999999999" x14ac:dyDescent="0.3">
      <c r="A132" s="110" t="s">
        <v>467</v>
      </c>
      <c r="B132" s="111" t="s">
        <v>361</v>
      </c>
      <c r="C132" s="111" t="s">
        <v>267</v>
      </c>
      <c r="D132" s="111" t="s">
        <v>468</v>
      </c>
      <c r="E132" s="112" t="s">
        <v>469</v>
      </c>
      <c r="F132" s="113" t="s">
        <v>470</v>
      </c>
      <c r="G132" s="119">
        <v>1.8</v>
      </c>
      <c r="H132" s="115">
        <v>3849.29</v>
      </c>
      <c r="I132" s="116">
        <f t="shared" si="2"/>
        <v>6928.72</v>
      </c>
      <c r="J132" s="84"/>
    </row>
    <row r="133" spans="1:10" s="85" customFormat="1" ht="20.399999999999999" x14ac:dyDescent="0.3">
      <c r="A133" s="110" t="s">
        <v>471</v>
      </c>
      <c r="B133" s="111" t="s">
        <v>361</v>
      </c>
      <c r="C133" s="111" t="s">
        <v>271</v>
      </c>
      <c r="D133" s="111" t="s">
        <v>472</v>
      </c>
      <c r="E133" s="112" t="s">
        <v>473</v>
      </c>
      <c r="F133" s="113" t="s">
        <v>470</v>
      </c>
      <c r="G133" s="114">
        <v>93</v>
      </c>
      <c r="H133" s="115">
        <v>3263.97</v>
      </c>
      <c r="I133" s="116">
        <f t="shared" si="2"/>
        <v>303549.21000000002</v>
      </c>
      <c r="J133" s="84"/>
    </row>
    <row r="134" spans="1:10" s="85" customFormat="1" ht="14.4" x14ac:dyDescent="0.3">
      <c r="A134" s="102" t="s">
        <v>474</v>
      </c>
      <c r="B134" s="103" t="s">
        <v>361</v>
      </c>
      <c r="C134" s="103" t="s">
        <v>274</v>
      </c>
      <c r="D134" s="103" t="s">
        <v>475</v>
      </c>
      <c r="E134" s="104" t="s">
        <v>476</v>
      </c>
      <c r="F134" s="105" t="s">
        <v>457</v>
      </c>
      <c r="G134" s="121">
        <v>0.36</v>
      </c>
      <c r="H134" s="107">
        <v>103657.73</v>
      </c>
      <c r="I134" s="108">
        <f t="shared" si="2"/>
        <v>37316.78</v>
      </c>
      <c r="J134" s="84"/>
    </row>
    <row r="135" spans="1:10" s="85" customFormat="1" ht="20.399999999999999" x14ac:dyDescent="0.3">
      <c r="A135" s="110" t="s">
        <v>477</v>
      </c>
      <c r="B135" s="111" t="s">
        <v>361</v>
      </c>
      <c r="C135" s="111" t="s">
        <v>276</v>
      </c>
      <c r="D135" s="111" t="s">
        <v>478</v>
      </c>
      <c r="E135" s="112" t="s">
        <v>479</v>
      </c>
      <c r="F135" s="113" t="s">
        <v>470</v>
      </c>
      <c r="G135" s="114">
        <v>36</v>
      </c>
      <c r="H135" s="115">
        <v>2757.68</v>
      </c>
      <c r="I135" s="116">
        <f t="shared" si="2"/>
        <v>99276.479999999996</v>
      </c>
      <c r="J135" s="84"/>
    </row>
    <row r="136" spans="1:10" s="85" customFormat="1" ht="14.4" x14ac:dyDescent="0.3">
      <c r="A136" s="102" t="s">
        <v>480</v>
      </c>
      <c r="B136" s="103" t="s">
        <v>361</v>
      </c>
      <c r="C136" s="103" t="s">
        <v>279</v>
      </c>
      <c r="D136" s="103" t="s">
        <v>481</v>
      </c>
      <c r="E136" s="104" t="s">
        <v>482</v>
      </c>
      <c r="F136" s="105" t="s">
        <v>457</v>
      </c>
      <c r="G136" s="121">
        <v>2.04</v>
      </c>
      <c r="H136" s="107">
        <v>103634.09</v>
      </c>
      <c r="I136" s="108">
        <f t="shared" si="2"/>
        <v>211413.54</v>
      </c>
      <c r="J136" s="84"/>
    </row>
    <row r="137" spans="1:10" s="85" customFormat="1" ht="20.399999999999999" x14ac:dyDescent="0.3">
      <c r="A137" s="110" t="s">
        <v>483</v>
      </c>
      <c r="B137" s="111" t="s">
        <v>361</v>
      </c>
      <c r="C137" s="111" t="s">
        <v>282</v>
      </c>
      <c r="D137" s="111" t="s">
        <v>484</v>
      </c>
      <c r="E137" s="112" t="s">
        <v>485</v>
      </c>
      <c r="F137" s="113" t="s">
        <v>470</v>
      </c>
      <c r="G137" s="114">
        <v>19</v>
      </c>
      <c r="H137" s="115">
        <v>1513.44</v>
      </c>
      <c r="I137" s="116">
        <f t="shared" si="2"/>
        <v>28755.360000000001</v>
      </c>
      <c r="J137" s="84"/>
    </row>
    <row r="138" spans="1:10" s="85" customFormat="1" ht="20.399999999999999" x14ac:dyDescent="0.3">
      <c r="A138" s="110" t="s">
        <v>486</v>
      </c>
      <c r="B138" s="111" t="s">
        <v>361</v>
      </c>
      <c r="C138" s="111" t="s">
        <v>286</v>
      </c>
      <c r="D138" s="111" t="s">
        <v>487</v>
      </c>
      <c r="E138" s="112" t="s">
        <v>488</v>
      </c>
      <c r="F138" s="113" t="s">
        <v>470</v>
      </c>
      <c r="G138" s="114">
        <v>68</v>
      </c>
      <c r="H138" s="115">
        <v>1208.0999999999999</v>
      </c>
      <c r="I138" s="116">
        <f t="shared" si="2"/>
        <v>82150.8</v>
      </c>
      <c r="J138" s="84"/>
    </row>
    <row r="139" spans="1:10" s="85" customFormat="1" ht="20.399999999999999" x14ac:dyDescent="0.3">
      <c r="A139" s="110" t="s">
        <v>489</v>
      </c>
      <c r="B139" s="111" t="s">
        <v>361</v>
      </c>
      <c r="C139" s="111" t="s">
        <v>290</v>
      </c>
      <c r="D139" s="111" t="s">
        <v>490</v>
      </c>
      <c r="E139" s="112" t="s">
        <v>491</v>
      </c>
      <c r="F139" s="113" t="s">
        <v>470</v>
      </c>
      <c r="G139" s="114">
        <v>92</v>
      </c>
      <c r="H139" s="115">
        <v>933.96</v>
      </c>
      <c r="I139" s="116">
        <f t="shared" si="2"/>
        <v>85924.32</v>
      </c>
      <c r="J139" s="84"/>
    </row>
    <row r="140" spans="1:10" s="85" customFormat="1" ht="20.399999999999999" x14ac:dyDescent="0.3">
      <c r="A140" s="110" t="s">
        <v>492</v>
      </c>
      <c r="B140" s="111" t="s">
        <v>361</v>
      </c>
      <c r="C140" s="111" t="s">
        <v>293</v>
      </c>
      <c r="D140" s="111" t="s">
        <v>493</v>
      </c>
      <c r="E140" s="112" t="s">
        <v>494</v>
      </c>
      <c r="F140" s="113" t="s">
        <v>470</v>
      </c>
      <c r="G140" s="114">
        <v>25</v>
      </c>
      <c r="H140" s="115">
        <v>576.16</v>
      </c>
      <c r="I140" s="116">
        <f t="shared" si="2"/>
        <v>14404</v>
      </c>
      <c r="J140" s="84"/>
    </row>
    <row r="141" spans="1:10" s="85" customFormat="1" ht="14.4" x14ac:dyDescent="0.3">
      <c r="A141" s="102" t="s">
        <v>495</v>
      </c>
      <c r="B141" s="103" t="s">
        <v>361</v>
      </c>
      <c r="C141" s="103" t="s">
        <v>296</v>
      </c>
      <c r="D141" s="103" t="s">
        <v>324</v>
      </c>
      <c r="E141" s="104" t="s">
        <v>325</v>
      </c>
      <c r="F141" s="105" t="s">
        <v>326</v>
      </c>
      <c r="G141" s="118">
        <v>3.6059999999999999</v>
      </c>
      <c r="H141" s="107">
        <v>26130.37</v>
      </c>
      <c r="I141" s="108">
        <f t="shared" si="2"/>
        <v>94226.11</v>
      </c>
      <c r="J141" s="84"/>
    </row>
    <row r="142" spans="1:10" s="85" customFormat="1" ht="20.399999999999999" x14ac:dyDescent="0.3">
      <c r="A142" s="110" t="s">
        <v>496</v>
      </c>
      <c r="B142" s="111" t="s">
        <v>361</v>
      </c>
      <c r="C142" s="111" t="s">
        <v>300</v>
      </c>
      <c r="D142" s="111" t="s">
        <v>127</v>
      </c>
      <c r="E142" s="112" t="s">
        <v>497</v>
      </c>
      <c r="F142" s="113" t="s">
        <v>120</v>
      </c>
      <c r="G142" s="114">
        <v>2</v>
      </c>
      <c r="H142" s="115">
        <v>1262.96</v>
      </c>
      <c r="I142" s="116">
        <f t="shared" si="2"/>
        <v>2525.92</v>
      </c>
      <c r="J142" s="84"/>
    </row>
    <row r="143" spans="1:10" s="85" customFormat="1" ht="20.399999999999999" x14ac:dyDescent="0.3">
      <c r="A143" s="110" t="s">
        <v>498</v>
      </c>
      <c r="B143" s="111" t="s">
        <v>361</v>
      </c>
      <c r="C143" s="111" t="s">
        <v>304</v>
      </c>
      <c r="D143" s="111" t="s">
        <v>127</v>
      </c>
      <c r="E143" s="112" t="s">
        <v>499</v>
      </c>
      <c r="F143" s="113" t="s">
        <v>120</v>
      </c>
      <c r="G143" s="114">
        <v>102</v>
      </c>
      <c r="H143" s="115">
        <v>1007.45</v>
      </c>
      <c r="I143" s="116">
        <f t="shared" si="2"/>
        <v>102759.9</v>
      </c>
      <c r="J143" s="84"/>
    </row>
    <row r="144" spans="1:10" s="85" customFormat="1" ht="20.399999999999999" x14ac:dyDescent="0.3">
      <c r="A144" s="110" t="s">
        <v>500</v>
      </c>
      <c r="B144" s="111" t="s">
        <v>361</v>
      </c>
      <c r="C144" s="111" t="s">
        <v>307</v>
      </c>
      <c r="D144" s="111" t="s">
        <v>127</v>
      </c>
      <c r="E144" s="112" t="s">
        <v>501</v>
      </c>
      <c r="F144" s="113" t="s">
        <v>120</v>
      </c>
      <c r="G144" s="114">
        <v>39</v>
      </c>
      <c r="H144" s="115">
        <v>1003.12</v>
      </c>
      <c r="I144" s="116">
        <f t="shared" si="2"/>
        <v>39121.68</v>
      </c>
      <c r="J144" s="84"/>
    </row>
    <row r="145" spans="1:10" s="85" customFormat="1" ht="20.399999999999999" x14ac:dyDescent="0.3">
      <c r="A145" s="110" t="s">
        <v>502</v>
      </c>
      <c r="B145" s="111" t="s">
        <v>361</v>
      </c>
      <c r="C145" s="111" t="s">
        <v>310</v>
      </c>
      <c r="D145" s="111" t="s">
        <v>127</v>
      </c>
      <c r="E145" s="112" t="s">
        <v>503</v>
      </c>
      <c r="F145" s="113" t="s">
        <v>120</v>
      </c>
      <c r="G145" s="114">
        <v>21</v>
      </c>
      <c r="H145" s="115">
        <v>795.03</v>
      </c>
      <c r="I145" s="116">
        <f t="shared" si="2"/>
        <v>16695.63</v>
      </c>
      <c r="J145" s="84"/>
    </row>
    <row r="146" spans="1:10" s="85" customFormat="1" ht="20.399999999999999" x14ac:dyDescent="0.3">
      <c r="A146" s="110" t="s">
        <v>504</v>
      </c>
      <c r="B146" s="111" t="s">
        <v>361</v>
      </c>
      <c r="C146" s="111" t="s">
        <v>313</v>
      </c>
      <c r="D146" s="111" t="s">
        <v>127</v>
      </c>
      <c r="E146" s="112" t="s">
        <v>505</v>
      </c>
      <c r="F146" s="113" t="s">
        <v>120</v>
      </c>
      <c r="G146" s="114">
        <v>75</v>
      </c>
      <c r="H146" s="115">
        <v>713.08</v>
      </c>
      <c r="I146" s="116">
        <f t="shared" si="2"/>
        <v>53481</v>
      </c>
      <c r="J146" s="84"/>
    </row>
    <row r="147" spans="1:10" s="85" customFormat="1" ht="20.399999999999999" x14ac:dyDescent="0.3">
      <c r="A147" s="110" t="s">
        <v>506</v>
      </c>
      <c r="B147" s="111" t="s">
        <v>361</v>
      </c>
      <c r="C147" s="111" t="s">
        <v>316</v>
      </c>
      <c r="D147" s="111" t="s">
        <v>127</v>
      </c>
      <c r="E147" s="112" t="s">
        <v>507</v>
      </c>
      <c r="F147" s="113" t="s">
        <v>120</v>
      </c>
      <c r="G147" s="114">
        <v>101</v>
      </c>
      <c r="H147" s="115">
        <v>11284.42</v>
      </c>
      <c r="I147" s="116">
        <f t="shared" si="2"/>
        <v>1139726.42</v>
      </c>
      <c r="J147" s="84"/>
    </row>
    <row r="148" spans="1:10" s="85" customFormat="1" ht="20.399999999999999" x14ac:dyDescent="0.3">
      <c r="A148" s="110" t="s">
        <v>508</v>
      </c>
      <c r="B148" s="111" t="s">
        <v>361</v>
      </c>
      <c r="C148" s="111" t="s">
        <v>320</v>
      </c>
      <c r="D148" s="111" t="s">
        <v>127</v>
      </c>
      <c r="E148" s="112" t="s">
        <v>509</v>
      </c>
      <c r="F148" s="113" t="s">
        <v>120</v>
      </c>
      <c r="G148" s="114">
        <v>28</v>
      </c>
      <c r="H148" s="115">
        <v>616.33000000000004</v>
      </c>
      <c r="I148" s="116">
        <f t="shared" si="2"/>
        <v>17257.240000000002</v>
      </c>
      <c r="J148" s="84"/>
    </row>
    <row r="149" spans="1:10" s="85" customFormat="1" ht="14.4" x14ac:dyDescent="0.3">
      <c r="A149" s="102" t="s">
        <v>510</v>
      </c>
      <c r="B149" s="103" t="s">
        <v>361</v>
      </c>
      <c r="C149" s="103" t="s">
        <v>323</v>
      </c>
      <c r="D149" s="103" t="s">
        <v>511</v>
      </c>
      <c r="E149" s="104" t="s">
        <v>512</v>
      </c>
      <c r="F149" s="105" t="s">
        <v>513</v>
      </c>
      <c r="G149" s="161">
        <v>2.1359999999999999E-3</v>
      </c>
      <c r="H149" s="107">
        <v>115059.84</v>
      </c>
      <c r="I149" s="108">
        <f t="shared" si="2"/>
        <v>245.77</v>
      </c>
      <c r="J149" s="84"/>
    </row>
    <row r="150" spans="1:10" s="85" customFormat="1" ht="14.4" x14ac:dyDescent="0.3">
      <c r="A150" s="110" t="s">
        <v>514</v>
      </c>
      <c r="B150" s="111" t="s">
        <v>361</v>
      </c>
      <c r="C150" s="111" t="s">
        <v>328</v>
      </c>
      <c r="D150" s="111" t="s">
        <v>127</v>
      </c>
      <c r="E150" s="112" t="s">
        <v>515</v>
      </c>
      <c r="F150" s="113" t="s">
        <v>120</v>
      </c>
      <c r="G150" s="114">
        <v>6</v>
      </c>
      <c r="H150" s="115">
        <v>617.24</v>
      </c>
      <c r="I150" s="116">
        <f t="shared" si="2"/>
        <v>3703.44</v>
      </c>
      <c r="J150" s="84"/>
    </row>
    <row r="151" spans="1:10" s="85" customFormat="1" ht="14.4" x14ac:dyDescent="0.3">
      <c r="A151" s="110" t="s">
        <v>516</v>
      </c>
      <c r="B151" s="111" t="s">
        <v>361</v>
      </c>
      <c r="C151" s="111" t="s">
        <v>332</v>
      </c>
      <c r="D151" s="111" t="s">
        <v>127</v>
      </c>
      <c r="E151" s="112" t="s">
        <v>517</v>
      </c>
      <c r="F151" s="113" t="s">
        <v>340</v>
      </c>
      <c r="G151" s="114">
        <v>66</v>
      </c>
      <c r="H151" s="115">
        <v>328</v>
      </c>
      <c r="I151" s="116">
        <f t="shared" ref="I151:I171" si="3">G151*H151</f>
        <v>21648</v>
      </c>
      <c r="J151" s="84"/>
    </row>
    <row r="152" spans="1:10" s="85" customFormat="1" ht="14.4" x14ac:dyDescent="0.3">
      <c r="A152" s="110" t="s">
        <v>518</v>
      </c>
      <c r="B152" s="111" t="s">
        <v>361</v>
      </c>
      <c r="C152" s="111" t="s">
        <v>335</v>
      </c>
      <c r="D152" s="111" t="s">
        <v>127</v>
      </c>
      <c r="E152" s="112" t="s">
        <v>519</v>
      </c>
      <c r="F152" s="113" t="s">
        <v>120</v>
      </c>
      <c r="G152" s="114">
        <v>2</v>
      </c>
      <c r="H152" s="115">
        <v>66.45</v>
      </c>
      <c r="I152" s="116">
        <f t="shared" si="3"/>
        <v>132.9</v>
      </c>
      <c r="J152" s="84"/>
    </row>
    <row r="153" spans="1:10" s="85" customFormat="1" ht="14.4" x14ac:dyDescent="0.3">
      <c r="A153" s="110" t="s">
        <v>520</v>
      </c>
      <c r="B153" s="111" t="s">
        <v>361</v>
      </c>
      <c r="C153" s="111" t="s">
        <v>338</v>
      </c>
      <c r="D153" s="111" t="s">
        <v>127</v>
      </c>
      <c r="E153" s="112" t="s">
        <v>521</v>
      </c>
      <c r="F153" s="113" t="s">
        <v>120</v>
      </c>
      <c r="G153" s="114">
        <v>53</v>
      </c>
      <c r="H153" s="115">
        <v>189.57</v>
      </c>
      <c r="I153" s="116">
        <f t="shared" si="3"/>
        <v>10047.209999999999</v>
      </c>
      <c r="J153" s="84"/>
    </row>
    <row r="154" spans="1:10" s="85" customFormat="1" ht="14.4" x14ac:dyDescent="0.3">
      <c r="A154" s="110" t="s">
        <v>522</v>
      </c>
      <c r="B154" s="111" t="s">
        <v>361</v>
      </c>
      <c r="C154" s="111" t="s">
        <v>342</v>
      </c>
      <c r="D154" s="111" t="s">
        <v>127</v>
      </c>
      <c r="E154" s="112" t="s">
        <v>523</v>
      </c>
      <c r="F154" s="113" t="s">
        <v>120</v>
      </c>
      <c r="G154" s="114">
        <v>23</v>
      </c>
      <c r="H154" s="115">
        <v>56.98</v>
      </c>
      <c r="I154" s="116">
        <f t="shared" si="3"/>
        <v>1310.54</v>
      </c>
      <c r="J154" s="84"/>
    </row>
    <row r="155" spans="1:10" s="85" customFormat="1" ht="14.4" x14ac:dyDescent="0.3">
      <c r="A155" s="110" t="s">
        <v>524</v>
      </c>
      <c r="B155" s="111" t="s">
        <v>361</v>
      </c>
      <c r="C155" s="111" t="s">
        <v>346</v>
      </c>
      <c r="D155" s="111" t="s">
        <v>127</v>
      </c>
      <c r="E155" s="112" t="s">
        <v>525</v>
      </c>
      <c r="F155" s="113" t="s">
        <v>120</v>
      </c>
      <c r="G155" s="114">
        <v>11</v>
      </c>
      <c r="H155" s="115">
        <v>42.69</v>
      </c>
      <c r="I155" s="116">
        <f t="shared" si="3"/>
        <v>469.59</v>
      </c>
      <c r="J155" s="84"/>
    </row>
    <row r="156" spans="1:10" s="85" customFormat="1" ht="14.4" x14ac:dyDescent="0.3">
      <c r="A156" s="110" t="s">
        <v>526</v>
      </c>
      <c r="B156" s="111" t="s">
        <v>361</v>
      </c>
      <c r="C156" s="111" t="s">
        <v>349</v>
      </c>
      <c r="D156" s="111" t="s">
        <v>127</v>
      </c>
      <c r="E156" s="112" t="s">
        <v>527</v>
      </c>
      <c r="F156" s="113" t="s">
        <v>120</v>
      </c>
      <c r="G156" s="114">
        <v>6</v>
      </c>
      <c r="H156" s="115">
        <v>33.22</v>
      </c>
      <c r="I156" s="116">
        <f t="shared" si="3"/>
        <v>199.32</v>
      </c>
      <c r="J156" s="84"/>
    </row>
    <row r="157" spans="1:10" s="85" customFormat="1" ht="14.4" x14ac:dyDescent="0.3">
      <c r="A157" s="110" t="s">
        <v>528</v>
      </c>
      <c r="B157" s="111" t="s">
        <v>361</v>
      </c>
      <c r="C157" s="111" t="s">
        <v>354</v>
      </c>
      <c r="D157" s="111" t="s">
        <v>127</v>
      </c>
      <c r="E157" s="112" t="s">
        <v>529</v>
      </c>
      <c r="F157" s="113" t="s">
        <v>120</v>
      </c>
      <c r="G157" s="114">
        <v>34</v>
      </c>
      <c r="H157" s="115">
        <v>28.49</v>
      </c>
      <c r="I157" s="116">
        <f t="shared" si="3"/>
        <v>968.66</v>
      </c>
      <c r="J157" s="84"/>
    </row>
    <row r="158" spans="1:10" s="85" customFormat="1" ht="14.4" x14ac:dyDescent="0.3">
      <c r="A158" s="110" t="s">
        <v>530</v>
      </c>
      <c r="B158" s="111" t="s">
        <v>361</v>
      </c>
      <c r="C158" s="111" t="s">
        <v>531</v>
      </c>
      <c r="D158" s="111" t="s">
        <v>127</v>
      </c>
      <c r="E158" s="112" t="s">
        <v>532</v>
      </c>
      <c r="F158" s="113" t="s">
        <v>120</v>
      </c>
      <c r="G158" s="114">
        <v>46</v>
      </c>
      <c r="H158" s="115">
        <v>25.67</v>
      </c>
      <c r="I158" s="116">
        <f t="shared" si="3"/>
        <v>1180.82</v>
      </c>
      <c r="J158" s="84"/>
    </row>
    <row r="159" spans="1:10" s="85" customFormat="1" ht="20.399999999999999" x14ac:dyDescent="0.3">
      <c r="A159" s="102" t="s">
        <v>533</v>
      </c>
      <c r="B159" s="103" t="s">
        <v>361</v>
      </c>
      <c r="C159" s="103" t="s">
        <v>534</v>
      </c>
      <c r="D159" s="103" t="s">
        <v>395</v>
      </c>
      <c r="E159" s="104" t="s">
        <v>396</v>
      </c>
      <c r="F159" s="105" t="s">
        <v>120</v>
      </c>
      <c r="G159" s="106">
        <v>40</v>
      </c>
      <c r="H159" s="107">
        <v>2800.04</v>
      </c>
      <c r="I159" s="108">
        <f t="shared" si="3"/>
        <v>112001.60000000001</v>
      </c>
      <c r="J159" s="84"/>
    </row>
    <row r="160" spans="1:10" s="85" customFormat="1" ht="14.4" x14ac:dyDescent="0.3">
      <c r="A160" s="110" t="s">
        <v>535</v>
      </c>
      <c r="B160" s="111" t="s">
        <v>361</v>
      </c>
      <c r="C160" s="111" t="s">
        <v>536</v>
      </c>
      <c r="D160" s="111" t="s">
        <v>127</v>
      </c>
      <c r="E160" s="112" t="s">
        <v>437</v>
      </c>
      <c r="F160" s="113" t="s">
        <v>120</v>
      </c>
      <c r="G160" s="114">
        <v>20</v>
      </c>
      <c r="H160" s="115">
        <v>1233.97</v>
      </c>
      <c r="I160" s="116">
        <f t="shared" si="3"/>
        <v>24679.4</v>
      </c>
      <c r="J160" s="84"/>
    </row>
    <row r="161" spans="1:11" s="85" customFormat="1" ht="14.4" x14ac:dyDescent="0.3">
      <c r="A161" s="110" t="s">
        <v>537</v>
      </c>
      <c r="B161" s="111" t="s">
        <v>361</v>
      </c>
      <c r="C161" s="111" t="s">
        <v>538</v>
      </c>
      <c r="D161" s="111" t="s">
        <v>127</v>
      </c>
      <c r="E161" s="112" t="s">
        <v>463</v>
      </c>
      <c r="F161" s="113" t="s">
        <v>120</v>
      </c>
      <c r="G161" s="114">
        <v>4</v>
      </c>
      <c r="H161" s="115">
        <v>2642.71</v>
      </c>
      <c r="I161" s="116">
        <f t="shared" si="3"/>
        <v>10570.84</v>
      </c>
      <c r="J161" s="84"/>
    </row>
    <row r="162" spans="1:11" s="85" customFormat="1" ht="14.4" x14ac:dyDescent="0.3">
      <c r="A162" s="110" t="s">
        <v>539</v>
      </c>
      <c r="B162" s="111" t="s">
        <v>361</v>
      </c>
      <c r="C162" s="111" t="s">
        <v>540</v>
      </c>
      <c r="D162" s="111" t="s">
        <v>127</v>
      </c>
      <c r="E162" s="112" t="s">
        <v>398</v>
      </c>
      <c r="F162" s="113" t="s">
        <v>120</v>
      </c>
      <c r="G162" s="114">
        <v>16</v>
      </c>
      <c r="H162" s="115">
        <v>1223.2</v>
      </c>
      <c r="I162" s="116">
        <f t="shared" si="3"/>
        <v>19571.2</v>
      </c>
      <c r="J162" s="84"/>
    </row>
    <row r="163" spans="1:11" s="85" customFormat="1" ht="20.399999999999999" x14ac:dyDescent="0.3">
      <c r="A163" s="102" t="s">
        <v>541</v>
      </c>
      <c r="B163" s="103" t="s">
        <v>361</v>
      </c>
      <c r="C163" s="103" t="s">
        <v>542</v>
      </c>
      <c r="D163" s="103" t="s">
        <v>429</v>
      </c>
      <c r="E163" s="104" t="s">
        <v>430</v>
      </c>
      <c r="F163" s="105" t="s">
        <v>120</v>
      </c>
      <c r="G163" s="106">
        <v>3</v>
      </c>
      <c r="H163" s="107">
        <v>2818.07</v>
      </c>
      <c r="I163" s="108">
        <f t="shared" si="3"/>
        <v>8454.2099999999991</v>
      </c>
      <c r="J163" s="84"/>
    </row>
    <row r="164" spans="1:11" s="85" customFormat="1" ht="14.4" x14ac:dyDescent="0.3">
      <c r="A164" s="110" t="s">
        <v>543</v>
      </c>
      <c r="B164" s="111" t="s">
        <v>361</v>
      </c>
      <c r="C164" s="111" t="s">
        <v>544</v>
      </c>
      <c r="D164" s="111" t="s">
        <v>127</v>
      </c>
      <c r="E164" s="112" t="s">
        <v>545</v>
      </c>
      <c r="F164" s="113" t="s">
        <v>120</v>
      </c>
      <c r="G164" s="114">
        <v>2</v>
      </c>
      <c r="H164" s="115">
        <v>4256.93</v>
      </c>
      <c r="I164" s="116">
        <f t="shared" si="3"/>
        <v>8513.86</v>
      </c>
      <c r="J164" s="84"/>
    </row>
    <row r="165" spans="1:11" s="85" customFormat="1" ht="14.4" x14ac:dyDescent="0.3">
      <c r="A165" s="110" t="s">
        <v>546</v>
      </c>
      <c r="B165" s="111" t="s">
        <v>361</v>
      </c>
      <c r="C165" s="111" t="s">
        <v>547</v>
      </c>
      <c r="D165" s="111" t="s">
        <v>127</v>
      </c>
      <c r="E165" s="112" t="s">
        <v>432</v>
      </c>
      <c r="F165" s="113" t="s">
        <v>120</v>
      </c>
      <c r="G165" s="114">
        <v>1</v>
      </c>
      <c r="H165" s="115">
        <v>3273.44</v>
      </c>
      <c r="I165" s="116">
        <f t="shared" si="3"/>
        <v>3273.44</v>
      </c>
      <c r="J165" s="84"/>
    </row>
    <row r="166" spans="1:11" s="85" customFormat="1" ht="14.4" x14ac:dyDescent="0.3">
      <c r="A166" s="102" t="s">
        <v>548</v>
      </c>
      <c r="B166" s="103" t="s">
        <v>361</v>
      </c>
      <c r="C166" s="103" t="s">
        <v>549</v>
      </c>
      <c r="D166" s="103" t="s">
        <v>481</v>
      </c>
      <c r="E166" s="104" t="s">
        <v>482</v>
      </c>
      <c r="F166" s="105" t="s">
        <v>457</v>
      </c>
      <c r="G166" s="122">
        <v>0.1</v>
      </c>
      <c r="H166" s="107">
        <v>103633.81</v>
      </c>
      <c r="I166" s="108">
        <f t="shared" si="3"/>
        <v>10363.379999999999</v>
      </c>
      <c r="J166" s="84"/>
    </row>
    <row r="167" spans="1:11" s="85" customFormat="1" ht="20.399999999999999" x14ac:dyDescent="0.3">
      <c r="A167" s="110" t="s">
        <v>550</v>
      </c>
      <c r="B167" s="111" t="s">
        <v>361</v>
      </c>
      <c r="C167" s="111" t="s">
        <v>551</v>
      </c>
      <c r="D167" s="111" t="s">
        <v>552</v>
      </c>
      <c r="E167" s="112" t="s">
        <v>553</v>
      </c>
      <c r="F167" s="113" t="s">
        <v>470</v>
      </c>
      <c r="G167" s="114">
        <v>4</v>
      </c>
      <c r="H167" s="115">
        <v>317.02999999999997</v>
      </c>
      <c r="I167" s="116">
        <f t="shared" si="3"/>
        <v>1268.1199999999999</v>
      </c>
      <c r="J167" s="84"/>
    </row>
    <row r="168" spans="1:11" s="85" customFormat="1" ht="20.399999999999999" x14ac:dyDescent="0.3">
      <c r="A168" s="110" t="s">
        <v>554</v>
      </c>
      <c r="B168" s="111" t="s">
        <v>361</v>
      </c>
      <c r="C168" s="111" t="s">
        <v>555</v>
      </c>
      <c r="D168" s="111" t="s">
        <v>556</v>
      </c>
      <c r="E168" s="112" t="s">
        <v>557</v>
      </c>
      <c r="F168" s="113" t="s">
        <v>470</v>
      </c>
      <c r="G168" s="114">
        <v>6</v>
      </c>
      <c r="H168" s="115">
        <v>404.21</v>
      </c>
      <c r="I168" s="116">
        <f t="shared" si="3"/>
        <v>2425.2600000000002</v>
      </c>
      <c r="J168" s="84"/>
    </row>
    <row r="169" spans="1:11" s="85" customFormat="1" ht="14.4" x14ac:dyDescent="0.3">
      <c r="A169" s="102" t="s">
        <v>558</v>
      </c>
      <c r="B169" s="103" t="s">
        <v>361</v>
      </c>
      <c r="C169" s="103" t="s">
        <v>559</v>
      </c>
      <c r="D169" s="103" t="s">
        <v>560</v>
      </c>
      <c r="E169" s="104" t="s">
        <v>561</v>
      </c>
      <c r="F169" s="105" t="s">
        <v>457</v>
      </c>
      <c r="G169" s="122">
        <v>0.2</v>
      </c>
      <c r="H169" s="107">
        <v>40194.449999999997</v>
      </c>
      <c r="I169" s="108">
        <f t="shared" si="3"/>
        <v>8038.89</v>
      </c>
      <c r="J169" s="84"/>
    </row>
    <row r="170" spans="1:11" s="85" customFormat="1" ht="14.4" x14ac:dyDescent="0.3">
      <c r="A170" s="110" t="s">
        <v>562</v>
      </c>
      <c r="B170" s="111" t="s">
        <v>361</v>
      </c>
      <c r="C170" s="111" t="s">
        <v>563</v>
      </c>
      <c r="D170" s="111" t="s">
        <v>127</v>
      </c>
      <c r="E170" s="112" t="s">
        <v>564</v>
      </c>
      <c r="F170" s="113" t="s">
        <v>340</v>
      </c>
      <c r="G170" s="114">
        <v>4</v>
      </c>
      <c r="H170" s="115">
        <v>1846.27</v>
      </c>
      <c r="I170" s="116">
        <f t="shared" si="3"/>
        <v>7385.08</v>
      </c>
      <c r="J170" s="84"/>
    </row>
    <row r="171" spans="1:11" s="85" customFormat="1" ht="15" thickBot="1" x14ac:dyDescent="0.35">
      <c r="A171" s="110" t="s">
        <v>565</v>
      </c>
      <c r="B171" s="124" t="s">
        <v>361</v>
      </c>
      <c r="C171" s="124" t="s">
        <v>566</v>
      </c>
      <c r="D171" s="124" t="s">
        <v>127</v>
      </c>
      <c r="E171" s="125" t="s">
        <v>567</v>
      </c>
      <c r="F171" s="126" t="s">
        <v>120</v>
      </c>
      <c r="G171" s="127">
        <v>4</v>
      </c>
      <c r="H171" s="128">
        <v>2040.77</v>
      </c>
      <c r="I171" s="129">
        <f t="shared" si="3"/>
        <v>8163.08</v>
      </c>
      <c r="J171" s="84"/>
    </row>
    <row r="172" spans="1:11" s="85" customFormat="1" ht="14.4" x14ac:dyDescent="0.3">
      <c r="A172" s="130"/>
      <c r="B172" s="131"/>
      <c r="C172" s="131"/>
      <c r="D172" s="131"/>
      <c r="E172" s="132" t="s">
        <v>356</v>
      </c>
      <c r="F172" s="297"/>
      <c r="G172" s="297"/>
      <c r="H172" s="133"/>
      <c r="I172" s="134">
        <v>892245.89</v>
      </c>
      <c r="J172" s="84"/>
    </row>
    <row r="173" spans="1:11" s="85" customFormat="1" ht="14.4" x14ac:dyDescent="0.3">
      <c r="A173" s="162"/>
      <c r="B173" s="163"/>
      <c r="C173" s="163"/>
      <c r="D173" s="163"/>
      <c r="E173" s="164" t="s">
        <v>357</v>
      </c>
      <c r="F173" s="165"/>
      <c r="G173" s="166"/>
      <c r="H173" s="167"/>
      <c r="I173" s="168">
        <v>2854998.99</v>
      </c>
      <c r="J173" s="84"/>
    </row>
    <row r="174" spans="1:11" s="85" customFormat="1" ht="15" thickBot="1" x14ac:dyDescent="0.35">
      <c r="A174" s="169"/>
      <c r="B174" s="170"/>
      <c r="C174" s="170"/>
      <c r="D174" s="170"/>
      <c r="E174" s="171" t="s">
        <v>89</v>
      </c>
      <c r="F174" s="172"/>
      <c r="G174" s="173"/>
      <c r="H174" s="174"/>
      <c r="I174" s="175">
        <f>I123+I105+I104</f>
        <v>36901.1</v>
      </c>
      <c r="J174" s="84"/>
    </row>
    <row r="175" spans="1:11" s="85" customFormat="1" ht="15.6" thickTop="1" thickBot="1" x14ac:dyDescent="0.35">
      <c r="A175" s="142"/>
      <c r="B175" s="143"/>
      <c r="C175" s="143"/>
      <c r="D175" s="143"/>
      <c r="E175" s="144" t="s">
        <v>41</v>
      </c>
      <c r="F175" s="298"/>
      <c r="G175" s="298"/>
      <c r="H175" s="145"/>
      <c r="I175" s="146">
        <f>I172+I173+I174</f>
        <v>3784145.98</v>
      </c>
      <c r="J175" s="84"/>
      <c r="K175" s="147"/>
    </row>
    <row r="176" spans="1:11" s="85" customFormat="1" ht="14.4" x14ac:dyDescent="0.3">
      <c r="A176" s="148" t="s">
        <v>126</v>
      </c>
      <c r="B176" s="300" t="s">
        <v>568</v>
      </c>
      <c r="C176" s="300"/>
      <c r="D176" s="300"/>
      <c r="E176" s="149" t="s">
        <v>569</v>
      </c>
      <c r="F176" s="150"/>
      <c r="G176" s="151"/>
      <c r="H176" s="152"/>
      <c r="I176" s="153">
        <f>I521</f>
        <v>83093101.209999993</v>
      </c>
      <c r="J176" s="84"/>
    </row>
    <row r="177" spans="1:10" s="85" customFormat="1" ht="14.4" x14ac:dyDescent="0.3">
      <c r="A177" s="102" t="s">
        <v>570</v>
      </c>
      <c r="B177" s="103" t="s">
        <v>571</v>
      </c>
      <c r="C177" s="103" t="s">
        <v>112</v>
      </c>
      <c r="D177" s="103" t="s">
        <v>118</v>
      </c>
      <c r="E177" s="104" t="s">
        <v>119</v>
      </c>
      <c r="F177" s="105" t="s">
        <v>120</v>
      </c>
      <c r="G177" s="106">
        <v>1</v>
      </c>
      <c r="H177" s="107">
        <v>97042.82</v>
      </c>
      <c r="I177" s="108">
        <f t="shared" ref="I177:I240" si="4">G177*H177</f>
        <v>97042.82</v>
      </c>
      <c r="J177" s="84"/>
    </row>
    <row r="178" spans="1:10" s="85" customFormat="1" ht="14.4" x14ac:dyDescent="0.3">
      <c r="A178" s="102" t="s">
        <v>572</v>
      </c>
      <c r="B178" s="103" t="s">
        <v>571</v>
      </c>
      <c r="C178" s="103" t="s">
        <v>122</v>
      </c>
      <c r="D178" s="103" t="s">
        <v>123</v>
      </c>
      <c r="E178" s="104" t="s">
        <v>124</v>
      </c>
      <c r="F178" s="105" t="s">
        <v>120</v>
      </c>
      <c r="G178" s="106">
        <v>1</v>
      </c>
      <c r="H178" s="107">
        <v>4085.61</v>
      </c>
      <c r="I178" s="108">
        <f t="shared" si="4"/>
        <v>4085.61</v>
      </c>
      <c r="J178" s="84"/>
    </row>
    <row r="179" spans="1:10" s="85" customFormat="1" ht="30.6" x14ac:dyDescent="0.3">
      <c r="A179" s="110" t="s">
        <v>573</v>
      </c>
      <c r="B179" s="111" t="s">
        <v>571</v>
      </c>
      <c r="C179" s="111" t="s">
        <v>126</v>
      </c>
      <c r="D179" s="111" t="s">
        <v>127</v>
      </c>
      <c r="E179" s="112" t="s">
        <v>574</v>
      </c>
      <c r="F179" s="113" t="s">
        <v>120</v>
      </c>
      <c r="G179" s="114">
        <v>1</v>
      </c>
      <c r="H179" s="115">
        <v>0</v>
      </c>
      <c r="I179" s="116">
        <f t="shared" si="4"/>
        <v>0</v>
      </c>
      <c r="J179" s="84" t="s">
        <v>4103</v>
      </c>
    </row>
    <row r="180" spans="1:10" s="85" customFormat="1" ht="20.399999999999999" x14ac:dyDescent="0.3">
      <c r="A180" s="102" t="s">
        <v>575</v>
      </c>
      <c r="B180" s="103" t="s">
        <v>571</v>
      </c>
      <c r="C180" s="103" t="s">
        <v>130</v>
      </c>
      <c r="D180" s="103" t="s">
        <v>576</v>
      </c>
      <c r="E180" s="104" t="s">
        <v>577</v>
      </c>
      <c r="F180" s="105" t="s">
        <v>120</v>
      </c>
      <c r="G180" s="106">
        <v>4</v>
      </c>
      <c r="H180" s="107">
        <v>2812.77</v>
      </c>
      <c r="I180" s="108">
        <f t="shared" si="4"/>
        <v>11251.08</v>
      </c>
      <c r="J180" s="84"/>
    </row>
    <row r="181" spans="1:10" s="85" customFormat="1" ht="14.4" x14ac:dyDescent="0.3">
      <c r="A181" s="110" t="s">
        <v>578</v>
      </c>
      <c r="B181" s="111" t="s">
        <v>571</v>
      </c>
      <c r="C181" s="111" t="s">
        <v>134</v>
      </c>
      <c r="D181" s="111" t="s">
        <v>127</v>
      </c>
      <c r="E181" s="112" t="s">
        <v>579</v>
      </c>
      <c r="F181" s="113" t="s">
        <v>120</v>
      </c>
      <c r="G181" s="114">
        <v>2</v>
      </c>
      <c r="H181" s="115">
        <v>77795.12</v>
      </c>
      <c r="I181" s="116">
        <f t="shared" si="4"/>
        <v>155590.24</v>
      </c>
      <c r="J181" s="84"/>
    </row>
    <row r="182" spans="1:10" s="85" customFormat="1" ht="14.4" x14ac:dyDescent="0.3">
      <c r="A182" s="110" t="s">
        <v>580</v>
      </c>
      <c r="B182" s="111" t="s">
        <v>571</v>
      </c>
      <c r="C182" s="111" t="s">
        <v>137</v>
      </c>
      <c r="D182" s="111" t="s">
        <v>127</v>
      </c>
      <c r="E182" s="112" t="s">
        <v>581</v>
      </c>
      <c r="F182" s="113" t="s">
        <v>120</v>
      </c>
      <c r="G182" s="114">
        <v>1</v>
      </c>
      <c r="H182" s="115">
        <v>28389.95</v>
      </c>
      <c r="I182" s="116">
        <f t="shared" si="4"/>
        <v>28389.95</v>
      </c>
      <c r="J182" s="84"/>
    </row>
    <row r="183" spans="1:10" s="85" customFormat="1" ht="20.399999999999999" x14ac:dyDescent="0.3">
      <c r="A183" s="110" t="s">
        <v>582</v>
      </c>
      <c r="B183" s="111" t="s">
        <v>571</v>
      </c>
      <c r="C183" s="111" t="s">
        <v>141</v>
      </c>
      <c r="D183" s="111" t="s">
        <v>127</v>
      </c>
      <c r="E183" s="112" t="s">
        <v>583</v>
      </c>
      <c r="F183" s="113" t="s">
        <v>120</v>
      </c>
      <c r="G183" s="114">
        <v>1</v>
      </c>
      <c r="H183" s="115">
        <v>105499.07</v>
      </c>
      <c r="I183" s="116">
        <f t="shared" si="4"/>
        <v>105499.07</v>
      </c>
      <c r="J183" s="84"/>
    </row>
    <row r="184" spans="1:10" s="85" customFormat="1" ht="20.399999999999999" x14ac:dyDescent="0.3">
      <c r="A184" s="102" t="s">
        <v>584</v>
      </c>
      <c r="B184" s="103" t="s">
        <v>571</v>
      </c>
      <c r="C184" s="103" t="s">
        <v>144</v>
      </c>
      <c r="D184" s="103" t="s">
        <v>585</v>
      </c>
      <c r="E184" s="104" t="s">
        <v>586</v>
      </c>
      <c r="F184" s="105" t="s">
        <v>120</v>
      </c>
      <c r="G184" s="106">
        <v>1</v>
      </c>
      <c r="H184" s="107">
        <v>2557.79</v>
      </c>
      <c r="I184" s="108">
        <f t="shared" si="4"/>
        <v>2557.79</v>
      </c>
      <c r="J184" s="84"/>
    </row>
    <row r="185" spans="1:10" s="85" customFormat="1" ht="14.4" x14ac:dyDescent="0.3">
      <c r="A185" s="110" t="s">
        <v>587</v>
      </c>
      <c r="B185" s="111" t="s">
        <v>571</v>
      </c>
      <c r="C185" s="111" t="s">
        <v>147</v>
      </c>
      <c r="D185" s="111" t="s">
        <v>127</v>
      </c>
      <c r="E185" s="112" t="s">
        <v>588</v>
      </c>
      <c r="F185" s="113" t="s">
        <v>120</v>
      </c>
      <c r="G185" s="114">
        <v>1</v>
      </c>
      <c r="H185" s="115">
        <v>10659.53</v>
      </c>
      <c r="I185" s="116">
        <f t="shared" si="4"/>
        <v>10659.53</v>
      </c>
      <c r="J185" s="84"/>
    </row>
    <row r="186" spans="1:10" s="85" customFormat="1" ht="14.4" x14ac:dyDescent="0.3">
      <c r="A186" s="102" t="s">
        <v>589</v>
      </c>
      <c r="B186" s="103" t="s">
        <v>571</v>
      </c>
      <c r="C186" s="103" t="s">
        <v>151</v>
      </c>
      <c r="D186" s="103" t="s">
        <v>590</v>
      </c>
      <c r="E186" s="104" t="s">
        <v>591</v>
      </c>
      <c r="F186" s="105" t="s">
        <v>120</v>
      </c>
      <c r="G186" s="106">
        <v>14</v>
      </c>
      <c r="H186" s="107">
        <v>2978.04</v>
      </c>
      <c r="I186" s="108">
        <f t="shared" si="4"/>
        <v>41692.559999999998</v>
      </c>
      <c r="J186" s="84"/>
    </row>
    <row r="187" spans="1:10" s="85" customFormat="1" ht="14.4" x14ac:dyDescent="0.3">
      <c r="A187" s="110" t="s">
        <v>592</v>
      </c>
      <c r="B187" s="111" t="s">
        <v>571</v>
      </c>
      <c r="C187" s="111" t="s">
        <v>154</v>
      </c>
      <c r="D187" s="111" t="s">
        <v>127</v>
      </c>
      <c r="E187" s="112" t="s">
        <v>593</v>
      </c>
      <c r="F187" s="113" t="s">
        <v>120</v>
      </c>
      <c r="G187" s="114">
        <v>1</v>
      </c>
      <c r="H187" s="115">
        <v>712.17</v>
      </c>
      <c r="I187" s="116">
        <f t="shared" si="4"/>
        <v>712.17</v>
      </c>
      <c r="J187" s="84"/>
    </row>
    <row r="188" spans="1:10" s="85" customFormat="1" ht="14.4" x14ac:dyDescent="0.3">
      <c r="A188" s="110" t="s">
        <v>594</v>
      </c>
      <c r="B188" s="111" t="s">
        <v>571</v>
      </c>
      <c r="C188" s="111" t="s">
        <v>158</v>
      </c>
      <c r="D188" s="111" t="s">
        <v>127</v>
      </c>
      <c r="E188" s="112" t="s">
        <v>595</v>
      </c>
      <c r="F188" s="113" t="s">
        <v>120</v>
      </c>
      <c r="G188" s="114">
        <v>10</v>
      </c>
      <c r="H188" s="115">
        <v>14968</v>
      </c>
      <c r="I188" s="116">
        <f t="shared" si="4"/>
        <v>149680</v>
      </c>
      <c r="J188" s="84"/>
    </row>
    <row r="189" spans="1:10" s="85" customFormat="1" ht="14.4" x14ac:dyDescent="0.3">
      <c r="A189" s="110" t="s">
        <v>596</v>
      </c>
      <c r="B189" s="111" t="s">
        <v>571</v>
      </c>
      <c r="C189" s="111" t="s">
        <v>161</v>
      </c>
      <c r="D189" s="111" t="s">
        <v>127</v>
      </c>
      <c r="E189" s="112" t="s">
        <v>597</v>
      </c>
      <c r="F189" s="113" t="s">
        <v>120</v>
      </c>
      <c r="G189" s="114">
        <v>1</v>
      </c>
      <c r="H189" s="115">
        <v>45048.17</v>
      </c>
      <c r="I189" s="116">
        <f t="shared" si="4"/>
        <v>45048.17</v>
      </c>
      <c r="J189" s="84"/>
    </row>
    <row r="190" spans="1:10" s="85" customFormat="1" ht="14.4" x14ac:dyDescent="0.3">
      <c r="A190" s="110" t="s">
        <v>598</v>
      </c>
      <c r="B190" s="111" t="s">
        <v>571</v>
      </c>
      <c r="C190" s="111" t="s">
        <v>166</v>
      </c>
      <c r="D190" s="111" t="s">
        <v>127</v>
      </c>
      <c r="E190" s="112" t="s">
        <v>599</v>
      </c>
      <c r="F190" s="113" t="s">
        <v>120</v>
      </c>
      <c r="G190" s="114">
        <v>2</v>
      </c>
      <c r="H190" s="115">
        <v>30560.99</v>
      </c>
      <c r="I190" s="116">
        <f t="shared" si="4"/>
        <v>61121.98</v>
      </c>
      <c r="J190" s="84"/>
    </row>
    <row r="191" spans="1:10" s="85" customFormat="1" ht="20.399999999999999" x14ac:dyDescent="0.3">
      <c r="A191" s="102" t="s">
        <v>600</v>
      </c>
      <c r="B191" s="103" t="s">
        <v>571</v>
      </c>
      <c r="C191" s="103" t="s">
        <v>171</v>
      </c>
      <c r="D191" s="103" t="s">
        <v>601</v>
      </c>
      <c r="E191" s="104" t="s">
        <v>602</v>
      </c>
      <c r="F191" s="105" t="s">
        <v>164</v>
      </c>
      <c r="G191" s="118">
        <v>5.1669999999999998</v>
      </c>
      <c r="H191" s="107">
        <v>99506.36</v>
      </c>
      <c r="I191" s="108">
        <f t="shared" si="4"/>
        <v>514149.36</v>
      </c>
      <c r="J191" s="84"/>
    </row>
    <row r="192" spans="1:10" s="85" customFormat="1" ht="14.4" x14ac:dyDescent="0.3">
      <c r="A192" s="110" t="s">
        <v>603</v>
      </c>
      <c r="B192" s="111" t="s">
        <v>571</v>
      </c>
      <c r="C192" s="111" t="s">
        <v>174</v>
      </c>
      <c r="D192" s="111" t="s">
        <v>127</v>
      </c>
      <c r="E192" s="112" t="s">
        <v>604</v>
      </c>
      <c r="F192" s="113" t="s">
        <v>115</v>
      </c>
      <c r="G192" s="114">
        <v>1</v>
      </c>
      <c r="H192" s="115">
        <v>106648.28</v>
      </c>
      <c r="I192" s="116">
        <f t="shared" si="4"/>
        <v>106648.28</v>
      </c>
      <c r="J192" s="84"/>
    </row>
    <row r="193" spans="1:10" s="85" customFormat="1" ht="14.4" x14ac:dyDescent="0.3">
      <c r="A193" s="110" t="s">
        <v>605</v>
      </c>
      <c r="B193" s="111" t="s">
        <v>571</v>
      </c>
      <c r="C193" s="111" t="s">
        <v>177</v>
      </c>
      <c r="D193" s="111" t="s">
        <v>127</v>
      </c>
      <c r="E193" s="112" t="s">
        <v>606</v>
      </c>
      <c r="F193" s="113" t="s">
        <v>470</v>
      </c>
      <c r="G193" s="114">
        <v>1</v>
      </c>
      <c r="H193" s="115">
        <v>7605.36</v>
      </c>
      <c r="I193" s="116">
        <f t="shared" si="4"/>
        <v>7605.36</v>
      </c>
      <c r="J193" s="84"/>
    </row>
    <row r="194" spans="1:10" s="85" customFormat="1" ht="14.4" x14ac:dyDescent="0.3">
      <c r="A194" s="110" t="s">
        <v>607</v>
      </c>
      <c r="B194" s="111" t="s">
        <v>571</v>
      </c>
      <c r="C194" s="111" t="s">
        <v>180</v>
      </c>
      <c r="D194" s="111" t="s">
        <v>127</v>
      </c>
      <c r="E194" s="112" t="s">
        <v>608</v>
      </c>
      <c r="F194" s="113" t="s">
        <v>470</v>
      </c>
      <c r="G194" s="114">
        <v>16</v>
      </c>
      <c r="H194" s="115">
        <v>17037.57</v>
      </c>
      <c r="I194" s="116">
        <f t="shared" si="4"/>
        <v>272601.12</v>
      </c>
      <c r="J194" s="84"/>
    </row>
    <row r="195" spans="1:10" s="85" customFormat="1" ht="14.4" x14ac:dyDescent="0.3">
      <c r="A195" s="110" t="s">
        <v>609</v>
      </c>
      <c r="B195" s="111" t="s">
        <v>571</v>
      </c>
      <c r="C195" s="111" t="s">
        <v>183</v>
      </c>
      <c r="D195" s="111" t="s">
        <v>127</v>
      </c>
      <c r="E195" s="112" t="s">
        <v>608</v>
      </c>
      <c r="F195" s="113" t="s">
        <v>470</v>
      </c>
      <c r="G195" s="114">
        <v>15</v>
      </c>
      <c r="H195" s="115">
        <v>22966.5</v>
      </c>
      <c r="I195" s="116">
        <f t="shared" si="4"/>
        <v>344497.5</v>
      </c>
      <c r="J195" s="84"/>
    </row>
    <row r="196" spans="1:10" s="85" customFormat="1" ht="20.399999999999999" x14ac:dyDescent="0.3">
      <c r="A196" s="110" t="s">
        <v>610</v>
      </c>
      <c r="B196" s="111" t="s">
        <v>571</v>
      </c>
      <c r="C196" s="111" t="s">
        <v>186</v>
      </c>
      <c r="D196" s="111" t="s">
        <v>127</v>
      </c>
      <c r="E196" s="112" t="s">
        <v>611</v>
      </c>
      <c r="F196" s="113" t="s">
        <v>470</v>
      </c>
      <c r="G196" s="119">
        <v>4.5</v>
      </c>
      <c r="H196" s="115">
        <v>28376.959999999999</v>
      </c>
      <c r="I196" s="116">
        <f t="shared" si="4"/>
        <v>127696.32000000001</v>
      </c>
      <c r="J196" s="84"/>
    </row>
    <row r="197" spans="1:10" s="85" customFormat="1" ht="18" customHeight="1" x14ac:dyDescent="0.3">
      <c r="A197" s="110" t="s">
        <v>612</v>
      </c>
      <c r="B197" s="111" t="s">
        <v>571</v>
      </c>
      <c r="C197" s="111" t="s">
        <v>189</v>
      </c>
      <c r="D197" s="111" t="s">
        <v>127</v>
      </c>
      <c r="E197" s="112" t="s">
        <v>613</v>
      </c>
      <c r="F197" s="113" t="s">
        <v>470</v>
      </c>
      <c r="G197" s="114">
        <v>15</v>
      </c>
      <c r="H197" s="115">
        <v>25385.51</v>
      </c>
      <c r="I197" s="116">
        <f t="shared" si="4"/>
        <v>380782.65</v>
      </c>
      <c r="J197" s="84"/>
    </row>
    <row r="198" spans="1:10" s="85" customFormat="1" ht="20.399999999999999" x14ac:dyDescent="0.3">
      <c r="A198" s="110" t="s">
        <v>614</v>
      </c>
      <c r="B198" s="111" t="s">
        <v>571</v>
      </c>
      <c r="C198" s="111" t="s">
        <v>191</v>
      </c>
      <c r="D198" s="111" t="s">
        <v>127</v>
      </c>
      <c r="E198" s="112" t="s">
        <v>615</v>
      </c>
      <c r="F198" s="113" t="s">
        <v>470</v>
      </c>
      <c r="G198" s="119">
        <v>14.5</v>
      </c>
      <c r="H198" s="115">
        <v>36958.269999999997</v>
      </c>
      <c r="I198" s="116">
        <f t="shared" si="4"/>
        <v>535894.92000000004</v>
      </c>
      <c r="J198" s="84"/>
    </row>
    <row r="199" spans="1:10" s="85" customFormat="1" ht="14.4" x14ac:dyDescent="0.3">
      <c r="A199" s="110" t="s">
        <v>616</v>
      </c>
      <c r="B199" s="111" t="s">
        <v>571</v>
      </c>
      <c r="C199" s="111" t="s">
        <v>194</v>
      </c>
      <c r="D199" s="111" t="s">
        <v>127</v>
      </c>
      <c r="E199" s="112" t="s">
        <v>617</v>
      </c>
      <c r="F199" s="113" t="s">
        <v>470</v>
      </c>
      <c r="G199" s="114">
        <v>23</v>
      </c>
      <c r="H199" s="115">
        <v>41732.86</v>
      </c>
      <c r="I199" s="116">
        <f t="shared" si="4"/>
        <v>959855.78</v>
      </c>
      <c r="J199" s="84"/>
    </row>
    <row r="200" spans="1:10" s="85" customFormat="1" ht="14.4" x14ac:dyDescent="0.3">
      <c r="A200" s="110" t="s">
        <v>618</v>
      </c>
      <c r="B200" s="111" t="s">
        <v>571</v>
      </c>
      <c r="C200" s="111" t="s">
        <v>197</v>
      </c>
      <c r="D200" s="111" t="s">
        <v>127</v>
      </c>
      <c r="E200" s="112" t="s">
        <v>617</v>
      </c>
      <c r="F200" s="113" t="s">
        <v>470</v>
      </c>
      <c r="G200" s="114">
        <v>18</v>
      </c>
      <c r="H200" s="115">
        <v>54885.2</v>
      </c>
      <c r="I200" s="116">
        <f t="shared" si="4"/>
        <v>987933.6</v>
      </c>
      <c r="J200" s="84"/>
    </row>
    <row r="201" spans="1:10" s="85" customFormat="1" ht="14.4" x14ac:dyDescent="0.3">
      <c r="A201" s="110" t="s">
        <v>619</v>
      </c>
      <c r="B201" s="111" t="s">
        <v>571</v>
      </c>
      <c r="C201" s="111" t="s">
        <v>200</v>
      </c>
      <c r="D201" s="111" t="s">
        <v>127</v>
      </c>
      <c r="E201" s="112" t="s">
        <v>617</v>
      </c>
      <c r="F201" s="113" t="s">
        <v>470</v>
      </c>
      <c r="G201" s="114">
        <v>7</v>
      </c>
      <c r="H201" s="115">
        <v>73076.5</v>
      </c>
      <c r="I201" s="116">
        <f t="shared" si="4"/>
        <v>511535.5</v>
      </c>
      <c r="J201" s="84"/>
    </row>
    <row r="202" spans="1:10" s="85" customFormat="1" ht="14.4" x14ac:dyDescent="0.3">
      <c r="A202" s="110" t="s">
        <v>620</v>
      </c>
      <c r="B202" s="111" t="s">
        <v>571</v>
      </c>
      <c r="C202" s="111" t="s">
        <v>203</v>
      </c>
      <c r="D202" s="111" t="s">
        <v>127</v>
      </c>
      <c r="E202" s="112" t="s">
        <v>621</v>
      </c>
      <c r="F202" s="113" t="s">
        <v>115</v>
      </c>
      <c r="G202" s="114">
        <v>3</v>
      </c>
      <c r="H202" s="115">
        <v>77954.69</v>
      </c>
      <c r="I202" s="116">
        <f t="shared" si="4"/>
        <v>233864.07</v>
      </c>
      <c r="J202" s="84"/>
    </row>
    <row r="203" spans="1:10" s="85" customFormat="1" ht="20.399999999999999" x14ac:dyDescent="0.3">
      <c r="A203" s="110" t="s">
        <v>622</v>
      </c>
      <c r="B203" s="111" t="s">
        <v>571</v>
      </c>
      <c r="C203" s="111" t="s">
        <v>205</v>
      </c>
      <c r="D203" s="111" t="s">
        <v>127</v>
      </c>
      <c r="E203" s="112" t="s">
        <v>623</v>
      </c>
      <c r="F203" s="113" t="s">
        <v>115</v>
      </c>
      <c r="G203" s="114">
        <v>10</v>
      </c>
      <c r="H203" s="115">
        <v>130817.13</v>
      </c>
      <c r="I203" s="116">
        <f t="shared" si="4"/>
        <v>1308171.3</v>
      </c>
      <c r="J203" s="84"/>
    </row>
    <row r="204" spans="1:10" s="85" customFormat="1" ht="14.4" x14ac:dyDescent="0.3">
      <c r="A204" s="110" t="s">
        <v>624</v>
      </c>
      <c r="B204" s="111" t="s">
        <v>571</v>
      </c>
      <c r="C204" s="111" t="s">
        <v>209</v>
      </c>
      <c r="D204" s="111" t="s">
        <v>127</v>
      </c>
      <c r="E204" s="112" t="s">
        <v>625</v>
      </c>
      <c r="F204" s="113" t="s">
        <v>115</v>
      </c>
      <c r="G204" s="114">
        <v>1</v>
      </c>
      <c r="H204" s="115">
        <v>19787.900000000001</v>
      </c>
      <c r="I204" s="116">
        <f t="shared" si="4"/>
        <v>19787.900000000001</v>
      </c>
      <c r="J204" s="84"/>
    </row>
    <row r="205" spans="1:10" s="85" customFormat="1" ht="20.399999999999999" x14ac:dyDescent="0.3">
      <c r="A205" s="110" t="s">
        <v>626</v>
      </c>
      <c r="B205" s="111" t="s">
        <v>571</v>
      </c>
      <c r="C205" s="111" t="s">
        <v>213</v>
      </c>
      <c r="D205" s="111" t="s">
        <v>127</v>
      </c>
      <c r="E205" s="112" t="s">
        <v>627</v>
      </c>
      <c r="F205" s="113" t="s">
        <v>115</v>
      </c>
      <c r="G205" s="114">
        <v>2</v>
      </c>
      <c r="H205" s="115">
        <v>5461.6</v>
      </c>
      <c r="I205" s="116">
        <f t="shared" si="4"/>
        <v>10923.2</v>
      </c>
      <c r="J205" s="84"/>
    </row>
    <row r="206" spans="1:10" s="85" customFormat="1" ht="20.399999999999999" x14ac:dyDescent="0.3">
      <c r="A206" s="110" t="s">
        <v>628</v>
      </c>
      <c r="B206" s="111" t="s">
        <v>571</v>
      </c>
      <c r="C206" s="111" t="s">
        <v>215</v>
      </c>
      <c r="D206" s="111" t="s">
        <v>127</v>
      </c>
      <c r="E206" s="112" t="s">
        <v>629</v>
      </c>
      <c r="F206" s="113" t="s">
        <v>115</v>
      </c>
      <c r="G206" s="114">
        <v>1</v>
      </c>
      <c r="H206" s="115">
        <v>24718.74</v>
      </c>
      <c r="I206" s="116">
        <f t="shared" si="4"/>
        <v>24718.74</v>
      </c>
      <c r="J206" s="84"/>
    </row>
    <row r="207" spans="1:10" s="85" customFormat="1" ht="20.399999999999999" x14ac:dyDescent="0.3">
      <c r="A207" s="110" t="s">
        <v>630</v>
      </c>
      <c r="B207" s="111" t="s">
        <v>571</v>
      </c>
      <c r="C207" s="111" t="s">
        <v>218</v>
      </c>
      <c r="D207" s="111" t="s">
        <v>127</v>
      </c>
      <c r="E207" s="112" t="s">
        <v>631</v>
      </c>
      <c r="F207" s="113" t="s">
        <v>115</v>
      </c>
      <c r="G207" s="114">
        <v>1</v>
      </c>
      <c r="H207" s="115">
        <v>47949.72</v>
      </c>
      <c r="I207" s="116">
        <f t="shared" si="4"/>
        <v>47949.72</v>
      </c>
      <c r="J207" s="84"/>
    </row>
    <row r="208" spans="1:10" s="85" customFormat="1" ht="20.399999999999999" x14ac:dyDescent="0.3">
      <c r="A208" s="110" t="s">
        <v>632</v>
      </c>
      <c r="B208" s="111" t="s">
        <v>571</v>
      </c>
      <c r="C208" s="111" t="s">
        <v>221</v>
      </c>
      <c r="D208" s="111" t="s">
        <v>127</v>
      </c>
      <c r="E208" s="112" t="s">
        <v>633</v>
      </c>
      <c r="F208" s="113" t="s">
        <v>115</v>
      </c>
      <c r="G208" s="114">
        <v>1</v>
      </c>
      <c r="H208" s="115">
        <v>74529.34</v>
      </c>
      <c r="I208" s="116">
        <f t="shared" si="4"/>
        <v>74529.34</v>
      </c>
      <c r="J208" s="84"/>
    </row>
    <row r="209" spans="1:10" s="85" customFormat="1" ht="20.399999999999999" x14ac:dyDescent="0.3">
      <c r="A209" s="110" t="s">
        <v>634</v>
      </c>
      <c r="B209" s="111" t="s">
        <v>571</v>
      </c>
      <c r="C209" s="111" t="s">
        <v>225</v>
      </c>
      <c r="D209" s="111" t="s">
        <v>127</v>
      </c>
      <c r="E209" s="112" t="s">
        <v>633</v>
      </c>
      <c r="F209" s="113" t="s">
        <v>115</v>
      </c>
      <c r="G209" s="114">
        <v>1</v>
      </c>
      <c r="H209" s="115">
        <v>73839.42</v>
      </c>
      <c r="I209" s="116">
        <f t="shared" si="4"/>
        <v>73839.42</v>
      </c>
      <c r="J209" s="84"/>
    </row>
    <row r="210" spans="1:10" s="85" customFormat="1" ht="20.399999999999999" x14ac:dyDescent="0.3">
      <c r="A210" s="110" t="s">
        <v>635</v>
      </c>
      <c r="B210" s="111" t="s">
        <v>571</v>
      </c>
      <c r="C210" s="111" t="s">
        <v>229</v>
      </c>
      <c r="D210" s="111" t="s">
        <v>127</v>
      </c>
      <c r="E210" s="112" t="s">
        <v>633</v>
      </c>
      <c r="F210" s="113" t="s">
        <v>115</v>
      </c>
      <c r="G210" s="114">
        <v>1</v>
      </c>
      <c r="H210" s="115">
        <v>161358.1</v>
      </c>
      <c r="I210" s="116">
        <f t="shared" si="4"/>
        <v>161358.1</v>
      </c>
      <c r="J210" s="84"/>
    </row>
    <row r="211" spans="1:10" s="85" customFormat="1" ht="20.399999999999999" x14ac:dyDescent="0.3">
      <c r="A211" s="110" t="s">
        <v>636</v>
      </c>
      <c r="B211" s="111" t="s">
        <v>571</v>
      </c>
      <c r="C211" s="111" t="s">
        <v>232</v>
      </c>
      <c r="D211" s="111" t="s">
        <v>127</v>
      </c>
      <c r="E211" s="112" t="s">
        <v>637</v>
      </c>
      <c r="F211" s="113" t="s">
        <v>115</v>
      </c>
      <c r="G211" s="114">
        <v>2</v>
      </c>
      <c r="H211" s="115">
        <v>13118.91</v>
      </c>
      <c r="I211" s="116">
        <f t="shared" si="4"/>
        <v>26237.82</v>
      </c>
      <c r="J211" s="84"/>
    </row>
    <row r="212" spans="1:10" s="85" customFormat="1" ht="14.4" x14ac:dyDescent="0.3">
      <c r="A212" s="110" t="s">
        <v>638</v>
      </c>
      <c r="B212" s="111" t="s">
        <v>571</v>
      </c>
      <c r="C212" s="111" t="s">
        <v>234</v>
      </c>
      <c r="D212" s="111" t="s">
        <v>127</v>
      </c>
      <c r="E212" s="112" t="s">
        <v>639</v>
      </c>
      <c r="F212" s="113" t="s">
        <v>115</v>
      </c>
      <c r="G212" s="114">
        <v>2</v>
      </c>
      <c r="H212" s="115">
        <v>15422.65</v>
      </c>
      <c r="I212" s="116">
        <f t="shared" si="4"/>
        <v>30845.3</v>
      </c>
      <c r="J212" s="84"/>
    </row>
    <row r="213" spans="1:10" s="85" customFormat="1" ht="20.399999999999999" x14ac:dyDescent="0.3">
      <c r="A213" s="110" t="s">
        <v>640</v>
      </c>
      <c r="B213" s="111" t="s">
        <v>571</v>
      </c>
      <c r="C213" s="111" t="s">
        <v>237</v>
      </c>
      <c r="D213" s="111" t="s">
        <v>127</v>
      </c>
      <c r="E213" s="112" t="s">
        <v>641</v>
      </c>
      <c r="F213" s="113" t="s">
        <v>115</v>
      </c>
      <c r="G213" s="114">
        <v>2</v>
      </c>
      <c r="H213" s="115">
        <v>21885.06</v>
      </c>
      <c r="I213" s="116">
        <f t="shared" si="4"/>
        <v>43770.12</v>
      </c>
      <c r="J213" s="84"/>
    </row>
    <row r="214" spans="1:10" s="85" customFormat="1" ht="20.399999999999999" x14ac:dyDescent="0.3">
      <c r="A214" s="110" t="s">
        <v>642</v>
      </c>
      <c r="B214" s="111" t="s">
        <v>571</v>
      </c>
      <c r="C214" s="111" t="s">
        <v>241</v>
      </c>
      <c r="D214" s="111" t="s">
        <v>127</v>
      </c>
      <c r="E214" s="112" t="s">
        <v>641</v>
      </c>
      <c r="F214" s="113" t="s">
        <v>115</v>
      </c>
      <c r="G214" s="114">
        <v>2</v>
      </c>
      <c r="H214" s="115">
        <v>29997.82</v>
      </c>
      <c r="I214" s="116">
        <f t="shared" si="4"/>
        <v>59995.64</v>
      </c>
      <c r="J214" s="84"/>
    </row>
    <row r="215" spans="1:10" s="85" customFormat="1" ht="14.4" x14ac:dyDescent="0.3">
      <c r="A215" s="110" t="s">
        <v>643</v>
      </c>
      <c r="B215" s="111" t="s">
        <v>571</v>
      </c>
      <c r="C215" s="111" t="s">
        <v>244</v>
      </c>
      <c r="D215" s="111" t="s">
        <v>127</v>
      </c>
      <c r="E215" s="112" t="s">
        <v>644</v>
      </c>
      <c r="F215" s="113" t="s">
        <v>115</v>
      </c>
      <c r="G215" s="114">
        <v>1</v>
      </c>
      <c r="H215" s="115">
        <v>43506.05</v>
      </c>
      <c r="I215" s="116">
        <f t="shared" si="4"/>
        <v>43506.05</v>
      </c>
      <c r="J215" s="84"/>
    </row>
    <row r="216" spans="1:10" s="85" customFormat="1" ht="14.4" x14ac:dyDescent="0.3">
      <c r="A216" s="110" t="s">
        <v>645</v>
      </c>
      <c r="B216" s="111" t="s">
        <v>571</v>
      </c>
      <c r="C216" s="111" t="s">
        <v>248</v>
      </c>
      <c r="D216" s="111" t="s">
        <v>127</v>
      </c>
      <c r="E216" s="112" t="s">
        <v>644</v>
      </c>
      <c r="F216" s="113" t="s">
        <v>115</v>
      </c>
      <c r="G216" s="114">
        <v>2</v>
      </c>
      <c r="H216" s="115">
        <v>69656.179999999993</v>
      </c>
      <c r="I216" s="116">
        <f t="shared" si="4"/>
        <v>139312.35999999999</v>
      </c>
      <c r="J216" s="84"/>
    </row>
    <row r="217" spans="1:10" s="85" customFormat="1" ht="14.4" x14ac:dyDescent="0.3">
      <c r="A217" s="102" t="s">
        <v>646</v>
      </c>
      <c r="B217" s="103" t="s">
        <v>571</v>
      </c>
      <c r="C217" s="103" t="s">
        <v>252</v>
      </c>
      <c r="D217" s="103" t="s">
        <v>324</v>
      </c>
      <c r="E217" s="104" t="s">
        <v>325</v>
      </c>
      <c r="F217" s="105" t="s">
        <v>326</v>
      </c>
      <c r="G217" s="122">
        <v>2.7</v>
      </c>
      <c r="H217" s="107">
        <v>26130.59</v>
      </c>
      <c r="I217" s="108">
        <f t="shared" si="4"/>
        <v>70552.59</v>
      </c>
      <c r="J217" s="84"/>
    </row>
    <row r="218" spans="1:10" s="85" customFormat="1" ht="20.399999999999999" x14ac:dyDescent="0.3">
      <c r="A218" s="110" t="s">
        <v>647</v>
      </c>
      <c r="B218" s="111" t="s">
        <v>571</v>
      </c>
      <c r="C218" s="111" t="s">
        <v>255</v>
      </c>
      <c r="D218" s="111" t="s">
        <v>127</v>
      </c>
      <c r="E218" s="112" t="s">
        <v>333</v>
      </c>
      <c r="F218" s="113" t="s">
        <v>169</v>
      </c>
      <c r="G218" s="114">
        <v>90</v>
      </c>
      <c r="H218" s="115">
        <v>793.32</v>
      </c>
      <c r="I218" s="116">
        <f t="shared" si="4"/>
        <v>71398.8</v>
      </c>
      <c r="J218" s="84"/>
    </row>
    <row r="219" spans="1:10" s="85" customFormat="1" ht="14.4" x14ac:dyDescent="0.3">
      <c r="A219" s="110" t="s">
        <v>648</v>
      </c>
      <c r="B219" s="111" t="s">
        <v>571</v>
      </c>
      <c r="C219" s="111" t="s">
        <v>258</v>
      </c>
      <c r="D219" s="111" t="s">
        <v>127</v>
      </c>
      <c r="E219" s="112" t="s">
        <v>336</v>
      </c>
      <c r="F219" s="113" t="s">
        <v>169</v>
      </c>
      <c r="G219" s="114">
        <v>100</v>
      </c>
      <c r="H219" s="115">
        <v>719.12</v>
      </c>
      <c r="I219" s="116">
        <f t="shared" si="4"/>
        <v>71912</v>
      </c>
      <c r="J219" s="84"/>
    </row>
    <row r="220" spans="1:10" s="85" customFormat="1" ht="14.4" x14ac:dyDescent="0.3">
      <c r="A220" s="110" t="s">
        <v>649</v>
      </c>
      <c r="B220" s="111" t="s">
        <v>571</v>
      </c>
      <c r="C220" s="111" t="s">
        <v>261</v>
      </c>
      <c r="D220" s="111" t="s">
        <v>127</v>
      </c>
      <c r="E220" s="112" t="s">
        <v>339</v>
      </c>
      <c r="F220" s="113" t="s">
        <v>340</v>
      </c>
      <c r="G220" s="114">
        <v>120</v>
      </c>
      <c r="H220" s="115">
        <v>2693.35</v>
      </c>
      <c r="I220" s="116">
        <f t="shared" si="4"/>
        <v>323202</v>
      </c>
      <c r="J220" s="84"/>
    </row>
    <row r="221" spans="1:10" s="85" customFormat="1" ht="14.4" x14ac:dyDescent="0.3">
      <c r="A221" s="102" t="s">
        <v>650</v>
      </c>
      <c r="B221" s="103" t="s">
        <v>571</v>
      </c>
      <c r="C221" s="103" t="s">
        <v>263</v>
      </c>
      <c r="D221" s="103" t="s">
        <v>118</v>
      </c>
      <c r="E221" s="104" t="s">
        <v>119</v>
      </c>
      <c r="F221" s="105" t="s">
        <v>120</v>
      </c>
      <c r="G221" s="106">
        <v>1</v>
      </c>
      <c r="H221" s="107">
        <v>97042.82</v>
      </c>
      <c r="I221" s="108">
        <f t="shared" si="4"/>
        <v>97042.82</v>
      </c>
      <c r="J221" s="84"/>
    </row>
    <row r="222" spans="1:10" s="85" customFormat="1" ht="14.4" x14ac:dyDescent="0.3">
      <c r="A222" s="102" t="s">
        <v>651</v>
      </c>
      <c r="B222" s="103" t="s">
        <v>571</v>
      </c>
      <c r="C222" s="103" t="s">
        <v>267</v>
      </c>
      <c r="D222" s="103" t="s">
        <v>123</v>
      </c>
      <c r="E222" s="104" t="s">
        <v>124</v>
      </c>
      <c r="F222" s="105" t="s">
        <v>120</v>
      </c>
      <c r="G222" s="106">
        <v>1</v>
      </c>
      <c r="H222" s="107">
        <v>4085.61</v>
      </c>
      <c r="I222" s="108">
        <f t="shared" si="4"/>
        <v>4085.61</v>
      </c>
      <c r="J222" s="84"/>
    </row>
    <row r="223" spans="1:10" s="85" customFormat="1" ht="40.799999999999997" x14ac:dyDescent="0.3">
      <c r="A223" s="110" t="s">
        <v>652</v>
      </c>
      <c r="B223" s="111" t="s">
        <v>571</v>
      </c>
      <c r="C223" s="111" t="s">
        <v>271</v>
      </c>
      <c r="D223" s="111" t="s">
        <v>127</v>
      </c>
      <c r="E223" s="112" t="s">
        <v>653</v>
      </c>
      <c r="F223" s="113" t="s">
        <v>120</v>
      </c>
      <c r="G223" s="114">
        <v>1</v>
      </c>
      <c r="H223" s="115">
        <v>0</v>
      </c>
      <c r="I223" s="116">
        <f t="shared" si="4"/>
        <v>0</v>
      </c>
      <c r="J223" s="84" t="s">
        <v>4103</v>
      </c>
    </row>
    <row r="224" spans="1:10" s="85" customFormat="1" ht="20.399999999999999" x14ac:dyDescent="0.3">
      <c r="A224" s="102" t="s">
        <v>654</v>
      </c>
      <c r="B224" s="103" t="s">
        <v>571</v>
      </c>
      <c r="C224" s="103" t="s">
        <v>274</v>
      </c>
      <c r="D224" s="103" t="s">
        <v>576</v>
      </c>
      <c r="E224" s="104" t="s">
        <v>577</v>
      </c>
      <c r="F224" s="105" t="s">
        <v>120</v>
      </c>
      <c r="G224" s="106">
        <v>7</v>
      </c>
      <c r="H224" s="107">
        <v>2812.78</v>
      </c>
      <c r="I224" s="108">
        <f t="shared" si="4"/>
        <v>19689.46</v>
      </c>
      <c r="J224" s="84"/>
    </row>
    <row r="225" spans="1:10" s="85" customFormat="1" ht="14.4" x14ac:dyDescent="0.3">
      <c r="A225" s="110" t="s">
        <v>655</v>
      </c>
      <c r="B225" s="111" t="s">
        <v>571</v>
      </c>
      <c r="C225" s="111" t="s">
        <v>276</v>
      </c>
      <c r="D225" s="111" t="s">
        <v>127</v>
      </c>
      <c r="E225" s="112" t="s">
        <v>656</v>
      </c>
      <c r="F225" s="113" t="s">
        <v>120</v>
      </c>
      <c r="G225" s="114">
        <v>2</v>
      </c>
      <c r="H225" s="115">
        <v>77795.12</v>
      </c>
      <c r="I225" s="116">
        <f t="shared" si="4"/>
        <v>155590.24</v>
      </c>
      <c r="J225" s="84"/>
    </row>
    <row r="226" spans="1:10" s="85" customFormat="1" ht="14.4" x14ac:dyDescent="0.3">
      <c r="A226" s="110" t="s">
        <v>657</v>
      </c>
      <c r="B226" s="111" t="s">
        <v>571</v>
      </c>
      <c r="C226" s="111" t="s">
        <v>279</v>
      </c>
      <c r="D226" s="111" t="s">
        <v>127</v>
      </c>
      <c r="E226" s="112" t="s">
        <v>658</v>
      </c>
      <c r="F226" s="113" t="s">
        <v>115</v>
      </c>
      <c r="G226" s="114">
        <v>2</v>
      </c>
      <c r="H226" s="115">
        <v>78642.5</v>
      </c>
      <c r="I226" s="116">
        <f t="shared" si="4"/>
        <v>157285</v>
      </c>
      <c r="J226" s="84"/>
    </row>
    <row r="227" spans="1:10" s="85" customFormat="1" ht="14.4" x14ac:dyDescent="0.3">
      <c r="A227" s="110" t="s">
        <v>659</v>
      </c>
      <c r="B227" s="111" t="s">
        <v>571</v>
      </c>
      <c r="C227" s="111" t="s">
        <v>282</v>
      </c>
      <c r="D227" s="111" t="s">
        <v>127</v>
      </c>
      <c r="E227" s="112" t="s">
        <v>660</v>
      </c>
      <c r="F227" s="113" t="s">
        <v>115</v>
      </c>
      <c r="G227" s="114">
        <v>1</v>
      </c>
      <c r="H227" s="115">
        <v>28699.22</v>
      </c>
      <c r="I227" s="116">
        <f t="shared" si="4"/>
        <v>28699.22</v>
      </c>
      <c r="J227" s="84"/>
    </row>
    <row r="228" spans="1:10" s="85" customFormat="1" ht="14.4" x14ac:dyDescent="0.3">
      <c r="A228" s="110" t="s">
        <v>661</v>
      </c>
      <c r="B228" s="111" t="s">
        <v>571</v>
      </c>
      <c r="C228" s="111" t="s">
        <v>286</v>
      </c>
      <c r="D228" s="111" t="s">
        <v>127</v>
      </c>
      <c r="E228" s="112" t="s">
        <v>662</v>
      </c>
      <c r="F228" s="113" t="s">
        <v>115</v>
      </c>
      <c r="G228" s="114">
        <v>1</v>
      </c>
      <c r="H228" s="115">
        <v>2386.6999999999998</v>
      </c>
      <c r="I228" s="116">
        <f t="shared" si="4"/>
        <v>2386.6999999999998</v>
      </c>
      <c r="J228" s="84"/>
    </row>
    <row r="229" spans="1:10" s="85" customFormat="1" ht="14.4" x14ac:dyDescent="0.3">
      <c r="A229" s="110" t="s">
        <v>663</v>
      </c>
      <c r="B229" s="111" t="s">
        <v>571</v>
      </c>
      <c r="C229" s="111" t="s">
        <v>290</v>
      </c>
      <c r="D229" s="111" t="s">
        <v>127</v>
      </c>
      <c r="E229" s="112" t="s">
        <v>660</v>
      </c>
      <c r="F229" s="113" t="s">
        <v>115</v>
      </c>
      <c r="G229" s="114">
        <v>1</v>
      </c>
      <c r="H229" s="115">
        <v>12366.47</v>
      </c>
      <c r="I229" s="116">
        <f t="shared" si="4"/>
        <v>12366.47</v>
      </c>
      <c r="J229" s="84"/>
    </row>
    <row r="230" spans="1:10" s="85" customFormat="1" ht="14.4" x14ac:dyDescent="0.3">
      <c r="A230" s="110" t="s">
        <v>664</v>
      </c>
      <c r="B230" s="111" t="s">
        <v>571</v>
      </c>
      <c r="C230" s="111" t="s">
        <v>293</v>
      </c>
      <c r="D230" s="111" t="s">
        <v>127</v>
      </c>
      <c r="E230" s="112" t="s">
        <v>665</v>
      </c>
      <c r="F230" s="113" t="s">
        <v>115</v>
      </c>
      <c r="G230" s="114">
        <v>1</v>
      </c>
      <c r="H230" s="115">
        <v>60247.43</v>
      </c>
      <c r="I230" s="116">
        <f t="shared" si="4"/>
        <v>60247.43</v>
      </c>
      <c r="J230" s="84"/>
    </row>
    <row r="231" spans="1:10" s="85" customFormat="1" ht="14.4" x14ac:dyDescent="0.3">
      <c r="A231" s="110" t="s">
        <v>666</v>
      </c>
      <c r="B231" s="111" t="s">
        <v>571</v>
      </c>
      <c r="C231" s="111" t="s">
        <v>296</v>
      </c>
      <c r="D231" s="111" t="s">
        <v>127</v>
      </c>
      <c r="E231" s="112" t="s">
        <v>604</v>
      </c>
      <c r="F231" s="113" t="s">
        <v>115</v>
      </c>
      <c r="G231" s="114">
        <v>1</v>
      </c>
      <c r="H231" s="115">
        <v>106648.28</v>
      </c>
      <c r="I231" s="116">
        <f t="shared" si="4"/>
        <v>106648.28</v>
      </c>
      <c r="J231" s="84"/>
    </row>
    <row r="232" spans="1:10" s="85" customFormat="1" ht="14.4" x14ac:dyDescent="0.3">
      <c r="A232" s="102" t="s">
        <v>667</v>
      </c>
      <c r="B232" s="103" t="s">
        <v>571</v>
      </c>
      <c r="C232" s="103" t="s">
        <v>300</v>
      </c>
      <c r="D232" s="103" t="s">
        <v>590</v>
      </c>
      <c r="E232" s="104" t="s">
        <v>591</v>
      </c>
      <c r="F232" s="105" t="s">
        <v>120</v>
      </c>
      <c r="G232" s="106">
        <v>3</v>
      </c>
      <c r="H232" s="107">
        <v>2978.04</v>
      </c>
      <c r="I232" s="108">
        <f t="shared" si="4"/>
        <v>8934.1200000000008</v>
      </c>
      <c r="J232" s="84"/>
    </row>
    <row r="233" spans="1:10" s="85" customFormat="1" ht="14.4" x14ac:dyDescent="0.3">
      <c r="A233" s="110" t="s">
        <v>668</v>
      </c>
      <c r="B233" s="111" t="s">
        <v>571</v>
      </c>
      <c r="C233" s="111" t="s">
        <v>304</v>
      </c>
      <c r="D233" s="111" t="s">
        <v>127</v>
      </c>
      <c r="E233" s="112" t="s">
        <v>669</v>
      </c>
      <c r="F233" s="113" t="s">
        <v>115</v>
      </c>
      <c r="G233" s="114">
        <v>1</v>
      </c>
      <c r="H233" s="115">
        <v>45538.97</v>
      </c>
      <c r="I233" s="116">
        <f t="shared" si="4"/>
        <v>45538.97</v>
      </c>
      <c r="J233" s="84"/>
    </row>
    <row r="234" spans="1:10" s="85" customFormat="1" ht="14.4" x14ac:dyDescent="0.3">
      <c r="A234" s="110" t="s">
        <v>670</v>
      </c>
      <c r="B234" s="111" t="s">
        <v>571</v>
      </c>
      <c r="C234" s="111" t="s">
        <v>307</v>
      </c>
      <c r="D234" s="111" t="s">
        <v>127</v>
      </c>
      <c r="E234" s="112" t="s">
        <v>669</v>
      </c>
      <c r="F234" s="113" t="s">
        <v>115</v>
      </c>
      <c r="G234" s="114">
        <v>2</v>
      </c>
      <c r="H234" s="115">
        <v>30893.93</v>
      </c>
      <c r="I234" s="116">
        <f t="shared" si="4"/>
        <v>61787.86</v>
      </c>
      <c r="J234" s="84"/>
    </row>
    <row r="235" spans="1:10" s="85" customFormat="1" ht="14.4" x14ac:dyDescent="0.3">
      <c r="A235" s="102" t="s">
        <v>671</v>
      </c>
      <c r="B235" s="103" t="s">
        <v>571</v>
      </c>
      <c r="C235" s="103" t="s">
        <v>310</v>
      </c>
      <c r="D235" s="103" t="s">
        <v>148</v>
      </c>
      <c r="E235" s="104" t="s">
        <v>149</v>
      </c>
      <c r="F235" s="105" t="s">
        <v>120</v>
      </c>
      <c r="G235" s="106">
        <v>11</v>
      </c>
      <c r="H235" s="107">
        <v>2467.61</v>
      </c>
      <c r="I235" s="108">
        <f t="shared" si="4"/>
        <v>27143.71</v>
      </c>
      <c r="J235" s="84"/>
    </row>
    <row r="236" spans="1:10" s="85" customFormat="1" ht="14.4" x14ac:dyDescent="0.3">
      <c r="A236" s="110" t="s">
        <v>672</v>
      </c>
      <c r="B236" s="111" t="s">
        <v>571</v>
      </c>
      <c r="C236" s="111" t="s">
        <v>313</v>
      </c>
      <c r="D236" s="111" t="s">
        <v>127</v>
      </c>
      <c r="E236" s="112" t="s">
        <v>673</v>
      </c>
      <c r="F236" s="113" t="s">
        <v>115</v>
      </c>
      <c r="G236" s="114">
        <v>10</v>
      </c>
      <c r="H236" s="115">
        <v>15131.1</v>
      </c>
      <c r="I236" s="116">
        <f t="shared" si="4"/>
        <v>151311</v>
      </c>
      <c r="J236" s="84"/>
    </row>
    <row r="237" spans="1:10" s="85" customFormat="1" ht="14.4" x14ac:dyDescent="0.3">
      <c r="A237" s="110" t="s">
        <v>674</v>
      </c>
      <c r="B237" s="111" t="s">
        <v>571</v>
      </c>
      <c r="C237" s="111" t="s">
        <v>316</v>
      </c>
      <c r="D237" s="111" t="s">
        <v>127</v>
      </c>
      <c r="E237" s="112" t="s">
        <v>675</v>
      </c>
      <c r="F237" s="113" t="s">
        <v>115</v>
      </c>
      <c r="G237" s="114">
        <v>1</v>
      </c>
      <c r="H237" s="115">
        <v>457.26</v>
      </c>
      <c r="I237" s="116">
        <f t="shared" si="4"/>
        <v>457.26</v>
      </c>
      <c r="J237" s="84"/>
    </row>
    <row r="238" spans="1:10" s="85" customFormat="1" ht="20.399999999999999" x14ac:dyDescent="0.3">
      <c r="A238" s="102" t="s">
        <v>676</v>
      </c>
      <c r="B238" s="103" t="s">
        <v>571</v>
      </c>
      <c r="C238" s="103" t="s">
        <v>320</v>
      </c>
      <c r="D238" s="103" t="s">
        <v>601</v>
      </c>
      <c r="E238" s="104" t="s">
        <v>602</v>
      </c>
      <c r="F238" s="105" t="s">
        <v>164</v>
      </c>
      <c r="G238" s="176">
        <v>4.7188400000000001</v>
      </c>
      <c r="H238" s="107">
        <v>99506.03</v>
      </c>
      <c r="I238" s="108">
        <f t="shared" si="4"/>
        <v>469553.03</v>
      </c>
      <c r="J238" s="84"/>
    </row>
    <row r="239" spans="1:10" s="85" customFormat="1" ht="20.399999999999999" x14ac:dyDescent="0.3">
      <c r="A239" s="110" t="s">
        <v>677</v>
      </c>
      <c r="B239" s="111" t="s">
        <v>571</v>
      </c>
      <c r="C239" s="111" t="s">
        <v>323</v>
      </c>
      <c r="D239" s="111" t="s">
        <v>127</v>
      </c>
      <c r="E239" s="112" t="s">
        <v>678</v>
      </c>
      <c r="F239" s="113" t="s">
        <v>470</v>
      </c>
      <c r="G239" s="114">
        <v>3</v>
      </c>
      <c r="H239" s="115">
        <v>3788.99</v>
      </c>
      <c r="I239" s="116">
        <f t="shared" si="4"/>
        <v>11366.97</v>
      </c>
      <c r="J239" s="84"/>
    </row>
    <row r="240" spans="1:10" s="85" customFormat="1" ht="20.399999999999999" x14ac:dyDescent="0.3">
      <c r="A240" s="110" t="s">
        <v>679</v>
      </c>
      <c r="B240" s="111" t="s">
        <v>571</v>
      </c>
      <c r="C240" s="111" t="s">
        <v>328</v>
      </c>
      <c r="D240" s="111" t="s">
        <v>127</v>
      </c>
      <c r="E240" s="112" t="s">
        <v>611</v>
      </c>
      <c r="F240" s="113" t="s">
        <v>470</v>
      </c>
      <c r="G240" s="114">
        <v>16</v>
      </c>
      <c r="H240" s="115">
        <v>17037.57</v>
      </c>
      <c r="I240" s="116">
        <f t="shared" si="4"/>
        <v>272601.12</v>
      </c>
      <c r="J240" s="84"/>
    </row>
    <row r="241" spans="1:10" s="85" customFormat="1" ht="20.399999999999999" x14ac:dyDescent="0.3">
      <c r="A241" s="110" t="s">
        <v>680</v>
      </c>
      <c r="B241" s="111" t="s">
        <v>571</v>
      </c>
      <c r="C241" s="111" t="s">
        <v>332</v>
      </c>
      <c r="D241" s="111" t="s">
        <v>127</v>
      </c>
      <c r="E241" s="112" t="s">
        <v>611</v>
      </c>
      <c r="F241" s="113" t="s">
        <v>470</v>
      </c>
      <c r="G241" s="114">
        <v>15</v>
      </c>
      <c r="H241" s="115">
        <v>22966.5</v>
      </c>
      <c r="I241" s="116">
        <f t="shared" ref="I241:I304" si="5">G241*H241</f>
        <v>344497.5</v>
      </c>
      <c r="J241" s="84"/>
    </row>
    <row r="242" spans="1:10" s="85" customFormat="1" ht="14.4" x14ac:dyDescent="0.3">
      <c r="A242" s="110" t="s">
        <v>681</v>
      </c>
      <c r="B242" s="111" t="s">
        <v>571</v>
      </c>
      <c r="C242" s="111" t="s">
        <v>335</v>
      </c>
      <c r="D242" s="111" t="s">
        <v>127</v>
      </c>
      <c r="E242" s="112" t="s">
        <v>617</v>
      </c>
      <c r="F242" s="113" t="s">
        <v>470</v>
      </c>
      <c r="G242" s="114">
        <v>6</v>
      </c>
      <c r="H242" s="115">
        <v>29873.09</v>
      </c>
      <c r="I242" s="116">
        <f t="shared" si="5"/>
        <v>179238.54</v>
      </c>
      <c r="J242" s="84"/>
    </row>
    <row r="243" spans="1:10" s="85" customFormat="1" ht="20.399999999999999" x14ac:dyDescent="0.3">
      <c r="A243" s="110" t="s">
        <v>682</v>
      </c>
      <c r="B243" s="111" t="s">
        <v>571</v>
      </c>
      <c r="C243" s="111" t="s">
        <v>338</v>
      </c>
      <c r="D243" s="111" t="s">
        <v>127</v>
      </c>
      <c r="E243" s="112" t="s">
        <v>683</v>
      </c>
      <c r="F243" s="113" t="s">
        <v>470</v>
      </c>
      <c r="G243" s="114">
        <v>15</v>
      </c>
      <c r="H243" s="115">
        <v>40115.72</v>
      </c>
      <c r="I243" s="116">
        <f t="shared" si="5"/>
        <v>601735.80000000005</v>
      </c>
      <c r="J243" s="84"/>
    </row>
    <row r="244" spans="1:10" s="85" customFormat="1" ht="14.4" x14ac:dyDescent="0.3">
      <c r="A244" s="110" t="s">
        <v>684</v>
      </c>
      <c r="B244" s="111" t="s">
        <v>571</v>
      </c>
      <c r="C244" s="111" t="s">
        <v>342</v>
      </c>
      <c r="D244" s="111" t="s">
        <v>127</v>
      </c>
      <c r="E244" s="112" t="s">
        <v>617</v>
      </c>
      <c r="F244" s="113" t="s">
        <v>470</v>
      </c>
      <c r="G244" s="114">
        <v>15</v>
      </c>
      <c r="H244" s="115">
        <v>36958.269999999997</v>
      </c>
      <c r="I244" s="116">
        <f t="shared" si="5"/>
        <v>554374.05000000005</v>
      </c>
      <c r="J244" s="84"/>
    </row>
    <row r="245" spans="1:10" s="85" customFormat="1" ht="14.4" x14ac:dyDescent="0.3">
      <c r="A245" s="110" t="s">
        <v>685</v>
      </c>
      <c r="B245" s="111" t="s">
        <v>571</v>
      </c>
      <c r="C245" s="111" t="s">
        <v>346</v>
      </c>
      <c r="D245" s="111" t="s">
        <v>127</v>
      </c>
      <c r="E245" s="112" t="s">
        <v>617</v>
      </c>
      <c r="F245" s="113" t="s">
        <v>470</v>
      </c>
      <c r="G245" s="114">
        <v>17</v>
      </c>
      <c r="H245" s="115">
        <v>41732.86</v>
      </c>
      <c r="I245" s="116">
        <f t="shared" si="5"/>
        <v>709458.62</v>
      </c>
      <c r="J245" s="84"/>
    </row>
    <row r="246" spans="1:10" s="85" customFormat="1" ht="20.399999999999999" x14ac:dyDescent="0.3">
      <c r="A246" s="110" t="s">
        <v>686</v>
      </c>
      <c r="B246" s="111" t="s">
        <v>571</v>
      </c>
      <c r="C246" s="111" t="s">
        <v>349</v>
      </c>
      <c r="D246" s="111" t="s">
        <v>127</v>
      </c>
      <c r="E246" s="112" t="s">
        <v>683</v>
      </c>
      <c r="F246" s="113" t="s">
        <v>470</v>
      </c>
      <c r="G246" s="114">
        <v>13</v>
      </c>
      <c r="H246" s="115">
        <v>54885.2</v>
      </c>
      <c r="I246" s="116">
        <f t="shared" si="5"/>
        <v>713507.6</v>
      </c>
      <c r="J246" s="84"/>
    </row>
    <row r="247" spans="1:10" s="85" customFormat="1" ht="14.4" x14ac:dyDescent="0.3">
      <c r="A247" s="110" t="s">
        <v>687</v>
      </c>
      <c r="B247" s="111" t="s">
        <v>571</v>
      </c>
      <c r="C247" s="111" t="s">
        <v>354</v>
      </c>
      <c r="D247" s="111" t="s">
        <v>127</v>
      </c>
      <c r="E247" s="112" t="s">
        <v>688</v>
      </c>
      <c r="F247" s="113" t="s">
        <v>470</v>
      </c>
      <c r="G247" s="114">
        <v>7</v>
      </c>
      <c r="H247" s="115">
        <v>73076.5</v>
      </c>
      <c r="I247" s="116">
        <f t="shared" si="5"/>
        <v>511535.5</v>
      </c>
      <c r="J247" s="84"/>
    </row>
    <row r="248" spans="1:10" s="85" customFormat="1" ht="14.4" x14ac:dyDescent="0.3">
      <c r="A248" s="110" t="s">
        <v>689</v>
      </c>
      <c r="B248" s="111" t="s">
        <v>571</v>
      </c>
      <c r="C248" s="111" t="s">
        <v>690</v>
      </c>
      <c r="D248" s="111" t="s">
        <v>127</v>
      </c>
      <c r="E248" s="112" t="s">
        <v>625</v>
      </c>
      <c r="F248" s="113" t="s">
        <v>115</v>
      </c>
      <c r="G248" s="114">
        <v>2</v>
      </c>
      <c r="H248" s="115">
        <v>77954.69</v>
      </c>
      <c r="I248" s="116">
        <f t="shared" si="5"/>
        <v>155909.38</v>
      </c>
      <c r="J248" s="84"/>
    </row>
    <row r="249" spans="1:10" s="85" customFormat="1" ht="20.399999999999999" x14ac:dyDescent="0.3">
      <c r="A249" s="110" t="s">
        <v>691</v>
      </c>
      <c r="B249" s="111" t="s">
        <v>571</v>
      </c>
      <c r="C249" s="111" t="s">
        <v>531</v>
      </c>
      <c r="D249" s="111" t="s">
        <v>127</v>
      </c>
      <c r="E249" s="112" t="s">
        <v>623</v>
      </c>
      <c r="F249" s="113" t="s">
        <v>115</v>
      </c>
      <c r="G249" s="114">
        <v>10</v>
      </c>
      <c r="H249" s="115">
        <v>130817.13</v>
      </c>
      <c r="I249" s="116">
        <f t="shared" si="5"/>
        <v>1308171.3</v>
      </c>
      <c r="J249" s="84"/>
    </row>
    <row r="250" spans="1:10" s="85" customFormat="1" ht="20.399999999999999" x14ac:dyDescent="0.3">
      <c r="A250" s="110" t="s">
        <v>692</v>
      </c>
      <c r="B250" s="111" t="s">
        <v>571</v>
      </c>
      <c r="C250" s="111" t="s">
        <v>534</v>
      </c>
      <c r="D250" s="111" t="s">
        <v>127</v>
      </c>
      <c r="E250" s="112" t="s">
        <v>623</v>
      </c>
      <c r="F250" s="113" t="s">
        <v>115</v>
      </c>
      <c r="G250" s="114">
        <v>1</v>
      </c>
      <c r="H250" s="115">
        <v>19787.900000000001</v>
      </c>
      <c r="I250" s="116">
        <f t="shared" si="5"/>
        <v>19787.900000000001</v>
      </c>
      <c r="J250" s="84"/>
    </row>
    <row r="251" spans="1:10" s="85" customFormat="1" ht="20.399999999999999" x14ac:dyDescent="0.3">
      <c r="A251" s="110" t="s">
        <v>693</v>
      </c>
      <c r="B251" s="111" t="s">
        <v>571</v>
      </c>
      <c r="C251" s="111" t="s">
        <v>536</v>
      </c>
      <c r="D251" s="111" t="s">
        <v>127</v>
      </c>
      <c r="E251" s="112" t="s">
        <v>623</v>
      </c>
      <c r="F251" s="113" t="s">
        <v>115</v>
      </c>
      <c r="G251" s="114">
        <v>1</v>
      </c>
      <c r="H251" s="115">
        <v>77954.69</v>
      </c>
      <c r="I251" s="116">
        <f t="shared" si="5"/>
        <v>77954.69</v>
      </c>
      <c r="J251" s="84"/>
    </row>
    <row r="252" spans="1:10" s="85" customFormat="1" ht="20.399999999999999" x14ac:dyDescent="0.3">
      <c r="A252" s="110" t="s">
        <v>694</v>
      </c>
      <c r="B252" s="111" t="s">
        <v>571</v>
      </c>
      <c r="C252" s="111" t="s">
        <v>538</v>
      </c>
      <c r="D252" s="111" t="s">
        <v>127</v>
      </c>
      <c r="E252" s="112" t="s">
        <v>695</v>
      </c>
      <c r="F252" s="113" t="s">
        <v>115</v>
      </c>
      <c r="G252" s="114">
        <v>2</v>
      </c>
      <c r="H252" s="115">
        <v>5461.6</v>
      </c>
      <c r="I252" s="116">
        <f t="shared" si="5"/>
        <v>10923.2</v>
      </c>
      <c r="J252" s="84"/>
    </row>
    <row r="253" spans="1:10" s="85" customFormat="1" ht="14.4" x14ac:dyDescent="0.3">
      <c r="A253" s="110" t="s">
        <v>696</v>
      </c>
      <c r="B253" s="111" t="s">
        <v>571</v>
      </c>
      <c r="C253" s="111" t="s">
        <v>540</v>
      </c>
      <c r="D253" s="111" t="s">
        <v>127</v>
      </c>
      <c r="E253" s="112" t="s">
        <v>697</v>
      </c>
      <c r="F253" s="113" t="s">
        <v>115</v>
      </c>
      <c r="G253" s="114">
        <v>1</v>
      </c>
      <c r="H253" s="115">
        <v>24718.74</v>
      </c>
      <c r="I253" s="116">
        <f t="shared" si="5"/>
        <v>24718.74</v>
      </c>
      <c r="J253" s="84"/>
    </row>
    <row r="254" spans="1:10" s="85" customFormat="1" ht="20.399999999999999" x14ac:dyDescent="0.3">
      <c r="A254" s="110" t="s">
        <v>698</v>
      </c>
      <c r="B254" s="111" t="s">
        <v>571</v>
      </c>
      <c r="C254" s="111" t="s">
        <v>542</v>
      </c>
      <c r="D254" s="111" t="s">
        <v>127</v>
      </c>
      <c r="E254" s="112" t="s">
        <v>631</v>
      </c>
      <c r="F254" s="113" t="s">
        <v>115</v>
      </c>
      <c r="G254" s="114">
        <v>1</v>
      </c>
      <c r="H254" s="115">
        <v>47949.72</v>
      </c>
      <c r="I254" s="116">
        <f t="shared" si="5"/>
        <v>47949.72</v>
      </c>
      <c r="J254" s="84"/>
    </row>
    <row r="255" spans="1:10" s="85" customFormat="1" ht="20.399999999999999" x14ac:dyDescent="0.3">
      <c r="A255" s="110" t="s">
        <v>699</v>
      </c>
      <c r="B255" s="111" t="s">
        <v>571</v>
      </c>
      <c r="C255" s="111" t="s">
        <v>544</v>
      </c>
      <c r="D255" s="111" t="s">
        <v>127</v>
      </c>
      <c r="E255" s="112" t="s">
        <v>700</v>
      </c>
      <c r="F255" s="113" t="s">
        <v>115</v>
      </c>
      <c r="G255" s="114">
        <v>1</v>
      </c>
      <c r="H255" s="115">
        <v>2737.95</v>
      </c>
      <c r="I255" s="116">
        <f t="shared" si="5"/>
        <v>2737.95</v>
      </c>
      <c r="J255" s="84"/>
    </row>
    <row r="256" spans="1:10" s="85" customFormat="1" ht="20.399999999999999" x14ac:dyDescent="0.3">
      <c r="A256" s="110" t="s">
        <v>701</v>
      </c>
      <c r="B256" s="111" t="s">
        <v>571</v>
      </c>
      <c r="C256" s="111" t="s">
        <v>547</v>
      </c>
      <c r="D256" s="111" t="s">
        <v>127</v>
      </c>
      <c r="E256" s="112" t="s">
        <v>702</v>
      </c>
      <c r="F256" s="113" t="s">
        <v>115</v>
      </c>
      <c r="G256" s="114">
        <v>1</v>
      </c>
      <c r="H256" s="115">
        <v>74529.34</v>
      </c>
      <c r="I256" s="116">
        <f t="shared" si="5"/>
        <v>74529.34</v>
      </c>
      <c r="J256" s="84"/>
    </row>
    <row r="257" spans="1:10" s="85" customFormat="1" ht="14.4" x14ac:dyDescent="0.3">
      <c r="A257" s="110" t="s">
        <v>703</v>
      </c>
      <c r="B257" s="111" t="s">
        <v>571</v>
      </c>
      <c r="C257" s="111" t="s">
        <v>549</v>
      </c>
      <c r="D257" s="111" t="s">
        <v>127</v>
      </c>
      <c r="E257" s="112" t="s">
        <v>704</v>
      </c>
      <c r="F257" s="113" t="s">
        <v>115</v>
      </c>
      <c r="G257" s="114">
        <v>1</v>
      </c>
      <c r="H257" s="115">
        <v>73839.42</v>
      </c>
      <c r="I257" s="116">
        <f t="shared" si="5"/>
        <v>73839.42</v>
      </c>
      <c r="J257" s="84"/>
    </row>
    <row r="258" spans="1:10" s="85" customFormat="1" ht="20.399999999999999" x14ac:dyDescent="0.3">
      <c r="A258" s="110" t="s">
        <v>705</v>
      </c>
      <c r="B258" s="111" t="s">
        <v>571</v>
      </c>
      <c r="C258" s="111" t="s">
        <v>551</v>
      </c>
      <c r="D258" s="111" t="s">
        <v>127</v>
      </c>
      <c r="E258" s="112" t="s">
        <v>702</v>
      </c>
      <c r="F258" s="113" t="s">
        <v>115</v>
      </c>
      <c r="G258" s="114">
        <v>1</v>
      </c>
      <c r="H258" s="115">
        <v>161358.1</v>
      </c>
      <c r="I258" s="116">
        <f t="shared" si="5"/>
        <v>161358.1</v>
      </c>
      <c r="J258" s="84"/>
    </row>
    <row r="259" spans="1:10" s="85" customFormat="1" ht="20.399999999999999" x14ac:dyDescent="0.3">
      <c r="A259" s="110" t="s">
        <v>706</v>
      </c>
      <c r="B259" s="111" t="s">
        <v>571</v>
      </c>
      <c r="C259" s="111" t="s">
        <v>555</v>
      </c>
      <c r="D259" s="111" t="s">
        <v>127</v>
      </c>
      <c r="E259" s="112" t="s">
        <v>707</v>
      </c>
      <c r="F259" s="113" t="s">
        <v>115</v>
      </c>
      <c r="G259" s="114">
        <v>2</v>
      </c>
      <c r="H259" s="115">
        <v>13118.91</v>
      </c>
      <c r="I259" s="116">
        <f t="shared" si="5"/>
        <v>26237.82</v>
      </c>
      <c r="J259" s="84"/>
    </row>
    <row r="260" spans="1:10" s="85" customFormat="1" ht="20.399999999999999" x14ac:dyDescent="0.3">
      <c r="A260" s="110" t="s">
        <v>708</v>
      </c>
      <c r="B260" s="111" t="s">
        <v>571</v>
      </c>
      <c r="C260" s="111" t="s">
        <v>559</v>
      </c>
      <c r="D260" s="111" t="s">
        <v>127</v>
      </c>
      <c r="E260" s="112" t="s">
        <v>709</v>
      </c>
      <c r="F260" s="113" t="s">
        <v>115</v>
      </c>
      <c r="G260" s="114">
        <v>2</v>
      </c>
      <c r="H260" s="115">
        <v>18349.97</v>
      </c>
      <c r="I260" s="116">
        <f t="shared" si="5"/>
        <v>36699.94</v>
      </c>
      <c r="J260" s="84"/>
    </row>
    <row r="261" spans="1:10" s="85" customFormat="1" ht="20.399999999999999" x14ac:dyDescent="0.3">
      <c r="A261" s="110" t="s">
        <v>710</v>
      </c>
      <c r="B261" s="111" t="s">
        <v>571</v>
      </c>
      <c r="C261" s="111" t="s">
        <v>563</v>
      </c>
      <c r="D261" s="111" t="s">
        <v>127</v>
      </c>
      <c r="E261" s="112" t="s">
        <v>641</v>
      </c>
      <c r="F261" s="113" t="s">
        <v>115</v>
      </c>
      <c r="G261" s="114">
        <v>2</v>
      </c>
      <c r="H261" s="115">
        <v>21885.06</v>
      </c>
      <c r="I261" s="116">
        <f t="shared" si="5"/>
        <v>43770.12</v>
      </c>
      <c r="J261" s="84"/>
    </row>
    <row r="262" spans="1:10" s="85" customFormat="1" ht="20.399999999999999" x14ac:dyDescent="0.3">
      <c r="A262" s="110" t="s">
        <v>711</v>
      </c>
      <c r="B262" s="111" t="s">
        <v>571</v>
      </c>
      <c r="C262" s="111" t="s">
        <v>566</v>
      </c>
      <c r="D262" s="111" t="s">
        <v>127</v>
      </c>
      <c r="E262" s="112" t="s">
        <v>641</v>
      </c>
      <c r="F262" s="113" t="s">
        <v>115</v>
      </c>
      <c r="G262" s="114">
        <v>2</v>
      </c>
      <c r="H262" s="115">
        <v>29997.82</v>
      </c>
      <c r="I262" s="116">
        <f t="shared" si="5"/>
        <v>59995.64</v>
      </c>
      <c r="J262" s="84"/>
    </row>
    <row r="263" spans="1:10" s="85" customFormat="1" ht="14.4" x14ac:dyDescent="0.3">
      <c r="A263" s="110" t="s">
        <v>712</v>
      </c>
      <c r="B263" s="111" t="s">
        <v>571</v>
      </c>
      <c r="C263" s="111" t="s">
        <v>713</v>
      </c>
      <c r="D263" s="111" t="s">
        <v>127</v>
      </c>
      <c r="E263" s="112" t="s">
        <v>714</v>
      </c>
      <c r="F263" s="113" t="s">
        <v>115</v>
      </c>
      <c r="G263" s="114">
        <v>1</v>
      </c>
      <c r="H263" s="115">
        <v>43506.05</v>
      </c>
      <c r="I263" s="116">
        <f t="shared" si="5"/>
        <v>43506.05</v>
      </c>
      <c r="J263" s="84"/>
    </row>
    <row r="264" spans="1:10" s="85" customFormat="1" ht="20.399999999999999" x14ac:dyDescent="0.3">
      <c r="A264" s="110" t="s">
        <v>715</v>
      </c>
      <c r="B264" s="111" t="s">
        <v>571</v>
      </c>
      <c r="C264" s="111" t="s">
        <v>716</v>
      </c>
      <c r="D264" s="111" t="s">
        <v>127</v>
      </c>
      <c r="E264" s="112" t="s">
        <v>709</v>
      </c>
      <c r="F264" s="113" t="s">
        <v>115</v>
      </c>
      <c r="G264" s="114">
        <v>1</v>
      </c>
      <c r="H264" s="115">
        <v>43506.05</v>
      </c>
      <c r="I264" s="116">
        <f t="shared" si="5"/>
        <v>43506.05</v>
      </c>
      <c r="J264" s="84"/>
    </row>
    <row r="265" spans="1:10" s="85" customFormat="1" ht="14.4" x14ac:dyDescent="0.3">
      <c r="A265" s="110" t="s">
        <v>717</v>
      </c>
      <c r="B265" s="111" t="s">
        <v>571</v>
      </c>
      <c r="C265" s="111" t="s">
        <v>718</v>
      </c>
      <c r="D265" s="111" t="s">
        <v>127</v>
      </c>
      <c r="E265" s="112" t="s">
        <v>714</v>
      </c>
      <c r="F265" s="113" t="s">
        <v>115</v>
      </c>
      <c r="G265" s="114">
        <v>2</v>
      </c>
      <c r="H265" s="115">
        <v>69656.179999999993</v>
      </c>
      <c r="I265" s="116">
        <f t="shared" si="5"/>
        <v>139312.35999999999</v>
      </c>
      <c r="J265" s="84"/>
    </row>
    <row r="266" spans="1:10" s="85" customFormat="1" ht="14.4" x14ac:dyDescent="0.3">
      <c r="A266" s="102" t="s">
        <v>719</v>
      </c>
      <c r="B266" s="103" t="s">
        <v>571</v>
      </c>
      <c r="C266" s="103" t="s">
        <v>720</v>
      </c>
      <c r="D266" s="103" t="s">
        <v>324</v>
      </c>
      <c r="E266" s="104" t="s">
        <v>325</v>
      </c>
      <c r="F266" s="105" t="s">
        <v>326</v>
      </c>
      <c r="G266" s="122">
        <v>2.7</v>
      </c>
      <c r="H266" s="107">
        <v>26130.59</v>
      </c>
      <c r="I266" s="108">
        <f t="shared" si="5"/>
        <v>70552.59</v>
      </c>
      <c r="J266" s="84"/>
    </row>
    <row r="267" spans="1:10" s="85" customFormat="1" ht="20.399999999999999" x14ac:dyDescent="0.3">
      <c r="A267" s="110" t="s">
        <v>721</v>
      </c>
      <c r="B267" s="111" t="s">
        <v>571</v>
      </c>
      <c r="C267" s="111" t="s">
        <v>722</v>
      </c>
      <c r="D267" s="111" t="s">
        <v>127</v>
      </c>
      <c r="E267" s="112" t="s">
        <v>333</v>
      </c>
      <c r="F267" s="113" t="s">
        <v>169</v>
      </c>
      <c r="G267" s="114">
        <v>90</v>
      </c>
      <c r="H267" s="115">
        <v>793.32</v>
      </c>
      <c r="I267" s="116">
        <f t="shared" si="5"/>
        <v>71398.8</v>
      </c>
      <c r="J267" s="84"/>
    </row>
    <row r="268" spans="1:10" s="85" customFormat="1" ht="14.4" x14ac:dyDescent="0.3">
      <c r="A268" s="110" t="s">
        <v>723</v>
      </c>
      <c r="B268" s="111" t="s">
        <v>571</v>
      </c>
      <c r="C268" s="111" t="s">
        <v>724</v>
      </c>
      <c r="D268" s="111" t="s">
        <v>127</v>
      </c>
      <c r="E268" s="112" t="s">
        <v>336</v>
      </c>
      <c r="F268" s="113" t="s">
        <v>169</v>
      </c>
      <c r="G268" s="114">
        <v>100</v>
      </c>
      <c r="H268" s="115">
        <v>719.12</v>
      </c>
      <c r="I268" s="116">
        <f t="shared" si="5"/>
        <v>71912</v>
      </c>
      <c r="J268" s="84"/>
    </row>
    <row r="269" spans="1:10" s="85" customFormat="1" ht="14.4" x14ac:dyDescent="0.3">
      <c r="A269" s="110" t="s">
        <v>725</v>
      </c>
      <c r="B269" s="111" t="s">
        <v>571</v>
      </c>
      <c r="C269" s="111" t="s">
        <v>726</v>
      </c>
      <c r="D269" s="111" t="s">
        <v>127</v>
      </c>
      <c r="E269" s="112" t="s">
        <v>339</v>
      </c>
      <c r="F269" s="113" t="s">
        <v>340</v>
      </c>
      <c r="G269" s="114">
        <v>120</v>
      </c>
      <c r="H269" s="115">
        <v>2693.35</v>
      </c>
      <c r="I269" s="116">
        <f t="shared" si="5"/>
        <v>323202</v>
      </c>
      <c r="J269" s="84"/>
    </row>
    <row r="270" spans="1:10" s="85" customFormat="1" ht="14.4" x14ac:dyDescent="0.3">
      <c r="A270" s="102" t="s">
        <v>727</v>
      </c>
      <c r="B270" s="103" t="s">
        <v>571</v>
      </c>
      <c r="C270" s="103" t="s">
        <v>728</v>
      </c>
      <c r="D270" s="103" t="s">
        <v>118</v>
      </c>
      <c r="E270" s="104" t="s">
        <v>119</v>
      </c>
      <c r="F270" s="105" t="s">
        <v>120</v>
      </c>
      <c r="G270" s="106">
        <v>1</v>
      </c>
      <c r="H270" s="107">
        <v>97042.82</v>
      </c>
      <c r="I270" s="108">
        <f t="shared" si="5"/>
        <v>97042.82</v>
      </c>
      <c r="J270" s="84"/>
    </row>
    <row r="271" spans="1:10" s="85" customFormat="1" ht="14.4" x14ac:dyDescent="0.3">
      <c r="A271" s="102" t="s">
        <v>729</v>
      </c>
      <c r="B271" s="103" t="s">
        <v>571</v>
      </c>
      <c r="C271" s="103" t="s">
        <v>730</v>
      </c>
      <c r="D271" s="103" t="s">
        <v>123</v>
      </c>
      <c r="E271" s="104" t="s">
        <v>124</v>
      </c>
      <c r="F271" s="105" t="s">
        <v>120</v>
      </c>
      <c r="G271" s="106">
        <v>1</v>
      </c>
      <c r="H271" s="107">
        <v>4085.61</v>
      </c>
      <c r="I271" s="108">
        <f t="shared" si="5"/>
        <v>4085.61</v>
      </c>
      <c r="J271" s="84"/>
    </row>
    <row r="272" spans="1:10" s="85" customFormat="1" ht="40.799999999999997" x14ac:dyDescent="0.3">
      <c r="A272" s="110" t="s">
        <v>731</v>
      </c>
      <c r="B272" s="111" t="s">
        <v>571</v>
      </c>
      <c r="C272" s="111" t="s">
        <v>732</v>
      </c>
      <c r="D272" s="111" t="s">
        <v>127</v>
      </c>
      <c r="E272" s="112" t="s">
        <v>653</v>
      </c>
      <c r="F272" s="113" t="s">
        <v>120</v>
      </c>
      <c r="G272" s="114">
        <v>1</v>
      </c>
      <c r="H272" s="115">
        <v>0</v>
      </c>
      <c r="I272" s="116">
        <f t="shared" si="5"/>
        <v>0</v>
      </c>
      <c r="J272" s="84" t="s">
        <v>4103</v>
      </c>
    </row>
    <row r="273" spans="1:10" s="85" customFormat="1" ht="20.399999999999999" x14ac:dyDescent="0.3">
      <c r="A273" s="102" t="s">
        <v>733</v>
      </c>
      <c r="B273" s="103" t="s">
        <v>571</v>
      </c>
      <c r="C273" s="103" t="s">
        <v>734</v>
      </c>
      <c r="D273" s="103" t="s">
        <v>576</v>
      </c>
      <c r="E273" s="104" t="s">
        <v>577</v>
      </c>
      <c r="F273" s="105" t="s">
        <v>120</v>
      </c>
      <c r="G273" s="106">
        <v>1</v>
      </c>
      <c r="H273" s="107">
        <v>2812.79</v>
      </c>
      <c r="I273" s="108">
        <f t="shared" si="5"/>
        <v>2812.79</v>
      </c>
      <c r="J273" s="84"/>
    </row>
    <row r="274" spans="1:10" s="85" customFormat="1" ht="14.4" x14ac:dyDescent="0.3">
      <c r="A274" s="110" t="s">
        <v>735</v>
      </c>
      <c r="B274" s="111" t="s">
        <v>571</v>
      </c>
      <c r="C274" s="111" t="s">
        <v>736</v>
      </c>
      <c r="D274" s="111" t="s">
        <v>127</v>
      </c>
      <c r="E274" s="112" t="s">
        <v>604</v>
      </c>
      <c r="F274" s="113" t="s">
        <v>115</v>
      </c>
      <c r="G274" s="114">
        <v>1</v>
      </c>
      <c r="H274" s="115">
        <v>106648.28</v>
      </c>
      <c r="I274" s="116">
        <f t="shared" si="5"/>
        <v>106648.28</v>
      </c>
      <c r="J274" s="84"/>
    </row>
    <row r="275" spans="1:10" s="85" customFormat="1" ht="14.4" x14ac:dyDescent="0.3">
      <c r="A275" s="102" t="s">
        <v>737</v>
      </c>
      <c r="B275" s="103" t="s">
        <v>571</v>
      </c>
      <c r="C275" s="103" t="s">
        <v>738</v>
      </c>
      <c r="D275" s="103" t="s">
        <v>148</v>
      </c>
      <c r="E275" s="104" t="s">
        <v>149</v>
      </c>
      <c r="F275" s="105" t="s">
        <v>120</v>
      </c>
      <c r="G275" s="106">
        <v>12</v>
      </c>
      <c r="H275" s="107">
        <v>2467.61</v>
      </c>
      <c r="I275" s="108">
        <f t="shared" si="5"/>
        <v>29611.32</v>
      </c>
      <c r="J275" s="84"/>
    </row>
    <row r="276" spans="1:10" s="85" customFormat="1" ht="14.4" x14ac:dyDescent="0.3">
      <c r="A276" s="110" t="s">
        <v>739</v>
      </c>
      <c r="B276" s="111" t="s">
        <v>571</v>
      </c>
      <c r="C276" s="111" t="s">
        <v>740</v>
      </c>
      <c r="D276" s="111" t="s">
        <v>127</v>
      </c>
      <c r="E276" s="112" t="s">
        <v>741</v>
      </c>
      <c r="F276" s="113" t="s">
        <v>115</v>
      </c>
      <c r="G276" s="114">
        <v>4</v>
      </c>
      <c r="H276" s="115">
        <v>6084.17</v>
      </c>
      <c r="I276" s="116">
        <f t="shared" si="5"/>
        <v>24336.68</v>
      </c>
      <c r="J276" s="84"/>
    </row>
    <row r="277" spans="1:10" s="85" customFormat="1" ht="20.399999999999999" x14ac:dyDescent="0.3">
      <c r="A277" s="102" t="s">
        <v>742</v>
      </c>
      <c r="B277" s="103" t="s">
        <v>571</v>
      </c>
      <c r="C277" s="103" t="s">
        <v>743</v>
      </c>
      <c r="D277" s="103" t="s">
        <v>601</v>
      </c>
      <c r="E277" s="104" t="s">
        <v>602</v>
      </c>
      <c r="F277" s="105" t="s">
        <v>164</v>
      </c>
      <c r="G277" s="117">
        <v>0.72050000000000003</v>
      </c>
      <c r="H277" s="107">
        <v>99506.36</v>
      </c>
      <c r="I277" s="108">
        <f t="shared" si="5"/>
        <v>71694.33</v>
      </c>
      <c r="J277" s="84"/>
    </row>
    <row r="278" spans="1:10" s="85" customFormat="1" ht="14.4" x14ac:dyDescent="0.3">
      <c r="A278" s="110" t="s">
        <v>744</v>
      </c>
      <c r="B278" s="111" t="s">
        <v>571</v>
      </c>
      <c r="C278" s="111" t="s">
        <v>745</v>
      </c>
      <c r="D278" s="111" t="s">
        <v>127</v>
      </c>
      <c r="E278" s="112" t="s">
        <v>613</v>
      </c>
      <c r="F278" s="113" t="s">
        <v>470</v>
      </c>
      <c r="G278" s="114">
        <v>5</v>
      </c>
      <c r="H278" s="115">
        <v>7605.37</v>
      </c>
      <c r="I278" s="116">
        <f t="shared" si="5"/>
        <v>38026.85</v>
      </c>
      <c r="J278" s="84"/>
    </row>
    <row r="279" spans="1:10" s="85" customFormat="1" ht="14.4" x14ac:dyDescent="0.3">
      <c r="A279" s="110" t="s">
        <v>746</v>
      </c>
      <c r="B279" s="111" t="s">
        <v>571</v>
      </c>
      <c r="C279" s="111" t="s">
        <v>747</v>
      </c>
      <c r="D279" s="111" t="s">
        <v>127</v>
      </c>
      <c r="E279" s="112" t="s">
        <v>608</v>
      </c>
      <c r="F279" s="113" t="s">
        <v>470</v>
      </c>
      <c r="G279" s="114">
        <v>4</v>
      </c>
      <c r="H279" s="115">
        <v>13251.2</v>
      </c>
      <c r="I279" s="116">
        <f t="shared" si="5"/>
        <v>53004.800000000003</v>
      </c>
      <c r="J279" s="84"/>
    </row>
    <row r="280" spans="1:10" s="85" customFormat="1" ht="14.4" x14ac:dyDescent="0.3">
      <c r="A280" s="110" t="s">
        <v>748</v>
      </c>
      <c r="B280" s="111" t="s">
        <v>571</v>
      </c>
      <c r="C280" s="111" t="s">
        <v>749</v>
      </c>
      <c r="D280" s="111" t="s">
        <v>127</v>
      </c>
      <c r="E280" s="112" t="s">
        <v>608</v>
      </c>
      <c r="F280" s="113" t="s">
        <v>470</v>
      </c>
      <c r="G280" s="114">
        <v>1</v>
      </c>
      <c r="H280" s="115">
        <v>15464.53</v>
      </c>
      <c r="I280" s="116">
        <f t="shared" si="5"/>
        <v>15464.53</v>
      </c>
      <c r="J280" s="84"/>
    </row>
    <row r="281" spans="1:10" s="85" customFormat="1" ht="14.4" x14ac:dyDescent="0.3">
      <c r="A281" s="110" t="s">
        <v>750</v>
      </c>
      <c r="B281" s="111" t="s">
        <v>571</v>
      </c>
      <c r="C281" s="111" t="s">
        <v>751</v>
      </c>
      <c r="D281" s="111" t="s">
        <v>127</v>
      </c>
      <c r="E281" s="112" t="s">
        <v>608</v>
      </c>
      <c r="F281" s="113" t="s">
        <v>470</v>
      </c>
      <c r="G281" s="114">
        <v>3</v>
      </c>
      <c r="H281" s="115">
        <v>15775.51</v>
      </c>
      <c r="I281" s="116">
        <f t="shared" si="5"/>
        <v>47326.53</v>
      </c>
      <c r="J281" s="84"/>
    </row>
    <row r="282" spans="1:10" s="85" customFormat="1" ht="14.4" x14ac:dyDescent="0.3">
      <c r="A282" s="110" t="s">
        <v>752</v>
      </c>
      <c r="B282" s="111" t="s">
        <v>571</v>
      </c>
      <c r="C282" s="111" t="s">
        <v>753</v>
      </c>
      <c r="D282" s="111" t="s">
        <v>127</v>
      </c>
      <c r="E282" s="112" t="s">
        <v>613</v>
      </c>
      <c r="F282" s="113" t="s">
        <v>470</v>
      </c>
      <c r="G282" s="114">
        <v>8</v>
      </c>
      <c r="H282" s="115">
        <v>18736.36</v>
      </c>
      <c r="I282" s="116">
        <f t="shared" si="5"/>
        <v>149890.88</v>
      </c>
      <c r="J282" s="84"/>
    </row>
    <row r="283" spans="1:10" s="85" customFormat="1" ht="14.4" x14ac:dyDescent="0.3">
      <c r="A283" s="110" t="s">
        <v>754</v>
      </c>
      <c r="B283" s="111" t="s">
        <v>571</v>
      </c>
      <c r="C283" s="111" t="s">
        <v>755</v>
      </c>
      <c r="D283" s="111" t="s">
        <v>127</v>
      </c>
      <c r="E283" s="112" t="s">
        <v>613</v>
      </c>
      <c r="F283" s="113" t="s">
        <v>470</v>
      </c>
      <c r="G283" s="114">
        <v>4</v>
      </c>
      <c r="H283" s="115">
        <v>25385.52</v>
      </c>
      <c r="I283" s="116">
        <f t="shared" si="5"/>
        <v>101542.08</v>
      </c>
      <c r="J283" s="84"/>
    </row>
    <row r="284" spans="1:10" s="85" customFormat="1" ht="20.399999999999999" x14ac:dyDescent="0.3">
      <c r="A284" s="110" t="s">
        <v>756</v>
      </c>
      <c r="B284" s="111" t="s">
        <v>571</v>
      </c>
      <c r="C284" s="111" t="s">
        <v>757</v>
      </c>
      <c r="D284" s="111" t="s">
        <v>127</v>
      </c>
      <c r="E284" s="112" t="s">
        <v>758</v>
      </c>
      <c r="F284" s="113" t="s">
        <v>115</v>
      </c>
      <c r="G284" s="114">
        <v>4</v>
      </c>
      <c r="H284" s="115">
        <v>15208.92</v>
      </c>
      <c r="I284" s="116">
        <f t="shared" si="5"/>
        <v>60835.68</v>
      </c>
      <c r="J284" s="84"/>
    </row>
    <row r="285" spans="1:10" s="85" customFormat="1" ht="14.4" x14ac:dyDescent="0.3">
      <c r="A285" s="110" t="s">
        <v>759</v>
      </c>
      <c r="B285" s="111" t="s">
        <v>571</v>
      </c>
      <c r="C285" s="111" t="s">
        <v>760</v>
      </c>
      <c r="D285" s="111" t="s">
        <v>127</v>
      </c>
      <c r="E285" s="112" t="s">
        <v>761</v>
      </c>
      <c r="F285" s="113" t="s">
        <v>115</v>
      </c>
      <c r="G285" s="114">
        <v>1</v>
      </c>
      <c r="H285" s="115">
        <v>3027.68</v>
      </c>
      <c r="I285" s="116">
        <f t="shared" si="5"/>
        <v>3027.68</v>
      </c>
      <c r="J285" s="84"/>
    </row>
    <row r="286" spans="1:10" s="85" customFormat="1" ht="20.399999999999999" x14ac:dyDescent="0.3">
      <c r="A286" s="110" t="s">
        <v>762</v>
      </c>
      <c r="B286" s="111" t="s">
        <v>571</v>
      </c>
      <c r="C286" s="111" t="s">
        <v>763</v>
      </c>
      <c r="D286" s="111" t="s">
        <v>127</v>
      </c>
      <c r="E286" s="112" t="s">
        <v>764</v>
      </c>
      <c r="F286" s="113" t="s">
        <v>115</v>
      </c>
      <c r="G286" s="114">
        <v>1</v>
      </c>
      <c r="H286" s="115">
        <v>9765.9500000000007</v>
      </c>
      <c r="I286" s="116">
        <f t="shared" si="5"/>
        <v>9765.9500000000007</v>
      </c>
      <c r="J286" s="84"/>
    </row>
    <row r="287" spans="1:10" s="85" customFormat="1" ht="20.399999999999999" x14ac:dyDescent="0.3">
      <c r="A287" s="110" t="s">
        <v>765</v>
      </c>
      <c r="B287" s="111" t="s">
        <v>571</v>
      </c>
      <c r="C287" s="111" t="s">
        <v>766</v>
      </c>
      <c r="D287" s="111" t="s">
        <v>127</v>
      </c>
      <c r="E287" s="112" t="s">
        <v>767</v>
      </c>
      <c r="F287" s="113" t="s">
        <v>115</v>
      </c>
      <c r="G287" s="114">
        <v>1</v>
      </c>
      <c r="H287" s="115">
        <v>23176.61</v>
      </c>
      <c r="I287" s="116">
        <f t="shared" si="5"/>
        <v>23176.61</v>
      </c>
      <c r="J287" s="84"/>
    </row>
    <row r="288" spans="1:10" s="85" customFormat="1" ht="20.399999999999999" x14ac:dyDescent="0.3">
      <c r="A288" s="110" t="s">
        <v>768</v>
      </c>
      <c r="B288" s="111" t="s">
        <v>571</v>
      </c>
      <c r="C288" s="111" t="s">
        <v>769</v>
      </c>
      <c r="D288" s="111" t="s">
        <v>127</v>
      </c>
      <c r="E288" s="112" t="s">
        <v>770</v>
      </c>
      <c r="F288" s="113" t="s">
        <v>115</v>
      </c>
      <c r="G288" s="114">
        <v>2</v>
      </c>
      <c r="H288" s="115">
        <v>17685.32</v>
      </c>
      <c r="I288" s="116">
        <f t="shared" si="5"/>
        <v>35370.639999999999</v>
      </c>
      <c r="J288" s="84"/>
    </row>
    <row r="289" spans="1:10" s="85" customFormat="1" ht="14.4" x14ac:dyDescent="0.3">
      <c r="A289" s="110" t="s">
        <v>771</v>
      </c>
      <c r="B289" s="111" t="s">
        <v>571</v>
      </c>
      <c r="C289" s="111" t="s">
        <v>772</v>
      </c>
      <c r="D289" s="111" t="s">
        <v>127</v>
      </c>
      <c r="E289" s="112" t="s">
        <v>773</v>
      </c>
      <c r="F289" s="113" t="s">
        <v>115</v>
      </c>
      <c r="G289" s="114">
        <v>1</v>
      </c>
      <c r="H289" s="115">
        <v>22465.55</v>
      </c>
      <c r="I289" s="116">
        <f t="shared" si="5"/>
        <v>22465.55</v>
      </c>
      <c r="J289" s="84"/>
    </row>
    <row r="290" spans="1:10" s="85" customFormat="1" ht="20.399999999999999" x14ac:dyDescent="0.3">
      <c r="A290" s="110" t="s">
        <v>774</v>
      </c>
      <c r="B290" s="111" t="s">
        <v>571</v>
      </c>
      <c r="C290" s="111" t="s">
        <v>775</v>
      </c>
      <c r="D290" s="111" t="s">
        <v>127</v>
      </c>
      <c r="E290" s="112" t="s">
        <v>770</v>
      </c>
      <c r="F290" s="113" t="s">
        <v>115</v>
      </c>
      <c r="G290" s="114">
        <v>3</v>
      </c>
      <c r="H290" s="115">
        <v>23176.61</v>
      </c>
      <c r="I290" s="116">
        <f t="shared" si="5"/>
        <v>69529.83</v>
      </c>
      <c r="J290" s="84"/>
    </row>
    <row r="291" spans="1:10" s="85" customFormat="1" ht="14.4" x14ac:dyDescent="0.3">
      <c r="A291" s="110" t="s">
        <v>776</v>
      </c>
      <c r="B291" s="111" t="s">
        <v>571</v>
      </c>
      <c r="C291" s="111" t="s">
        <v>777</v>
      </c>
      <c r="D291" s="111" t="s">
        <v>127</v>
      </c>
      <c r="E291" s="112" t="s">
        <v>778</v>
      </c>
      <c r="F291" s="113" t="s">
        <v>115</v>
      </c>
      <c r="G291" s="114">
        <v>1</v>
      </c>
      <c r="H291" s="115">
        <v>15854.54</v>
      </c>
      <c r="I291" s="116">
        <f t="shared" si="5"/>
        <v>15854.54</v>
      </c>
      <c r="J291" s="84"/>
    </row>
    <row r="292" spans="1:10" s="85" customFormat="1" ht="14.4" x14ac:dyDescent="0.3">
      <c r="A292" s="110" t="s">
        <v>779</v>
      </c>
      <c r="B292" s="111" t="s">
        <v>571</v>
      </c>
      <c r="C292" s="111" t="s">
        <v>780</v>
      </c>
      <c r="D292" s="111" t="s">
        <v>127</v>
      </c>
      <c r="E292" s="112" t="s">
        <v>781</v>
      </c>
      <c r="F292" s="113" t="s">
        <v>115</v>
      </c>
      <c r="G292" s="114">
        <v>1</v>
      </c>
      <c r="H292" s="115">
        <v>11501.47</v>
      </c>
      <c r="I292" s="116">
        <f t="shared" si="5"/>
        <v>11501.47</v>
      </c>
      <c r="J292" s="84"/>
    </row>
    <row r="293" spans="1:10" s="85" customFormat="1" ht="20.399999999999999" x14ac:dyDescent="0.3">
      <c r="A293" s="110" t="s">
        <v>782</v>
      </c>
      <c r="B293" s="111" t="s">
        <v>571</v>
      </c>
      <c r="C293" s="111" t="s">
        <v>783</v>
      </c>
      <c r="D293" s="111" t="s">
        <v>127</v>
      </c>
      <c r="E293" s="112" t="s">
        <v>707</v>
      </c>
      <c r="F293" s="113" t="s">
        <v>115</v>
      </c>
      <c r="G293" s="114">
        <v>1</v>
      </c>
      <c r="H293" s="115">
        <v>10202.07</v>
      </c>
      <c r="I293" s="116">
        <f t="shared" si="5"/>
        <v>10202.07</v>
      </c>
      <c r="J293" s="84"/>
    </row>
    <row r="294" spans="1:10" s="85" customFormat="1" ht="14.4" x14ac:dyDescent="0.3">
      <c r="A294" s="110" t="s">
        <v>784</v>
      </c>
      <c r="B294" s="111" t="s">
        <v>571</v>
      </c>
      <c r="C294" s="111" t="s">
        <v>785</v>
      </c>
      <c r="D294" s="111" t="s">
        <v>127</v>
      </c>
      <c r="E294" s="112" t="s">
        <v>781</v>
      </c>
      <c r="F294" s="113" t="s">
        <v>115</v>
      </c>
      <c r="G294" s="114">
        <v>1</v>
      </c>
      <c r="H294" s="115">
        <v>1610.99</v>
      </c>
      <c r="I294" s="116">
        <f t="shared" si="5"/>
        <v>1610.99</v>
      </c>
      <c r="J294" s="84"/>
    </row>
    <row r="295" spans="1:10" s="85" customFormat="1" ht="20.399999999999999" x14ac:dyDescent="0.3">
      <c r="A295" s="110" t="s">
        <v>786</v>
      </c>
      <c r="B295" s="111" t="s">
        <v>571</v>
      </c>
      <c r="C295" s="111" t="s">
        <v>787</v>
      </c>
      <c r="D295" s="111" t="s">
        <v>127</v>
      </c>
      <c r="E295" s="112" t="s">
        <v>788</v>
      </c>
      <c r="F295" s="113" t="s">
        <v>115</v>
      </c>
      <c r="G295" s="114">
        <v>1</v>
      </c>
      <c r="H295" s="115">
        <v>21688.639999999999</v>
      </c>
      <c r="I295" s="116">
        <f t="shared" si="5"/>
        <v>21688.639999999999</v>
      </c>
      <c r="J295" s="84"/>
    </row>
    <row r="296" spans="1:10" s="85" customFormat="1" ht="14.4" x14ac:dyDescent="0.3">
      <c r="A296" s="102" t="s">
        <v>789</v>
      </c>
      <c r="B296" s="103" t="s">
        <v>571</v>
      </c>
      <c r="C296" s="103" t="s">
        <v>790</v>
      </c>
      <c r="D296" s="103" t="s">
        <v>324</v>
      </c>
      <c r="E296" s="104" t="s">
        <v>325</v>
      </c>
      <c r="F296" s="105" t="s">
        <v>326</v>
      </c>
      <c r="G296" s="122">
        <v>1.2</v>
      </c>
      <c r="H296" s="107">
        <v>26130.87</v>
      </c>
      <c r="I296" s="108">
        <f t="shared" si="5"/>
        <v>31357.040000000001</v>
      </c>
      <c r="J296" s="84"/>
    </row>
    <row r="297" spans="1:10" s="85" customFormat="1" ht="20.399999999999999" x14ac:dyDescent="0.3">
      <c r="A297" s="110" t="s">
        <v>791</v>
      </c>
      <c r="B297" s="111" t="s">
        <v>571</v>
      </c>
      <c r="C297" s="111" t="s">
        <v>792</v>
      </c>
      <c r="D297" s="111" t="s">
        <v>127</v>
      </c>
      <c r="E297" s="112" t="s">
        <v>333</v>
      </c>
      <c r="F297" s="113" t="s">
        <v>169</v>
      </c>
      <c r="G297" s="114">
        <v>40</v>
      </c>
      <c r="H297" s="115">
        <v>793.32</v>
      </c>
      <c r="I297" s="116">
        <f t="shared" si="5"/>
        <v>31732.799999999999</v>
      </c>
      <c r="J297" s="84"/>
    </row>
    <row r="298" spans="1:10" s="85" customFormat="1" ht="14.4" x14ac:dyDescent="0.3">
      <c r="A298" s="110" t="s">
        <v>793</v>
      </c>
      <c r="B298" s="111" t="s">
        <v>571</v>
      </c>
      <c r="C298" s="111" t="s">
        <v>794</v>
      </c>
      <c r="D298" s="111" t="s">
        <v>127</v>
      </c>
      <c r="E298" s="112" t="s">
        <v>336</v>
      </c>
      <c r="F298" s="113" t="s">
        <v>169</v>
      </c>
      <c r="G298" s="114">
        <v>100</v>
      </c>
      <c r="H298" s="115">
        <v>719.12</v>
      </c>
      <c r="I298" s="116">
        <f t="shared" si="5"/>
        <v>71912</v>
      </c>
      <c r="J298" s="84"/>
    </row>
    <row r="299" spans="1:10" s="85" customFormat="1" ht="14.4" x14ac:dyDescent="0.3">
      <c r="A299" s="110" t="s">
        <v>795</v>
      </c>
      <c r="B299" s="111" t="s">
        <v>571</v>
      </c>
      <c r="C299" s="111" t="s">
        <v>796</v>
      </c>
      <c r="D299" s="111" t="s">
        <v>127</v>
      </c>
      <c r="E299" s="112" t="s">
        <v>339</v>
      </c>
      <c r="F299" s="113" t="s">
        <v>340</v>
      </c>
      <c r="G299" s="114">
        <v>120</v>
      </c>
      <c r="H299" s="115">
        <v>2693.35</v>
      </c>
      <c r="I299" s="116">
        <f t="shared" si="5"/>
        <v>323202</v>
      </c>
      <c r="J299" s="84"/>
    </row>
    <row r="300" spans="1:10" s="85" customFormat="1" ht="14.4" x14ac:dyDescent="0.3">
      <c r="A300" s="102" t="s">
        <v>797</v>
      </c>
      <c r="B300" s="103" t="s">
        <v>571</v>
      </c>
      <c r="C300" s="103" t="s">
        <v>798</v>
      </c>
      <c r="D300" s="103" t="s">
        <v>799</v>
      </c>
      <c r="E300" s="104" t="s">
        <v>800</v>
      </c>
      <c r="F300" s="105" t="s">
        <v>120</v>
      </c>
      <c r="G300" s="106">
        <v>2</v>
      </c>
      <c r="H300" s="107">
        <v>18131.490000000002</v>
      </c>
      <c r="I300" s="108">
        <f t="shared" si="5"/>
        <v>36262.980000000003</v>
      </c>
      <c r="J300" s="84"/>
    </row>
    <row r="301" spans="1:10" s="85" customFormat="1" ht="20.399999999999999" x14ac:dyDescent="0.3">
      <c r="A301" s="110" t="s">
        <v>801</v>
      </c>
      <c r="B301" s="111" t="s">
        <v>571</v>
      </c>
      <c r="C301" s="111" t="s">
        <v>802</v>
      </c>
      <c r="D301" s="111" t="s">
        <v>127</v>
      </c>
      <c r="E301" s="112" t="s">
        <v>803</v>
      </c>
      <c r="F301" s="113" t="s">
        <v>120</v>
      </c>
      <c r="G301" s="114">
        <v>1</v>
      </c>
      <c r="H301" s="115">
        <v>0</v>
      </c>
      <c r="I301" s="116">
        <f t="shared" si="5"/>
        <v>0</v>
      </c>
      <c r="J301" s="84" t="s">
        <v>4103</v>
      </c>
    </row>
    <row r="302" spans="1:10" s="85" customFormat="1" ht="14.4" x14ac:dyDescent="0.3">
      <c r="A302" s="110" t="s">
        <v>804</v>
      </c>
      <c r="B302" s="111" t="s">
        <v>571</v>
      </c>
      <c r="C302" s="111" t="s">
        <v>805</v>
      </c>
      <c r="D302" s="111" t="s">
        <v>127</v>
      </c>
      <c r="E302" s="112" t="s">
        <v>806</v>
      </c>
      <c r="F302" s="113" t="s">
        <v>115</v>
      </c>
      <c r="G302" s="114">
        <v>1</v>
      </c>
      <c r="H302" s="115">
        <v>0</v>
      </c>
      <c r="I302" s="116">
        <f t="shared" si="5"/>
        <v>0</v>
      </c>
      <c r="J302" s="84" t="s">
        <v>4103</v>
      </c>
    </row>
    <row r="303" spans="1:10" s="85" customFormat="1" ht="14.4" x14ac:dyDescent="0.3">
      <c r="A303" s="110" t="s">
        <v>807</v>
      </c>
      <c r="B303" s="111" t="s">
        <v>571</v>
      </c>
      <c r="C303" s="111" t="s">
        <v>808</v>
      </c>
      <c r="D303" s="111" t="s">
        <v>127</v>
      </c>
      <c r="E303" s="112" t="s">
        <v>809</v>
      </c>
      <c r="F303" s="113" t="s">
        <v>115</v>
      </c>
      <c r="G303" s="114">
        <v>1</v>
      </c>
      <c r="H303" s="115">
        <v>0</v>
      </c>
      <c r="I303" s="116">
        <f t="shared" si="5"/>
        <v>0</v>
      </c>
      <c r="J303" s="84" t="s">
        <v>4103</v>
      </c>
    </row>
    <row r="304" spans="1:10" s="85" customFormat="1" ht="14.4" x14ac:dyDescent="0.3">
      <c r="A304" s="110" t="s">
        <v>810</v>
      </c>
      <c r="B304" s="111" t="s">
        <v>571</v>
      </c>
      <c r="C304" s="111" t="s">
        <v>811</v>
      </c>
      <c r="D304" s="111" t="s">
        <v>127</v>
      </c>
      <c r="E304" s="112" t="s">
        <v>812</v>
      </c>
      <c r="F304" s="113" t="s">
        <v>115</v>
      </c>
      <c r="G304" s="114">
        <v>1</v>
      </c>
      <c r="H304" s="115">
        <v>0</v>
      </c>
      <c r="I304" s="116">
        <f t="shared" si="5"/>
        <v>0</v>
      </c>
      <c r="J304" s="84" t="s">
        <v>4103</v>
      </c>
    </row>
    <row r="305" spans="1:10" s="85" customFormat="1" ht="14.4" x14ac:dyDescent="0.3">
      <c r="A305" s="110" t="s">
        <v>813</v>
      </c>
      <c r="B305" s="111" t="s">
        <v>571</v>
      </c>
      <c r="C305" s="111" t="s">
        <v>814</v>
      </c>
      <c r="D305" s="111" t="s">
        <v>127</v>
      </c>
      <c r="E305" s="112" t="s">
        <v>815</v>
      </c>
      <c r="F305" s="113" t="s">
        <v>115</v>
      </c>
      <c r="G305" s="114">
        <v>1</v>
      </c>
      <c r="H305" s="115">
        <v>0</v>
      </c>
      <c r="I305" s="116">
        <f t="shared" ref="I305:I368" si="6">G305*H305</f>
        <v>0</v>
      </c>
      <c r="J305" s="84" t="s">
        <v>4103</v>
      </c>
    </row>
    <row r="306" spans="1:10" s="85" customFormat="1" ht="20.399999999999999" x14ac:dyDescent="0.3">
      <c r="A306" s="102" t="s">
        <v>816</v>
      </c>
      <c r="B306" s="103" t="s">
        <v>571</v>
      </c>
      <c r="C306" s="103" t="s">
        <v>817</v>
      </c>
      <c r="D306" s="103" t="s">
        <v>576</v>
      </c>
      <c r="E306" s="104" t="s">
        <v>577</v>
      </c>
      <c r="F306" s="105" t="s">
        <v>120</v>
      </c>
      <c r="G306" s="106">
        <v>6</v>
      </c>
      <c r="H306" s="107">
        <v>2812.77</v>
      </c>
      <c r="I306" s="108">
        <f t="shared" si="6"/>
        <v>16876.62</v>
      </c>
      <c r="J306" s="84"/>
    </row>
    <row r="307" spans="1:10" s="85" customFormat="1" ht="14.4" x14ac:dyDescent="0.3">
      <c r="A307" s="110" t="s">
        <v>818</v>
      </c>
      <c r="B307" s="111" t="s">
        <v>571</v>
      </c>
      <c r="C307" s="111" t="s">
        <v>819</v>
      </c>
      <c r="D307" s="111" t="s">
        <v>127</v>
      </c>
      <c r="E307" s="112" t="s">
        <v>660</v>
      </c>
      <c r="F307" s="113" t="s">
        <v>115</v>
      </c>
      <c r="G307" s="114">
        <v>1</v>
      </c>
      <c r="H307" s="115">
        <v>21327.72</v>
      </c>
      <c r="I307" s="116">
        <f t="shared" si="6"/>
        <v>21327.72</v>
      </c>
      <c r="J307" s="84"/>
    </row>
    <row r="308" spans="1:10" s="85" customFormat="1" ht="14.4" x14ac:dyDescent="0.3">
      <c r="A308" s="110" t="s">
        <v>820</v>
      </c>
      <c r="B308" s="111" t="s">
        <v>571</v>
      </c>
      <c r="C308" s="111" t="s">
        <v>821</v>
      </c>
      <c r="D308" s="111" t="s">
        <v>127</v>
      </c>
      <c r="E308" s="112" t="s">
        <v>658</v>
      </c>
      <c r="F308" s="113" t="s">
        <v>115</v>
      </c>
      <c r="G308" s="114">
        <v>4</v>
      </c>
      <c r="H308" s="115">
        <v>30905.7</v>
      </c>
      <c r="I308" s="116">
        <f t="shared" si="6"/>
        <v>123622.8</v>
      </c>
      <c r="J308" s="84"/>
    </row>
    <row r="309" spans="1:10" s="85" customFormat="1" ht="14.4" x14ac:dyDescent="0.3">
      <c r="A309" s="110" t="s">
        <v>822</v>
      </c>
      <c r="B309" s="111" t="s">
        <v>571</v>
      </c>
      <c r="C309" s="111" t="s">
        <v>823</v>
      </c>
      <c r="D309" s="111" t="s">
        <v>127</v>
      </c>
      <c r="E309" s="112" t="s">
        <v>604</v>
      </c>
      <c r="F309" s="113" t="s">
        <v>115</v>
      </c>
      <c r="G309" s="114">
        <v>1</v>
      </c>
      <c r="H309" s="115">
        <v>140306.12</v>
      </c>
      <c r="I309" s="116">
        <f t="shared" si="6"/>
        <v>140306.12</v>
      </c>
      <c r="J309" s="84"/>
    </row>
    <row r="310" spans="1:10" s="85" customFormat="1" ht="14.4" x14ac:dyDescent="0.3">
      <c r="A310" s="102" t="s">
        <v>824</v>
      </c>
      <c r="B310" s="103" t="s">
        <v>571</v>
      </c>
      <c r="C310" s="103" t="s">
        <v>825</v>
      </c>
      <c r="D310" s="103" t="s">
        <v>148</v>
      </c>
      <c r="E310" s="104" t="s">
        <v>149</v>
      </c>
      <c r="F310" s="105" t="s">
        <v>120</v>
      </c>
      <c r="G310" s="106">
        <v>4</v>
      </c>
      <c r="H310" s="107">
        <v>2467.61</v>
      </c>
      <c r="I310" s="108">
        <f t="shared" si="6"/>
        <v>9870.44</v>
      </c>
      <c r="J310" s="84"/>
    </row>
    <row r="311" spans="1:10" s="85" customFormat="1" ht="14.4" x14ac:dyDescent="0.3">
      <c r="A311" s="110" t="s">
        <v>826</v>
      </c>
      <c r="B311" s="111" t="s">
        <v>571</v>
      </c>
      <c r="C311" s="111" t="s">
        <v>827</v>
      </c>
      <c r="D311" s="111" t="s">
        <v>127</v>
      </c>
      <c r="E311" s="112" t="s">
        <v>828</v>
      </c>
      <c r="F311" s="113" t="s">
        <v>115</v>
      </c>
      <c r="G311" s="114">
        <v>4</v>
      </c>
      <c r="H311" s="115">
        <v>2217.16</v>
      </c>
      <c r="I311" s="116">
        <f t="shared" si="6"/>
        <v>8868.64</v>
      </c>
      <c r="J311" s="84"/>
    </row>
    <row r="312" spans="1:10" s="85" customFormat="1" ht="20.399999999999999" x14ac:dyDescent="0.3">
      <c r="A312" s="102" t="s">
        <v>829</v>
      </c>
      <c r="B312" s="103" t="s">
        <v>571</v>
      </c>
      <c r="C312" s="103" t="s">
        <v>830</v>
      </c>
      <c r="D312" s="103" t="s">
        <v>601</v>
      </c>
      <c r="E312" s="104" t="s">
        <v>602</v>
      </c>
      <c r="F312" s="105" t="s">
        <v>164</v>
      </c>
      <c r="G312" s="176">
        <v>2.7601200000000001</v>
      </c>
      <c r="H312" s="107">
        <v>99505.98</v>
      </c>
      <c r="I312" s="108">
        <f t="shared" si="6"/>
        <v>274648.45</v>
      </c>
      <c r="J312" s="84"/>
    </row>
    <row r="313" spans="1:10" s="85" customFormat="1" ht="20.399999999999999" x14ac:dyDescent="0.3">
      <c r="A313" s="110" t="s">
        <v>831</v>
      </c>
      <c r="B313" s="111" t="s">
        <v>571</v>
      </c>
      <c r="C313" s="111" t="s">
        <v>832</v>
      </c>
      <c r="D313" s="111" t="s">
        <v>127</v>
      </c>
      <c r="E313" s="112" t="s">
        <v>611</v>
      </c>
      <c r="F313" s="113" t="s">
        <v>470</v>
      </c>
      <c r="G313" s="119">
        <v>1.5</v>
      </c>
      <c r="H313" s="115">
        <v>18035.59</v>
      </c>
      <c r="I313" s="116">
        <f t="shared" si="6"/>
        <v>27053.39</v>
      </c>
      <c r="J313" s="84"/>
    </row>
    <row r="314" spans="1:10" s="85" customFormat="1" ht="14.4" x14ac:dyDescent="0.3">
      <c r="A314" s="110" t="s">
        <v>833</v>
      </c>
      <c r="B314" s="111" t="s">
        <v>571</v>
      </c>
      <c r="C314" s="111" t="s">
        <v>834</v>
      </c>
      <c r="D314" s="111" t="s">
        <v>127</v>
      </c>
      <c r="E314" s="112" t="s">
        <v>613</v>
      </c>
      <c r="F314" s="113" t="s">
        <v>470</v>
      </c>
      <c r="G314" s="119">
        <v>1.5</v>
      </c>
      <c r="H314" s="115">
        <v>20161.509999999998</v>
      </c>
      <c r="I314" s="116">
        <f t="shared" si="6"/>
        <v>30242.27</v>
      </c>
      <c r="J314" s="84"/>
    </row>
    <row r="315" spans="1:10" s="85" customFormat="1" ht="14.4" x14ac:dyDescent="0.3">
      <c r="A315" s="110" t="s">
        <v>835</v>
      </c>
      <c r="B315" s="111" t="s">
        <v>571</v>
      </c>
      <c r="C315" s="111" t="s">
        <v>836</v>
      </c>
      <c r="D315" s="111" t="s">
        <v>127</v>
      </c>
      <c r="E315" s="112" t="s">
        <v>613</v>
      </c>
      <c r="F315" s="113" t="s">
        <v>470</v>
      </c>
      <c r="G315" s="114">
        <v>59</v>
      </c>
      <c r="H315" s="115">
        <v>18668</v>
      </c>
      <c r="I315" s="116">
        <f t="shared" si="6"/>
        <v>1101412</v>
      </c>
      <c r="J315" s="84"/>
    </row>
    <row r="316" spans="1:10" s="85" customFormat="1" ht="14.4" x14ac:dyDescent="0.3">
      <c r="A316" s="110" t="s">
        <v>837</v>
      </c>
      <c r="B316" s="111" t="s">
        <v>571</v>
      </c>
      <c r="C316" s="111" t="s">
        <v>838</v>
      </c>
      <c r="D316" s="111" t="s">
        <v>127</v>
      </c>
      <c r="E316" s="112" t="s">
        <v>613</v>
      </c>
      <c r="F316" s="113" t="s">
        <v>470</v>
      </c>
      <c r="G316" s="119">
        <v>23.5</v>
      </c>
      <c r="H316" s="115">
        <v>27177.52</v>
      </c>
      <c r="I316" s="116">
        <f t="shared" si="6"/>
        <v>638671.72</v>
      </c>
      <c r="J316" s="84"/>
    </row>
    <row r="317" spans="1:10" s="85" customFormat="1" ht="14.4" x14ac:dyDescent="0.3">
      <c r="A317" s="110" t="s">
        <v>839</v>
      </c>
      <c r="B317" s="111" t="s">
        <v>571</v>
      </c>
      <c r="C317" s="111" t="s">
        <v>840</v>
      </c>
      <c r="D317" s="111" t="s">
        <v>127</v>
      </c>
      <c r="E317" s="112" t="s">
        <v>617</v>
      </c>
      <c r="F317" s="113" t="s">
        <v>470</v>
      </c>
      <c r="G317" s="114">
        <v>3</v>
      </c>
      <c r="H317" s="115">
        <v>47471.11</v>
      </c>
      <c r="I317" s="116">
        <f t="shared" si="6"/>
        <v>142413.32999999999</v>
      </c>
      <c r="J317" s="84"/>
    </row>
    <row r="318" spans="1:10" s="85" customFormat="1" ht="14.4" x14ac:dyDescent="0.3">
      <c r="A318" s="110" t="s">
        <v>841</v>
      </c>
      <c r="B318" s="111" t="s">
        <v>571</v>
      </c>
      <c r="C318" s="111" t="s">
        <v>842</v>
      </c>
      <c r="D318" s="111" t="s">
        <v>127</v>
      </c>
      <c r="E318" s="112" t="s">
        <v>617</v>
      </c>
      <c r="F318" s="113" t="s">
        <v>470</v>
      </c>
      <c r="G318" s="119">
        <v>1.5</v>
      </c>
      <c r="H318" s="115">
        <v>41113.31</v>
      </c>
      <c r="I318" s="116">
        <f t="shared" si="6"/>
        <v>61669.97</v>
      </c>
      <c r="J318" s="84"/>
    </row>
    <row r="319" spans="1:10" s="85" customFormat="1" ht="14.4" x14ac:dyDescent="0.3">
      <c r="A319" s="110" t="s">
        <v>843</v>
      </c>
      <c r="B319" s="111" t="s">
        <v>571</v>
      </c>
      <c r="C319" s="111" t="s">
        <v>844</v>
      </c>
      <c r="D319" s="111" t="s">
        <v>127</v>
      </c>
      <c r="E319" s="112" t="s">
        <v>617</v>
      </c>
      <c r="F319" s="113" t="s">
        <v>470</v>
      </c>
      <c r="G319" s="114">
        <v>8</v>
      </c>
      <c r="H319" s="115">
        <v>43734.78</v>
      </c>
      <c r="I319" s="116">
        <f t="shared" si="6"/>
        <v>349878.24</v>
      </c>
      <c r="J319" s="84"/>
    </row>
    <row r="320" spans="1:10" s="85" customFormat="1" ht="20.399999999999999" x14ac:dyDescent="0.3">
      <c r="A320" s="110" t="s">
        <v>845</v>
      </c>
      <c r="B320" s="111" t="s">
        <v>571</v>
      </c>
      <c r="C320" s="111" t="s">
        <v>846</v>
      </c>
      <c r="D320" s="111" t="s">
        <v>127</v>
      </c>
      <c r="E320" s="112" t="s">
        <v>758</v>
      </c>
      <c r="F320" s="113" t="s">
        <v>115</v>
      </c>
      <c r="G320" s="114">
        <v>2</v>
      </c>
      <c r="H320" s="115">
        <v>19361.75</v>
      </c>
      <c r="I320" s="116">
        <f t="shared" si="6"/>
        <v>38723.5</v>
      </c>
      <c r="J320" s="84"/>
    </row>
    <row r="321" spans="1:10" s="85" customFormat="1" ht="20.399999999999999" x14ac:dyDescent="0.3">
      <c r="A321" s="110" t="s">
        <v>847</v>
      </c>
      <c r="B321" s="111" t="s">
        <v>571</v>
      </c>
      <c r="C321" s="111" t="s">
        <v>848</v>
      </c>
      <c r="D321" s="111" t="s">
        <v>127</v>
      </c>
      <c r="E321" s="112" t="s">
        <v>849</v>
      </c>
      <c r="F321" s="113" t="s">
        <v>115</v>
      </c>
      <c r="G321" s="114">
        <v>1</v>
      </c>
      <c r="H321" s="115">
        <v>31298.34</v>
      </c>
      <c r="I321" s="116">
        <f t="shared" si="6"/>
        <v>31298.34</v>
      </c>
      <c r="J321" s="84"/>
    </row>
    <row r="322" spans="1:10" s="85" customFormat="1" ht="20.399999999999999" x14ac:dyDescent="0.3">
      <c r="A322" s="110" t="s">
        <v>850</v>
      </c>
      <c r="B322" s="111" t="s">
        <v>571</v>
      </c>
      <c r="C322" s="111" t="s">
        <v>851</v>
      </c>
      <c r="D322" s="111" t="s">
        <v>127</v>
      </c>
      <c r="E322" s="112" t="s">
        <v>633</v>
      </c>
      <c r="F322" s="113" t="s">
        <v>115</v>
      </c>
      <c r="G322" s="114">
        <v>2</v>
      </c>
      <c r="H322" s="115">
        <v>57596.87</v>
      </c>
      <c r="I322" s="116">
        <f t="shared" si="6"/>
        <v>115193.74</v>
      </c>
      <c r="J322" s="84"/>
    </row>
    <row r="323" spans="1:10" s="85" customFormat="1" ht="14.4" x14ac:dyDescent="0.3">
      <c r="A323" s="110" t="s">
        <v>852</v>
      </c>
      <c r="B323" s="111" t="s">
        <v>571</v>
      </c>
      <c r="C323" s="111" t="s">
        <v>853</v>
      </c>
      <c r="D323" s="111" t="s">
        <v>127</v>
      </c>
      <c r="E323" s="112" t="s">
        <v>773</v>
      </c>
      <c r="F323" s="113" t="s">
        <v>115</v>
      </c>
      <c r="G323" s="114">
        <v>4</v>
      </c>
      <c r="H323" s="115">
        <v>16562.09</v>
      </c>
      <c r="I323" s="116">
        <f t="shared" si="6"/>
        <v>66248.36</v>
      </c>
      <c r="J323" s="84"/>
    </row>
    <row r="324" spans="1:10" s="85" customFormat="1" ht="20.399999999999999" x14ac:dyDescent="0.3">
      <c r="A324" s="110" t="s">
        <v>854</v>
      </c>
      <c r="B324" s="111" t="s">
        <v>571</v>
      </c>
      <c r="C324" s="111" t="s">
        <v>855</v>
      </c>
      <c r="D324" s="111" t="s">
        <v>127</v>
      </c>
      <c r="E324" s="112" t="s">
        <v>770</v>
      </c>
      <c r="F324" s="113" t="s">
        <v>115</v>
      </c>
      <c r="G324" s="114">
        <v>2</v>
      </c>
      <c r="H324" s="115">
        <v>21441.99</v>
      </c>
      <c r="I324" s="116">
        <f t="shared" si="6"/>
        <v>42883.98</v>
      </c>
      <c r="J324" s="84"/>
    </row>
    <row r="325" spans="1:10" s="85" customFormat="1" ht="14.4" x14ac:dyDescent="0.3">
      <c r="A325" s="110" t="s">
        <v>856</v>
      </c>
      <c r="B325" s="111" t="s">
        <v>571</v>
      </c>
      <c r="C325" s="111" t="s">
        <v>857</v>
      </c>
      <c r="D325" s="111" t="s">
        <v>127</v>
      </c>
      <c r="E325" s="112" t="s">
        <v>639</v>
      </c>
      <c r="F325" s="113" t="s">
        <v>115</v>
      </c>
      <c r="G325" s="114">
        <v>1</v>
      </c>
      <c r="H325" s="115">
        <v>15164.32</v>
      </c>
      <c r="I325" s="116">
        <f t="shared" si="6"/>
        <v>15164.32</v>
      </c>
      <c r="J325" s="84"/>
    </row>
    <row r="326" spans="1:10" s="85" customFormat="1" ht="14.4" x14ac:dyDescent="0.3">
      <c r="A326" s="110" t="s">
        <v>858</v>
      </c>
      <c r="B326" s="111" t="s">
        <v>571</v>
      </c>
      <c r="C326" s="111" t="s">
        <v>859</v>
      </c>
      <c r="D326" s="111" t="s">
        <v>127</v>
      </c>
      <c r="E326" s="112" t="s">
        <v>714</v>
      </c>
      <c r="F326" s="113" t="s">
        <v>115</v>
      </c>
      <c r="G326" s="114">
        <v>1</v>
      </c>
      <c r="H326" s="115">
        <v>21714.51</v>
      </c>
      <c r="I326" s="116">
        <f t="shared" si="6"/>
        <v>21714.51</v>
      </c>
      <c r="J326" s="84"/>
    </row>
    <row r="327" spans="1:10" s="85" customFormat="1" ht="14.4" x14ac:dyDescent="0.3">
      <c r="A327" s="110" t="s">
        <v>860</v>
      </c>
      <c r="B327" s="111" t="s">
        <v>571</v>
      </c>
      <c r="C327" s="111" t="s">
        <v>861</v>
      </c>
      <c r="D327" s="111" t="s">
        <v>127</v>
      </c>
      <c r="E327" s="112" t="s">
        <v>714</v>
      </c>
      <c r="F327" s="113" t="s">
        <v>115</v>
      </c>
      <c r="G327" s="114">
        <v>1</v>
      </c>
      <c r="H327" s="115">
        <v>26638.91</v>
      </c>
      <c r="I327" s="116">
        <f t="shared" si="6"/>
        <v>26638.91</v>
      </c>
      <c r="J327" s="84"/>
    </row>
    <row r="328" spans="1:10" s="85" customFormat="1" ht="14.4" x14ac:dyDescent="0.3">
      <c r="A328" s="110" t="s">
        <v>862</v>
      </c>
      <c r="B328" s="111" t="s">
        <v>571</v>
      </c>
      <c r="C328" s="111" t="s">
        <v>863</v>
      </c>
      <c r="D328" s="111" t="s">
        <v>127</v>
      </c>
      <c r="E328" s="112" t="s">
        <v>714</v>
      </c>
      <c r="F328" s="113" t="s">
        <v>115</v>
      </c>
      <c r="G328" s="114">
        <v>1</v>
      </c>
      <c r="H328" s="115">
        <v>29144.5</v>
      </c>
      <c r="I328" s="116">
        <f t="shared" si="6"/>
        <v>29144.5</v>
      </c>
      <c r="J328" s="84"/>
    </row>
    <row r="329" spans="1:10" s="85" customFormat="1" ht="20.399999999999999" x14ac:dyDescent="0.3">
      <c r="A329" s="110" t="s">
        <v>864</v>
      </c>
      <c r="B329" s="111" t="s">
        <v>571</v>
      </c>
      <c r="C329" s="111" t="s">
        <v>865</v>
      </c>
      <c r="D329" s="111" t="s">
        <v>127</v>
      </c>
      <c r="E329" s="112" t="s">
        <v>641</v>
      </c>
      <c r="F329" s="113" t="s">
        <v>115</v>
      </c>
      <c r="G329" s="114">
        <v>1</v>
      </c>
      <c r="H329" s="115">
        <v>32193.24</v>
      </c>
      <c r="I329" s="116">
        <f t="shared" si="6"/>
        <v>32193.24</v>
      </c>
      <c r="J329" s="84"/>
    </row>
    <row r="330" spans="1:10" s="85" customFormat="1" ht="20.399999999999999" x14ac:dyDescent="0.3">
      <c r="A330" s="110" t="s">
        <v>866</v>
      </c>
      <c r="B330" s="111" t="s">
        <v>571</v>
      </c>
      <c r="C330" s="111" t="s">
        <v>867</v>
      </c>
      <c r="D330" s="111" t="s">
        <v>127</v>
      </c>
      <c r="E330" s="112" t="s">
        <v>709</v>
      </c>
      <c r="F330" s="113" t="s">
        <v>115</v>
      </c>
      <c r="G330" s="114">
        <v>1</v>
      </c>
      <c r="H330" s="115">
        <v>34494.35</v>
      </c>
      <c r="I330" s="116">
        <f t="shared" si="6"/>
        <v>34494.35</v>
      </c>
      <c r="J330" s="84"/>
    </row>
    <row r="331" spans="1:10" s="85" customFormat="1" ht="14.4" x14ac:dyDescent="0.3">
      <c r="A331" s="110" t="s">
        <v>868</v>
      </c>
      <c r="B331" s="111" t="s">
        <v>571</v>
      </c>
      <c r="C331" s="111" t="s">
        <v>869</v>
      </c>
      <c r="D331" s="111" t="s">
        <v>127</v>
      </c>
      <c r="E331" s="112" t="s">
        <v>339</v>
      </c>
      <c r="F331" s="113" t="s">
        <v>340</v>
      </c>
      <c r="G331" s="114">
        <v>110</v>
      </c>
      <c r="H331" s="115">
        <v>2693.35</v>
      </c>
      <c r="I331" s="116">
        <f t="shared" si="6"/>
        <v>296268.5</v>
      </c>
      <c r="J331" s="84"/>
    </row>
    <row r="332" spans="1:10" s="85" customFormat="1" ht="14.4" x14ac:dyDescent="0.3">
      <c r="A332" s="102" t="s">
        <v>870</v>
      </c>
      <c r="B332" s="103" t="s">
        <v>571</v>
      </c>
      <c r="C332" s="103" t="s">
        <v>871</v>
      </c>
      <c r="D332" s="103" t="s">
        <v>799</v>
      </c>
      <c r="E332" s="104" t="s">
        <v>800</v>
      </c>
      <c r="F332" s="105" t="s">
        <v>120</v>
      </c>
      <c r="G332" s="106">
        <v>1</v>
      </c>
      <c r="H332" s="107">
        <v>18131.47</v>
      </c>
      <c r="I332" s="108">
        <f t="shared" si="6"/>
        <v>18131.47</v>
      </c>
      <c r="J332" s="84"/>
    </row>
    <row r="333" spans="1:10" s="85" customFormat="1" ht="20.399999999999999" x14ac:dyDescent="0.3">
      <c r="A333" s="110" t="s">
        <v>872</v>
      </c>
      <c r="B333" s="111" t="s">
        <v>571</v>
      </c>
      <c r="C333" s="111" t="s">
        <v>873</v>
      </c>
      <c r="D333" s="111" t="s">
        <v>127</v>
      </c>
      <c r="E333" s="112" t="s">
        <v>874</v>
      </c>
      <c r="F333" s="113" t="s">
        <v>120</v>
      </c>
      <c r="G333" s="114">
        <v>4</v>
      </c>
      <c r="H333" s="115">
        <v>0</v>
      </c>
      <c r="I333" s="116">
        <f t="shared" si="6"/>
        <v>0</v>
      </c>
      <c r="J333" s="84" t="s">
        <v>4103</v>
      </c>
    </row>
    <row r="334" spans="1:10" s="85" customFormat="1" ht="14.4" x14ac:dyDescent="0.3">
      <c r="A334" s="110" t="s">
        <v>875</v>
      </c>
      <c r="B334" s="111" t="s">
        <v>571</v>
      </c>
      <c r="C334" s="111" t="s">
        <v>876</v>
      </c>
      <c r="D334" s="111" t="s">
        <v>127</v>
      </c>
      <c r="E334" s="112" t="s">
        <v>806</v>
      </c>
      <c r="F334" s="113" t="s">
        <v>115</v>
      </c>
      <c r="G334" s="114">
        <v>1</v>
      </c>
      <c r="H334" s="115">
        <v>0</v>
      </c>
      <c r="I334" s="116">
        <f t="shared" si="6"/>
        <v>0</v>
      </c>
      <c r="J334" s="84" t="s">
        <v>4103</v>
      </c>
    </row>
    <row r="335" spans="1:10" s="85" customFormat="1" ht="14.4" x14ac:dyDescent="0.3">
      <c r="A335" s="110" t="s">
        <v>877</v>
      </c>
      <c r="B335" s="111" t="s">
        <v>571</v>
      </c>
      <c r="C335" s="111" t="s">
        <v>878</v>
      </c>
      <c r="D335" s="111" t="s">
        <v>127</v>
      </c>
      <c r="E335" s="112" t="s">
        <v>809</v>
      </c>
      <c r="F335" s="113" t="s">
        <v>115</v>
      </c>
      <c r="G335" s="114">
        <v>1</v>
      </c>
      <c r="H335" s="115">
        <v>0</v>
      </c>
      <c r="I335" s="116">
        <f t="shared" si="6"/>
        <v>0</v>
      </c>
      <c r="J335" s="84" t="s">
        <v>4103</v>
      </c>
    </row>
    <row r="336" spans="1:10" s="85" customFormat="1" ht="14.4" x14ac:dyDescent="0.3">
      <c r="A336" s="110" t="s">
        <v>879</v>
      </c>
      <c r="B336" s="111" t="s">
        <v>571</v>
      </c>
      <c r="C336" s="111" t="s">
        <v>880</v>
      </c>
      <c r="D336" s="111" t="s">
        <v>127</v>
      </c>
      <c r="E336" s="112" t="s">
        <v>812</v>
      </c>
      <c r="F336" s="113" t="s">
        <v>115</v>
      </c>
      <c r="G336" s="114">
        <v>1</v>
      </c>
      <c r="H336" s="115">
        <v>0</v>
      </c>
      <c r="I336" s="116">
        <f t="shared" si="6"/>
        <v>0</v>
      </c>
      <c r="J336" s="84" t="s">
        <v>4103</v>
      </c>
    </row>
    <row r="337" spans="1:10" s="85" customFormat="1" ht="14.4" x14ac:dyDescent="0.3">
      <c r="A337" s="110" t="s">
        <v>881</v>
      </c>
      <c r="B337" s="111" t="s">
        <v>571</v>
      </c>
      <c r="C337" s="111" t="s">
        <v>882</v>
      </c>
      <c r="D337" s="111" t="s">
        <v>127</v>
      </c>
      <c r="E337" s="112" t="s">
        <v>815</v>
      </c>
      <c r="F337" s="113" t="s">
        <v>115</v>
      </c>
      <c r="G337" s="114">
        <v>1</v>
      </c>
      <c r="H337" s="115">
        <v>0</v>
      </c>
      <c r="I337" s="116">
        <f t="shared" si="6"/>
        <v>0</v>
      </c>
      <c r="J337" s="84" t="s">
        <v>4103</v>
      </c>
    </row>
    <row r="338" spans="1:10" s="85" customFormat="1" ht="20.399999999999999" x14ac:dyDescent="0.3">
      <c r="A338" s="102" t="s">
        <v>883</v>
      </c>
      <c r="B338" s="103" t="s">
        <v>571</v>
      </c>
      <c r="C338" s="103" t="s">
        <v>884</v>
      </c>
      <c r="D338" s="103" t="s">
        <v>576</v>
      </c>
      <c r="E338" s="104" t="s">
        <v>577</v>
      </c>
      <c r="F338" s="105" t="s">
        <v>120</v>
      </c>
      <c r="G338" s="106">
        <v>7</v>
      </c>
      <c r="H338" s="107">
        <v>2812.78</v>
      </c>
      <c r="I338" s="108">
        <f t="shared" si="6"/>
        <v>19689.46</v>
      </c>
      <c r="J338" s="84"/>
    </row>
    <row r="339" spans="1:10" s="85" customFormat="1" ht="14.4" x14ac:dyDescent="0.3">
      <c r="A339" s="110" t="s">
        <v>885</v>
      </c>
      <c r="B339" s="111" t="s">
        <v>571</v>
      </c>
      <c r="C339" s="111" t="s">
        <v>886</v>
      </c>
      <c r="D339" s="111" t="s">
        <v>127</v>
      </c>
      <c r="E339" s="112" t="s">
        <v>658</v>
      </c>
      <c r="F339" s="113" t="s">
        <v>115</v>
      </c>
      <c r="G339" s="114">
        <v>4</v>
      </c>
      <c r="H339" s="115">
        <v>233004.62</v>
      </c>
      <c r="I339" s="116">
        <f t="shared" si="6"/>
        <v>932018.48</v>
      </c>
      <c r="J339" s="84"/>
    </row>
    <row r="340" spans="1:10" s="85" customFormat="1" ht="14.4" x14ac:dyDescent="0.3">
      <c r="A340" s="110" t="s">
        <v>887</v>
      </c>
      <c r="B340" s="111" t="s">
        <v>571</v>
      </c>
      <c r="C340" s="111" t="s">
        <v>888</v>
      </c>
      <c r="D340" s="111" t="s">
        <v>127</v>
      </c>
      <c r="E340" s="112" t="s">
        <v>662</v>
      </c>
      <c r="F340" s="113" t="s">
        <v>115</v>
      </c>
      <c r="G340" s="114">
        <v>1</v>
      </c>
      <c r="H340" s="115">
        <v>21293.4</v>
      </c>
      <c r="I340" s="116">
        <f t="shared" si="6"/>
        <v>21293.4</v>
      </c>
      <c r="J340" s="84"/>
    </row>
    <row r="341" spans="1:10" s="85" customFormat="1" ht="14.4" x14ac:dyDescent="0.3">
      <c r="A341" s="110" t="s">
        <v>889</v>
      </c>
      <c r="B341" s="111" t="s">
        <v>571</v>
      </c>
      <c r="C341" s="111" t="s">
        <v>890</v>
      </c>
      <c r="D341" s="111" t="s">
        <v>127</v>
      </c>
      <c r="E341" s="112" t="s">
        <v>660</v>
      </c>
      <c r="F341" s="113" t="s">
        <v>115</v>
      </c>
      <c r="G341" s="114">
        <v>1</v>
      </c>
      <c r="H341" s="115">
        <v>160794.01999999999</v>
      </c>
      <c r="I341" s="116">
        <f t="shared" si="6"/>
        <v>160794.01999999999</v>
      </c>
      <c r="J341" s="84"/>
    </row>
    <row r="342" spans="1:10" s="85" customFormat="1" ht="14.4" x14ac:dyDescent="0.3">
      <c r="A342" s="110" t="s">
        <v>891</v>
      </c>
      <c r="B342" s="111" t="s">
        <v>571</v>
      </c>
      <c r="C342" s="111" t="s">
        <v>892</v>
      </c>
      <c r="D342" s="111" t="s">
        <v>127</v>
      </c>
      <c r="E342" s="112" t="s">
        <v>604</v>
      </c>
      <c r="F342" s="113" t="s">
        <v>115</v>
      </c>
      <c r="G342" s="114">
        <v>1</v>
      </c>
      <c r="H342" s="115">
        <v>1057798.44</v>
      </c>
      <c r="I342" s="116">
        <f t="shared" si="6"/>
        <v>1057798.44</v>
      </c>
      <c r="J342" s="84"/>
    </row>
    <row r="343" spans="1:10" s="85" customFormat="1" ht="20.399999999999999" x14ac:dyDescent="0.3">
      <c r="A343" s="102" t="s">
        <v>893</v>
      </c>
      <c r="B343" s="103" t="s">
        <v>571</v>
      </c>
      <c r="C343" s="103" t="s">
        <v>894</v>
      </c>
      <c r="D343" s="103" t="s">
        <v>601</v>
      </c>
      <c r="E343" s="104" t="s">
        <v>602</v>
      </c>
      <c r="F343" s="105" t="s">
        <v>164</v>
      </c>
      <c r="G343" s="176">
        <v>4.6447799999999999</v>
      </c>
      <c r="H343" s="107">
        <v>99506.31</v>
      </c>
      <c r="I343" s="108">
        <f t="shared" si="6"/>
        <v>462184.92</v>
      </c>
      <c r="J343" s="84"/>
    </row>
    <row r="344" spans="1:10" s="85" customFormat="1" ht="20.399999999999999" x14ac:dyDescent="0.3">
      <c r="A344" s="110" t="s">
        <v>895</v>
      </c>
      <c r="B344" s="111" t="s">
        <v>571</v>
      </c>
      <c r="C344" s="111" t="s">
        <v>896</v>
      </c>
      <c r="D344" s="111" t="s">
        <v>127</v>
      </c>
      <c r="E344" s="112" t="s">
        <v>897</v>
      </c>
      <c r="F344" s="113" t="s">
        <v>470</v>
      </c>
      <c r="G344" s="119">
        <v>7.5</v>
      </c>
      <c r="H344" s="115">
        <v>33803.730000000003</v>
      </c>
      <c r="I344" s="116">
        <f t="shared" si="6"/>
        <v>253527.98</v>
      </c>
      <c r="J344" s="84"/>
    </row>
    <row r="345" spans="1:10" s="85" customFormat="1" ht="20.399999999999999" x14ac:dyDescent="0.3">
      <c r="A345" s="110" t="s">
        <v>898</v>
      </c>
      <c r="B345" s="111" t="s">
        <v>571</v>
      </c>
      <c r="C345" s="111" t="s">
        <v>899</v>
      </c>
      <c r="D345" s="111" t="s">
        <v>127</v>
      </c>
      <c r="E345" s="112" t="s">
        <v>900</v>
      </c>
      <c r="F345" s="113" t="s">
        <v>470</v>
      </c>
      <c r="G345" s="119">
        <v>1.5</v>
      </c>
      <c r="H345" s="115">
        <v>135974.20000000001</v>
      </c>
      <c r="I345" s="116">
        <f t="shared" si="6"/>
        <v>203961.3</v>
      </c>
      <c r="J345" s="84"/>
    </row>
    <row r="346" spans="1:10" s="85" customFormat="1" ht="20.399999999999999" x14ac:dyDescent="0.3">
      <c r="A346" s="110" t="s">
        <v>901</v>
      </c>
      <c r="B346" s="111" t="s">
        <v>571</v>
      </c>
      <c r="C346" s="111" t="s">
        <v>902</v>
      </c>
      <c r="D346" s="111" t="s">
        <v>127</v>
      </c>
      <c r="E346" s="112" t="s">
        <v>611</v>
      </c>
      <c r="F346" s="113" t="s">
        <v>470</v>
      </c>
      <c r="G346" s="119">
        <v>1.5</v>
      </c>
      <c r="H346" s="115">
        <v>152002.20000000001</v>
      </c>
      <c r="I346" s="116">
        <f t="shared" si="6"/>
        <v>228003.3</v>
      </c>
      <c r="J346" s="84"/>
    </row>
    <row r="347" spans="1:10" s="85" customFormat="1" ht="20.399999999999999" x14ac:dyDescent="0.3">
      <c r="A347" s="110" t="s">
        <v>903</v>
      </c>
      <c r="B347" s="111" t="s">
        <v>571</v>
      </c>
      <c r="C347" s="111" t="s">
        <v>904</v>
      </c>
      <c r="D347" s="111" t="s">
        <v>127</v>
      </c>
      <c r="E347" s="112" t="s">
        <v>611</v>
      </c>
      <c r="F347" s="113" t="s">
        <v>470</v>
      </c>
      <c r="G347" s="114">
        <v>87</v>
      </c>
      <c r="H347" s="115">
        <v>140742.04</v>
      </c>
      <c r="I347" s="116">
        <f t="shared" si="6"/>
        <v>12244557.48</v>
      </c>
      <c r="J347" s="84"/>
    </row>
    <row r="348" spans="1:10" s="85" customFormat="1" ht="20.399999999999999" x14ac:dyDescent="0.3">
      <c r="A348" s="110" t="s">
        <v>905</v>
      </c>
      <c r="B348" s="111" t="s">
        <v>571</v>
      </c>
      <c r="C348" s="111" t="s">
        <v>906</v>
      </c>
      <c r="D348" s="111" t="s">
        <v>127</v>
      </c>
      <c r="E348" s="112" t="s">
        <v>611</v>
      </c>
      <c r="F348" s="113" t="s">
        <v>470</v>
      </c>
      <c r="G348" s="114">
        <v>30</v>
      </c>
      <c r="H348" s="115">
        <v>204897.46</v>
      </c>
      <c r="I348" s="116">
        <f t="shared" si="6"/>
        <v>6146923.7999999998</v>
      </c>
      <c r="J348" s="84"/>
    </row>
    <row r="349" spans="1:10" s="85" customFormat="1" ht="20.399999999999999" x14ac:dyDescent="0.3">
      <c r="A349" s="110" t="s">
        <v>907</v>
      </c>
      <c r="B349" s="111" t="s">
        <v>571</v>
      </c>
      <c r="C349" s="111" t="s">
        <v>908</v>
      </c>
      <c r="D349" s="111" t="s">
        <v>127</v>
      </c>
      <c r="E349" s="112" t="s">
        <v>611</v>
      </c>
      <c r="F349" s="113" t="s">
        <v>470</v>
      </c>
      <c r="G349" s="114">
        <v>2</v>
      </c>
      <c r="H349" s="115">
        <v>226478.48</v>
      </c>
      <c r="I349" s="116">
        <f t="shared" si="6"/>
        <v>452956.96</v>
      </c>
      <c r="J349" s="84"/>
    </row>
    <row r="350" spans="1:10" s="85" customFormat="1" ht="14.4" x14ac:dyDescent="0.3">
      <c r="A350" s="110" t="s">
        <v>909</v>
      </c>
      <c r="B350" s="111" t="s">
        <v>571</v>
      </c>
      <c r="C350" s="111" t="s">
        <v>910</v>
      </c>
      <c r="D350" s="111" t="s">
        <v>127</v>
      </c>
      <c r="E350" s="112" t="s">
        <v>617</v>
      </c>
      <c r="F350" s="113" t="s">
        <v>470</v>
      </c>
      <c r="G350" s="114">
        <v>34</v>
      </c>
      <c r="H350" s="115">
        <v>329725.65999999997</v>
      </c>
      <c r="I350" s="116">
        <f t="shared" si="6"/>
        <v>11210672.439999999</v>
      </c>
      <c r="J350" s="84"/>
    </row>
    <row r="351" spans="1:10" s="85" customFormat="1" ht="14.4" x14ac:dyDescent="0.3">
      <c r="A351" s="110" t="s">
        <v>911</v>
      </c>
      <c r="B351" s="111" t="s">
        <v>571</v>
      </c>
      <c r="C351" s="111" t="s">
        <v>912</v>
      </c>
      <c r="D351" s="111" t="s">
        <v>127</v>
      </c>
      <c r="E351" s="112" t="s">
        <v>913</v>
      </c>
      <c r="F351" s="113" t="s">
        <v>115</v>
      </c>
      <c r="G351" s="114">
        <v>1</v>
      </c>
      <c r="H351" s="115">
        <v>5172.05</v>
      </c>
      <c r="I351" s="116">
        <f t="shared" si="6"/>
        <v>5172.05</v>
      </c>
      <c r="J351" s="84"/>
    </row>
    <row r="352" spans="1:10" s="85" customFormat="1" ht="20.399999999999999" x14ac:dyDescent="0.3">
      <c r="A352" s="110" t="s">
        <v>914</v>
      </c>
      <c r="B352" s="111" t="s">
        <v>571</v>
      </c>
      <c r="C352" s="111" t="s">
        <v>915</v>
      </c>
      <c r="D352" s="111" t="s">
        <v>127</v>
      </c>
      <c r="E352" s="112" t="s">
        <v>758</v>
      </c>
      <c r="F352" s="113" t="s">
        <v>115</v>
      </c>
      <c r="G352" s="114">
        <v>2</v>
      </c>
      <c r="H352" s="115">
        <v>145972.70000000001</v>
      </c>
      <c r="I352" s="116">
        <f t="shared" si="6"/>
        <v>291945.40000000002</v>
      </c>
      <c r="J352" s="84"/>
    </row>
    <row r="353" spans="1:10" s="85" customFormat="1" ht="20.399999999999999" x14ac:dyDescent="0.3">
      <c r="A353" s="110" t="s">
        <v>916</v>
      </c>
      <c r="B353" s="111" t="s">
        <v>571</v>
      </c>
      <c r="C353" s="111" t="s">
        <v>917</v>
      </c>
      <c r="D353" s="111" t="s">
        <v>127</v>
      </c>
      <c r="E353" s="112" t="s">
        <v>918</v>
      </c>
      <c r="F353" s="113" t="s">
        <v>115</v>
      </c>
      <c r="G353" s="114">
        <v>1</v>
      </c>
      <c r="H353" s="115">
        <v>235964.55</v>
      </c>
      <c r="I353" s="116">
        <f t="shared" si="6"/>
        <v>235964.55</v>
      </c>
      <c r="J353" s="84"/>
    </row>
    <row r="354" spans="1:10" s="85" customFormat="1" ht="20.399999999999999" x14ac:dyDescent="0.3">
      <c r="A354" s="110" t="s">
        <v>919</v>
      </c>
      <c r="B354" s="111" t="s">
        <v>571</v>
      </c>
      <c r="C354" s="111" t="s">
        <v>920</v>
      </c>
      <c r="D354" s="111" t="s">
        <v>127</v>
      </c>
      <c r="E354" s="112" t="s">
        <v>633</v>
      </c>
      <c r="F354" s="113" t="s">
        <v>115</v>
      </c>
      <c r="G354" s="114">
        <v>3</v>
      </c>
      <c r="H354" s="115">
        <v>434235.31</v>
      </c>
      <c r="I354" s="116">
        <f t="shared" si="6"/>
        <v>1302705.93</v>
      </c>
      <c r="J354" s="84"/>
    </row>
    <row r="355" spans="1:10" s="85" customFormat="1" ht="20.399999999999999" x14ac:dyDescent="0.3">
      <c r="A355" s="110" t="s">
        <v>921</v>
      </c>
      <c r="B355" s="111" t="s">
        <v>571</v>
      </c>
      <c r="C355" s="111" t="s">
        <v>922</v>
      </c>
      <c r="D355" s="111" t="s">
        <v>127</v>
      </c>
      <c r="E355" s="112" t="s">
        <v>923</v>
      </c>
      <c r="F355" s="113" t="s">
        <v>115</v>
      </c>
      <c r="G355" s="114">
        <v>4</v>
      </c>
      <c r="H355" s="115">
        <v>124865.45</v>
      </c>
      <c r="I355" s="116">
        <f t="shared" si="6"/>
        <v>499461.8</v>
      </c>
      <c r="J355" s="84"/>
    </row>
    <row r="356" spans="1:10" s="85" customFormat="1" ht="14.4" x14ac:dyDescent="0.3">
      <c r="A356" s="110" t="s">
        <v>924</v>
      </c>
      <c r="B356" s="111" t="s">
        <v>571</v>
      </c>
      <c r="C356" s="111" t="s">
        <v>925</v>
      </c>
      <c r="D356" s="111" t="s">
        <v>127</v>
      </c>
      <c r="E356" s="112" t="s">
        <v>926</v>
      </c>
      <c r="F356" s="113" t="s">
        <v>115</v>
      </c>
      <c r="G356" s="114">
        <v>2</v>
      </c>
      <c r="H356" s="115">
        <v>161655.49</v>
      </c>
      <c r="I356" s="116">
        <f t="shared" si="6"/>
        <v>323310.98</v>
      </c>
      <c r="J356" s="84"/>
    </row>
    <row r="357" spans="1:10" s="85" customFormat="1" ht="20.399999999999999" x14ac:dyDescent="0.3">
      <c r="A357" s="110" t="s">
        <v>927</v>
      </c>
      <c r="B357" s="111" t="s">
        <v>571</v>
      </c>
      <c r="C357" s="111" t="s">
        <v>928</v>
      </c>
      <c r="D357" s="111" t="s">
        <v>127</v>
      </c>
      <c r="E357" s="112" t="s">
        <v>707</v>
      </c>
      <c r="F357" s="113" t="s">
        <v>115</v>
      </c>
      <c r="G357" s="114">
        <v>2</v>
      </c>
      <c r="H357" s="115">
        <v>114327.33</v>
      </c>
      <c r="I357" s="116">
        <f t="shared" si="6"/>
        <v>228654.66</v>
      </c>
      <c r="J357" s="84"/>
    </row>
    <row r="358" spans="1:10" s="85" customFormat="1" ht="14.4" x14ac:dyDescent="0.3">
      <c r="A358" s="110" t="s">
        <v>929</v>
      </c>
      <c r="B358" s="111" t="s">
        <v>571</v>
      </c>
      <c r="C358" s="111" t="s">
        <v>930</v>
      </c>
      <c r="D358" s="111" t="s">
        <v>127</v>
      </c>
      <c r="E358" s="112" t="s">
        <v>639</v>
      </c>
      <c r="F358" s="113" t="s">
        <v>115</v>
      </c>
      <c r="G358" s="114">
        <v>2</v>
      </c>
      <c r="H358" s="115">
        <v>138993.12</v>
      </c>
      <c r="I358" s="116">
        <f t="shared" si="6"/>
        <v>277986.24</v>
      </c>
      <c r="J358" s="84"/>
    </row>
    <row r="359" spans="1:10" s="85" customFormat="1" ht="14.4" x14ac:dyDescent="0.3">
      <c r="A359" s="110" t="s">
        <v>931</v>
      </c>
      <c r="B359" s="111" t="s">
        <v>571</v>
      </c>
      <c r="C359" s="111" t="s">
        <v>932</v>
      </c>
      <c r="D359" s="111" t="s">
        <v>127</v>
      </c>
      <c r="E359" s="112" t="s">
        <v>644</v>
      </c>
      <c r="F359" s="113" t="s">
        <v>115</v>
      </c>
      <c r="G359" s="114">
        <v>1</v>
      </c>
      <c r="H359" s="115">
        <v>242711.76</v>
      </c>
      <c r="I359" s="116">
        <f t="shared" si="6"/>
        <v>242711.76</v>
      </c>
      <c r="J359" s="84"/>
    </row>
    <row r="360" spans="1:10" s="85" customFormat="1" ht="14.4" x14ac:dyDescent="0.3">
      <c r="A360" s="110" t="s">
        <v>933</v>
      </c>
      <c r="B360" s="111" t="s">
        <v>571</v>
      </c>
      <c r="C360" s="111" t="s">
        <v>934</v>
      </c>
      <c r="D360" s="111" t="s">
        <v>127</v>
      </c>
      <c r="E360" s="112" t="s">
        <v>644</v>
      </c>
      <c r="F360" s="113" t="s">
        <v>115</v>
      </c>
      <c r="G360" s="114">
        <v>1</v>
      </c>
      <c r="H360" s="115">
        <v>260060.72</v>
      </c>
      <c r="I360" s="116">
        <f t="shared" si="6"/>
        <v>260060.72</v>
      </c>
      <c r="J360" s="84"/>
    </row>
    <row r="361" spans="1:10" s="85" customFormat="1" ht="14.4" x14ac:dyDescent="0.3">
      <c r="A361" s="102" t="s">
        <v>935</v>
      </c>
      <c r="B361" s="103" t="s">
        <v>571</v>
      </c>
      <c r="C361" s="103" t="s">
        <v>936</v>
      </c>
      <c r="D361" s="103" t="s">
        <v>148</v>
      </c>
      <c r="E361" s="104" t="s">
        <v>149</v>
      </c>
      <c r="F361" s="105" t="s">
        <v>120</v>
      </c>
      <c r="G361" s="106">
        <v>5</v>
      </c>
      <c r="H361" s="107">
        <v>2467.61</v>
      </c>
      <c r="I361" s="108">
        <f t="shared" si="6"/>
        <v>12338.05</v>
      </c>
      <c r="J361" s="84"/>
    </row>
    <row r="362" spans="1:10" s="85" customFormat="1" ht="14.4" x14ac:dyDescent="0.3">
      <c r="A362" s="110" t="s">
        <v>937</v>
      </c>
      <c r="B362" s="111" t="s">
        <v>571</v>
      </c>
      <c r="C362" s="111" t="s">
        <v>938</v>
      </c>
      <c r="D362" s="111" t="s">
        <v>127</v>
      </c>
      <c r="E362" s="112" t="s">
        <v>675</v>
      </c>
      <c r="F362" s="113" t="s">
        <v>115</v>
      </c>
      <c r="G362" s="114">
        <v>1</v>
      </c>
      <c r="H362" s="115">
        <v>4079.64</v>
      </c>
      <c r="I362" s="116">
        <f t="shared" si="6"/>
        <v>4079.64</v>
      </c>
      <c r="J362" s="84"/>
    </row>
    <row r="363" spans="1:10" s="85" customFormat="1" ht="14.4" x14ac:dyDescent="0.3">
      <c r="A363" s="110" t="s">
        <v>939</v>
      </c>
      <c r="B363" s="111" t="s">
        <v>571</v>
      </c>
      <c r="C363" s="111" t="s">
        <v>940</v>
      </c>
      <c r="D363" s="111" t="s">
        <v>127</v>
      </c>
      <c r="E363" s="112" t="s">
        <v>941</v>
      </c>
      <c r="F363" s="113" t="s">
        <v>115</v>
      </c>
      <c r="G363" s="114">
        <v>4</v>
      </c>
      <c r="H363" s="115">
        <v>16715.509999999998</v>
      </c>
      <c r="I363" s="116">
        <f t="shared" si="6"/>
        <v>66862.039999999994</v>
      </c>
      <c r="J363" s="84"/>
    </row>
    <row r="364" spans="1:10" s="85" customFormat="1" ht="14.4" x14ac:dyDescent="0.3">
      <c r="A364" s="110" t="s">
        <v>942</v>
      </c>
      <c r="B364" s="111" t="s">
        <v>571</v>
      </c>
      <c r="C364" s="111" t="s">
        <v>943</v>
      </c>
      <c r="D364" s="111" t="s">
        <v>127</v>
      </c>
      <c r="E364" s="112" t="s">
        <v>339</v>
      </c>
      <c r="F364" s="113" t="s">
        <v>340</v>
      </c>
      <c r="G364" s="114">
        <v>140</v>
      </c>
      <c r="H364" s="115">
        <v>3187.16</v>
      </c>
      <c r="I364" s="116">
        <f t="shared" si="6"/>
        <v>446202.4</v>
      </c>
      <c r="J364" s="84"/>
    </row>
    <row r="365" spans="1:10" s="85" customFormat="1" ht="14.4" x14ac:dyDescent="0.3">
      <c r="A365" s="102" t="s">
        <v>944</v>
      </c>
      <c r="B365" s="103" t="s">
        <v>571</v>
      </c>
      <c r="C365" s="103" t="s">
        <v>945</v>
      </c>
      <c r="D365" s="103" t="s">
        <v>799</v>
      </c>
      <c r="E365" s="104" t="s">
        <v>800</v>
      </c>
      <c r="F365" s="105" t="s">
        <v>120</v>
      </c>
      <c r="G365" s="106">
        <v>2</v>
      </c>
      <c r="H365" s="107">
        <v>18131.490000000002</v>
      </c>
      <c r="I365" s="108">
        <f t="shared" si="6"/>
        <v>36262.980000000003</v>
      </c>
      <c r="J365" s="84"/>
    </row>
    <row r="366" spans="1:10" s="85" customFormat="1" ht="20.399999999999999" x14ac:dyDescent="0.3">
      <c r="A366" s="110" t="s">
        <v>946</v>
      </c>
      <c r="B366" s="111" t="s">
        <v>571</v>
      </c>
      <c r="C366" s="111" t="s">
        <v>947</v>
      </c>
      <c r="D366" s="111" t="s">
        <v>127</v>
      </c>
      <c r="E366" s="112" t="s">
        <v>874</v>
      </c>
      <c r="F366" s="113" t="s">
        <v>120</v>
      </c>
      <c r="G366" s="114">
        <v>2</v>
      </c>
      <c r="H366" s="115">
        <v>0</v>
      </c>
      <c r="I366" s="116">
        <f t="shared" si="6"/>
        <v>0</v>
      </c>
      <c r="J366" s="84" t="s">
        <v>4103</v>
      </c>
    </row>
    <row r="367" spans="1:10" s="85" customFormat="1" ht="14.4" x14ac:dyDescent="0.3">
      <c r="A367" s="110" t="s">
        <v>948</v>
      </c>
      <c r="B367" s="111" t="s">
        <v>571</v>
      </c>
      <c r="C367" s="111" t="s">
        <v>949</v>
      </c>
      <c r="D367" s="111" t="s">
        <v>127</v>
      </c>
      <c r="E367" s="112" t="s">
        <v>809</v>
      </c>
      <c r="F367" s="113" t="s">
        <v>115</v>
      </c>
      <c r="G367" s="114">
        <v>1</v>
      </c>
      <c r="H367" s="115">
        <v>0</v>
      </c>
      <c r="I367" s="116">
        <f t="shared" si="6"/>
        <v>0</v>
      </c>
      <c r="J367" s="84" t="s">
        <v>4103</v>
      </c>
    </row>
    <row r="368" spans="1:10" s="85" customFormat="1" ht="14.4" x14ac:dyDescent="0.3">
      <c r="A368" s="110" t="s">
        <v>950</v>
      </c>
      <c r="B368" s="111" t="s">
        <v>571</v>
      </c>
      <c r="C368" s="111" t="s">
        <v>951</v>
      </c>
      <c r="D368" s="111" t="s">
        <v>127</v>
      </c>
      <c r="E368" s="112" t="s">
        <v>952</v>
      </c>
      <c r="F368" s="113" t="s">
        <v>115</v>
      </c>
      <c r="G368" s="114">
        <v>1</v>
      </c>
      <c r="H368" s="115">
        <v>0</v>
      </c>
      <c r="I368" s="116">
        <f t="shared" si="6"/>
        <v>0</v>
      </c>
      <c r="J368" s="84" t="s">
        <v>4103</v>
      </c>
    </row>
    <row r="369" spans="1:10" s="85" customFormat="1" ht="14.4" x14ac:dyDescent="0.3">
      <c r="A369" s="110" t="s">
        <v>953</v>
      </c>
      <c r="B369" s="111" t="s">
        <v>571</v>
      </c>
      <c r="C369" s="111" t="s">
        <v>954</v>
      </c>
      <c r="D369" s="111" t="s">
        <v>127</v>
      </c>
      <c r="E369" s="112" t="s">
        <v>955</v>
      </c>
      <c r="F369" s="113" t="s">
        <v>115</v>
      </c>
      <c r="G369" s="114">
        <v>1</v>
      </c>
      <c r="H369" s="115">
        <v>0</v>
      </c>
      <c r="I369" s="116">
        <f t="shared" ref="I369:I432" si="7">G369*H369</f>
        <v>0</v>
      </c>
      <c r="J369" s="84" t="s">
        <v>4103</v>
      </c>
    </row>
    <row r="370" spans="1:10" s="85" customFormat="1" ht="14.4" x14ac:dyDescent="0.3">
      <c r="A370" s="110" t="s">
        <v>956</v>
      </c>
      <c r="B370" s="111" t="s">
        <v>571</v>
      </c>
      <c r="C370" s="111" t="s">
        <v>957</v>
      </c>
      <c r="D370" s="111" t="s">
        <v>127</v>
      </c>
      <c r="E370" s="112" t="s">
        <v>958</v>
      </c>
      <c r="F370" s="113" t="s">
        <v>115</v>
      </c>
      <c r="G370" s="114">
        <v>1</v>
      </c>
      <c r="H370" s="115">
        <v>0</v>
      </c>
      <c r="I370" s="116">
        <f t="shared" si="7"/>
        <v>0</v>
      </c>
      <c r="J370" s="84" t="s">
        <v>4103</v>
      </c>
    </row>
    <row r="371" spans="1:10" s="85" customFormat="1" ht="20.399999999999999" x14ac:dyDescent="0.3">
      <c r="A371" s="102" t="s">
        <v>959</v>
      </c>
      <c r="B371" s="103" t="s">
        <v>571</v>
      </c>
      <c r="C371" s="103" t="s">
        <v>960</v>
      </c>
      <c r="D371" s="103" t="s">
        <v>576</v>
      </c>
      <c r="E371" s="104" t="s">
        <v>577</v>
      </c>
      <c r="F371" s="105" t="s">
        <v>120</v>
      </c>
      <c r="G371" s="106">
        <v>1</v>
      </c>
      <c r="H371" s="107">
        <v>2812.79</v>
      </c>
      <c r="I371" s="108">
        <f t="shared" si="7"/>
        <v>2812.79</v>
      </c>
      <c r="J371" s="84"/>
    </row>
    <row r="372" spans="1:10" s="85" customFormat="1" ht="14.4" x14ac:dyDescent="0.3">
      <c r="A372" s="110" t="s">
        <v>961</v>
      </c>
      <c r="B372" s="111" t="s">
        <v>571</v>
      </c>
      <c r="C372" s="111" t="s">
        <v>962</v>
      </c>
      <c r="D372" s="111" t="s">
        <v>127</v>
      </c>
      <c r="E372" s="112" t="s">
        <v>660</v>
      </c>
      <c r="F372" s="113" t="s">
        <v>115</v>
      </c>
      <c r="G372" s="114">
        <v>1</v>
      </c>
      <c r="H372" s="115">
        <v>241191.08</v>
      </c>
      <c r="I372" s="116">
        <f t="shared" si="7"/>
        <v>241191.08</v>
      </c>
      <c r="J372" s="84"/>
    </row>
    <row r="373" spans="1:10" s="85" customFormat="1" ht="20.399999999999999" x14ac:dyDescent="0.3">
      <c r="A373" s="102" t="s">
        <v>963</v>
      </c>
      <c r="B373" s="103" t="s">
        <v>571</v>
      </c>
      <c r="C373" s="103" t="s">
        <v>964</v>
      </c>
      <c r="D373" s="103" t="s">
        <v>601</v>
      </c>
      <c r="E373" s="104" t="s">
        <v>602</v>
      </c>
      <c r="F373" s="105" t="s">
        <v>164</v>
      </c>
      <c r="G373" s="176">
        <v>1.8486800000000001</v>
      </c>
      <c r="H373" s="107">
        <v>99506.82</v>
      </c>
      <c r="I373" s="108">
        <f t="shared" si="7"/>
        <v>183956.27</v>
      </c>
      <c r="J373" s="84"/>
    </row>
    <row r="374" spans="1:10" s="85" customFormat="1" ht="20.399999999999999" x14ac:dyDescent="0.3">
      <c r="A374" s="110" t="s">
        <v>965</v>
      </c>
      <c r="B374" s="111" t="s">
        <v>571</v>
      </c>
      <c r="C374" s="111" t="s">
        <v>966</v>
      </c>
      <c r="D374" s="111" t="s">
        <v>127</v>
      </c>
      <c r="E374" s="112" t="s">
        <v>611</v>
      </c>
      <c r="F374" s="113" t="s">
        <v>470</v>
      </c>
      <c r="G374" s="119">
        <v>1.5</v>
      </c>
      <c r="H374" s="115">
        <v>135974.20000000001</v>
      </c>
      <c r="I374" s="116">
        <f t="shared" si="7"/>
        <v>203961.3</v>
      </c>
      <c r="J374" s="84"/>
    </row>
    <row r="375" spans="1:10" s="85" customFormat="1" ht="14.4" x14ac:dyDescent="0.3">
      <c r="A375" s="110" t="s">
        <v>967</v>
      </c>
      <c r="B375" s="111" t="s">
        <v>571</v>
      </c>
      <c r="C375" s="111" t="s">
        <v>968</v>
      </c>
      <c r="D375" s="111" t="s">
        <v>127</v>
      </c>
      <c r="E375" s="112" t="s">
        <v>969</v>
      </c>
      <c r="F375" s="113" t="s">
        <v>470</v>
      </c>
      <c r="G375" s="119">
        <v>1.5</v>
      </c>
      <c r="H375" s="115">
        <v>152002.20000000001</v>
      </c>
      <c r="I375" s="116">
        <f t="shared" si="7"/>
        <v>228003.3</v>
      </c>
      <c r="J375" s="84"/>
    </row>
    <row r="376" spans="1:10" s="85" customFormat="1" ht="14.4" x14ac:dyDescent="0.3">
      <c r="A376" s="110" t="s">
        <v>970</v>
      </c>
      <c r="B376" s="111" t="s">
        <v>571</v>
      </c>
      <c r="C376" s="111" t="s">
        <v>971</v>
      </c>
      <c r="D376" s="111" t="s">
        <v>127</v>
      </c>
      <c r="E376" s="112" t="s">
        <v>617</v>
      </c>
      <c r="F376" s="113" t="s">
        <v>470</v>
      </c>
      <c r="G376" s="119">
        <v>15.5</v>
      </c>
      <c r="H376" s="115">
        <v>329725.67</v>
      </c>
      <c r="I376" s="116">
        <f t="shared" si="7"/>
        <v>5110747.8899999997</v>
      </c>
      <c r="J376" s="84"/>
    </row>
    <row r="377" spans="1:10" s="85" customFormat="1" ht="14.4" x14ac:dyDescent="0.3">
      <c r="A377" s="110" t="s">
        <v>972</v>
      </c>
      <c r="B377" s="111" t="s">
        <v>571</v>
      </c>
      <c r="C377" s="111" t="s">
        <v>973</v>
      </c>
      <c r="D377" s="111" t="s">
        <v>127</v>
      </c>
      <c r="E377" s="112" t="s">
        <v>617</v>
      </c>
      <c r="F377" s="113" t="s">
        <v>470</v>
      </c>
      <c r="G377" s="119">
        <v>17.5</v>
      </c>
      <c r="H377" s="115">
        <v>489662.04</v>
      </c>
      <c r="I377" s="116">
        <f t="shared" si="7"/>
        <v>8569085.6999999993</v>
      </c>
      <c r="J377" s="84"/>
    </row>
    <row r="378" spans="1:10" s="85" customFormat="1" ht="20.399999999999999" x14ac:dyDescent="0.3">
      <c r="A378" s="110" t="s">
        <v>974</v>
      </c>
      <c r="B378" s="111" t="s">
        <v>571</v>
      </c>
      <c r="C378" s="111" t="s">
        <v>975</v>
      </c>
      <c r="D378" s="111" t="s">
        <v>127</v>
      </c>
      <c r="E378" s="112" t="s">
        <v>623</v>
      </c>
      <c r="F378" s="113" t="s">
        <v>115</v>
      </c>
      <c r="G378" s="114">
        <v>1</v>
      </c>
      <c r="H378" s="115">
        <v>235964.55</v>
      </c>
      <c r="I378" s="116">
        <f t="shared" si="7"/>
        <v>235964.55</v>
      </c>
      <c r="J378" s="84"/>
    </row>
    <row r="379" spans="1:10" s="85" customFormat="1" ht="20.399999999999999" x14ac:dyDescent="0.3">
      <c r="A379" s="110" t="s">
        <v>976</v>
      </c>
      <c r="B379" s="111" t="s">
        <v>571</v>
      </c>
      <c r="C379" s="111" t="s">
        <v>977</v>
      </c>
      <c r="D379" s="111" t="s">
        <v>127</v>
      </c>
      <c r="E379" s="112" t="s">
        <v>978</v>
      </c>
      <c r="F379" s="113" t="s">
        <v>115</v>
      </c>
      <c r="G379" s="114">
        <v>1</v>
      </c>
      <c r="H379" s="115">
        <v>220530.43</v>
      </c>
      <c r="I379" s="116">
        <f t="shared" si="7"/>
        <v>220530.43</v>
      </c>
      <c r="J379" s="84"/>
    </row>
    <row r="380" spans="1:10" s="85" customFormat="1" ht="14.4" x14ac:dyDescent="0.3">
      <c r="A380" s="110" t="s">
        <v>979</v>
      </c>
      <c r="B380" s="111" t="s">
        <v>571</v>
      </c>
      <c r="C380" s="111" t="s">
        <v>980</v>
      </c>
      <c r="D380" s="111" t="s">
        <v>127</v>
      </c>
      <c r="E380" s="112" t="s">
        <v>981</v>
      </c>
      <c r="F380" s="113" t="s">
        <v>115</v>
      </c>
      <c r="G380" s="114">
        <v>2</v>
      </c>
      <c r="H380" s="115">
        <v>434235.31</v>
      </c>
      <c r="I380" s="116">
        <f t="shared" si="7"/>
        <v>868470.62</v>
      </c>
      <c r="J380" s="84"/>
    </row>
    <row r="381" spans="1:10" s="85" customFormat="1" ht="20.399999999999999" x14ac:dyDescent="0.3">
      <c r="A381" s="110" t="s">
        <v>982</v>
      </c>
      <c r="B381" s="111" t="s">
        <v>571</v>
      </c>
      <c r="C381" s="111" t="s">
        <v>983</v>
      </c>
      <c r="D381" s="111" t="s">
        <v>127</v>
      </c>
      <c r="E381" s="112" t="s">
        <v>633</v>
      </c>
      <c r="F381" s="113" t="s">
        <v>115</v>
      </c>
      <c r="G381" s="114">
        <v>1</v>
      </c>
      <c r="H381" s="115">
        <v>664918.77</v>
      </c>
      <c r="I381" s="116">
        <f t="shared" si="7"/>
        <v>664918.77</v>
      </c>
      <c r="J381" s="84"/>
    </row>
    <row r="382" spans="1:10" s="85" customFormat="1" ht="20.399999999999999" x14ac:dyDescent="0.3">
      <c r="A382" s="110" t="s">
        <v>984</v>
      </c>
      <c r="B382" s="111" t="s">
        <v>571</v>
      </c>
      <c r="C382" s="111" t="s">
        <v>985</v>
      </c>
      <c r="D382" s="111" t="s">
        <v>127</v>
      </c>
      <c r="E382" s="112" t="s">
        <v>986</v>
      </c>
      <c r="F382" s="113" t="s">
        <v>115</v>
      </c>
      <c r="G382" s="114">
        <v>1</v>
      </c>
      <c r="H382" s="115">
        <v>242711.76</v>
      </c>
      <c r="I382" s="116">
        <f t="shared" si="7"/>
        <v>242711.76</v>
      </c>
      <c r="J382" s="84"/>
    </row>
    <row r="383" spans="1:10" s="85" customFormat="1" ht="14.4" x14ac:dyDescent="0.3">
      <c r="A383" s="110" t="s">
        <v>987</v>
      </c>
      <c r="B383" s="111" t="s">
        <v>571</v>
      </c>
      <c r="C383" s="111" t="s">
        <v>988</v>
      </c>
      <c r="D383" s="111" t="s">
        <v>127</v>
      </c>
      <c r="E383" s="112" t="s">
        <v>644</v>
      </c>
      <c r="F383" s="113" t="s">
        <v>115</v>
      </c>
      <c r="G383" s="114">
        <v>1</v>
      </c>
      <c r="H383" s="115">
        <v>260060.72</v>
      </c>
      <c r="I383" s="116">
        <f t="shared" si="7"/>
        <v>260060.72</v>
      </c>
      <c r="J383" s="84"/>
    </row>
    <row r="384" spans="1:10" s="85" customFormat="1" ht="14.4" x14ac:dyDescent="0.3">
      <c r="A384" s="110" t="s">
        <v>989</v>
      </c>
      <c r="B384" s="111" t="s">
        <v>571</v>
      </c>
      <c r="C384" s="111" t="s">
        <v>990</v>
      </c>
      <c r="D384" s="111" t="s">
        <v>127</v>
      </c>
      <c r="E384" s="112" t="s">
        <v>339</v>
      </c>
      <c r="F384" s="113" t="s">
        <v>340</v>
      </c>
      <c r="G384" s="114">
        <v>45</v>
      </c>
      <c r="H384" s="115">
        <v>3187.16</v>
      </c>
      <c r="I384" s="116">
        <f t="shared" si="7"/>
        <v>143422.20000000001</v>
      </c>
      <c r="J384" s="84"/>
    </row>
    <row r="385" spans="1:10" s="85" customFormat="1" ht="14.4" x14ac:dyDescent="0.3">
      <c r="A385" s="102" t="s">
        <v>991</v>
      </c>
      <c r="B385" s="103" t="s">
        <v>571</v>
      </c>
      <c r="C385" s="103" t="s">
        <v>992</v>
      </c>
      <c r="D385" s="103" t="s">
        <v>993</v>
      </c>
      <c r="E385" s="104" t="s">
        <v>994</v>
      </c>
      <c r="F385" s="105" t="s">
        <v>120</v>
      </c>
      <c r="G385" s="106">
        <v>3</v>
      </c>
      <c r="H385" s="107">
        <v>15649.14</v>
      </c>
      <c r="I385" s="108">
        <f t="shared" si="7"/>
        <v>46947.42</v>
      </c>
      <c r="J385" s="84"/>
    </row>
    <row r="386" spans="1:10" s="85" customFormat="1" ht="14.4" x14ac:dyDescent="0.3">
      <c r="A386" s="110" t="s">
        <v>995</v>
      </c>
      <c r="B386" s="111" t="s">
        <v>571</v>
      </c>
      <c r="C386" s="111" t="s">
        <v>996</v>
      </c>
      <c r="D386" s="111" t="s">
        <v>127</v>
      </c>
      <c r="E386" s="112" t="s">
        <v>997</v>
      </c>
      <c r="F386" s="113" t="s">
        <v>120</v>
      </c>
      <c r="G386" s="114">
        <v>3</v>
      </c>
      <c r="H386" s="115">
        <v>0</v>
      </c>
      <c r="I386" s="116">
        <f t="shared" si="7"/>
        <v>0</v>
      </c>
      <c r="J386" s="84" t="s">
        <v>4103</v>
      </c>
    </row>
    <row r="387" spans="1:10" s="85" customFormat="1" ht="14.4" x14ac:dyDescent="0.3">
      <c r="A387" s="110" t="s">
        <v>998</v>
      </c>
      <c r="B387" s="111" t="s">
        <v>571</v>
      </c>
      <c r="C387" s="111" t="s">
        <v>999</v>
      </c>
      <c r="D387" s="111" t="s">
        <v>127</v>
      </c>
      <c r="E387" s="112" t="s">
        <v>809</v>
      </c>
      <c r="F387" s="113" t="s">
        <v>120</v>
      </c>
      <c r="G387" s="114">
        <v>6</v>
      </c>
      <c r="H387" s="115">
        <v>0</v>
      </c>
      <c r="I387" s="116">
        <f t="shared" si="7"/>
        <v>0</v>
      </c>
      <c r="J387" s="84" t="s">
        <v>4103</v>
      </c>
    </row>
    <row r="388" spans="1:10" s="85" customFormat="1" ht="14.4" x14ac:dyDescent="0.3">
      <c r="A388" s="110" t="s">
        <v>1000</v>
      </c>
      <c r="B388" s="111" t="s">
        <v>571</v>
      </c>
      <c r="C388" s="111" t="s">
        <v>1001</v>
      </c>
      <c r="D388" s="111" t="s">
        <v>127</v>
      </c>
      <c r="E388" s="112" t="s">
        <v>1002</v>
      </c>
      <c r="F388" s="113" t="s">
        <v>120</v>
      </c>
      <c r="G388" s="114">
        <v>3</v>
      </c>
      <c r="H388" s="115">
        <v>0</v>
      </c>
      <c r="I388" s="116">
        <f t="shared" si="7"/>
        <v>0</v>
      </c>
      <c r="J388" s="84" t="s">
        <v>4103</v>
      </c>
    </row>
    <row r="389" spans="1:10" s="85" customFormat="1" ht="14.4" x14ac:dyDescent="0.3">
      <c r="A389" s="110" t="s">
        <v>1003</v>
      </c>
      <c r="B389" s="111" t="s">
        <v>571</v>
      </c>
      <c r="C389" s="111" t="s">
        <v>1004</v>
      </c>
      <c r="D389" s="111" t="s">
        <v>127</v>
      </c>
      <c r="E389" s="112" t="s">
        <v>1005</v>
      </c>
      <c r="F389" s="113" t="s">
        <v>120</v>
      </c>
      <c r="G389" s="114">
        <v>3</v>
      </c>
      <c r="H389" s="115">
        <v>0</v>
      </c>
      <c r="I389" s="116">
        <f t="shared" si="7"/>
        <v>0</v>
      </c>
      <c r="J389" s="84" t="s">
        <v>4103</v>
      </c>
    </row>
    <row r="390" spans="1:10" s="85" customFormat="1" ht="20.399999999999999" x14ac:dyDescent="0.3">
      <c r="A390" s="102" t="s">
        <v>1006</v>
      </c>
      <c r="B390" s="103" t="s">
        <v>571</v>
      </c>
      <c r="C390" s="103" t="s">
        <v>1007</v>
      </c>
      <c r="D390" s="103" t="s">
        <v>576</v>
      </c>
      <c r="E390" s="104" t="s">
        <v>577</v>
      </c>
      <c r="F390" s="105" t="s">
        <v>120</v>
      </c>
      <c r="G390" s="106">
        <v>1</v>
      </c>
      <c r="H390" s="107">
        <v>2812.79</v>
      </c>
      <c r="I390" s="108">
        <f t="shared" si="7"/>
        <v>2812.79</v>
      </c>
      <c r="J390" s="84"/>
    </row>
    <row r="391" spans="1:10" s="85" customFormat="1" ht="14.4" x14ac:dyDescent="0.3">
      <c r="A391" s="110" t="s">
        <v>1008</v>
      </c>
      <c r="B391" s="111" t="s">
        <v>571</v>
      </c>
      <c r="C391" s="111" t="s">
        <v>1009</v>
      </c>
      <c r="D391" s="111" t="s">
        <v>127</v>
      </c>
      <c r="E391" s="112" t="s">
        <v>1010</v>
      </c>
      <c r="F391" s="113" t="s">
        <v>120</v>
      </c>
      <c r="G391" s="114">
        <v>1</v>
      </c>
      <c r="H391" s="115">
        <v>33795.57</v>
      </c>
      <c r="I391" s="116">
        <f t="shared" si="7"/>
        <v>33795.57</v>
      </c>
      <c r="J391" s="84"/>
    </row>
    <row r="392" spans="1:10" s="85" customFormat="1" ht="14.4" x14ac:dyDescent="0.3">
      <c r="A392" s="102" t="s">
        <v>1011</v>
      </c>
      <c r="B392" s="103" t="s">
        <v>571</v>
      </c>
      <c r="C392" s="103" t="s">
        <v>1012</v>
      </c>
      <c r="D392" s="103" t="s">
        <v>148</v>
      </c>
      <c r="E392" s="104" t="s">
        <v>149</v>
      </c>
      <c r="F392" s="105" t="s">
        <v>120</v>
      </c>
      <c r="G392" s="106">
        <v>3</v>
      </c>
      <c r="H392" s="107">
        <v>2467.62</v>
      </c>
      <c r="I392" s="108">
        <f t="shared" si="7"/>
        <v>7402.86</v>
      </c>
      <c r="J392" s="84"/>
    </row>
    <row r="393" spans="1:10" s="85" customFormat="1" ht="14.4" x14ac:dyDescent="0.3">
      <c r="A393" s="110" t="s">
        <v>1013</v>
      </c>
      <c r="B393" s="111" t="s">
        <v>571</v>
      </c>
      <c r="C393" s="111" t="s">
        <v>1014</v>
      </c>
      <c r="D393" s="111" t="s">
        <v>127</v>
      </c>
      <c r="E393" s="112" t="s">
        <v>1015</v>
      </c>
      <c r="F393" s="113" t="s">
        <v>120</v>
      </c>
      <c r="G393" s="114">
        <v>3</v>
      </c>
      <c r="H393" s="115">
        <v>9513.65</v>
      </c>
      <c r="I393" s="116">
        <f t="shared" si="7"/>
        <v>28540.95</v>
      </c>
      <c r="J393" s="84"/>
    </row>
    <row r="394" spans="1:10" s="85" customFormat="1" ht="20.399999999999999" x14ac:dyDescent="0.3">
      <c r="A394" s="102" t="s">
        <v>1016</v>
      </c>
      <c r="B394" s="103" t="s">
        <v>571</v>
      </c>
      <c r="C394" s="103" t="s">
        <v>1017</v>
      </c>
      <c r="D394" s="103" t="s">
        <v>264</v>
      </c>
      <c r="E394" s="104" t="s">
        <v>265</v>
      </c>
      <c r="F394" s="105" t="s">
        <v>164</v>
      </c>
      <c r="G394" s="117">
        <v>0.67859999999999998</v>
      </c>
      <c r="H394" s="107">
        <v>156086.57999999999</v>
      </c>
      <c r="I394" s="108">
        <f t="shared" si="7"/>
        <v>105920.35</v>
      </c>
      <c r="J394" s="84"/>
    </row>
    <row r="395" spans="1:10" s="85" customFormat="1" ht="20.399999999999999" x14ac:dyDescent="0.3">
      <c r="A395" s="110" t="s">
        <v>1018</v>
      </c>
      <c r="B395" s="111" t="s">
        <v>571</v>
      </c>
      <c r="C395" s="111" t="s">
        <v>1019</v>
      </c>
      <c r="D395" s="111" t="s">
        <v>127</v>
      </c>
      <c r="E395" s="112" t="s">
        <v>1020</v>
      </c>
      <c r="F395" s="113" t="s">
        <v>470</v>
      </c>
      <c r="G395" s="114">
        <v>18</v>
      </c>
      <c r="H395" s="115">
        <v>17841.259999999998</v>
      </c>
      <c r="I395" s="116">
        <f t="shared" si="7"/>
        <v>321142.68</v>
      </c>
      <c r="J395" s="84"/>
    </row>
    <row r="396" spans="1:10" s="85" customFormat="1" ht="14.4" x14ac:dyDescent="0.3">
      <c r="A396" s="110" t="s">
        <v>1021</v>
      </c>
      <c r="B396" s="111" t="s">
        <v>571</v>
      </c>
      <c r="C396" s="111" t="s">
        <v>1022</v>
      </c>
      <c r="D396" s="111" t="s">
        <v>127</v>
      </c>
      <c r="E396" s="112" t="s">
        <v>1023</v>
      </c>
      <c r="F396" s="113" t="s">
        <v>120</v>
      </c>
      <c r="G396" s="114">
        <v>6</v>
      </c>
      <c r="H396" s="115">
        <v>38902.800000000003</v>
      </c>
      <c r="I396" s="116">
        <f t="shared" si="7"/>
        <v>233416.8</v>
      </c>
      <c r="J396" s="84"/>
    </row>
    <row r="397" spans="1:10" s="85" customFormat="1" ht="14.4" x14ac:dyDescent="0.3">
      <c r="A397" s="110" t="s">
        <v>1024</v>
      </c>
      <c r="B397" s="111" t="s">
        <v>571</v>
      </c>
      <c r="C397" s="111" t="s">
        <v>1025</v>
      </c>
      <c r="D397" s="111" t="s">
        <v>127</v>
      </c>
      <c r="E397" s="112" t="s">
        <v>1026</v>
      </c>
      <c r="F397" s="113" t="s">
        <v>120</v>
      </c>
      <c r="G397" s="114">
        <v>3</v>
      </c>
      <c r="H397" s="115">
        <v>38902.800000000003</v>
      </c>
      <c r="I397" s="116">
        <f t="shared" si="7"/>
        <v>116708.4</v>
      </c>
      <c r="J397" s="84"/>
    </row>
    <row r="398" spans="1:10" s="85" customFormat="1" ht="14.4" x14ac:dyDescent="0.3">
      <c r="A398" s="110" t="s">
        <v>1027</v>
      </c>
      <c r="B398" s="111" t="s">
        <v>571</v>
      </c>
      <c r="C398" s="111" t="s">
        <v>1028</v>
      </c>
      <c r="D398" s="111" t="s">
        <v>127</v>
      </c>
      <c r="E398" s="112" t="s">
        <v>339</v>
      </c>
      <c r="F398" s="113" t="s">
        <v>340</v>
      </c>
      <c r="G398" s="114">
        <v>30</v>
      </c>
      <c r="H398" s="115">
        <v>3187.16</v>
      </c>
      <c r="I398" s="116">
        <f t="shared" si="7"/>
        <v>95614.8</v>
      </c>
      <c r="J398" s="84"/>
    </row>
    <row r="399" spans="1:10" s="85" customFormat="1" ht="14.4" x14ac:dyDescent="0.3">
      <c r="A399" s="102" t="s">
        <v>1029</v>
      </c>
      <c r="B399" s="103" t="s">
        <v>571</v>
      </c>
      <c r="C399" s="103" t="s">
        <v>1030</v>
      </c>
      <c r="D399" s="103" t="s">
        <v>993</v>
      </c>
      <c r="E399" s="104" t="s">
        <v>994</v>
      </c>
      <c r="F399" s="105" t="s">
        <v>120</v>
      </c>
      <c r="G399" s="106">
        <v>1</v>
      </c>
      <c r="H399" s="107">
        <v>15649.15</v>
      </c>
      <c r="I399" s="108">
        <f t="shared" si="7"/>
        <v>15649.15</v>
      </c>
      <c r="J399" s="84"/>
    </row>
    <row r="400" spans="1:10" s="85" customFormat="1" ht="14.4" x14ac:dyDescent="0.3">
      <c r="A400" s="110" t="s">
        <v>1031</v>
      </c>
      <c r="B400" s="111" t="s">
        <v>571</v>
      </c>
      <c r="C400" s="111" t="s">
        <v>1032</v>
      </c>
      <c r="D400" s="111" t="s">
        <v>127</v>
      </c>
      <c r="E400" s="112" t="s">
        <v>1033</v>
      </c>
      <c r="F400" s="113" t="s">
        <v>120</v>
      </c>
      <c r="G400" s="114">
        <v>1</v>
      </c>
      <c r="H400" s="115">
        <v>0</v>
      </c>
      <c r="I400" s="116">
        <f t="shared" si="7"/>
        <v>0</v>
      </c>
      <c r="J400" s="84" t="s">
        <v>4103</v>
      </c>
    </row>
    <row r="401" spans="1:10" s="85" customFormat="1" ht="14.4" x14ac:dyDescent="0.3">
      <c r="A401" s="110" t="s">
        <v>1034</v>
      </c>
      <c r="B401" s="111" t="s">
        <v>571</v>
      </c>
      <c r="C401" s="111" t="s">
        <v>1035</v>
      </c>
      <c r="D401" s="111" t="s">
        <v>127</v>
      </c>
      <c r="E401" s="112" t="s">
        <v>1036</v>
      </c>
      <c r="F401" s="113" t="s">
        <v>120</v>
      </c>
      <c r="G401" s="114">
        <v>2</v>
      </c>
      <c r="H401" s="115">
        <v>0</v>
      </c>
      <c r="I401" s="116">
        <f t="shared" si="7"/>
        <v>0</v>
      </c>
      <c r="J401" s="84" t="s">
        <v>4103</v>
      </c>
    </row>
    <row r="402" spans="1:10" s="85" customFormat="1" ht="20.399999999999999" x14ac:dyDescent="0.3">
      <c r="A402" s="102" t="s">
        <v>1037</v>
      </c>
      <c r="B402" s="103" t="s">
        <v>571</v>
      </c>
      <c r="C402" s="103" t="s">
        <v>1038</v>
      </c>
      <c r="D402" s="103" t="s">
        <v>576</v>
      </c>
      <c r="E402" s="104" t="s">
        <v>577</v>
      </c>
      <c r="F402" s="105" t="s">
        <v>120</v>
      </c>
      <c r="G402" s="106">
        <v>1</v>
      </c>
      <c r="H402" s="107">
        <v>2812.79</v>
      </c>
      <c r="I402" s="108">
        <f t="shared" si="7"/>
        <v>2812.79</v>
      </c>
      <c r="J402" s="84"/>
    </row>
    <row r="403" spans="1:10" s="85" customFormat="1" ht="14.4" x14ac:dyDescent="0.3">
      <c r="A403" s="110" t="s">
        <v>1039</v>
      </c>
      <c r="B403" s="111" t="s">
        <v>571</v>
      </c>
      <c r="C403" s="111" t="s">
        <v>1040</v>
      </c>
      <c r="D403" s="111" t="s">
        <v>127</v>
      </c>
      <c r="E403" s="112" t="s">
        <v>1041</v>
      </c>
      <c r="F403" s="113" t="s">
        <v>120</v>
      </c>
      <c r="G403" s="114">
        <v>1</v>
      </c>
      <c r="H403" s="115">
        <v>63764.5</v>
      </c>
      <c r="I403" s="116">
        <f t="shared" si="7"/>
        <v>63764.5</v>
      </c>
      <c r="J403" s="84"/>
    </row>
    <row r="404" spans="1:10" s="85" customFormat="1" ht="14.4" x14ac:dyDescent="0.3">
      <c r="A404" s="110" t="s">
        <v>1042</v>
      </c>
      <c r="B404" s="111" t="s">
        <v>571</v>
      </c>
      <c r="C404" s="111" t="s">
        <v>1043</v>
      </c>
      <c r="D404" s="111" t="s">
        <v>127</v>
      </c>
      <c r="E404" s="112" t="s">
        <v>1044</v>
      </c>
      <c r="F404" s="113" t="s">
        <v>120</v>
      </c>
      <c r="G404" s="114">
        <v>1</v>
      </c>
      <c r="H404" s="115">
        <v>74414.87</v>
      </c>
      <c r="I404" s="116">
        <f t="shared" si="7"/>
        <v>74414.87</v>
      </c>
      <c r="J404" s="84"/>
    </row>
    <row r="405" spans="1:10" s="85" customFormat="1" ht="14.4" x14ac:dyDescent="0.3">
      <c r="A405" s="102" t="s">
        <v>1045</v>
      </c>
      <c r="B405" s="103" t="s">
        <v>571</v>
      </c>
      <c r="C405" s="103" t="s">
        <v>1046</v>
      </c>
      <c r="D405" s="103" t="s">
        <v>148</v>
      </c>
      <c r="E405" s="104" t="s">
        <v>149</v>
      </c>
      <c r="F405" s="105" t="s">
        <v>120</v>
      </c>
      <c r="G405" s="106">
        <v>1</v>
      </c>
      <c r="H405" s="107">
        <v>2467.62</v>
      </c>
      <c r="I405" s="108">
        <f t="shared" si="7"/>
        <v>2467.62</v>
      </c>
      <c r="J405" s="84"/>
    </row>
    <row r="406" spans="1:10" s="85" customFormat="1" ht="14.4" x14ac:dyDescent="0.3">
      <c r="A406" s="110" t="s">
        <v>1047</v>
      </c>
      <c r="B406" s="111" t="s">
        <v>571</v>
      </c>
      <c r="C406" s="111" t="s">
        <v>1048</v>
      </c>
      <c r="D406" s="111" t="s">
        <v>127</v>
      </c>
      <c r="E406" s="112" t="s">
        <v>1049</v>
      </c>
      <c r="F406" s="113" t="s">
        <v>120</v>
      </c>
      <c r="G406" s="114">
        <v>1</v>
      </c>
      <c r="H406" s="115">
        <v>681.37</v>
      </c>
      <c r="I406" s="116">
        <f t="shared" si="7"/>
        <v>681.37</v>
      </c>
      <c r="J406" s="84"/>
    </row>
    <row r="407" spans="1:10" s="85" customFormat="1" ht="20.399999999999999" x14ac:dyDescent="0.3">
      <c r="A407" s="102" t="s">
        <v>1050</v>
      </c>
      <c r="B407" s="103" t="s">
        <v>571</v>
      </c>
      <c r="C407" s="103" t="s">
        <v>1051</v>
      </c>
      <c r="D407" s="103" t="s">
        <v>1052</v>
      </c>
      <c r="E407" s="104" t="s">
        <v>1053</v>
      </c>
      <c r="F407" s="105" t="s">
        <v>164</v>
      </c>
      <c r="G407" s="117">
        <v>0.42959999999999998</v>
      </c>
      <c r="H407" s="107">
        <v>204743.2</v>
      </c>
      <c r="I407" s="108">
        <f t="shared" si="7"/>
        <v>87957.68</v>
      </c>
      <c r="J407" s="84"/>
    </row>
    <row r="408" spans="1:10" s="85" customFormat="1" ht="14.4" x14ac:dyDescent="0.3">
      <c r="A408" s="110" t="s">
        <v>1054</v>
      </c>
      <c r="B408" s="111" t="s">
        <v>571</v>
      </c>
      <c r="C408" s="111" t="s">
        <v>1055</v>
      </c>
      <c r="D408" s="111" t="s">
        <v>127</v>
      </c>
      <c r="E408" s="112" t="s">
        <v>1056</v>
      </c>
      <c r="F408" s="113" t="s">
        <v>470</v>
      </c>
      <c r="G408" s="114">
        <v>12</v>
      </c>
      <c r="H408" s="115">
        <v>8902.86</v>
      </c>
      <c r="I408" s="116">
        <f t="shared" si="7"/>
        <v>106834.32</v>
      </c>
      <c r="J408" s="84"/>
    </row>
    <row r="409" spans="1:10" s="85" customFormat="1" ht="14.4" x14ac:dyDescent="0.3">
      <c r="A409" s="110" t="s">
        <v>1057</v>
      </c>
      <c r="B409" s="111" t="s">
        <v>571</v>
      </c>
      <c r="C409" s="111" t="s">
        <v>1058</v>
      </c>
      <c r="D409" s="111" t="s">
        <v>127</v>
      </c>
      <c r="E409" s="112" t="s">
        <v>1059</v>
      </c>
      <c r="F409" s="113" t="s">
        <v>470</v>
      </c>
      <c r="G409" s="114">
        <v>10</v>
      </c>
      <c r="H409" s="115">
        <v>14034.45</v>
      </c>
      <c r="I409" s="116">
        <f t="shared" si="7"/>
        <v>140344.5</v>
      </c>
      <c r="J409" s="84"/>
    </row>
    <row r="410" spans="1:10" s="85" customFormat="1" ht="14.4" x14ac:dyDescent="0.3">
      <c r="A410" s="110" t="s">
        <v>1060</v>
      </c>
      <c r="B410" s="111" t="s">
        <v>571</v>
      </c>
      <c r="C410" s="111" t="s">
        <v>1061</v>
      </c>
      <c r="D410" s="111" t="s">
        <v>127</v>
      </c>
      <c r="E410" s="112" t="s">
        <v>1062</v>
      </c>
      <c r="F410" s="113" t="s">
        <v>470</v>
      </c>
      <c r="G410" s="119">
        <v>0.5</v>
      </c>
      <c r="H410" s="115">
        <v>19623.099999999999</v>
      </c>
      <c r="I410" s="116">
        <f t="shared" si="7"/>
        <v>9811.5499999999993</v>
      </c>
      <c r="J410" s="84"/>
    </row>
    <row r="411" spans="1:10" s="85" customFormat="1" ht="14.4" x14ac:dyDescent="0.3">
      <c r="A411" s="110" t="s">
        <v>1063</v>
      </c>
      <c r="B411" s="111" t="s">
        <v>571</v>
      </c>
      <c r="C411" s="111" t="s">
        <v>1064</v>
      </c>
      <c r="D411" s="111" t="s">
        <v>127</v>
      </c>
      <c r="E411" s="112" t="s">
        <v>1065</v>
      </c>
      <c r="F411" s="113" t="s">
        <v>120</v>
      </c>
      <c r="G411" s="114">
        <v>1</v>
      </c>
      <c r="H411" s="115">
        <v>12732.72</v>
      </c>
      <c r="I411" s="116">
        <f t="shared" si="7"/>
        <v>12732.72</v>
      </c>
      <c r="J411" s="84"/>
    </row>
    <row r="412" spans="1:10" s="85" customFormat="1" ht="20.399999999999999" x14ac:dyDescent="0.3">
      <c r="A412" s="110" t="s">
        <v>1066</v>
      </c>
      <c r="B412" s="111" t="s">
        <v>571</v>
      </c>
      <c r="C412" s="111" t="s">
        <v>1067</v>
      </c>
      <c r="D412" s="111" t="s">
        <v>127</v>
      </c>
      <c r="E412" s="112" t="s">
        <v>1068</v>
      </c>
      <c r="F412" s="113" t="s">
        <v>120</v>
      </c>
      <c r="G412" s="114">
        <v>1</v>
      </c>
      <c r="H412" s="115">
        <v>9528.15</v>
      </c>
      <c r="I412" s="116">
        <f t="shared" si="7"/>
        <v>9528.15</v>
      </c>
      <c r="J412" s="84"/>
    </row>
    <row r="413" spans="1:10" s="85" customFormat="1" ht="14.4" x14ac:dyDescent="0.3">
      <c r="A413" s="110" t="s">
        <v>1069</v>
      </c>
      <c r="B413" s="111" t="s">
        <v>571</v>
      </c>
      <c r="C413" s="111" t="s">
        <v>1070</v>
      </c>
      <c r="D413" s="111" t="s">
        <v>127</v>
      </c>
      <c r="E413" s="112" t="s">
        <v>1071</v>
      </c>
      <c r="F413" s="113" t="s">
        <v>120</v>
      </c>
      <c r="G413" s="114">
        <v>1</v>
      </c>
      <c r="H413" s="115">
        <v>11686.31</v>
      </c>
      <c r="I413" s="116">
        <f t="shared" si="7"/>
        <v>11686.31</v>
      </c>
      <c r="J413" s="84"/>
    </row>
    <row r="414" spans="1:10" s="85" customFormat="1" ht="14.4" x14ac:dyDescent="0.3">
      <c r="A414" s="110" t="s">
        <v>1072</v>
      </c>
      <c r="B414" s="111" t="s">
        <v>571</v>
      </c>
      <c r="C414" s="111" t="s">
        <v>1073</v>
      </c>
      <c r="D414" s="111" t="s">
        <v>127</v>
      </c>
      <c r="E414" s="112" t="s">
        <v>339</v>
      </c>
      <c r="F414" s="113" t="s">
        <v>340</v>
      </c>
      <c r="G414" s="114">
        <v>25</v>
      </c>
      <c r="H414" s="115">
        <v>3187.16</v>
      </c>
      <c r="I414" s="116">
        <f t="shared" si="7"/>
        <v>79679</v>
      </c>
      <c r="J414" s="84"/>
    </row>
    <row r="415" spans="1:10" s="85" customFormat="1" ht="14.4" x14ac:dyDescent="0.3">
      <c r="A415" s="102" t="s">
        <v>1074</v>
      </c>
      <c r="B415" s="103" t="s">
        <v>571</v>
      </c>
      <c r="C415" s="103" t="s">
        <v>1075</v>
      </c>
      <c r="D415" s="103" t="s">
        <v>993</v>
      </c>
      <c r="E415" s="104" t="s">
        <v>994</v>
      </c>
      <c r="F415" s="105" t="s">
        <v>120</v>
      </c>
      <c r="G415" s="106">
        <v>2</v>
      </c>
      <c r="H415" s="107">
        <v>15649.14</v>
      </c>
      <c r="I415" s="108">
        <f t="shared" si="7"/>
        <v>31298.28</v>
      </c>
      <c r="J415" s="84"/>
    </row>
    <row r="416" spans="1:10" s="85" customFormat="1" ht="14.4" x14ac:dyDescent="0.3">
      <c r="A416" s="110" t="s">
        <v>1076</v>
      </c>
      <c r="B416" s="111" t="s">
        <v>571</v>
      </c>
      <c r="C416" s="111" t="s">
        <v>1077</v>
      </c>
      <c r="D416" s="111" t="s">
        <v>127</v>
      </c>
      <c r="E416" s="112" t="s">
        <v>1078</v>
      </c>
      <c r="F416" s="113" t="s">
        <v>120</v>
      </c>
      <c r="G416" s="114">
        <v>2</v>
      </c>
      <c r="H416" s="115">
        <v>0</v>
      </c>
      <c r="I416" s="116">
        <f t="shared" si="7"/>
        <v>0</v>
      </c>
      <c r="J416" s="84" t="s">
        <v>4103</v>
      </c>
    </row>
    <row r="417" spans="1:10" s="85" customFormat="1" ht="14.4" x14ac:dyDescent="0.3">
      <c r="A417" s="110" t="s">
        <v>1079</v>
      </c>
      <c r="B417" s="111" t="s">
        <v>571</v>
      </c>
      <c r="C417" s="111" t="s">
        <v>1080</v>
      </c>
      <c r="D417" s="111" t="s">
        <v>127</v>
      </c>
      <c r="E417" s="112" t="s">
        <v>1081</v>
      </c>
      <c r="F417" s="113" t="s">
        <v>120</v>
      </c>
      <c r="G417" s="114">
        <v>4</v>
      </c>
      <c r="H417" s="115">
        <v>0</v>
      </c>
      <c r="I417" s="116">
        <f t="shared" si="7"/>
        <v>0</v>
      </c>
      <c r="J417" s="84" t="s">
        <v>4103</v>
      </c>
    </row>
    <row r="418" spans="1:10" s="85" customFormat="1" ht="14.4" x14ac:dyDescent="0.3">
      <c r="A418" s="110" t="s">
        <v>1082</v>
      </c>
      <c r="B418" s="111" t="s">
        <v>571</v>
      </c>
      <c r="C418" s="111" t="s">
        <v>1083</v>
      </c>
      <c r="D418" s="111" t="s">
        <v>127</v>
      </c>
      <c r="E418" s="112" t="s">
        <v>1084</v>
      </c>
      <c r="F418" s="113" t="s">
        <v>120</v>
      </c>
      <c r="G418" s="114">
        <v>2</v>
      </c>
      <c r="H418" s="115">
        <v>0</v>
      </c>
      <c r="I418" s="116">
        <f t="shared" si="7"/>
        <v>0</v>
      </c>
      <c r="J418" s="84" t="s">
        <v>4103</v>
      </c>
    </row>
    <row r="419" spans="1:10" s="85" customFormat="1" ht="14.4" x14ac:dyDescent="0.3">
      <c r="A419" s="110" t="s">
        <v>1085</v>
      </c>
      <c r="B419" s="111" t="s">
        <v>571</v>
      </c>
      <c r="C419" s="111" t="s">
        <v>1086</v>
      </c>
      <c r="D419" s="111" t="s">
        <v>127</v>
      </c>
      <c r="E419" s="112" t="s">
        <v>1087</v>
      </c>
      <c r="F419" s="113" t="s">
        <v>120</v>
      </c>
      <c r="G419" s="114">
        <v>2</v>
      </c>
      <c r="H419" s="115">
        <v>0</v>
      </c>
      <c r="I419" s="116">
        <f t="shared" si="7"/>
        <v>0</v>
      </c>
      <c r="J419" s="84" t="s">
        <v>4103</v>
      </c>
    </row>
    <row r="420" spans="1:10" s="85" customFormat="1" ht="20.399999999999999" x14ac:dyDescent="0.3">
      <c r="A420" s="102" t="s">
        <v>1088</v>
      </c>
      <c r="B420" s="103" t="s">
        <v>571</v>
      </c>
      <c r="C420" s="103" t="s">
        <v>1089</v>
      </c>
      <c r="D420" s="103" t="s">
        <v>576</v>
      </c>
      <c r="E420" s="104" t="s">
        <v>577</v>
      </c>
      <c r="F420" s="105" t="s">
        <v>120</v>
      </c>
      <c r="G420" s="106">
        <v>2</v>
      </c>
      <c r="H420" s="107">
        <v>2812.77</v>
      </c>
      <c r="I420" s="108">
        <f t="shared" si="7"/>
        <v>5625.54</v>
      </c>
      <c r="J420" s="84"/>
    </row>
    <row r="421" spans="1:10" s="85" customFormat="1" ht="14.4" x14ac:dyDescent="0.3">
      <c r="A421" s="110" t="s">
        <v>1090</v>
      </c>
      <c r="B421" s="111" t="s">
        <v>571</v>
      </c>
      <c r="C421" s="111" t="s">
        <v>1091</v>
      </c>
      <c r="D421" s="111" t="s">
        <v>127</v>
      </c>
      <c r="E421" s="112" t="s">
        <v>1092</v>
      </c>
      <c r="F421" s="113" t="s">
        <v>120</v>
      </c>
      <c r="G421" s="114">
        <v>2</v>
      </c>
      <c r="H421" s="115">
        <v>14476.21</v>
      </c>
      <c r="I421" s="116">
        <f t="shared" si="7"/>
        <v>28952.42</v>
      </c>
      <c r="J421" s="84"/>
    </row>
    <row r="422" spans="1:10" s="85" customFormat="1" ht="14.4" x14ac:dyDescent="0.3">
      <c r="A422" s="110" t="s">
        <v>1093</v>
      </c>
      <c r="B422" s="111" t="s">
        <v>571</v>
      </c>
      <c r="C422" s="111" t="s">
        <v>1094</v>
      </c>
      <c r="D422" s="111" t="s">
        <v>127</v>
      </c>
      <c r="E422" s="112" t="s">
        <v>1095</v>
      </c>
      <c r="F422" s="113" t="s">
        <v>470</v>
      </c>
      <c r="G422" s="114">
        <v>2</v>
      </c>
      <c r="H422" s="115">
        <v>14731.62</v>
      </c>
      <c r="I422" s="116">
        <f t="shared" si="7"/>
        <v>29463.24</v>
      </c>
      <c r="J422" s="84"/>
    </row>
    <row r="423" spans="1:10" s="85" customFormat="1" ht="14.4" x14ac:dyDescent="0.3">
      <c r="A423" s="102" t="s">
        <v>1096</v>
      </c>
      <c r="B423" s="103" t="s">
        <v>571</v>
      </c>
      <c r="C423" s="103" t="s">
        <v>1097</v>
      </c>
      <c r="D423" s="103" t="s">
        <v>148</v>
      </c>
      <c r="E423" s="104" t="s">
        <v>149</v>
      </c>
      <c r="F423" s="105" t="s">
        <v>120</v>
      </c>
      <c r="G423" s="106">
        <v>2</v>
      </c>
      <c r="H423" s="107">
        <v>2467.61</v>
      </c>
      <c r="I423" s="108">
        <f t="shared" si="7"/>
        <v>4935.22</v>
      </c>
      <c r="J423" s="84"/>
    </row>
    <row r="424" spans="1:10" s="85" customFormat="1" ht="14.4" x14ac:dyDescent="0.3">
      <c r="A424" s="110" t="s">
        <v>1098</v>
      </c>
      <c r="B424" s="111" t="s">
        <v>571</v>
      </c>
      <c r="C424" s="111" t="s">
        <v>1099</v>
      </c>
      <c r="D424" s="111" t="s">
        <v>127</v>
      </c>
      <c r="E424" s="112" t="s">
        <v>1100</v>
      </c>
      <c r="F424" s="113" t="s">
        <v>120</v>
      </c>
      <c r="G424" s="114">
        <v>2</v>
      </c>
      <c r="H424" s="115">
        <v>2535.4899999999998</v>
      </c>
      <c r="I424" s="116">
        <f t="shared" si="7"/>
        <v>5070.9799999999996</v>
      </c>
      <c r="J424" s="84"/>
    </row>
    <row r="425" spans="1:10" s="85" customFormat="1" ht="20.399999999999999" x14ac:dyDescent="0.3">
      <c r="A425" s="102" t="s">
        <v>1101</v>
      </c>
      <c r="B425" s="103" t="s">
        <v>571</v>
      </c>
      <c r="C425" s="103" t="s">
        <v>1102</v>
      </c>
      <c r="D425" s="103" t="s">
        <v>283</v>
      </c>
      <c r="E425" s="104" t="s">
        <v>284</v>
      </c>
      <c r="F425" s="105" t="s">
        <v>164</v>
      </c>
      <c r="G425" s="117">
        <v>0.16109999999999999</v>
      </c>
      <c r="H425" s="107">
        <v>204928.02</v>
      </c>
      <c r="I425" s="108">
        <f t="shared" si="7"/>
        <v>33013.9</v>
      </c>
      <c r="J425" s="84"/>
    </row>
    <row r="426" spans="1:10" s="85" customFormat="1" ht="20.399999999999999" x14ac:dyDescent="0.3">
      <c r="A426" s="110" t="s">
        <v>1103</v>
      </c>
      <c r="B426" s="111" t="s">
        <v>571</v>
      </c>
      <c r="C426" s="111" t="s">
        <v>1104</v>
      </c>
      <c r="D426" s="111" t="s">
        <v>127</v>
      </c>
      <c r="E426" s="112" t="s">
        <v>1105</v>
      </c>
      <c r="F426" s="113" t="s">
        <v>470</v>
      </c>
      <c r="G426" s="114">
        <v>9</v>
      </c>
      <c r="H426" s="115">
        <v>9913.23</v>
      </c>
      <c r="I426" s="116">
        <f t="shared" si="7"/>
        <v>89219.07</v>
      </c>
      <c r="J426" s="84"/>
    </row>
    <row r="427" spans="1:10" s="85" customFormat="1" ht="20.399999999999999" x14ac:dyDescent="0.3">
      <c r="A427" s="110" t="s">
        <v>1106</v>
      </c>
      <c r="B427" s="111" t="s">
        <v>571</v>
      </c>
      <c r="C427" s="111" t="s">
        <v>1107</v>
      </c>
      <c r="D427" s="111" t="s">
        <v>127</v>
      </c>
      <c r="E427" s="112" t="s">
        <v>1108</v>
      </c>
      <c r="F427" s="113" t="s">
        <v>120</v>
      </c>
      <c r="G427" s="114">
        <v>2</v>
      </c>
      <c r="H427" s="115">
        <v>13550.1</v>
      </c>
      <c r="I427" s="116">
        <f t="shared" si="7"/>
        <v>27100.2</v>
      </c>
      <c r="J427" s="84"/>
    </row>
    <row r="428" spans="1:10" s="85" customFormat="1" ht="14.4" x14ac:dyDescent="0.3">
      <c r="A428" s="110" t="s">
        <v>1109</v>
      </c>
      <c r="B428" s="111" t="s">
        <v>571</v>
      </c>
      <c r="C428" s="111" t="s">
        <v>1110</v>
      </c>
      <c r="D428" s="111" t="s">
        <v>127</v>
      </c>
      <c r="E428" s="112" t="s">
        <v>339</v>
      </c>
      <c r="F428" s="113" t="s">
        <v>340</v>
      </c>
      <c r="G428" s="114">
        <v>30</v>
      </c>
      <c r="H428" s="115">
        <v>3187.16</v>
      </c>
      <c r="I428" s="116">
        <f t="shared" si="7"/>
        <v>95614.8</v>
      </c>
      <c r="J428" s="84"/>
    </row>
    <row r="429" spans="1:10" s="85" customFormat="1" ht="14.4" x14ac:dyDescent="0.3">
      <c r="A429" s="102" t="s">
        <v>1111</v>
      </c>
      <c r="B429" s="103" t="s">
        <v>571</v>
      </c>
      <c r="C429" s="103" t="s">
        <v>1112</v>
      </c>
      <c r="D429" s="103" t="s">
        <v>993</v>
      </c>
      <c r="E429" s="104" t="s">
        <v>994</v>
      </c>
      <c r="F429" s="105" t="s">
        <v>120</v>
      </c>
      <c r="G429" s="106">
        <v>2</v>
      </c>
      <c r="H429" s="107">
        <v>15649.14</v>
      </c>
      <c r="I429" s="108">
        <f t="shared" si="7"/>
        <v>31298.28</v>
      </c>
      <c r="J429" s="84"/>
    </row>
    <row r="430" spans="1:10" s="85" customFormat="1" ht="14.4" x14ac:dyDescent="0.3">
      <c r="A430" s="110" t="s">
        <v>1113</v>
      </c>
      <c r="B430" s="111" t="s">
        <v>571</v>
      </c>
      <c r="C430" s="111" t="s">
        <v>1114</v>
      </c>
      <c r="D430" s="111" t="s">
        <v>127</v>
      </c>
      <c r="E430" s="112" t="s">
        <v>1115</v>
      </c>
      <c r="F430" s="113" t="s">
        <v>120</v>
      </c>
      <c r="G430" s="114">
        <v>2</v>
      </c>
      <c r="H430" s="115">
        <v>0</v>
      </c>
      <c r="I430" s="116">
        <f t="shared" si="7"/>
        <v>0</v>
      </c>
      <c r="J430" s="84" t="s">
        <v>4103</v>
      </c>
    </row>
    <row r="431" spans="1:10" s="85" customFormat="1" ht="14.4" x14ac:dyDescent="0.3">
      <c r="A431" s="110" t="s">
        <v>1116</v>
      </c>
      <c r="B431" s="111" t="s">
        <v>571</v>
      </c>
      <c r="C431" s="111" t="s">
        <v>1117</v>
      </c>
      <c r="D431" s="111" t="s">
        <v>127</v>
      </c>
      <c r="E431" s="112" t="s">
        <v>1118</v>
      </c>
      <c r="F431" s="113" t="s">
        <v>120</v>
      </c>
      <c r="G431" s="114">
        <v>4</v>
      </c>
      <c r="H431" s="115">
        <v>0</v>
      </c>
      <c r="I431" s="116">
        <f t="shared" si="7"/>
        <v>0</v>
      </c>
      <c r="J431" s="84" t="s">
        <v>4103</v>
      </c>
    </row>
    <row r="432" spans="1:10" s="85" customFormat="1" ht="14.4" x14ac:dyDescent="0.3">
      <c r="A432" s="110" t="s">
        <v>1119</v>
      </c>
      <c r="B432" s="111" t="s">
        <v>571</v>
      </c>
      <c r="C432" s="111" t="s">
        <v>1120</v>
      </c>
      <c r="D432" s="111" t="s">
        <v>127</v>
      </c>
      <c r="E432" s="112" t="s">
        <v>1084</v>
      </c>
      <c r="F432" s="113" t="s">
        <v>120</v>
      </c>
      <c r="G432" s="114">
        <v>2</v>
      </c>
      <c r="H432" s="115">
        <v>0</v>
      </c>
      <c r="I432" s="116">
        <f t="shared" si="7"/>
        <v>0</v>
      </c>
      <c r="J432" s="84" t="s">
        <v>4103</v>
      </c>
    </row>
    <row r="433" spans="1:10" s="85" customFormat="1" ht="14.4" x14ac:dyDescent="0.3">
      <c r="A433" s="110" t="s">
        <v>1121</v>
      </c>
      <c r="B433" s="111" t="s">
        <v>571</v>
      </c>
      <c r="C433" s="111" t="s">
        <v>1122</v>
      </c>
      <c r="D433" s="111" t="s">
        <v>127</v>
      </c>
      <c r="E433" s="112" t="s">
        <v>1123</v>
      </c>
      <c r="F433" s="113" t="s">
        <v>120</v>
      </c>
      <c r="G433" s="114">
        <v>2</v>
      </c>
      <c r="H433" s="115">
        <v>0</v>
      </c>
      <c r="I433" s="116">
        <f t="shared" ref="I433:I496" si="8">G433*H433</f>
        <v>0</v>
      </c>
      <c r="J433" s="84" t="s">
        <v>4103</v>
      </c>
    </row>
    <row r="434" spans="1:10" s="85" customFormat="1" ht="20.399999999999999" x14ac:dyDescent="0.3">
      <c r="A434" s="102" t="s">
        <v>1124</v>
      </c>
      <c r="B434" s="103" t="s">
        <v>571</v>
      </c>
      <c r="C434" s="103" t="s">
        <v>1125</v>
      </c>
      <c r="D434" s="103" t="s">
        <v>576</v>
      </c>
      <c r="E434" s="104" t="s">
        <v>577</v>
      </c>
      <c r="F434" s="105" t="s">
        <v>120</v>
      </c>
      <c r="G434" s="106">
        <v>2</v>
      </c>
      <c r="H434" s="107">
        <v>2812.77</v>
      </c>
      <c r="I434" s="108">
        <f t="shared" si="8"/>
        <v>5625.54</v>
      </c>
      <c r="J434" s="84"/>
    </row>
    <row r="435" spans="1:10" s="85" customFormat="1" ht="14.4" x14ac:dyDescent="0.3">
      <c r="A435" s="110" t="s">
        <v>1126</v>
      </c>
      <c r="B435" s="111" t="s">
        <v>571</v>
      </c>
      <c r="C435" s="111" t="s">
        <v>1127</v>
      </c>
      <c r="D435" s="111" t="s">
        <v>127</v>
      </c>
      <c r="E435" s="112" t="s">
        <v>1128</v>
      </c>
      <c r="F435" s="113" t="s">
        <v>120</v>
      </c>
      <c r="G435" s="114">
        <v>2</v>
      </c>
      <c r="H435" s="115">
        <v>14476.21</v>
      </c>
      <c r="I435" s="116">
        <f t="shared" si="8"/>
        <v>28952.42</v>
      </c>
      <c r="J435" s="84"/>
    </row>
    <row r="436" spans="1:10" s="85" customFormat="1" ht="14.4" x14ac:dyDescent="0.3">
      <c r="A436" s="102" t="s">
        <v>1129</v>
      </c>
      <c r="B436" s="103" t="s">
        <v>571</v>
      </c>
      <c r="C436" s="103" t="s">
        <v>1130</v>
      </c>
      <c r="D436" s="103" t="s">
        <v>148</v>
      </c>
      <c r="E436" s="104" t="s">
        <v>149</v>
      </c>
      <c r="F436" s="105" t="s">
        <v>120</v>
      </c>
      <c r="G436" s="106">
        <v>4</v>
      </c>
      <c r="H436" s="107">
        <v>2467.61</v>
      </c>
      <c r="I436" s="108">
        <f t="shared" si="8"/>
        <v>9870.44</v>
      </c>
      <c r="J436" s="84"/>
    </row>
    <row r="437" spans="1:10" s="85" customFormat="1" ht="14.4" x14ac:dyDescent="0.3">
      <c r="A437" s="110" t="s">
        <v>1131</v>
      </c>
      <c r="B437" s="111" t="s">
        <v>571</v>
      </c>
      <c r="C437" s="111" t="s">
        <v>1132</v>
      </c>
      <c r="D437" s="111" t="s">
        <v>127</v>
      </c>
      <c r="E437" s="112" t="s">
        <v>1133</v>
      </c>
      <c r="F437" s="113" t="s">
        <v>120</v>
      </c>
      <c r="G437" s="114">
        <v>2</v>
      </c>
      <c r="H437" s="115">
        <v>1824.42</v>
      </c>
      <c r="I437" s="116">
        <f t="shared" si="8"/>
        <v>3648.84</v>
      </c>
      <c r="J437" s="84"/>
    </row>
    <row r="438" spans="1:10" s="85" customFormat="1" ht="14.4" x14ac:dyDescent="0.3">
      <c r="A438" s="110" t="s">
        <v>1134</v>
      </c>
      <c r="B438" s="111" t="s">
        <v>571</v>
      </c>
      <c r="C438" s="111" t="s">
        <v>1135</v>
      </c>
      <c r="D438" s="111" t="s">
        <v>127</v>
      </c>
      <c r="E438" s="112" t="s">
        <v>1136</v>
      </c>
      <c r="F438" s="113" t="s">
        <v>120</v>
      </c>
      <c r="G438" s="114">
        <v>2</v>
      </c>
      <c r="H438" s="115">
        <v>7405.12</v>
      </c>
      <c r="I438" s="116">
        <f t="shared" si="8"/>
        <v>14810.24</v>
      </c>
      <c r="J438" s="84"/>
    </row>
    <row r="439" spans="1:10" s="85" customFormat="1" ht="20.399999999999999" x14ac:dyDescent="0.3">
      <c r="A439" s="102" t="s">
        <v>1137</v>
      </c>
      <c r="B439" s="103" t="s">
        <v>571</v>
      </c>
      <c r="C439" s="103" t="s">
        <v>1138</v>
      </c>
      <c r="D439" s="103" t="s">
        <v>283</v>
      </c>
      <c r="E439" s="104" t="s">
        <v>284</v>
      </c>
      <c r="F439" s="105" t="s">
        <v>164</v>
      </c>
      <c r="G439" s="117">
        <v>8.72E-2</v>
      </c>
      <c r="H439" s="107">
        <v>204930.35</v>
      </c>
      <c r="I439" s="108">
        <f t="shared" si="8"/>
        <v>17869.93</v>
      </c>
      <c r="J439" s="84"/>
    </row>
    <row r="440" spans="1:10" s="85" customFormat="1" ht="20.399999999999999" x14ac:dyDescent="0.3">
      <c r="A440" s="110" t="s">
        <v>1139</v>
      </c>
      <c r="B440" s="111" t="s">
        <v>571</v>
      </c>
      <c r="C440" s="111" t="s">
        <v>1140</v>
      </c>
      <c r="D440" s="111" t="s">
        <v>127</v>
      </c>
      <c r="E440" s="112" t="s">
        <v>1141</v>
      </c>
      <c r="F440" s="113" t="s">
        <v>470</v>
      </c>
      <c r="G440" s="119">
        <v>3.5</v>
      </c>
      <c r="H440" s="115">
        <v>8902.86</v>
      </c>
      <c r="I440" s="116">
        <f t="shared" si="8"/>
        <v>31160.01</v>
      </c>
      <c r="J440" s="84"/>
    </row>
    <row r="441" spans="1:10" s="85" customFormat="1" ht="14.4" x14ac:dyDescent="0.3">
      <c r="A441" s="110" t="s">
        <v>1142</v>
      </c>
      <c r="B441" s="111" t="s">
        <v>571</v>
      </c>
      <c r="C441" s="111" t="s">
        <v>1143</v>
      </c>
      <c r="D441" s="111" t="s">
        <v>127</v>
      </c>
      <c r="E441" s="112" t="s">
        <v>1144</v>
      </c>
      <c r="F441" s="113" t="s">
        <v>470</v>
      </c>
      <c r="G441" s="119">
        <v>0.5</v>
      </c>
      <c r="H441" s="115">
        <v>29518.2</v>
      </c>
      <c r="I441" s="116">
        <f t="shared" si="8"/>
        <v>14759.1</v>
      </c>
      <c r="J441" s="84"/>
    </row>
    <row r="442" spans="1:10" s="85" customFormat="1" ht="20.399999999999999" x14ac:dyDescent="0.3">
      <c r="A442" s="110" t="s">
        <v>1145</v>
      </c>
      <c r="B442" s="111" t="s">
        <v>571</v>
      </c>
      <c r="C442" s="111" t="s">
        <v>1146</v>
      </c>
      <c r="D442" s="111" t="s">
        <v>127</v>
      </c>
      <c r="E442" s="112" t="s">
        <v>1147</v>
      </c>
      <c r="F442" s="113" t="s">
        <v>120</v>
      </c>
      <c r="G442" s="114">
        <v>2</v>
      </c>
      <c r="H442" s="115">
        <v>15006.97</v>
      </c>
      <c r="I442" s="116">
        <f t="shared" si="8"/>
        <v>30013.94</v>
      </c>
      <c r="J442" s="84"/>
    </row>
    <row r="443" spans="1:10" s="85" customFormat="1" ht="14.4" x14ac:dyDescent="0.3">
      <c r="A443" s="110" t="s">
        <v>1148</v>
      </c>
      <c r="B443" s="111" t="s">
        <v>571</v>
      </c>
      <c r="C443" s="111" t="s">
        <v>1149</v>
      </c>
      <c r="D443" s="111" t="s">
        <v>127</v>
      </c>
      <c r="E443" s="112" t="s">
        <v>339</v>
      </c>
      <c r="F443" s="113" t="s">
        <v>340</v>
      </c>
      <c r="G443" s="114">
        <v>35</v>
      </c>
      <c r="H443" s="115">
        <v>3187.16</v>
      </c>
      <c r="I443" s="116">
        <f t="shared" si="8"/>
        <v>111550.6</v>
      </c>
      <c r="J443" s="84"/>
    </row>
    <row r="444" spans="1:10" s="85" customFormat="1" ht="14.4" x14ac:dyDescent="0.3">
      <c r="A444" s="102" t="s">
        <v>1150</v>
      </c>
      <c r="B444" s="103" t="s">
        <v>571</v>
      </c>
      <c r="C444" s="103" t="s">
        <v>1151</v>
      </c>
      <c r="D444" s="103" t="s">
        <v>799</v>
      </c>
      <c r="E444" s="104" t="s">
        <v>800</v>
      </c>
      <c r="F444" s="105" t="s">
        <v>120</v>
      </c>
      <c r="G444" s="106">
        <v>2</v>
      </c>
      <c r="H444" s="107">
        <v>18131.490000000002</v>
      </c>
      <c r="I444" s="108">
        <f t="shared" si="8"/>
        <v>36262.980000000003</v>
      </c>
      <c r="J444" s="84"/>
    </row>
    <row r="445" spans="1:10" s="85" customFormat="1" ht="14.4" x14ac:dyDescent="0.3">
      <c r="A445" s="110" t="s">
        <v>1152</v>
      </c>
      <c r="B445" s="111" t="s">
        <v>571</v>
      </c>
      <c r="C445" s="111" t="s">
        <v>1153</v>
      </c>
      <c r="D445" s="111" t="s">
        <v>127</v>
      </c>
      <c r="E445" s="112" t="s">
        <v>1154</v>
      </c>
      <c r="F445" s="113" t="s">
        <v>120</v>
      </c>
      <c r="G445" s="114">
        <v>2</v>
      </c>
      <c r="H445" s="115">
        <v>0</v>
      </c>
      <c r="I445" s="116">
        <f t="shared" si="8"/>
        <v>0</v>
      </c>
      <c r="J445" s="84" t="s">
        <v>4103</v>
      </c>
    </row>
    <row r="446" spans="1:10" s="85" customFormat="1" ht="14.4" x14ac:dyDescent="0.3">
      <c r="A446" s="110" t="s">
        <v>1155</v>
      </c>
      <c r="B446" s="111" t="s">
        <v>571</v>
      </c>
      <c r="C446" s="111" t="s">
        <v>1156</v>
      </c>
      <c r="D446" s="111" t="s">
        <v>127</v>
      </c>
      <c r="E446" s="112" t="s">
        <v>1157</v>
      </c>
      <c r="F446" s="113" t="s">
        <v>120</v>
      </c>
      <c r="G446" s="114">
        <v>2</v>
      </c>
      <c r="H446" s="115">
        <v>0</v>
      </c>
      <c r="I446" s="116">
        <f t="shared" si="8"/>
        <v>0</v>
      </c>
      <c r="J446" s="84" t="s">
        <v>4103</v>
      </c>
    </row>
    <row r="447" spans="1:10" s="85" customFormat="1" ht="14.4" x14ac:dyDescent="0.3">
      <c r="A447" s="110" t="s">
        <v>1158</v>
      </c>
      <c r="B447" s="111" t="s">
        <v>571</v>
      </c>
      <c r="C447" s="111" t="s">
        <v>1159</v>
      </c>
      <c r="D447" s="111" t="s">
        <v>127</v>
      </c>
      <c r="E447" s="112" t="s">
        <v>1084</v>
      </c>
      <c r="F447" s="113" t="s">
        <v>120</v>
      </c>
      <c r="G447" s="114">
        <v>2</v>
      </c>
      <c r="H447" s="115">
        <v>0</v>
      </c>
      <c r="I447" s="116">
        <f t="shared" si="8"/>
        <v>0</v>
      </c>
      <c r="J447" s="84" t="s">
        <v>4103</v>
      </c>
    </row>
    <row r="448" spans="1:10" s="85" customFormat="1" ht="14.4" x14ac:dyDescent="0.3">
      <c r="A448" s="110" t="s">
        <v>1160</v>
      </c>
      <c r="B448" s="111" t="s">
        <v>571</v>
      </c>
      <c r="C448" s="111" t="s">
        <v>1161</v>
      </c>
      <c r="D448" s="111" t="s">
        <v>127</v>
      </c>
      <c r="E448" s="112" t="s">
        <v>1162</v>
      </c>
      <c r="F448" s="113" t="s">
        <v>120</v>
      </c>
      <c r="G448" s="114">
        <v>4</v>
      </c>
      <c r="H448" s="115">
        <v>0</v>
      </c>
      <c r="I448" s="116">
        <f t="shared" si="8"/>
        <v>0</v>
      </c>
      <c r="J448" s="84" t="s">
        <v>4103</v>
      </c>
    </row>
    <row r="449" spans="1:10" s="85" customFormat="1" ht="20.399999999999999" x14ac:dyDescent="0.3">
      <c r="A449" s="102" t="s">
        <v>1163</v>
      </c>
      <c r="B449" s="103" t="s">
        <v>571</v>
      </c>
      <c r="C449" s="103" t="s">
        <v>1164</v>
      </c>
      <c r="D449" s="103" t="s">
        <v>576</v>
      </c>
      <c r="E449" s="104" t="s">
        <v>577</v>
      </c>
      <c r="F449" s="105" t="s">
        <v>120</v>
      </c>
      <c r="G449" s="106">
        <v>2</v>
      </c>
      <c r="H449" s="107">
        <v>2812.77</v>
      </c>
      <c r="I449" s="108">
        <f t="shared" si="8"/>
        <v>5625.54</v>
      </c>
      <c r="J449" s="84"/>
    </row>
    <row r="450" spans="1:10" s="85" customFormat="1" ht="14.4" x14ac:dyDescent="0.3">
      <c r="A450" s="110" t="s">
        <v>1165</v>
      </c>
      <c r="B450" s="111" t="s">
        <v>571</v>
      </c>
      <c r="C450" s="111" t="s">
        <v>1166</v>
      </c>
      <c r="D450" s="111" t="s">
        <v>127</v>
      </c>
      <c r="E450" s="112" t="s">
        <v>1167</v>
      </c>
      <c r="F450" s="113" t="s">
        <v>120</v>
      </c>
      <c r="G450" s="114">
        <v>2</v>
      </c>
      <c r="H450" s="115">
        <v>19008.78</v>
      </c>
      <c r="I450" s="116">
        <f t="shared" si="8"/>
        <v>38017.56</v>
      </c>
      <c r="J450" s="84"/>
    </row>
    <row r="451" spans="1:10" s="85" customFormat="1" ht="14.4" x14ac:dyDescent="0.3">
      <c r="A451" s="102" t="s">
        <v>1168</v>
      </c>
      <c r="B451" s="103" t="s">
        <v>571</v>
      </c>
      <c r="C451" s="103" t="s">
        <v>1169</v>
      </c>
      <c r="D451" s="103" t="s">
        <v>148</v>
      </c>
      <c r="E451" s="104" t="s">
        <v>149</v>
      </c>
      <c r="F451" s="105" t="s">
        <v>120</v>
      </c>
      <c r="G451" s="106">
        <v>2</v>
      </c>
      <c r="H451" s="107">
        <v>2467.61</v>
      </c>
      <c r="I451" s="108">
        <f t="shared" si="8"/>
        <v>4935.22</v>
      </c>
      <c r="J451" s="84"/>
    </row>
    <row r="452" spans="1:10" s="85" customFormat="1" ht="14.4" x14ac:dyDescent="0.3">
      <c r="A452" s="110" t="s">
        <v>1170</v>
      </c>
      <c r="B452" s="111" t="s">
        <v>571</v>
      </c>
      <c r="C452" s="111" t="s">
        <v>1171</v>
      </c>
      <c r="D452" s="111" t="s">
        <v>127</v>
      </c>
      <c r="E452" s="112" t="s">
        <v>1172</v>
      </c>
      <c r="F452" s="113" t="s">
        <v>120</v>
      </c>
      <c r="G452" s="114">
        <v>2</v>
      </c>
      <c r="H452" s="115">
        <v>3591.77</v>
      </c>
      <c r="I452" s="116">
        <f t="shared" si="8"/>
        <v>7183.54</v>
      </c>
      <c r="J452" s="84"/>
    </row>
    <row r="453" spans="1:10" s="85" customFormat="1" ht="20.399999999999999" x14ac:dyDescent="0.3">
      <c r="A453" s="102" t="s">
        <v>1173</v>
      </c>
      <c r="B453" s="103" t="s">
        <v>571</v>
      </c>
      <c r="C453" s="103" t="s">
        <v>1174</v>
      </c>
      <c r="D453" s="103" t="s">
        <v>283</v>
      </c>
      <c r="E453" s="104" t="s">
        <v>284</v>
      </c>
      <c r="F453" s="105" t="s">
        <v>164</v>
      </c>
      <c r="G453" s="117">
        <v>1.5800000000000002E-2</v>
      </c>
      <c r="H453" s="107">
        <v>204924.5</v>
      </c>
      <c r="I453" s="108">
        <f t="shared" si="8"/>
        <v>3237.81</v>
      </c>
      <c r="J453" s="84"/>
    </row>
    <row r="454" spans="1:10" s="85" customFormat="1" ht="20.399999999999999" x14ac:dyDescent="0.3">
      <c r="A454" s="110" t="s">
        <v>1175</v>
      </c>
      <c r="B454" s="111" t="s">
        <v>571</v>
      </c>
      <c r="C454" s="111" t="s">
        <v>1176</v>
      </c>
      <c r="D454" s="111" t="s">
        <v>127</v>
      </c>
      <c r="E454" s="112" t="s">
        <v>1177</v>
      </c>
      <c r="F454" s="113" t="s">
        <v>470</v>
      </c>
      <c r="G454" s="114">
        <v>8</v>
      </c>
      <c r="H454" s="115">
        <v>12257.14</v>
      </c>
      <c r="I454" s="116">
        <f t="shared" si="8"/>
        <v>98057.12</v>
      </c>
      <c r="J454" s="84"/>
    </row>
    <row r="455" spans="1:10" s="85" customFormat="1" ht="20.399999999999999" x14ac:dyDescent="0.3">
      <c r="A455" s="110" t="s">
        <v>1178</v>
      </c>
      <c r="B455" s="111" t="s">
        <v>571</v>
      </c>
      <c r="C455" s="111" t="s">
        <v>1179</v>
      </c>
      <c r="D455" s="111" t="s">
        <v>127</v>
      </c>
      <c r="E455" s="112" t="s">
        <v>1180</v>
      </c>
      <c r="F455" s="113" t="s">
        <v>120</v>
      </c>
      <c r="G455" s="114">
        <v>4</v>
      </c>
      <c r="H455" s="115">
        <v>19466.05</v>
      </c>
      <c r="I455" s="116">
        <f t="shared" si="8"/>
        <v>77864.2</v>
      </c>
      <c r="J455" s="84"/>
    </row>
    <row r="456" spans="1:10" s="85" customFormat="1" ht="20.399999999999999" x14ac:dyDescent="0.3">
      <c r="A456" s="110" t="s">
        <v>1181</v>
      </c>
      <c r="B456" s="111" t="s">
        <v>571</v>
      </c>
      <c r="C456" s="111" t="s">
        <v>1182</v>
      </c>
      <c r="D456" s="111" t="s">
        <v>127</v>
      </c>
      <c r="E456" s="112" t="s">
        <v>1183</v>
      </c>
      <c r="F456" s="113" t="s">
        <v>120</v>
      </c>
      <c r="G456" s="114">
        <v>2</v>
      </c>
      <c r="H456" s="115">
        <v>19466.05</v>
      </c>
      <c r="I456" s="116">
        <f t="shared" si="8"/>
        <v>38932.1</v>
      </c>
      <c r="J456" s="84"/>
    </row>
    <row r="457" spans="1:10" s="85" customFormat="1" ht="14.4" x14ac:dyDescent="0.3">
      <c r="A457" s="110" t="s">
        <v>1184</v>
      </c>
      <c r="B457" s="111" t="s">
        <v>571</v>
      </c>
      <c r="C457" s="111" t="s">
        <v>1185</v>
      </c>
      <c r="D457" s="111" t="s">
        <v>127</v>
      </c>
      <c r="E457" s="112" t="s">
        <v>339</v>
      </c>
      <c r="F457" s="113" t="s">
        <v>340</v>
      </c>
      <c r="G457" s="114">
        <v>40</v>
      </c>
      <c r="H457" s="115">
        <v>3187.16</v>
      </c>
      <c r="I457" s="116">
        <f t="shared" si="8"/>
        <v>127486.39999999999</v>
      </c>
      <c r="J457" s="84"/>
    </row>
    <row r="458" spans="1:10" s="85" customFormat="1" ht="14.4" x14ac:dyDescent="0.3">
      <c r="A458" s="102" t="s">
        <v>1186</v>
      </c>
      <c r="B458" s="103" t="s">
        <v>571</v>
      </c>
      <c r="C458" s="103" t="s">
        <v>1187</v>
      </c>
      <c r="D458" s="103" t="s">
        <v>799</v>
      </c>
      <c r="E458" s="104" t="s">
        <v>800</v>
      </c>
      <c r="F458" s="105" t="s">
        <v>120</v>
      </c>
      <c r="G458" s="106">
        <v>2</v>
      </c>
      <c r="H458" s="107">
        <v>18131.490000000002</v>
      </c>
      <c r="I458" s="108">
        <f t="shared" si="8"/>
        <v>36262.980000000003</v>
      </c>
      <c r="J458" s="84"/>
    </row>
    <row r="459" spans="1:10" s="85" customFormat="1" ht="14.4" x14ac:dyDescent="0.3">
      <c r="A459" s="110" t="s">
        <v>1188</v>
      </c>
      <c r="B459" s="111" t="s">
        <v>571</v>
      </c>
      <c r="C459" s="111" t="s">
        <v>1189</v>
      </c>
      <c r="D459" s="111" t="s">
        <v>127</v>
      </c>
      <c r="E459" s="112" t="s">
        <v>1190</v>
      </c>
      <c r="F459" s="113" t="s">
        <v>120</v>
      </c>
      <c r="G459" s="114">
        <v>2</v>
      </c>
      <c r="H459" s="115">
        <v>0</v>
      </c>
      <c r="I459" s="116">
        <f t="shared" si="8"/>
        <v>0</v>
      </c>
      <c r="J459" s="84" t="s">
        <v>4103</v>
      </c>
    </row>
    <row r="460" spans="1:10" s="85" customFormat="1" ht="14.4" x14ac:dyDescent="0.3">
      <c r="A460" s="110" t="s">
        <v>1191</v>
      </c>
      <c r="B460" s="111" t="s">
        <v>571</v>
      </c>
      <c r="C460" s="111" t="s">
        <v>1192</v>
      </c>
      <c r="D460" s="111" t="s">
        <v>127</v>
      </c>
      <c r="E460" s="112" t="s">
        <v>1193</v>
      </c>
      <c r="F460" s="113" t="s">
        <v>120</v>
      </c>
      <c r="G460" s="114">
        <v>4</v>
      </c>
      <c r="H460" s="115">
        <v>0</v>
      </c>
      <c r="I460" s="116">
        <f t="shared" si="8"/>
        <v>0</v>
      </c>
      <c r="J460" s="84" t="s">
        <v>4103</v>
      </c>
    </row>
    <row r="461" spans="1:10" s="85" customFormat="1" ht="14.4" x14ac:dyDescent="0.3">
      <c r="A461" s="110" t="s">
        <v>1194</v>
      </c>
      <c r="B461" s="111" t="s">
        <v>571</v>
      </c>
      <c r="C461" s="111" t="s">
        <v>1195</v>
      </c>
      <c r="D461" s="111" t="s">
        <v>127</v>
      </c>
      <c r="E461" s="112" t="s">
        <v>1084</v>
      </c>
      <c r="F461" s="113" t="s">
        <v>120</v>
      </c>
      <c r="G461" s="114">
        <v>2</v>
      </c>
      <c r="H461" s="115">
        <v>0</v>
      </c>
      <c r="I461" s="116">
        <f t="shared" si="8"/>
        <v>0</v>
      </c>
      <c r="J461" s="84" t="s">
        <v>4103</v>
      </c>
    </row>
    <row r="462" spans="1:10" s="85" customFormat="1" ht="14.4" x14ac:dyDescent="0.3">
      <c r="A462" s="110" t="s">
        <v>1196</v>
      </c>
      <c r="B462" s="111" t="s">
        <v>571</v>
      </c>
      <c r="C462" s="111" t="s">
        <v>1197</v>
      </c>
      <c r="D462" s="111" t="s">
        <v>127</v>
      </c>
      <c r="E462" s="112" t="s">
        <v>1198</v>
      </c>
      <c r="F462" s="113" t="s">
        <v>120</v>
      </c>
      <c r="G462" s="114">
        <v>2</v>
      </c>
      <c r="H462" s="115">
        <v>0</v>
      </c>
      <c r="I462" s="116">
        <f t="shared" si="8"/>
        <v>0</v>
      </c>
      <c r="J462" s="84" t="s">
        <v>4103</v>
      </c>
    </row>
    <row r="463" spans="1:10" s="85" customFormat="1" ht="20.399999999999999" x14ac:dyDescent="0.3">
      <c r="A463" s="102" t="s">
        <v>1199</v>
      </c>
      <c r="B463" s="103" t="s">
        <v>571</v>
      </c>
      <c r="C463" s="103" t="s">
        <v>1200</v>
      </c>
      <c r="D463" s="103" t="s">
        <v>576</v>
      </c>
      <c r="E463" s="104" t="s">
        <v>577</v>
      </c>
      <c r="F463" s="105" t="s">
        <v>120</v>
      </c>
      <c r="G463" s="106">
        <v>2</v>
      </c>
      <c r="H463" s="107">
        <v>2812.77</v>
      </c>
      <c r="I463" s="108">
        <f t="shared" si="8"/>
        <v>5625.54</v>
      </c>
      <c r="J463" s="84"/>
    </row>
    <row r="464" spans="1:10" s="85" customFormat="1" ht="14.4" x14ac:dyDescent="0.3">
      <c r="A464" s="110" t="s">
        <v>1201</v>
      </c>
      <c r="B464" s="111" t="s">
        <v>571</v>
      </c>
      <c r="C464" s="111" t="s">
        <v>1202</v>
      </c>
      <c r="D464" s="111" t="s">
        <v>127</v>
      </c>
      <c r="E464" s="112" t="s">
        <v>1203</v>
      </c>
      <c r="F464" s="113" t="s">
        <v>120</v>
      </c>
      <c r="G464" s="114">
        <v>2</v>
      </c>
      <c r="H464" s="115">
        <v>21645.45</v>
      </c>
      <c r="I464" s="116">
        <f t="shared" si="8"/>
        <v>43290.9</v>
      </c>
      <c r="J464" s="84"/>
    </row>
    <row r="465" spans="1:10" s="85" customFormat="1" ht="14.4" x14ac:dyDescent="0.3">
      <c r="A465" s="102" t="s">
        <v>1204</v>
      </c>
      <c r="B465" s="103" t="s">
        <v>571</v>
      </c>
      <c r="C465" s="103" t="s">
        <v>1205</v>
      </c>
      <c r="D465" s="103" t="s">
        <v>148</v>
      </c>
      <c r="E465" s="104" t="s">
        <v>149</v>
      </c>
      <c r="F465" s="105" t="s">
        <v>120</v>
      </c>
      <c r="G465" s="106">
        <v>12</v>
      </c>
      <c r="H465" s="107">
        <v>2467.61</v>
      </c>
      <c r="I465" s="108">
        <f t="shared" si="8"/>
        <v>29611.32</v>
      </c>
      <c r="J465" s="84"/>
    </row>
    <row r="466" spans="1:10" s="85" customFormat="1" ht="14.4" x14ac:dyDescent="0.3">
      <c r="A466" s="110" t="s">
        <v>1206</v>
      </c>
      <c r="B466" s="111" t="s">
        <v>571</v>
      </c>
      <c r="C466" s="111" t="s">
        <v>1207</v>
      </c>
      <c r="D466" s="111" t="s">
        <v>127</v>
      </c>
      <c r="E466" s="112" t="s">
        <v>1208</v>
      </c>
      <c r="F466" s="113" t="s">
        <v>120</v>
      </c>
      <c r="G466" s="114">
        <v>2</v>
      </c>
      <c r="H466" s="115">
        <v>3746</v>
      </c>
      <c r="I466" s="116">
        <f t="shared" si="8"/>
        <v>7492</v>
      </c>
      <c r="J466" s="84"/>
    </row>
    <row r="467" spans="1:10" s="85" customFormat="1" ht="14.4" x14ac:dyDescent="0.3">
      <c r="A467" s="110" t="s">
        <v>1209</v>
      </c>
      <c r="B467" s="111" t="s">
        <v>571</v>
      </c>
      <c r="C467" s="111" t="s">
        <v>1210</v>
      </c>
      <c r="D467" s="111" t="s">
        <v>127</v>
      </c>
      <c r="E467" s="112" t="s">
        <v>1211</v>
      </c>
      <c r="F467" s="113" t="s">
        <v>120</v>
      </c>
      <c r="G467" s="114">
        <v>2</v>
      </c>
      <c r="H467" s="115">
        <v>24889.79</v>
      </c>
      <c r="I467" s="116">
        <f t="shared" si="8"/>
        <v>49779.58</v>
      </c>
      <c r="J467" s="84"/>
    </row>
    <row r="468" spans="1:10" s="85" customFormat="1" ht="20.399999999999999" x14ac:dyDescent="0.3">
      <c r="A468" s="102" t="s">
        <v>1212</v>
      </c>
      <c r="B468" s="103" t="s">
        <v>571</v>
      </c>
      <c r="C468" s="103" t="s">
        <v>1213</v>
      </c>
      <c r="D468" s="103" t="s">
        <v>264</v>
      </c>
      <c r="E468" s="104" t="s">
        <v>265</v>
      </c>
      <c r="F468" s="105" t="s">
        <v>164</v>
      </c>
      <c r="G468" s="117">
        <v>7.9200000000000007E-2</v>
      </c>
      <c r="H468" s="107">
        <v>156080.48000000001</v>
      </c>
      <c r="I468" s="108">
        <f t="shared" si="8"/>
        <v>12361.57</v>
      </c>
      <c r="J468" s="84"/>
    </row>
    <row r="469" spans="1:10" s="85" customFormat="1" ht="20.399999999999999" x14ac:dyDescent="0.3">
      <c r="A469" s="110" t="s">
        <v>1214</v>
      </c>
      <c r="B469" s="111" t="s">
        <v>571</v>
      </c>
      <c r="C469" s="111" t="s">
        <v>1215</v>
      </c>
      <c r="D469" s="111" t="s">
        <v>127</v>
      </c>
      <c r="E469" s="112" t="s">
        <v>1216</v>
      </c>
      <c r="F469" s="113" t="s">
        <v>470</v>
      </c>
      <c r="G469" s="114">
        <v>4</v>
      </c>
      <c r="H469" s="115">
        <v>13702.42</v>
      </c>
      <c r="I469" s="116">
        <f t="shared" si="8"/>
        <v>54809.68</v>
      </c>
      <c r="J469" s="84"/>
    </row>
    <row r="470" spans="1:10" s="85" customFormat="1" ht="20.399999999999999" x14ac:dyDescent="0.3">
      <c r="A470" s="102" t="s">
        <v>1217</v>
      </c>
      <c r="B470" s="103" t="s">
        <v>571</v>
      </c>
      <c r="C470" s="103" t="s">
        <v>1218</v>
      </c>
      <c r="D470" s="103" t="s">
        <v>601</v>
      </c>
      <c r="E470" s="104" t="s">
        <v>602</v>
      </c>
      <c r="F470" s="105" t="s">
        <v>164</v>
      </c>
      <c r="G470" s="117">
        <v>0.1328</v>
      </c>
      <c r="H470" s="107">
        <v>99511.01</v>
      </c>
      <c r="I470" s="108">
        <f t="shared" si="8"/>
        <v>13215.06</v>
      </c>
      <c r="J470" s="84"/>
    </row>
    <row r="471" spans="1:10" s="85" customFormat="1" ht="14.4" x14ac:dyDescent="0.3">
      <c r="A471" s="110" t="s">
        <v>1219</v>
      </c>
      <c r="B471" s="111" t="s">
        <v>571</v>
      </c>
      <c r="C471" s="111" t="s">
        <v>1220</v>
      </c>
      <c r="D471" s="111" t="s">
        <v>127</v>
      </c>
      <c r="E471" s="112" t="s">
        <v>1221</v>
      </c>
      <c r="F471" s="113" t="s">
        <v>470</v>
      </c>
      <c r="G471" s="119">
        <v>0.5</v>
      </c>
      <c r="H471" s="115">
        <v>65654.759999999995</v>
      </c>
      <c r="I471" s="116">
        <f t="shared" si="8"/>
        <v>32827.379999999997</v>
      </c>
      <c r="J471" s="84"/>
    </row>
    <row r="472" spans="1:10" s="85" customFormat="1" ht="14.4" x14ac:dyDescent="0.3">
      <c r="A472" s="110" t="s">
        <v>1222</v>
      </c>
      <c r="B472" s="111" t="s">
        <v>571</v>
      </c>
      <c r="C472" s="111" t="s">
        <v>1223</v>
      </c>
      <c r="D472" s="111" t="s">
        <v>127</v>
      </c>
      <c r="E472" s="112" t="s">
        <v>1224</v>
      </c>
      <c r="F472" s="113" t="s">
        <v>120</v>
      </c>
      <c r="G472" s="114">
        <v>2</v>
      </c>
      <c r="H472" s="115">
        <v>38142.6</v>
      </c>
      <c r="I472" s="116">
        <f t="shared" si="8"/>
        <v>76285.2</v>
      </c>
      <c r="J472" s="84"/>
    </row>
    <row r="473" spans="1:10" s="85" customFormat="1" ht="14.4" x14ac:dyDescent="0.3">
      <c r="A473" s="102" t="s">
        <v>1225</v>
      </c>
      <c r="B473" s="103" t="s">
        <v>571</v>
      </c>
      <c r="C473" s="103" t="s">
        <v>1226</v>
      </c>
      <c r="D473" s="103" t="s">
        <v>799</v>
      </c>
      <c r="E473" s="104" t="s">
        <v>800</v>
      </c>
      <c r="F473" s="105" t="s">
        <v>120</v>
      </c>
      <c r="G473" s="106">
        <v>1</v>
      </c>
      <c r="H473" s="107">
        <v>18131.47</v>
      </c>
      <c r="I473" s="108">
        <f t="shared" si="8"/>
        <v>18131.47</v>
      </c>
      <c r="J473" s="84"/>
    </row>
    <row r="474" spans="1:10" s="85" customFormat="1" ht="14.4" x14ac:dyDescent="0.3">
      <c r="A474" s="110" t="s">
        <v>1227</v>
      </c>
      <c r="B474" s="111" t="s">
        <v>571</v>
      </c>
      <c r="C474" s="111" t="s">
        <v>1228</v>
      </c>
      <c r="D474" s="111" t="s">
        <v>127</v>
      </c>
      <c r="E474" s="112" t="s">
        <v>1229</v>
      </c>
      <c r="F474" s="113" t="s">
        <v>120</v>
      </c>
      <c r="G474" s="114">
        <v>1</v>
      </c>
      <c r="H474" s="115">
        <v>0</v>
      </c>
      <c r="I474" s="116">
        <f t="shared" si="8"/>
        <v>0</v>
      </c>
      <c r="J474" s="84" t="s">
        <v>4103</v>
      </c>
    </row>
    <row r="475" spans="1:10" s="85" customFormat="1" ht="14.4" x14ac:dyDescent="0.3">
      <c r="A475" s="110" t="s">
        <v>1230</v>
      </c>
      <c r="B475" s="111" t="s">
        <v>571</v>
      </c>
      <c r="C475" s="111" t="s">
        <v>1231</v>
      </c>
      <c r="D475" s="111" t="s">
        <v>127</v>
      </c>
      <c r="E475" s="112" t="s">
        <v>1081</v>
      </c>
      <c r="F475" s="113" t="s">
        <v>120</v>
      </c>
      <c r="G475" s="114">
        <v>2</v>
      </c>
      <c r="H475" s="115">
        <v>0</v>
      </c>
      <c r="I475" s="116">
        <f t="shared" si="8"/>
        <v>0</v>
      </c>
      <c r="J475" s="84" t="s">
        <v>4103</v>
      </c>
    </row>
    <row r="476" spans="1:10" s="85" customFormat="1" ht="14.4" x14ac:dyDescent="0.3">
      <c r="A476" s="110" t="s">
        <v>1232</v>
      </c>
      <c r="B476" s="111" t="s">
        <v>571</v>
      </c>
      <c r="C476" s="111" t="s">
        <v>1233</v>
      </c>
      <c r="D476" s="111" t="s">
        <v>127</v>
      </c>
      <c r="E476" s="112" t="s">
        <v>1084</v>
      </c>
      <c r="F476" s="113" t="s">
        <v>120</v>
      </c>
      <c r="G476" s="114">
        <v>1</v>
      </c>
      <c r="H476" s="115">
        <v>0</v>
      </c>
      <c r="I476" s="116">
        <f t="shared" si="8"/>
        <v>0</v>
      </c>
      <c r="J476" s="84" t="s">
        <v>4103</v>
      </c>
    </row>
    <row r="477" spans="1:10" s="85" customFormat="1" ht="14.4" x14ac:dyDescent="0.3">
      <c r="A477" s="110" t="s">
        <v>1234</v>
      </c>
      <c r="B477" s="111" t="s">
        <v>571</v>
      </c>
      <c r="C477" s="111" t="s">
        <v>1235</v>
      </c>
      <c r="D477" s="111" t="s">
        <v>127</v>
      </c>
      <c r="E477" s="112" t="s">
        <v>1236</v>
      </c>
      <c r="F477" s="113" t="s">
        <v>120</v>
      </c>
      <c r="G477" s="114">
        <v>1</v>
      </c>
      <c r="H477" s="115">
        <v>0</v>
      </c>
      <c r="I477" s="116">
        <f t="shared" si="8"/>
        <v>0</v>
      </c>
      <c r="J477" s="84" t="s">
        <v>4103</v>
      </c>
    </row>
    <row r="478" spans="1:10" s="85" customFormat="1" ht="20.399999999999999" x14ac:dyDescent="0.3">
      <c r="A478" s="102" t="s">
        <v>1237</v>
      </c>
      <c r="B478" s="103" t="s">
        <v>571</v>
      </c>
      <c r="C478" s="103" t="s">
        <v>1238</v>
      </c>
      <c r="D478" s="103" t="s">
        <v>576</v>
      </c>
      <c r="E478" s="104" t="s">
        <v>577</v>
      </c>
      <c r="F478" s="105" t="s">
        <v>120</v>
      </c>
      <c r="G478" s="106">
        <v>1</v>
      </c>
      <c r="H478" s="107">
        <v>2812.79</v>
      </c>
      <c r="I478" s="108">
        <f t="shared" si="8"/>
        <v>2812.79</v>
      </c>
      <c r="J478" s="84"/>
    </row>
    <row r="479" spans="1:10" s="85" customFormat="1" ht="14.4" x14ac:dyDescent="0.3">
      <c r="A479" s="110" t="s">
        <v>1239</v>
      </c>
      <c r="B479" s="111" t="s">
        <v>571</v>
      </c>
      <c r="C479" s="111" t="s">
        <v>1240</v>
      </c>
      <c r="D479" s="111" t="s">
        <v>127</v>
      </c>
      <c r="E479" s="112" t="s">
        <v>1092</v>
      </c>
      <c r="F479" s="113" t="s">
        <v>120</v>
      </c>
      <c r="G479" s="114">
        <v>1</v>
      </c>
      <c r="H479" s="115">
        <v>14476.21</v>
      </c>
      <c r="I479" s="116">
        <f t="shared" si="8"/>
        <v>14476.21</v>
      </c>
      <c r="J479" s="84"/>
    </row>
    <row r="480" spans="1:10" s="85" customFormat="1" ht="14.4" x14ac:dyDescent="0.3">
      <c r="A480" s="102" t="s">
        <v>1241</v>
      </c>
      <c r="B480" s="103" t="s">
        <v>571</v>
      </c>
      <c r="C480" s="103" t="s">
        <v>1242</v>
      </c>
      <c r="D480" s="103" t="s">
        <v>148</v>
      </c>
      <c r="E480" s="104" t="s">
        <v>149</v>
      </c>
      <c r="F480" s="105" t="s">
        <v>120</v>
      </c>
      <c r="G480" s="106">
        <v>1</v>
      </c>
      <c r="H480" s="107">
        <v>2467.62</v>
      </c>
      <c r="I480" s="108">
        <f t="shared" si="8"/>
        <v>2467.62</v>
      </c>
      <c r="J480" s="84"/>
    </row>
    <row r="481" spans="1:10" s="85" customFormat="1" ht="14.4" x14ac:dyDescent="0.3">
      <c r="A481" s="110" t="s">
        <v>1243</v>
      </c>
      <c r="B481" s="111" t="s">
        <v>571</v>
      </c>
      <c r="C481" s="111" t="s">
        <v>1244</v>
      </c>
      <c r="D481" s="111" t="s">
        <v>127</v>
      </c>
      <c r="E481" s="112" t="s">
        <v>1245</v>
      </c>
      <c r="F481" s="113" t="s">
        <v>120</v>
      </c>
      <c r="G481" s="114">
        <v>1</v>
      </c>
      <c r="H481" s="115">
        <v>2535.5</v>
      </c>
      <c r="I481" s="116">
        <f t="shared" si="8"/>
        <v>2535.5</v>
      </c>
      <c r="J481" s="84"/>
    </row>
    <row r="482" spans="1:10" s="85" customFormat="1" ht="20.399999999999999" x14ac:dyDescent="0.3">
      <c r="A482" s="102" t="s">
        <v>1246</v>
      </c>
      <c r="B482" s="103" t="s">
        <v>571</v>
      </c>
      <c r="C482" s="103" t="s">
        <v>1247</v>
      </c>
      <c r="D482" s="103" t="s">
        <v>283</v>
      </c>
      <c r="E482" s="104" t="s">
        <v>284</v>
      </c>
      <c r="F482" s="105" t="s">
        <v>164</v>
      </c>
      <c r="G482" s="117">
        <v>0.1145</v>
      </c>
      <c r="H482" s="107">
        <v>204923.89</v>
      </c>
      <c r="I482" s="108">
        <f t="shared" si="8"/>
        <v>23463.79</v>
      </c>
      <c r="J482" s="84"/>
    </row>
    <row r="483" spans="1:10" s="85" customFormat="1" ht="14.4" x14ac:dyDescent="0.3">
      <c r="A483" s="110" t="s">
        <v>1248</v>
      </c>
      <c r="B483" s="111" t="s">
        <v>571</v>
      </c>
      <c r="C483" s="111" t="s">
        <v>1249</v>
      </c>
      <c r="D483" s="111" t="s">
        <v>127</v>
      </c>
      <c r="E483" s="112" t="s">
        <v>1250</v>
      </c>
      <c r="F483" s="113" t="s">
        <v>470</v>
      </c>
      <c r="G483" s="119">
        <v>4.5</v>
      </c>
      <c r="H483" s="115">
        <v>9913.23</v>
      </c>
      <c r="I483" s="116">
        <f t="shared" si="8"/>
        <v>44609.54</v>
      </c>
      <c r="J483" s="84"/>
    </row>
    <row r="484" spans="1:10" s="85" customFormat="1" ht="20.399999999999999" x14ac:dyDescent="0.3">
      <c r="A484" s="110" t="s">
        <v>1251</v>
      </c>
      <c r="B484" s="111" t="s">
        <v>571</v>
      </c>
      <c r="C484" s="111" t="s">
        <v>1252</v>
      </c>
      <c r="D484" s="111" t="s">
        <v>127</v>
      </c>
      <c r="E484" s="112" t="s">
        <v>1253</v>
      </c>
      <c r="F484" s="113" t="s">
        <v>120</v>
      </c>
      <c r="G484" s="114">
        <v>2</v>
      </c>
      <c r="H484" s="115">
        <v>13550.1</v>
      </c>
      <c r="I484" s="116">
        <f t="shared" si="8"/>
        <v>27100.2</v>
      </c>
      <c r="J484" s="84"/>
    </row>
    <row r="485" spans="1:10" s="85" customFormat="1" ht="20.399999999999999" x14ac:dyDescent="0.3">
      <c r="A485" s="110" t="s">
        <v>1254</v>
      </c>
      <c r="B485" s="111" t="s">
        <v>571</v>
      </c>
      <c r="C485" s="111" t="s">
        <v>1255</v>
      </c>
      <c r="D485" s="111" t="s">
        <v>127</v>
      </c>
      <c r="E485" s="112" t="s">
        <v>1256</v>
      </c>
      <c r="F485" s="113" t="s">
        <v>120</v>
      </c>
      <c r="G485" s="114">
        <v>1</v>
      </c>
      <c r="H485" s="115">
        <v>13550.1</v>
      </c>
      <c r="I485" s="116">
        <f t="shared" si="8"/>
        <v>13550.1</v>
      </c>
      <c r="J485" s="84"/>
    </row>
    <row r="486" spans="1:10" s="85" customFormat="1" ht="14.4" x14ac:dyDescent="0.3">
      <c r="A486" s="102" t="s">
        <v>1257</v>
      </c>
      <c r="B486" s="103" t="s">
        <v>571</v>
      </c>
      <c r="C486" s="103" t="s">
        <v>1258</v>
      </c>
      <c r="D486" s="103" t="s">
        <v>799</v>
      </c>
      <c r="E486" s="104" t="s">
        <v>800</v>
      </c>
      <c r="F486" s="105" t="s">
        <v>120</v>
      </c>
      <c r="G486" s="106">
        <v>1</v>
      </c>
      <c r="H486" s="107">
        <v>18131.47</v>
      </c>
      <c r="I486" s="108">
        <f t="shared" si="8"/>
        <v>18131.47</v>
      </c>
      <c r="J486" s="84"/>
    </row>
    <row r="487" spans="1:10" s="85" customFormat="1" ht="14.4" x14ac:dyDescent="0.3">
      <c r="A487" s="110" t="s">
        <v>1259</v>
      </c>
      <c r="B487" s="111" t="s">
        <v>571</v>
      </c>
      <c r="C487" s="111" t="s">
        <v>1260</v>
      </c>
      <c r="D487" s="111" t="s">
        <v>127</v>
      </c>
      <c r="E487" s="112" t="s">
        <v>1261</v>
      </c>
      <c r="F487" s="113" t="s">
        <v>120</v>
      </c>
      <c r="G487" s="114">
        <v>1</v>
      </c>
      <c r="H487" s="115">
        <v>0</v>
      </c>
      <c r="I487" s="116">
        <f t="shared" si="8"/>
        <v>0</v>
      </c>
      <c r="J487" s="84" t="s">
        <v>4103</v>
      </c>
    </row>
    <row r="488" spans="1:10" s="85" customFormat="1" ht="14.4" x14ac:dyDescent="0.3">
      <c r="A488" s="110" t="s">
        <v>1262</v>
      </c>
      <c r="B488" s="111" t="s">
        <v>571</v>
      </c>
      <c r="C488" s="111" t="s">
        <v>1263</v>
      </c>
      <c r="D488" s="111" t="s">
        <v>127</v>
      </c>
      <c r="E488" s="112" t="s">
        <v>1264</v>
      </c>
      <c r="F488" s="113" t="s">
        <v>120</v>
      </c>
      <c r="G488" s="114">
        <v>2</v>
      </c>
      <c r="H488" s="115">
        <v>0</v>
      </c>
      <c r="I488" s="116">
        <f t="shared" si="8"/>
        <v>0</v>
      </c>
      <c r="J488" s="84" t="s">
        <v>4103</v>
      </c>
    </row>
    <row r="489" spans="1:10" s="85" customFormat="1" ht="14.4" x14ac:dyDescent="0.3">
      <c r="A489" s="110" t="s">
        <v>1265</v>
      </c>
      <c r="B489" s="111" t="s">
        <v>571</v>
      </c>
      <c r="C489" s="111" t="s">
        <v>1266</v>
      </c>
      <c r="D489" s="111" t="s">
        <v>127</v>
      </c>
      <c r="E489" s="112" t="s">
        <v>1084</v>
      </c>
      <c r="F489" s="113" t="s">
        <v>120</v>
      </c>
      <c r="G489" s="114">
        <v>1</v>
      </c>
      <c r="H489" s="115">
        <v>0</v>
      </c>
      <c r="I489" s="116">
        <f t="shared" si="8"/>
        <v>0</v>
      </c>
      <c r="J489" s="84" t="s">
        <v>4103</v>
      </c>
    </row>
    <row r="490" spans="1:10" s="85" customFormat="1" ht="14.4" x14ac:dyDescent="0.3">
      <c r="A490" s="110" t="s">
        <v>1267</v>
      </c>
      <c r="B490" s="111" t="s">
        <v>571</v>
      </c>
      <c r="C490" s="111" t="s">
        <v>1268</v>
      </c>
      <c r="D490" s="111" t="s">
        <v>127</v>
      </c>
      <c r="E490" s="112" t="s">
        <v>1269</v>
      </c>
      <c r="F490" s="113" t="s">
        <v>120</v>
      </c>
      <c r="G490" s="114">
        <v>1</v>
      </c>
      <c r="H490" s="115">
        <v>0</v>
      </c>
      <c r="I490" s="116">
        <f t="shared" si="8"/>
        <v>0</v>
      </c>
      <c r="J490" s="84" t="s">
        <v>4103</v>
      </c>
    </row>
    <row r="491" spans="1:10" s="85" customFormat="1" ht="20.399999999999999" x14ac:dyDescent="0.3">
      <c r="A491" s="102" t="s">
        <v>1270</v>
      </c>
      <c r="B491" s="103" t="s">
        <v>571</v>
      </c>
      <c r="C491" s="103" t="s">
        <v>1271</v>
      </c>
      <c r="D491" s="103" t="s">
        <v>576</v>
      </c>
      <c r="E491" s="104" t="s">
        <v>577</v>
      </c>
      <c r="F491" s="105" t="s">
        <v>120</v>
      </c>
      <c r="G491" s="106">
        <v>1</v>
      </c>
      <c r="H491" s="107">
        <v>2812.79</v>
      </c>
      <c r="I491" s="108">
        <f t="shared" si="8"/>
        <v>2812.79</v>
      </c>
      <c r="J491" s="84"/>
    </row>
    <row r="492" spans="1:10" s="85" customFormat="1" ht="14.4" x14ac:dyDescent="0.3">
      <c r="A492" s="110" t="s">
        <v>1272</v>
      </c>
      <c r="B492" s="111" t="s">
        <v>571</v>
      </c>
      <c r="C492" s="111" t="s">
        <v>1273</v>
      </c>
      <c r="D492" s="111" t="s">
        <v>127</v>
      </c>
      <c r="E492" s="112" t="s">
        <v>1274</v>
      </c>
      <c r="F492" s="113" t="s">
        <v>120</v>
      </c>
      <c r="G492" s="114">
        <v>1</v>
      </c>
      <c r="H492" s="115">
        <v>17228.25</v>
      </c>
      <c r="I492" s="116">
        <f t="shared" si="8"/>
        <v>17228.25</v>
      </c>
      <c r="J492" s="84"/>
    </row>
    <row r="493" spans="1:10" s="85" customFormat="1" ht="14.4" x14ac:dyDescent="0.3">
      <c r="A493" s="102" t="s">
        <v>1275</v>
      </c>
      <c r="B493" s="103" t="s">
        <v>571</v>
      </c>
      <c r="C493" s="103" t="s">
        <v>1276</v>
      </c>
      <c r="D493" s="103" t="s">
        <v>148</v>
      </c>
      <c r="E493" s="104" t="s">
        <v>149</v>
      </c>
      <c r="F493" s="105" t="s">
        <v>120</v>
      </c>
      <c r="G493" s="106">
        <v>2</v>
      </c>
      <c r="H493" s="107">
        <v>2467.61</v>
      </c>
      <c r="I493" s="108">
        <f t="shared" si="8"/>
        <v>4935.22</v>
      </c>
      <c r="J493" s="84"/>
    </row>
    <row r="494" spans="1:10" s="85" customFormat="1" ht="14.4" x14ac:dyDescent="0.3">
      <c r="A494" s="110" t="s">
        <v>1277</v>
      </c>
      <c r="B494" s="111" t="s">
        <v>571</v>
      </c>
      <c r="C494" s="111" t="s">
        <v>1278</v>
      </c>
      <c r="D494" s="111" t="s">
        <v>127</v>
      </c>
      <c r="E494" s="112" t="s">
        <v>1279</v>
      </c>
      <c r="F494" s="113" t="s">
        <v>120</v>
      </c>
      <c r="G494" s="114">
        <v>1</v>
      </c>
      <c r="H494" s="115">
        <v>2784.76</v>
      </c>
      <c r="I494" s="116">
        <f t="shared" si="8"/>
        <v>2784.76</v>
      </c>
      <c r="J494" s="84"/>
    </row>
    <row r="495" spans="1:10" s="85" customFormat="1" ht="14.4" x14ac:dyDescent="0.3">
      <c r="A495" s="110" t="s">
        <v>1280</v>
      </c>
      <c r="B495" s="111" t="s">
        <v>571</v>
      </c>
      <c r="C495" s="111" t="s">
        <v>1281</v>
      </c>
      <c r="D495" s="111" t="s">
        <v>127</v>
      </c>
      <c r="E495" s="112" t="s">
        <v>1282</v>
      </c>
      <c r="F495" s="113" t="s">
        <v>120</v>
      </c>
      <c r="G495" s="114">
        <v>1</v>
      </c>
      <c r="H495" s="115">
        <v>23612.94</v>
      </c>
      <c r="I495" s="116">
        <f t="shared" si="8"/>
        <v>23612.94</v>
      </c>
      <c r="J495" s="84"/>
    </row>
    <row r="496" spans="1:10" s="85" customFormat="1" ht="20.399999999999999" x14ac:dyDescent="0.3">
      <c r="A496" s="102" t="s">
        <v>1283</v>
      </c>
      <c r="B496" s="103" t="s">
        <v>571</v>
      </c>
      <c r="C496" s="103" t="s">
        <v>1284</v>
      </c>
      <c r="D496" s="103" t="s">
        <v>283</v>
      </c>
      <c r="E496" s="104" t="s">
        <v>284</v>
      </c>
      <c r="F496" s="105" t="s">
        <v>164</v>
      </c>
      <c r="G496" s="117">
        <v>7.2700000000000001E-2</v>
      </c>
      <c r="H496" s="107">
        <v>204923.73</v>
      </c>
      <c r="I496" s="108">
        <f t="shared" si="8"/>
        <v>14897.96</v>
      </c>
      <c r="J496" s="84"/>
    </row>
    <row r="497" spans="1:10" s="85" customFormat="1" ht="14.4" x14ac:dyDescent="0.3">
      <c r="A497" s="110" t="s">
        <v>1285</v>
      </c>
      <c r="B497" s="111" t="s">
        <v>571</v>
      </c>
      <c r="C497" s="111" t="s">
        <v>1286</v>
      </c>
      <c r="D497" s="111" t="s">
        <v>127</v>
      </c>
      <c r="E497" s="112" t="s">
        <v>1287</v>
      </c>
      <c r="F497" s="113" t="s">
        <v>470</v>
      </c>
      <c r="G497" s="114">
        <v>2</v>
      </c>
      <c r="H497" s="115">
        <v>11018.24</v>
      </c>
      <c r="I497" s="116">
        <f t="shared" ref="I497:I518" si="9">G497*H497</f>
        <v>22036.48</v>
      </c>
      <c r="J497" s="84"/>
    </row>
    <row r="498" spans="1:10" s="85" customFormat="1" ht="20.399999999999999" x14ac:dyDescent="0.3">
      <c r="A498" s="110" t="s">
        <v>1288</v>
      </c>
      <c r="B498" s="111" t="s">
        <v>571</v>
      </c>
      <c r="C498" s="111" t="s">
        <v>1289</v>
      </c>
      <c r="D498" s="111" t="s">
        <v>127</v>
      </c>
      <c r="E498" s="112" t="s">
        <v>1290</v>
      </c>
      <c r="F498" s="113" t="s">
        <v>120</v>
      </c>
      <c r="G498" s="114">
        <v>1</v>
      </c>
      <c r="H498" s="115">
        <v>26833.11</v>
      </c>
      <c r="I498" s="116">
        <f t="shared" si="9"/>
        <v>26833.11</v>
      </c>
      <c r="J498" s="84"/>
    </row>
    <row r="499" spans="1:10" s="85" customFormat="1" ht="20.399999999999999" x14ac:dyDescent="0.3">
      <c r="A499" s="102" t="s">
        <v>1291</v>
      </c>
      <c r="B499" s="103" t="s">
        <v>571</v>
      </c>
      <c r="C499" s="103" t="s">
        <v>1292</v>
      </c>
      <c r="D499" s="103" t="s">
        <v>576</v>
      </c>
      <c r="E499" s="104" t="s">
        <v>577</v>
      </c>
      <c r="F499" s="105" t="s">
        <v>120</v>
      </c>
      <c r="G499" s="106">
        <v>1</v>
      </c>
      <c r="H499" s="107">
        <v>2812.79</v>
      </c>
      <c r="I499" s="108">
        <f t="shared" si="9"/>
        <v>2812.79</v>
      </c>
      <c r="J499" s="84"/>
    </row>
    <row r="500" spans="1:10" s="85" customFormat="1" ht="20.399999999999999" x14ac:dyDescent="0.3">
      <c r="A500" s="110" t="s">
        <v>1293</v>
      </c>
      <c r="B500" s="111" t="s">
        <v>571</v>
      </c>
      <c r="C500" s="111" t="s">
        <v>1294</v>
      </c>
      <c r="D500" s="111" t="s">
        <v>127</v>
      </c>
      <c r="E500" s="112" t="s">
        <v>1295</v>
      </c>
      <c r="F500" s="113" t="s">
        <v>120</v>
      </c>
      <c r="G500" s="114">
        <v>1</v>
      </c>
      <c r="H500" s="115">
        <v>18183.46</v>
      </c>
      <c r="I500" s="116">
        <f t="shared" si="9"/>
        <v>18183.46</v>
      </c>
      <c r="J500" s="84"/>
    </row>
    <row r="501" spans="1:10" s="85" customFormat="1" ht="14.4" x14ac:dyDescent="0.3">
      <c r="A501" s="110" t="s">
        <v>1296</v>
      </c>
      <c r="B501" s="111" t="s">
        <v>571</v>
      </c>
      <c r="C501" s="111" t="s">
        <v>1297</v>
      </c>
      <c r="D501" s="111" t="s">
        <v>127</v>
      </c>
      <c r="E501" s="112" t="s">
        <v>1298</v>
      </c>
      <c r="F501" s="113" t="s">
        <v>120</v>
      </c>
      <c r="G501" s="114">
        <v>1</v>
      </c>
      <c r="H501" s="115">
        <v>1634.46</v>
      </c>
      <c r="I501" s="116">
        <f t="shared" si="9"/>
        <v>1634.46</v>
      </c>
      <c r="J501" s="84"/>
    </row>
    <row r="502" spans="1:10" s="85" customFormat="1" ht="20.399999999999999" x14ac:dyDescent="0.3">
      <c r="A502" s="102" t="s">
        <v>1299</v>
      </c>
      <c r="B502" s="103" t="s">
        <v>571</v>
      </c>
      <c r="C502" s="103" t="s">
        <v>1300</v>
      </c>
      <c r="D502" s="103" t="s">
        <v>283</v>
      </c>
      <c r="E502" s="104" t="s">
        <v>284</v>
      </c>
      <c r="F502" s="105" t="s">
        <v>164</v>
      </c>
      <c r="G502" s="117">
        <v>1.9800000000000002E-2</v>
      </c>
      <c r="H502" s="107">
        <v>204926.37</v>
      </c>
      <c r="I502" s="108">
        <f t="shared" si="9"/>
        <v>4057.54</v>
      </c>
      <c r="J502" s="84"/>
    </row>
    <row r="503" spans="1:10" s="85" customFormat="1" ht="20.399999999999999" x14ac:dyDescent="0.3">
      <c r="A503" s="110" t="s">
        <v>1301</v>
      </c>
      <c r="B503" s="111" t="s">
        <v>571</v>
      </c>
      <c r="C503" s="111" t="s">
        <v>1302</v>
      </c>
      <c r="D503" s="111" t="s">
        <v>127</v>
      </c>
      <c r="E503" s="112" t="s">
        <v>611</v>
      </c>
      <c r="F503" s="113" t="s">
        <v>470</v>
      </c>
      <c r="G503" s="114">
        <v>2</v>
      </c>
      <c r="H503" s="115">
        <v>11018.24</v>
      </c>
      <c r="I503" s="116">
        <f t="shared" si="9"/>
        <v>22036.48</v>
      </c>
      <c r="J503" s="84"/>
    </row>
    <row r="504" spans="1:10" s="85" customFormat="1" ht="14.4" x14ac:dyDescent="0.3">
      <c r="A504" s="102" t="s">
        <v>1303</v>
      </c>
      <c r="B504" s="103" t="s">
        <v>571</v>
      </c>
      <c r="C504" s="103" t="s">
        <v>1304</v>
      </c>
      <c r="D504" s="103" t="s">
        <v>148</v>
      </c>
      <c r="E504" s="104" t="s">
        <v>149</v>
      </c>
      <c r="F504" s="105" t="s">
        <v>120</v>
      </c>
      <c r="G504" s="106">
        <v>1</v>
      </c>
      <c r="H504" s="107">
        <v>2467.62</v>
      </c>
      <c r="I504" s="108">
        <f t="shared" si="9"/>
        <v>2467.62</v>
      </c>
      <c r="J504" s="84"/>
    </row>
    <row r="505" spans="1:10" s="85" customFormat="1" ht="14.4" x14ac:dyDescent="0.3">
      <c r="A505" s="110" t="s">
        <v>1305</v>
      </c>
      <c r="B505" s="111" t="s">
        <v>571</v>
      </c>
      <c r="C505" s="111" t="s">
        <v>1306</v>
      </c>
      <c r="D505" s="111" t="s">
        <v>127</v>
      </c>
      <c r="E505" s="112" t="s">
        <v>1307</v>
      </c>
      <c r="F505" s="113" t="s">
        <v>120</v>
      </c>
      <c r="G505" s="114">
        <v>1</v>
      </c>
      <c r="H505" s="115">
        <v>12182.84</v>
      </c>
      <c r="I505" s="116">
        <f t="shared" si="9"/>
        <v>12182.84</v>
      </c>
      <c r="J505" s="84"/>
    </row>
    <row r="506" spans="1:10" s="85" customFormat="1" ht="14.4" x14ac:dyDescent="0.3">
      <c r="A506" s="110" t="s">
        <v>1308</v>
      </c>
      <c r="B506" s="111" t="s">
        <v>571</v>
      </c>
      <c r="C506" s="111" t="s">
        <v>1309</v>
      </c>
      <c r="D506" s="111" t="s">
        <v>127</v>
      </c>
      <c r="E506" s="112" t="s">
        <v>339</v>
      </c>
      <c r="F506" s="113" t="s">
        <v>340</v>
      </c>
      <c r="G506" s="114">
        <v>75</v>
      </c>
      <c r="H506" s="115">
        <v>3187.16</v>
      </c>
      <c r="I506" s="116">
        <f t="shared" si="9"/>
        <v>239037</v>
      </c>
      <c r="J506" s="84"/>
    </row>
    <row r="507" spans="1:10" s="85" customFormat="1" ht="20.399999999999999" x14ac:dyDescent="0.3">
      <c r="A507" s="102" t="s">
        <v>1310</v>
      </c>
      <c r="B507" s="103" t="s">
        <v>571</v>
      </c>
      <c r="C507" s="103" t="s">
        <v>1311</v>
      </c>
      <c r="D507" s="103" t="s">
        <v>576</v>
      </c>
      <c r="E507" s="104" t="s">
        <v>577</v>
      </c>
      <c r="F507" s="105" t="s">
        <v>120</v>
      </c>
      <c r="G507" s="106">
        <v>2</v>
      </c>
      <c r="H507" s="107">
        <v>2812.77</v>
      </c>
      <c r="I507" s="108">
        <f t="shared" si="9"/>
        <v>5625.54</v>
      </c>
      <c r="J507" s="84"/>
    </row>
    <row r="508" spans="1:10" s="85" customFormat="1" ht="14.4" x14ac:dyDescent="0.3">
      <c r="A508" s="110" t="s">
        <v>1312</v>
      </c>
      <c r="B508" s="111" t="s">
        <v>571</v>
      </c>
      <c r="C508" s="111" t="s">
        <v>1313</v>
      </c>
      <c r="D508" s="111" t="s">
        <v>127</v>
      </c>
      <c r="E508" s="112" t="s">
        <v>1314</v>
      </c>
      <c r="F508" s="113" t="s">
        <v>120</v>
      </c>
      <c r="G508" s="114">
        <v>2</v>
      </c>
      <c r="H508" s="115">
        <v>617084.12</v>
      </c>
      <c r="I508" s="116">
        <f t="shared" si="9"/>
        <v>1234168.24</v>
      </c>
      <c r="J508" s="84"/>
    </row>
    <row r="509" spans="1:10" s="85" customFormat="1" ht="14.4" x14ac:dyDescent="0.3">
      <c r="A509" s="102" t="s">
        <v>1315</v>
      </c>
      <c r="B509" s="103" t="s">
        <v>571</v>
      </c>
      <c r="C509" s="103" t="s">
        <v>1316</v>
      </c>
      <c r="D509" s="103" t="s">
        <v>148</v>
      </c>
      <c r="E509" s="104" t="s">
        <v>149</v>
      </c>
      <c r="F509" s="105" t="s">
        <v>120</v>
      </c>
      <c r="G509" s="106">
        <v>2</v>
      </c>
      <c r="H509" s="107">
        <v>2467.61</v>
      </c>
      <c r="I509" s="108">
        <f t="shared" si="9"/>
        <v>4935.22</v>
      </c>
      <c r="J509" s="84"/>
    </row>
    <row r="510" spans="1:10" s="85" customFormat="1" ht="14.4" x14ac:dyDescent="0.3">
      <c r="A510" s="110" t="s">
        <v>1317</v>
      </c>
      <c r="B510" s="111" t="s">
        <v>571</v>
      </c>
      <c r="C510" s="111" t="s">
        <v>1318</v>
      </c>
      <c r="D510" s="111" t="s">
        <v>127</v>
      </c>
      <c r="E510" s="112" t="s">
        <v>1319</v>
      </c>
      <c r="F510" s="113" t="s">
        <v>120</v>
      </c>
      <c r="G510" s="114">
        <v>2</v>
      </c>
      <c r="H510" s="115">
        <v>70369.759999999995</v>
      </c>
      <c r="I510" s="116">
        <f t="shared" si="9"/>
        <v>140739.51999999999</v>
      </c>
      <c r="J510" s="84"/>
    </row>
    <row r="511" spans="1:10" s="85" customFormat="1" ht="20.399999999999999" x14ac:dyDescent="0.3">
      <c r="A511" s="102" t="s">
        <v>1320</v>
      </c>
      <c r="B511" s="103" t="s">
        <v>571</v>
      </c>
      <c r="C511" s="103" t="s">
        <v>1321</v>
      </c>
      <c r="D511" s="103" t="s">
        <v>1322</v>
      </c>
      <c r="E511" s="104" t="s">
        <v>1323</v>
      </c>
      <c r="F511" s="105" t="s">
        <v>164</v>
      </c>
      <c r="G511" s="118">
        <v>7.8E-2</v>
      </c>
      <c r="H511" s="107">
        <v>79262.91</v>
      </c>
      <c r="I511" s="108">
        <f t="shared" si="9"/>
        <v>6182.51</v>
      </c>
      <c r="J511" s="84"/>
    </row>
    <row r="512" spans="1:10" s="85" customFormat="1" ht="14.4" x14ac:dyDescent="0.3">
      <c r="A512" s="110" t="s">
        <v>1324</v>
      </c>
      <c r="B512" s="111" t="s">
        <v>571</v>
      </c>
      <c r="C512" s="111" t="s">
        <v>1325</v>
      </c>
      <c r="D512" s="111" t="s">
        <v>127</v>
      </c>
      <c r="E512" s="112" t="s">
        <v>1326</v>
      </c>
      <c r="F512" s="113" t="s">
        <v>470</v>
      </c>
      <c r="G512" s="114">
        <v>1</v>
      </c>
      <c r="H512" s="115">
        <v>65969.58</v>
      </c>
      <c r="I512" s="116">
        <f t="shared" si="9"/>
        <v>65969.58</v>
      </c>
      <c r="J512" s="84"/>
    </row>
    <row r="513" spans="1:11" s="85" customFormat="1" ht="20.399999999999999" x14ac:dyDescent="0.3">
      <c r="A513" s="102" t="s">
        <v>1327</v>
      </c>
      <c r="B513" s="103" t="s">
        <v>571</v>
      </c>
      <c r="C513" s="103" t="s">
        <v>1328</v>
      </c>
      <c r="D513" s="103" t="s">
        <v>576</v>
      </c>
      <c r="E513" s="104" t="s">
        <v>577</v>
      </c>
      <c r="F513" s="105" t="s">
        <v>120</v>
      </c>
      <c r="G513" s="106">
        <v>2</v>
      </c>
      <c r="H513" s="107">
        <v>2812.77</v>
      </c>
      <c r="I513" s="108">
        <f t="shared" si="9"/>
        <v>5625.54</v>
      </c>
      <c r="J513" s="84"/>
    </row>
    <row r="514" spans="1:11" s="85" customFormat="1" ht="14.4" x14ac:dyDescent="0.3">
      <c r="A514" s="110" t="s">
        <v>1329</v>
      </c>
      <c r="B514" s="111" t="s">
        <v>571</v>
      </c>
      <c r="C514" s="111" t="s">
        <v>1330</v>
      </c>
      <c r="D514" s="111" t="s">
        <v>127</v>
      </c>
      <c r="E514" s="112" t="s">
        <v>1314</v>
      </c>
      <c r="F514" s="113" t="s">
        <v>120</v>
      </c>
      <c r="G514" s="114">
        <v>2</v>
      </c>
      <c r="H514" s="115">
        <v>617084.12</v>
      </c>
      <c r="I514" s="116">
        <f t="shared" si="9"/>
        <v>1234168.24</v>
      </c>
      <c r="J514" s="84"/>
    </row>
    <row r="515" spans="1:11" s="85" customFormat="1" ht="14.4" x14ac:dyDescent="0.3">
      <c r="A515" s="102" t="s">
        <v>1331</v>
      </c>
      <c r="B515" s="103" t="s">
        <v>571</v>
      </c>
      <c r="C515" s="103" t="s">
        <v>1332</v>
      </c>
      <c r="D515" s="103" t="s">
        <v>148</v>
      </c>
      <c r="E515" s="104" t="s">
        <v>149</v>
      </c>
      <c r="F515" s="105" t="s">
        <v>120</v>
      </c>
      <c r="G515" s="106">
        <v>2</v>
      </c>
      <c r="H515" s="107">
        <v>2467.61</v>
      </c>
      <c r="I515" s="108">
        <f t="shared" si="9"/>
        <v>4935.22</v>
      </c>
      <c r="J515" s="84"/>
    </row>
    <row r="516" spans="1:11" s="85" customFormat="1" ht="14.4" x14ac:dyDescent="0.3">
      <c r="A516" s="110" t="s">
        <v>1333</v>
      </c>
      <c r="B516" s="111" t="s">
        <v>571</v>
      </c>
      <c r="C516" s="111" t="s">
        <v>1334</v>
      </c>
      <c r="D516" s="111" t="s">
        <v>127</v>
      </c>
      <c r="E516" s="112" t="s">
        <v>1319</v>
      </c>
      <c r="F516" s="113" t="s">
        <v>120</v>
      </c>
      <c r="G516" s="114">
        <v>2</v>
      </c>
      <c r="H516" s="115">
        <v>70369.759999999995</v>
      </c>
      <c r="I516" s="116">
        <f t="shared" si="9"/>
        <v>140739.51999999999</v>
      </c>
      <c r="J516" s="84"/>
    </row>
    <row r="517" spans="1:11" s="85" customFormat="1" ht="20.399999999999999" x14ac:dyDescent="0.3">
      <c r="A517" s="102" t="s">
        <v>1335</v>
      </c>
      <c r="B517" s="103" t="s">
        <v>571</v>
      </c>
      <c r="C517" s="103" t="s">
        <v>1336</v>
      </c>
      <c r="D517" s="103" t="s">
        <v>1322</v>
      </c>
      <c r="E517" s="104" t="s">
        <v>1323</v>
      </c>
      <c r="F517" s="105" t="s">
        <v>164</v>
      </c>
      <c r="G517" s="118">
        <v>7.8E-2</v>
      </c>
      <c r="H517" s="107">
        <v>79262.91</v>
      </c>
      <c r="I517" s="108">
        <f t="shared" si="9"/>
        <v>6182.51</v>
      </c>
      <c r="J517" s="84"/>
    </row>
    <row r="518" spans="1:11" s="85" customFormat="1" ht="15" thickBot="1" x14ac:dyDescent="0.35">
      <c r="A518" s="110" t="s">
        <v>1337</v>
      </c>
      <c r="B518" s="124" t="s">
        <v>571</v>
      </c>
      <c r="C518" s="124" t="s">
        <v>1338</v>
      </c>
      <c r="D518" s="124" t="s">
        <v>127</v>
      </c>
      <c r="E518" s="125" t="s">
        <v>1326</v>
      </c>
      <c r="F518" s="126" t="s">
        <v>470</v>
      </c>
      <c r="G518" s="127">
        <v>1</v>
      </c>
      <c r="H518" s="128">
        <v>65969.58</v>
      </c>
      <c r="I518" s="129">
        <f t="shared" si="9"/>
        <v>65969.58</v>
      </c>
      <c r="J518" s="84"/>
    </row>
    <row r="519" spans="1:11" s="85" customFormat="1" ht="14.4" x14ac:dyDescent="0.3">
      <c r="A519" s="130"/>
      <c r="B519" s="131"/>
      <c r="C519" s="131"/>
      <c r="D519" s="131"/>
      <c r="E519" s="132" t="s">
        <v>356</v>
      </c>
      <c r="F519" s="297"/>
      <c r="G519" s="297"/>
      <c r="H519" s="133"/>
      <c r="I519" s="134">
        <v>3437094.9</v>
      </c>
      <c r="J519" s="84"/>
    </row>
    <row r="520" spans="1:11" s="85" customFormat="1" ht="15" thickBot="1" x14ac:dyDescent="0.35">
      <c r="A520" s="177"/>
      <c r="B520" s="136"/>
      <c r="C520" s="136"/>
      <c r="D520" s="136"/>
      <c r="E520" s="137" t="s">
        <v>357</v>
      </c>
      <c r="F520" s="138"/>
      <c r="G520" s="139"/>
      <c r="H520" s="140"/>
      <c r="I520" s="141">
        <v>79656006.310000002</v>
      </c>
      <c r="J520" s="84"/>
    </row>
    <row r="521" spans="1:11" s="85" customFormat="1" ht="15.6" thickTop="1" thickBot="1" x14ac:dyDescent="0.35">
      <c r="A521" s="142"/>
      <c r="B521" s="143"/>
      <c r="C521" s="143"/>
      <c r="D521" s="143"/>
      <c r="E521" s="144" t="s">
        <v>41</v>
      </c>
      <c r="F521" s="298"/>
      <c r="G521" s="298"/>
      <c r="H521" s="145"/>
      <c r="I521" s="146">
        <f>I519+I520</f>
        <v>83093101.209999993</v>
      </c>
      <c r="J521" s="84"/>
      <c r="K521" s="147"/>
    </row>
    <row r="522" spans="1:11" s="85" customFormat="1" ht="14.4" x14ac:dyDescent="0.3">
      <c r="A522" s="148" t="s">
        <v>130</v>
      </c>
      <c r="B522" s="300" t="s">
        <v>1339</v>
      </c>
      <c r="C522" s="300"/>
      <c r="D522" s="300"/>
      <c r="E522" s="149" t="s">
        <v>1340</v>
      </c>
      <c r="F522" s="150"/>
      <c r="G522" s="151"/>
      <c r="H522" s="152"/>
      <c r="I522" s="153">
        <f>I589</f>
        <v>3163663.85</v>
      </c>
      <c r="J522" s="84"/>
    </row>
    <row r="523" spans="1:11" s="85" customFormat="1" ht="14.4" x14ac:dyDescent="0.3">
      <c r="A523" s="102" t="s">
        <v>1341</v>
      </c>
      <c r="B523" s="103" t="s">
        <v>1342</v>
      </c>
      <c r="C523" s="103" t="s">
        <v>112</v>
      </c>
      <c r="D523" s="103" t="s">
        <v>1343</v>
      </c>
      <c r="E523" s="104" t="s">
        <v>1344</v>
      </c>
      <c r="F523" s="105" t="s">
        <v>457</v>
      </c>
      <c r="G523" s="122">
        <v>0.9</v>
      </c>
      <c r="H523" s="107">
        <v>113347.93</v>
      </c>
      <c r="I523" s="108">
        <f t="shared" ref="I523:I586" si="10">G523*H523</f>
        <v>102013.14</v>
      </c>
      <c r="J523" s="84"/>
    </row>
    <row r="524" spans="1:11" s="85" customFormat="1" ht="14.4" x14ac:dyDescent="0.3">
      <c r="A524" s="110" t="s">
        <v>1345</v>
      </c>
      <c r="B524" s="111" t="s">
        <v>1342</v>
      </c>
      <c r="C524" s="111" t="s">
        <v>122</v>
      </c>
      <c r="D524" s="111" t="s">
        <v>127</v>
      </c>
      <c r="E524" s="112" t="s">
        <v>1346</v>
      </c>
      <c r="F524" s="113" t="s">
        <v>120</v>
      </c>
      <c r="G524" s="114">
        <v>1</v>
      </c>
      <c r="H524" s="115">
        <v>22568.84</v>
      </c>
      <c r="I524" s="116">
        <f t="shared" si="10"/>
        <v>22568.84</v>
      </c>
      <c r="J524" s="84"/>
    </row>
    <row r="525" spans="1:11" s="85" customFormat="1" ht="20.399999999999999" x14ac:dyDescent="0.3">
      <c r="A525" s="110" t="s">
        <v>1347</v>
      </c>
      <c r="B525" s="111" t="s">
        <v>1342</v>
      </c>
      <c r="C525" s="111" t="s">
        <v>126</v>
      </c>
      <c r="D525" s="111" t="s">
        <v>127</v>
      </c>
      <c r="E525" s="112" t="s">
        <v>1348</v>
      </c>
      <c r="F525" s="113" t="s">
        <v>120</v>
      </c>
      <c r="G525" s="114">
        <v>2</v>
      </c>
      <c r="H525" s="115">
        <v>23697.3</v>
      </c>
      <c r="I525" s="116">
        <f t="shared" si="10"/>
        <v>47394.6</v>
      </c>
      <c r="J525" s="84"/>
    </row>
    <row r="526" spans="1:11" s="85" customFormat="1" ht="20.399999999999999" x14ac:dyDescent="0.3">
      <c r="A526" s="110" t="s">
        <v>1349</v>
      </c>
      <c r="B526" s="111" t="s">
        <v>1342</v>
      </c>
      <c r="C526" s="111" t="s">
        <v>130</v>
      </c>
      <c r="D526" s="111" t="s">
        <v>127</v>
      </c>
      <c r="E526" s="112" t="s">
        <v>1350</v>
      </c>
      <c r="F526" s="113" t="s">
        <v>120</v>
      </c>
      <c r="G526" s="114">
        <v>1</v>
      </c>
      <c r="H526" s="115">
        <v>24825.66</v>
      </c>
      <c r="I526" s="116">
        <f t="shared" si="10"/>
        <v>24825.66</v>
      </c>
      <c r="J526" s="84"/>
    </row>
    <row r="527" spans="1:11" s="85" customFormat="1" ht="20.399999999999999" x14ac:dyDescent="0.3">
      <c r="A527" s="110" t="s">
        <v>1351</v>
      </c>
      <c r="B527" s="111" t="s">
        <v>1342</v>
      </c>
      <c r="C527" s="111" t="s">
        <v>134</v>
      </c>
      <c r="D527" s="111" t="s">
        <v>127</v>
      </c>
      <c r="E527" s="112" t="s">
        <v>1352</v>
      </c>
      <c r="F527" s="113" t="s">
        <v>120</v>
      </c>
      <c r="G527" s="114">
        <v>3</v>
      </c>
      <c r="H527" s="115">
        <v>25954.13</v>
      </c>
      <c r="I527" s="116">
        <f t="shared" si="10"/>
        <v>77862.39</v>
      </c>
      <c r="J527" s="84"/>
    </row>
    <row r="528" spans="1:11" s="85" customFormat="1" ht="14.4" x14ac:dyDescent="0.3">
      <c r="A528" s="110" t="s">
        <v>1353</v>
      </c>
      <c r="B528" s="111" t="s">
        <v>1342</v>
      </c>
      <c r="C528" s="111" t="s">
        <v>137</v>
      </c>
      <c r="D528" s="111" t="s">
        <v>127</v>
      </c>
      <c r="E528" s="112" t="s">
        <v>1354</v>
      </c>
      <c r="F528" s="113" t="s">
        <v>120</v>
      </c>
      <c r="G528" s="114">
        <v>3</v>
      </c>
      <c r="H528" s="115">
        <v>27082.59</v>
      </c>
      <c r="I528" s="116">
        <f t="shared" si="10"/>
        <v>81247.77</v>
      </c>
      <c r="J528" s="84"/>
    </row>
    <row r="529" spans="1:10" s="85" customFormat="1" ht="14.4" x14ac:dyDescent="0.3">
      <c r="A529" s="102" t="s">
        <v>1355</v>
      </c>
      <c r="B529" s="103" t="s">
        <v>1342</v>
      </c>
      <c r="C529" s="103" t="s">
        <v>141</v>
      </c>
      <c r="D529" s="103" t="s">
        <v>481</v>
      </c>
      <c r="E529" s="104" t="s">
        <v>482</v>
      </c>
      <c r="F529" s="105" t="s">
        <v>457</v>
      </c>
      <c r="G529" s="118">
        <v>1.675</v>
      </c>
      <c r="H529" s="107">
        <v>103634.39</v>
      </c>
      <c r="I529" s="108">
        <f t="shared" si="10"/>
        <v>173587.6</v>
      </c>
      <c r="J529" s="84"/>
    </row>
    <row r="530" spans="1:10" s="85" customFormat="1" ht="20.399999999999999" x14ac:dyDescent="0.3">
      <c r="A530" s="110" t="s">
        <v>1356</v>
      </c>
      <c r="B530" s="111" t="s">
        <v>1342</v>
      </c>
      <c r="C530" s="111" t="s">
        <v>144</v>
      </c>
      <c r="D530" s="111" t="s">
        <v>1357</v>
      </c>
      <c r="E530" s="112" t="s">
        <v>1358</v>
      </c>
      <c r="F530" s="113" t="s">
        <v>470</v>
      </c>
      <c r="G530" s="114">
        <v>33</v>
      </c>
      <c r="H530" s="115">
        <v>196.32</v>
      </c>
      <c r="I530" s="116">
        <f t="shared" si="10"/>
        <v>6478.56</v>
      </c>
      <c r="J530" s="84"/>
    </row>
    <row r="531" spans="1:10" s="85" customFormat="1" ht="20.399999999999999" x14ac:dyDescent="0.3">
      <c r="A531" s="110" t="s">
        <v>1359</v>
      </c>
      <c r="B531" s="111" t="s">
        <v>1342</v>
      </c>
      <c r="C531" s="111" t="s">
        <v>147</v>
      </c>
      <c r="D531" s="111" t="s">
        <v>1360</v>
      </c>
      <c r="E531" s="112" t="s">
        <v>1361</v>
      </c>
      <c r="F531" s="113" t="s">
        <v>470</v>
      </c>
      <c r="G531" s="114">
        <v>50</v>
      </c>
      <c r="H531" s="115">
        <v>252.69</v>
      </c>
      <c r="I531" s="116">
        <f t="shared" si="10"/>
        <v>12634.5</v>
      </c>
      <c r="J531" s="84"/>
    </row>
    <row r="532" spans="1:10" s="85" customFormat="1" ht="20.399999999999999" x14ac:dyDescent="0.3">
      <c r="A532" s="110" t="s">
        <v>1362</v>
      </c>
      <c r="B532" s="111" t="s">
        <v>1342</v>
      </c>
      <c r="C532" s="111" t="s">
        <v>151</v>
      </c>
      <c r="D532" s="111" t="s">
        <v>1363</v>
      </c>
      <c r="E532" s="112" t="s">
        <v>1364</v>
      </c>
      <c r="F532" s="113" t="s">
        <v>470</v>
      </c>
      <c r="G532" s="119">
        <v>84.5</v>
      </c>
      <c r="H532" s="115">
        <v>314.10000000000002</v>
      </c>
      <c r="I532" s="116">
        <f t="shared" si="10"/>
        <v>26541.45</v>
      </c>
      <c r="J532" s="84"/>
    </row>
    <row r="533" spans="1:10" s="85" customFormat="1" ht="14.4" x14ac:dyDescent="0.3">
      <c r="A533" s="102" t="s">
        <v>1365</v>
      </c>
      <c r="B533" s="103" t="s">
        <v>1342</v>
      </c>
      <c r="C533" s="103" t="s">
        <v>154</v>
      </c>
      <c r="D533" s="103" t="s">
        <v>324</v>
      </c>
      <c r="E533" s="104" t="s">
        <v>325</v>
      </c>
      <c r="F533" s="105" t="s">
        <v>326</v>
      </c>
      <c r="G533" s="121">
        <v>1.34</v>
      </c>
      <c r="H533" s="107">
        <v>26130.97</v>
      </c>
      <c r="I533" s="108">
        <f t="shared" si="10"/>
        <v>35015.5</v>
      </c>
      <c r="J533" s="84"/>
    </row>
    <row r="534" spans="1:10" s="85" customFormat="1" ht="20.399999999999999" x14ac:dyDescent="0.3">
      <c r="A534" s="110" t="s">
        <v>1366</v>
      </c>
      <c r="B534" s="111" t="s">
        <v>1342</v>
      </c>
      <c r="C534" s="111" t="s">
        <v>158</v>
      </c>
      <c r="D534" s="111" t="s">
        <v>127</v>
      </c>
      <c r="E534" s="112" t="s">
        <v>1367</v>
      </c>
      <c r="F534" s="113" t="s">
        <v>120</v>
      </c>
      <c r="G534" s="114">
        <v>33</v>
      </c>
      <c r="H534" s="115">
        <v>496.53</v>
      </c>
      <c r="I534" s="116">
        <f t="shared" si="10"/>
        <v>16385.490000000002</v>
      </c>
      <c r="J534" s="84"/>
    </row>
    <row r="535" spans="1:10" s="85" customFormat="1" ht="20.399999999999999" x14ac:dyDescent="0.3">
      <c r="A535" s="110" t="s">
        <v>1368</v>
      </c>
      <c r="B535" s="111" t="s">
        <v>1342</v>
      </c>
      <c r="C535" s="111" t="s">
        <v>161</v>
      </c>
      <c r="D535" s="111" t="s">
        <v>127</v>
      </c>
      <c r="E535" s="112" t="s">
        <v>1369</v>
      </c>
      <c r="F535" s="113" t="s">
        <v>120</v>
      </c>
      <c r="G535" s="114">
        <v>50</v>
      </c>
      <c r="H535" s="115">
        <v>496.53</v>
      </c>
      <c r="I535" s="116">
        <f t="shared" si="10"/>
        <v>24826.5</v>
      </c>
      <c r="J535" s="84"/>
    </row>
    <row r="536" spans="1:10" s="85" customFormat="1" ht="20.399999999999999" x14ac:dyDescent="0.3">
      <c r="A536" s="110" t="s">
        <v>1370</v>
      </c>
      <c r="B536" s="111" t="s">
        <v>1342</v>
      </c>
      <c r="C536" s="111" t="s">
        <v>166</v>
      </c>
      <c r="D536" s="111" t="s">
        <v>127</v>
      </c>
      <c r="E536" s="112" t="s">
        <v>1371</v>
      </c>
      <c r="F536" s="113" t="s">
        <v>120</v>
      </c>
      <c r="G536" s="119">
        <v>84.5</v>
      </c>
      <c r="H536" s="115">
        <v>496.53</v>
      </c>
      <c r="I536" s="116">
        <f t="shared" si="10"/>
        <v>41956.79</v>
      </c>
      <c r="J536" s="84"/>
    </row>
    <row r="537" spans="1:10" s="85" customFormat="1" ht="20.399999999999999" x14ac:dyDescent="0.3">
      <c r="A537" s="102" t="s">
        <v>1372</v>
      </c>
      <c r="B537" s="103" t="s">
        <v>1342</v>
      </c>
      <c r="C537" s="103" t="s">
        <v>171</v>
      </c>
      <c r="D537" s="103" t="s">
        <v>395</v>
      </c>
      <c r="E537" s="104" t="s">
        <v>396</v>
      </c>
      <c r="F537" s="105" t="s">
        <v>120</v>
      </c>
      <c r="G537" s="106">
        <v>24</v>
      </c>
      <c r="H537" s="107">
        <v>2800.04</v>
      </c>
      <c r="I537" s="108">
        <f t="shared" si="10"/>
        <v>67200.960000000006</v>
      </c>
      <c r="J537" s="84"/>
    </row>
    <row r="538" spans="1:10" s="85" customFormat="1" ht="14.4" x14ac:dyDescent="0.3">
      <c r="A538" s="110" t="s">
        <v>1373</v>
      </c>
      <c r="B538" s="111" t="s">
        <v>1342</v>
      </c>
      <c r="C538" s="111" t="s">
        <v>174</v>
      </c>
      <c r="D538" s="111" t="s">
        <v>127</v>
      </c>
      <c r="E538" s="112" t="s">
        <v>437</v>
      </c>
      <c r="F538" s="113" t="s">
        <v>120</v>
      </c>
      <c r="G538" s="114">
        <v>24</v>
      </c>
      <c r="H538" s="115">
        <v>925.3</v>
      </c>
      <c r="I538" s="116">
        <f t="shared" si="10"/>
        <v>22207.200000000001</v>
      </c>
      <c r="J538" s="84"/>
    </row>
    <row r="539" spans="1:10" s="85" customFormat="1" ht="20.399999999999999" x14ac:dyDescent="0.3">
      <c r="A539" s="102" t="s">
        <v>1374</v>
      </c>
      <c r="B539" s="103" t="s">
        <v>1342</v>
      </c>
      <c r="C539" s="103" t="s">
        <v>177</v>
      </c>
      <c r="D539" s="103" t="s">
        <v>395</v>
      </c>
      <c r="E539" s="104" t="s">
        <v>396</v>
      </c>
      <c r="F539" s="105" t="s">
        <v>120</v>
      </c>
      <c r="G539" s="106">
        <v>2</v>
      </c>
      <c r="H539" s="107">
        <v>2800.04</v>
      </c>
      <c r="I539" s="108">
        <f t="shared" si="10"/>
        <v>5600.08</v>
      </c>
      <c r="J539" s="84"/>
    </row>
    <row r="540" spans="1:10" s="85" customFormat="1" ht="14.4" x14ac:dyDescent="0.3">
      <c r="A540" s="110" t="s">
        <v>1375</v>
      </c>
      <c r="B540" s="111" t="s">
        <v>1342</v>
      </c>
      <c r="C540" s="111" t="s">
        <v>180</v>
      </c>
      <c r="D540" s="111" t="s">
        <v>127</v>
      </c>
      <c r="E540" s="112" t="s">
        <v>398</v>
      </c>
      <c r="F540" s="113" t="s">
        <v>120</v>
      </c>
      <c r="G540" s="114">
        <v>2</v>
      </c>
      <c r="H540" s="115">
        <v>722.24</v>
      </c>
      <c r="I540" s="116">
        <f t="shared" si="10"/>
        <v>1444.48</v>
      </c>
      <c r="J540" s="84"/>
    </row>
    <row r="541" spans="1:10" s="85" customFormat="1" ht="14.4" x14ac:dyDescent="0.3">
      <c r="A541" s="102" t="s">
        <v>1376</v>
      </c>
      <c r="B541" s="103" t="s">
        <v>1342</v>
      </c>
      <c r="C541" s="103" t="s">
        <v>183</v>
      </c>
      <c r="D541" s="103" t="s">
        <v>1377</v>
      </c>
      <c r="E541" s="104" t="s">
        <v>1378</v>
      </c>
      <c r="F541" s="105" t="s">
        <v>164</v>
      </c>
      <c r="G541" s="118">
        <v>0.153</v>
      </c>
      <c r="H541" s="107">
        <v>30905.95</v>
      </c>
      <c r="I541" s="108">
        <f t="shared" si="10"/>
        <v>4728.6099999999997</v>
      </c>
      <c r="J541" s="84"/>
    </row>
    <row r="542" spans="1:10" s="85" customFormat="1" ht="14.4" x14ac:dyDescent="0.3">
      <c r="A542" s="110" t="s">
        <v>1379</v>
      </c>
      <c r="B542" s="111" t="s">
        <v>1342</v>
      </c>
      <c r="C542" s="111" t="s">
        <v>186</v>
      </c>
      <c r="D542" s="111" t="s">
        <v>1380</v>
      </c>
      <c r="E542" s="112" t="s">
        <v>1381</v>
      </c>
      <c r="F542" s="113" t="s">
        <v>513</v>
      </c>
      <c r="G542" s="178">
        <v>-4.5900000000000003E-3</v>
      </c>
      <c r="H542" s="115">
        <v>751440.8</v>
      </c>
      <c r="I542" s="116">
        <f t="shared" si="10"/>
        <v>-3449.11</v>
      </c>
      <c r="J542" s="84"/>
    </row>
    <row r="543" spans="1:10" s="85" customFormat="1" ht="14.4" x14ac:dyDescent="0.3">
      <c r="A543" s="110" t="s">
        <v>1382</v>
      </c>
      <c r="B543" s="111" t="s">
        <v>1342</v>
      </c>
      <c r="C543" s="111" t="s">
        <v>189</v>
      </c>
      <c r="D543" s="111" t="s">
        <v>127</v>
      </c>
      <c r="E543" s="112" t="s">
        <v>1383</v>
      </c>
      <c r="F543" s="113" t="s">
        <v>340</v>
      </c>
      <c r="G543" s="119">
        <v>4.5999999999999996</v>
      </c>
      <c r="H543" s="115">
        <v>801.17</v>
      </c>
      <c r="I543" s="116">
        <f t="shared" si="10"/>
        <v>3685.38</v>
      </c>
      <c r="J543" s="84"/>
    </row>
    <row r="544" spans="1:10" s="85" customFormat="1" ht="14.4" x14ac:dyDescent="0.3">
      <c r="A544" s="102" t="s">
        <v>1384</v>
      </c>
      <c r="B544" s="103" t="s">
        <v>1342</v>
      </c>
      <c r="C544" s="103" t="s">
        <v>191</v>
      </c>
      <c r="D544" s="103" t="s">
        <v>511</v>
      </c>
      <c r="E544" s="104" t="s">
        <v>512</v>
      </c>
      <c r="F544" s="105" t="s">
        <v>513</v>
      </c>
      <c r="G544" s="176">
        <v>2.2399999999999998E-3</v>
      </c>
      <c r="H544" s="107">
        <v>115007.35</v>
      </c>
      <c r="I544" s="108">
        <f t="shared" si="10"/>
        <v>257.62</v>
      </c>
      <c r="J544" s="84"/>
    </row>
    <row r="545" spans="1:10" s="85" customFormat="1" ht="14.4" x14ac:dyDescent="0.3">
      <c r="A545" s="110" t="s">
        <v>1385</v>
      </c>
      <c r="B545" s="111" t="s">
        <v>1342</v>
      </c>
      <c r="C545" s="111" t="s">
        <v>194</v>
      </c>
      <c r="D545" s="111" t="s">
        <v>127</v>
      </c>
      <c r="E545" s="112" t="s">
        <v>1386</v>
      </c>
      <c r="F545" s="113" t="s">
        <v>120</v>
      </c>
      <c r="G545" s="114">
        <v>4</v>
      </c>
      <c r="H545" s="115">
        <v>1354.17</v>
      </c>
      <c r="I545" s="116">
        <f t="shared" si="10"/>
        <v>5416.68</v>
      </c>
      <c r="J545" s="84"/>
    </row>
    <row r="546" spans="1:10" s="85" customFormat="1" ht="14.4" x14ac:dyDescent="0.3">
      <c r="A546" s="102" t="s">
        <v>1387</v>
      </c>
      <c r="B546" s="103" t="s">
        <v>1342</v>
      </c>
      <c r="C546" s="103" t="s">
        <v>197</v>
      </c>
      <c r="D546" s="103" t="s">
        <v>449</v>
      </c>
      <c r="E546" s="104" t="s">
        <v>450</v>
      </c>
      <c r="F546" s="105" t="s">
        <v>451</v>
      </c>
      <c r="G546" s="106">
        <v>2</v>
      </c>
      <c r="H546" s="107">
        <v>1667.58</v>
      </c>
      <c r="I546" s="108">
        <f t="shared" si="10"/>
        <v>3335.16</v>
      </c>
      <c r="J546" s="84"/>
    </row>
    <row r="547" spans="1:10" s="85" customFormat="1" ht="14.4" x14ac:dyDescent="0.3">
      <c r="A547" s="110" t="s">
        <v>1388</v>
      </c>
      <c r="B547" s="111" t="s">
        <v>1342</v>
      </c>
      <c r="C547" s="111" t="s">
        <v>200</v>
      </c>
      <c r="D547" s="111" t="s">
        <v>127</v>
      </c>
      <c r="E547" s="112" t="s">
        <v>1389</v>
      </c>
      <c r="F547" s="113" t="s">
        <v>1390</v>
      </c>
      <c r="G547" s="114">
        <v>1</v>
      </c>
      <c r="H547" s="115">
        <v>0</v>
      </c>
      <c r="I547" s="116">
        <f t="shared" si="10"/>
        <v>0</v>
      </c>
      <c r="J547" s="84" t="s">
        <v>4103</v>
      </c>
    </row>
    <row r="548" spans="1:10" s="85" customFormat="1" ht="14.4" x14ac:dyDescent="0.3">
      <c r="A548" s="110" t="s">
        <v>1391</v>
      </c>
      <c r="B548" s="111" t="s">
        <v>1342</v>
      </c>
      <c r="C548" s="111" t="s">
        <v>203</v>
      </c>
      <c r="D548" s="111" t="s">
        <v>127</v>
      </c>
      <c r="E548" s="112" t="s">
        <v>1392</v>
      </c>
      <c r="F548" s="113" t="s">
        <v>120</v>
      </c>
      <c r="G548" s="114">
        <v>1</v>
      </c>
      <c r="H548" s="115">
        <v>0</v>
      </c>
      <c r="I548" s="116">
        <f t="shared" si="10"/>
        <v>0</v>
      </c>
      <c r="J548" s="84" t="s">
        <v>4103</v>
      </c>
    </row>
    <row r="549" spans="1:10" s="85" customFormat="1" ht="14.4" x14ac:dyDescent="0.3">
      <c r="A549" s="102" t="s">
        <v>1393</v>
      </c>
      <c r="B549" s="103" t="s">
        <v>1342</v>
      </c>
      <c r="C549" s="103" t="s">
        <v>205</v>
      </c>
      <c r="D549" s="103" t="s">
        <v>1394</v>
      </c>
      <c r="E549" s="104" t="s">
        <v>1395</v>
      </c>
      <c r="F549" s="105" t="s">
        <v>457</v>
      </c>
      <c r="G549" s="118">
        <v>1.0349999999999999</v>
      </c>
      <c r="H549" s="107">
        <v>192374.18</v>
      </c>
      <c r="I549" s="108">
        <f t="shared" si="10"/>
        <v>199107.28</v>
      </c>
      <c r="J549" s="84"/>
    </row>
    <row r="550" spans="1:10" s="85" customFormat="1" ht="20.399999999999999" x14ac:dyDescent="0.3">
      <c r="A550" s="110" t="s">
        <v>1396</v>
      </c>
      <c r="B550" s="111" t="s">
        <v>1342</v>
      </c>
      <c r="C550" s="111" t="s">
        <v>209</v>
      </c>
      <c r="D550" s="111" t="s">
        <v>1397</v>
      </c>
      <c r="E550" s="112" t="s">
        <v>1398</v>
      </c>
      <c r="F550" s="113" t="s">
        <v>470</v>
      </c>
      <c r="G550" s="119">
        <v>103.5</v>
      </c>
      <c r="H550" s="115">
        <v>7700.4</v>
      </c>
      <c r="I550" s="116">
        <f t="shared" si="10"/>
        <v>796991.4</v>
      </c>
      <c r="J550" s="84"/>
    </row>
    <row r="551" spans="1:10" s="85" customFormat="1" ht="14.4" x14ac:dyDescent="0.3">
      <c r="A551" s="102" t="s">
        <v>1399</v>
      </c>
      <c r="B551" s="103" t="s">
        <v>1342</v>
      </c>
      <c r="C551" s="103" t="s">
        <v>213</v>
      </c>
      <c r="D551" s="103" t="s">
        <v>465</v>
      </c>
      <c r="E551" s="104" t="s">
        <v>466</v>
      </c>
      <c r="F551" s="105" t="s">
        <v>457</v>
      </c>
      <c r="G551" s="118">
        <v>0.65500000000000003</v>
      </c>
      <c r="H551" s="107">
        <v>137365.34</v>
      </c>
      <c r="I551" s="108">
        <f t="shared" si="10"/>
        <v>89974.3</v>
      </c>
      <c r="J551" s="84"/>
    </row>
    <row r="552" spans="1:10" s="85" customFormat="1" ht="20.399999999999999" x14ac:dyDescent="0.3">
      <c r="A552" s="110" t="s">
        <v>1400</v>
      </c>
      <c r="B552" s="111" t="s">
        <v>1342</v>
      </c>
      <c r="C552" s="111" t="s">
        <v>215</v>
      </c>
      <c r="D552" s="111" t="s">
        <v>468</v>
      </c>
      <c r="E552" s="112" t="s">
        <v>469</v>
      </c>
      <c r="F552" s="113" t="s">
        <v>470</v>
      </c>
      <c r="G552" s="119">
        <v>65.5</v>
      </c>
      <c r="H552" s="115">
        <v>3849.3</v>
      </c>
      <c r="I552" s="116">
        <f t="shared" si="10"/>
        <v>252129.15</v>
      </c>
      <c r="J552" s="84"/>
    </row>
    <row r="553" spans="1:10" s="85" customFormat="1" ht="14.4" x14ac:dyDescent="0.3">
      <c r="A553" s="102" t="s">
        <v>1401</v>
      </c>
      <c r="B553" s="103" t="s">
        <v>1342</v>
      </c>
      <c r="C553" s="103" t="s">
        <v>218</v>
      </c>
      <c r="D553" s="103" t="s">
        <v>324</v>
      </c>
      <c r="E553" s="104" t="s">
        <v>325</v>
      </c>
      <c r="F553" s="105" t="s">
        <v>326</v>
      </c>
      <c r="G553" s="121">
        <v>4.17</v>
      </c>
      <c r="H553" s="107">
        <v>26130.39</v>
      </c>
      <c r="I553" s="108">
        <f t="shared" si="10"/>
        <v>108963.73</v>
      </c>
      <c r="J553" s="84"/>
    </row>
    <row r="554" spans="1:10" s="85" customFormat="1" ht="20.399999999999999" x14ac:dyDescent="0.3">
      <c r="A554" s="110" t="s">
        <v>1402</v>
      </c>
      <c r="B554" s="111" t="s">
        <v>1342</v>
      </c>
      <c r="C554" s="111" t="s">
        <v>221</v>
      </c>
      <c r="D554" s="111" t="s">
        <v>127</v>
      </c>
      <c r="E554" s="112" t="s">
        <v>1403</v>
      </c>
      <c r="F554" s="113" t="s">
        <v>120</v>
      </c>
      <c r="G554" s="114">
        <v>104</v>
      </c>
      <c r="H554" s="115">
        <v>496.53</v>
      </c>
      <c r="I554" s="116">
        <f t="shared" si="10"/>
        <v>51639.12</v>
      </c>
      <c r="J554" s="84"/>
    </row>
    <row r="555" spans="1:10" s="85" customFormat="1" ht="20.399999999999999" x14ac:dyDescent="0.3">
      <c r="A555" s="110" t="s">
        <v>1404</v>
      </c>
      <c r="B555" s="111" t="s">
        <v>1342</v>
      </c>
      <c r="C555" s="111" t="s">
        <v>225</v>
      </c>
      <c r="D555" s="111" t="s">
        <v>127</v>
      </c>
      <c r="E555" s="112" t="s">
        <v>1405</v>
      </c>
      <c r="F555" s="113" t="s">
        <v>120</v>
      </c>
      <c r="G555" s="119">
        <v>65.5</v>
      </c>
      <c r="H555" s="115">
        <v>496.53</v>
      </c>
      <c r="I555" s="116">
        <f t="shared" si="10"/>
        <v>32522.720000000001</v>
      </c>
      <c r="J555" s="84"/>
    </row>
    <row r="556" spans="1:10" s="85" customFormat="1" ht="20.399999999999999" x14ac:dyDescent="0.3">
      <c r="A556" s="102" t="s">
        <v>1406</v>
      </c>
      <c r="B556" s="103" t="s">
        <v>1342</v>
      </c>
      <c r="C556" s="103" t="s">
        <v>229</v>
      </c>
      <c r="D556" s="103" t="s">
        <v>395</v>
      </c>
      <c r="E556" s="104" t="s">
        <v>396</v>
      </c>
      <c r="F556" s="105" t="s">
        <v>120</v>
      </c>
      <c r="G556" s="106">
        <v>4</v>
      </c>
      <c r="H556" s="107">
        <v>2800.04</v>
      </c>
      <c r="I556" s="108">
        <f t="shared" si="10"/>
        <v>11200.16</v>
      </c>
      <c r="J556" s="84"/>
    </row>
    <row r="557" spans="1:10" s="85" customFormat="1" ht="14.4" x14ac:dyDescent="0.3">
      <c r="A557" s="110" t="s">
        <v>1407</v>
      </c>
      <c r="B557" s="111" t="s">
        <v>1342</v>
      </c>
      <c r="C557" s="111" t="s">
        <v>232</v>
      </c>
      <c r="D557" s="111" t="s">
        <v>127</v>
      </c>
      <c r="E557" s="112" t="s">
        <v>437</v>
      </c>
      <c r="F557" s="113" t="s">
        <v>120</v>
      </c>
      <c r="G557" s="114">
        <v>4</v>
      </c>
      <c r="H557" s="115">
        <v>925.3</v>
      </c>
      <c r="I557" s="116">
        <f t="shared" si="10"/>
        <v>3701.2</v>
      </c>
      <c r="J557" s="84"/>
    </row>
    <row r="558" spans="1:10" s="85" customFormat="1" ht="20.399999999999999" x14ac:dyDescent="0.3">
      <c r="A558" s="102" t="s">
        <v>1408</v>
      </c>
      <c r="B558" s="103" t="s">
        <v>1342</v>
      </c>
      <c r="C558" s="103" t="s">
        <v>234</v>
      </c>
      <c r="D558" s="103" t="s">
        <v>395</v>
      </c>
      <c r="E558" s="104" t="s">
        <v>396</v>
      </c>
      <c r="F558" s="105" t="s">
        <v>120</v>
      </c>
      <c r="G558" s="106">
        <v>4</v>
      </c>
      <c r="H558" s="107">
        <v>2800.04</v>
      </c>
      <c r="I558" s="108">
        <f t="shared" si="10"/>
        <v>11200.16</v>
      </c>
      <c r="J558" s="84"/>
    </row>
    <row r="559" spans="1:10" s="85" customFormat="1" ht="14.4" x14ac:dyDescent="0.3">
      <c r="A559" s="110" t="s">
        <v>1409</v>
      </c>
      <c r="B559" s="111" t="s">
        <v>1342</v>
      </c>
      <c r="C559" s="111" t="s">
        <v>237</v>
      </c>
      <c r="D559" s="111" t="s">
        <v>127</v>
      </c>
      <c r="E559" s="112" t="s">
        <v>398</v>
      </c>
      <c r="F559" s="113" t="s">
        <v>120</v>
      </c>
      <c r="G559" s="114">
        <v>4</v>
      </c>
      <c r="H559" s="115">
        <v>722.24</v>
      </c>
      <c r="I559" s="116">
        <f t="shared" si="10"/>
        <v>2888.96</v>
      </c>
      <c r="J559" s="84"/>
    </row>
    <row r="560" spans="1:10" s="85" customFormat="1" ht="14.4" x14ac:dyDescent="0.3">
      <c r="A560" s="102" t="s">
        <v>1410</v>
      </c>
      <c r="B560" s="103" t="s">
        <v>1342</v>
      </c>
      <c r="C560" s="103" t="s">
        <v>241</v>
      </c>
      <c r="D560" s="103" t="s">
        <v>1377</v>
      </c>
      <c r="E560" s="104" t="s">
        <v>1378</v>
      </c>
      <c r="F560" s="105" t="s">
        <v>164</v>
      </c>
      <c r="G560" s="118">
        <v>0.61599999999999999</v>
      </c>
      <c r="H560" s="107">
        <v>30902.91</v>
      </c>
      <c r="I560" s="108">
        <f t="shared" si="10"/>
        <v>19036.189999999999</v>
      </c>
      <c r="J560" s="84"/>
    </row>
    <row r="561" spans="1:10" s="85" customFormat="1" ht="14.4" x14ac:dyDescent="0.3">
      <c r="A561" s="110" t="s">
        <v>1411</v>
      </c>
      <c r="B561" s="111" t="s">
        <v>1342</v>
      </c>
      <c r="C561" s="111" t="s">
        <v>244</v>
      </c>
      <c r="D561" s="111" t="s">
        <v>1380</v>
      </c>
      <c r="E561" s="112" t="s">
        <v>1381</v>
      </c>
      <c r="F561" s="113" t="s">
        <v>513</v>
      </c>
      <c r="G561" s="178">
        <v>-1.848E-2</v>
      </c>
      <c r="H561" s="115">
        <v>751431.37</v>
      </c>
      <c r="I561" s="116">
        <f t="shared" si="10"/>
        <v>-13886.45</v>
      </c>
      <c r="J561" s="84"/>
    </row>
    <row r="562" spans="1:10" s="85" customFormat="1" ht="14.4" x14ac:dyDescent="0.3">
      <c r="A562" s="110" t="s">
        <v>1412</v>
      </c>
      <c r="B562" s="111" t="s">
        <v>1342</v>
      </c>
      <c r="C562" s="111" t="s">
        <v>248</v>
      </c>
      <c r="D562" s="111" t="s">
        <v>127</v>
      </c>
      <c r="E562" s="112" t="s">
        <v>1383</v>
      </c>
      <c r="F562" s="113" t="s">
        <v>340</v>
      </c>
      <c r="G562" s="120">
        <v>18.48</v>
      </c>
      <c r="H562" s="115">
        <v>801.17</v>
      </c>
      <c r="I562" s="116">
        <f t="shared" si="10"/>
        <v>14805.62</v>
      </c>
      <c r="J562" s="84"/>
    </row>
    <row r="563" spans="1:10" s="85" customFormat="1" ht="14.4" x14ac:dyDescent="0.3">
      <c r="A563" s="102" t="s">
        <v>1413</v>
      </c>
      <c r="B563" s="103" t="s">
        <v>1342</v>
      </c>
      <c r="C563" s="103" t="s">
        <v>252</v>
      </c>
      <c r="D563" s="103" t="s">
        <v>511</v>
      </c>
      <c r="E563" s="104" t="s">
        <v>512</v>
      </c>
      <c r="F563" s="105" t="s">
        <v>513</v>
      </c>
      <c r="G563" s="117">
        <v>1.7600000000000001E-2</v>
      </c>
      <c r="H563" s="107">
        <v>114626.78</v>
      </c>
      <c r="I563" s="108">
        <f t="shared" si="10"/>
        <v>2017.43</v>
      </c>
      <c r="J563" s="84"/>
    </row>
    <row r="564" spans="1:10" s="85" customFormat="1" ht="14.4" x14ac:dyDescent="0.3">
      <c r="A564" s="110" t="s">
        <v>1414</v>
      </c>
      <c r="B564" s="111" t="s">
        <v>1342</v>
      </c>
      <c r="C564" s="111" t="s">
        <v>255</v>
      </c>
      <c r="D564" s="111" t="s">
        <v>127</v>
      </c>
      <c r="E564" s="112" t="s">
        <v>1415</v>
      </c>
      <c r="F564" s="113" t="s">
        <v>120</v>
      </c>
      <c r="G564" s="114">
        <v>4</v>
      </c>
      <c r="H564" s="115">
        <v>1354.17</v>
      </c>
      <c r="I564" s="116">
        <f t="shared" si="10"/>
        <v>5416.68</v>
      </c>
      <c r="J564" s="84"/>
    </row>
    <row r="565" spans="1:10" s="85" customFormat="1" ht="14.4" x14ac:dyDescent="0.3">
      <c r="A565" s="102" t="s">
        <v>1416</v>
      </c>
      <c r="B565" s="103" t="s">
        <v>1342</v>
      </c>
      <c r="C565" s="103" t="s">
        <v>258</v>
      </c>
      <c r="D565" s="103" t="s">
        <v>449</v>
      </c>
      <c r="E565" s="104" t="s">
        <v>450</v>
      </c>
      <c r="F565" s="105" t="s">
        <v>451</v>
      </c>
      <c r="G565" s="106">
        <v>1</v>
      </c>
      <c r="H565" s="107">
        <v>1667.58</v>
      </c>
      <c r="I565" s="108">
        <f t="shared" si="10"/>
        <v>1667.58</v>
      </c>
      <c r="J565" s="84"/>
    </row>
    <row r="566" spans="1:10" s="85" customFormat="1" ht="14.4" x14ac:dyDescent="0.3">
      <c r="A566" s="110" t="s">
        <v>1417</v>
      </c>
      <c r="B566" s="111" t="s">
        <v>1342</v>
      </c>
      <c r="C566" s="111" t="s">
        <v>261</v>
      </c>
      <c r="D566" s="111" t="s">
        <v>127</v>
      </c>
      <c r="E566" s="112" t="s">
        <v>1418</v>
      </c>
      <c r="F566" s="113" t="s">
        <v>1390</v>
      </c>
      <c r="G566" s="114">
        <v>1</v>
      </c>
      <c r="H566" s="115">
        <v>0</v>
      </c>
      <c r="I566" s="116">
        <f t="shared" si="10"/>
        <v>0</v>
      </c>
      <c r="J566" s="84" t="s">
        <v>4103</v>
      </c>
    </row>
    <row r="567" spans="1:10" s="85" customFormat="1" ht="14.4" x14ac:dyDescent="0.3">
      <c r="A567" s="102" t="s">
        <v>1419</v>
      </c>
      <c r="B567" s="103" t="s">
        <v>1342</v>
      </c>
      <c r="C567" s="103" t="s">
        <v>263</v>
      </c>
      <c r="D567" s="103" t="s">
        <v>481</v>
      </c>
      <c r="E567" s="104" t="s">
        <v>482</v>
      </c>
      <c r="F567" s="105" t="s">
        <v>457</v>
      </c>
      <c r="G567" s="121">
        <v>1.01</v>
      </c>
      <c r="H567" s="107">
        <v>103634.73</v>
      </c>
      <c r="I567" s="108">
        <f t="shared" si="10"/>
        <v>104671.08</v>
      </c>
      <c r="J567" s="84"/>
    </row>
    <row r="568" spans="1:10" s="85" customFormat="1" ht="20.399999999999999" x14ac:dyDescent="0.3">
      <c r="A568" s="110" t="s">
        <v>1420</v>
      </c>
      <c r="B568" s="111" t="s">
        <v>1342</v>
      </c>
      <c r="C568" s="111" t="s">
        <v>267</v>
      </c>
      <c r="D568" s="111" t="s">
        <v>1357</v>
      </c>
      <c r="E568" s="112" t="s">
        <v>1358</v>
      </c>
      <c r="F568" s="113" t="s">
        <v>470</v>
      </c>
      <c r="G568" s="119">
        <v>0.4</v>
      </c>
      <c r="H568" s="115">
        <v>196.32</v>
      </c>
      <c r="I568" s="116">
        <f t="shared" si="10"/>
        <v>78.53</v>
      </c>
      <c r="J568" s="84"/>
    </row>
    <row r="569" spans="1:10" s="85" customFormat="1" ht="20.399999999999999" x14ac:dyDescent="0.3">
      <c r="A569" s="110" t="s">
        <v>1421</v>
      </c>
      <c r="B569" s="111" t="s">
        <v>1342</v>
      </c>
      <c r="C569" s="111" t="s">
        <v>271</v>
      </c>
      <c r="D569" s="111" t="s">
        <v>1363</v>
      </c>
      <c r="E569" s="112" t="s">
        <v>1364</v>
      </c>
      <c r="F569" s="113" t="s">
        <v>470</v>
      </c>
      <c r="G569" s="119">
        <v>0.2</v>
      </c>
      <c r="H569" s="115">
        <v>314.08</v>
      </c>
      <c r="I569" s="116">
        <f t="shared" si="10"/>
        <v>62.82</v>
      </c>
      <c r="J569" s="84"/>
    </row>
    <row r="570" spans="1:10" s="85" customFormat="1" ht="20.399999999999999" x14ac:dyDescent="0.3">
      <c r="A570" s="110" t="s">
        <v>1422</v>
      </c>
      <c r="B570" s="111" t="s">
        <v>1342</v>
      </c>
      <c r="C570" s="111" t="s">
        <v>274</v>
      </c>
      <c r="D570" s="111" t="s">
        <v>1423</v>
      </c>
      <c r="E570" s="112" t="s">
        <v>1424</v>
      </c>
      <c r="F570" s="113" t="s">
        <v>470</v>
      </c>
      <c r="G570" s="119">
        <v>66.5</v>
      </c>
      <c r="H570" s="115">
        <v>635.26</v>
      </c>
      <c r="I570" s="116">
        <f t="shared" si="10"/>
        <v>42244.79</v>
      </c>
      <c r="J570" s="84"/>
    </row>
    <row r="571" spans="1:10" s="85" customFormat="1" ht="30.6" x14ac:dyDescent="0.3">
      <c r="A571" s="110" t="s">
        <v>1425</v>
      </c>
      <c r="B571" s="111" t="s">
        <v>1342</v>
      </c>
      <c r="C571" s="111" t="s">
        <v>276</v>
      </c>
      <c r="D571" s="111" t="s">
        <v>127</v>
      </c>
      <c r="E571" s="112" t="s">
        <v>1426</v>
      </c>
      <c r="F571" s="113" t="s">
        <v>470</v>
      </c>
      <c r="G571" s="119">
        <v>33.9</v>
      </c>
      <c r="H571" s="115">
        <v>959.13</v>
      </c>
      <c r="I571" s="116">
        <f t="shared" si="10"/>
        <v>32514.51</v>
      </c>
      <c r="J571" s="84"/>
    </row>
    <row r="572" spans="1:10" s="85" customFormat="1" ht="14.4" x14ac:dyDescent="0.3">
      <c r="A572" s="102" t="s">
        <v>1427</v>
      </c>
      <c r="B572" s="103" t="s">
        <v>1342</v>
      </c>
      <c r="C572" s="103" t="s">
        <v>279</v>
      </c>
      <c r="D572" s="103" t="s">
        <v>1428</v>
      </c>
      <c r="E572" s="104" t="s">
        <v>1429</v>
      </c>
      <c r="F572" s="105" t="s">
        <v>513</v>
      </c>
      <c r="G572" s="118">
        <v>1.7000000000000001E-2</v>
      </c>
      <c r="H572" s="107">
        <v>1051144.8</v>
      </c>
      <c r="I572" s="108">
        <f t="shared" si="10"/>
        <v>17869.46</v>
      </c>
      <c r="J572" s="84"/>
    </row>
    <row r="573" spans="1:10" s="85" customFormat="1" ht="14.4" x14ac:dyDescent="0.3">
      <c r="A573" s="110" t="s">
        <v>1430</v>
      </c>
      <c r="B573" s="111" t="s">
        <v>1342</v>
      </c>
      <c r="C573" s="111" t="s">
        <v>282</v>
      </c>
      <c r="D573" s="111" t="s">
        <v>127</v>
      </c>
      <c r="E573" s="112" t="s">
        <v>1431</v>
      </c>
      <c r="F573" s="113" t="s">
        <v>120</v>
      </c>
      <c r="G573" s="114">
        <v>10</v>
      </c>
      <c r="H573" s="115">
        <v>361.12</v>
      </c>
      <c r="I573" s="116">
        <f t="shared" si="10"/>
        <v>3611.2</v>
      </c>
      <c r="J573" s="84"/>
    </row>
    <row r="574" spans="1:10" s="85" customFormat="1" ht="14.4" x14ac:dyDescent="0.3">
      <c r="A574" s="102" t="s">
        <v>1432</v>
      </c>
      <c r="B574" s="103" t="s">
        <v>1342</v>
      </c>
      <c r="C574" s="103" t="s">
        <v>286</v>
      </c>
      <c r="D574" s="103" t="s">
        <v>324</v>
      </c>
      <c r="E574" s="104" t="s">
        <v>325</v>
      </c>
      <c r="F574" s="105" t="s">
        <v>326</v>
      </c>
      <c r="G574" s="121">
        <v>1.07</v>
      </c>
      <c r="H574" s="107">
        <v>26129.86</v>
      </c>
      <c r="I574" s="108">
        <f t="shared" si="10"/>
        <v>27958.95</v>
      </c>
      <c r="J574" s="84"/>
    </row>
    <row r="575" spans="1:10" s="85" customFormat="1" ht="20.399999999999999" x14ac:dyDescent="0.3">
      <c r="A575" s="110" t="s">
        <v>1433</v>
      </c>
      <c r="B575" s="111" t="s">
        <v>1342</v>
      </c>
      <c r="C575" s="111" t="s">
        <v>290</v>
      </c>
      <c r="D575" s="111" t="s">
        <v>127</v>
      </c>
      <c r="E575" s="112" t="s">
        <v>1434</v>
      </c>
      <c r="F575" s="113" t="s">
        <v>120</v>
      </c>
      <c r="G575" s="119">
        <v>66.5</v>
      </c>
      <c r="H575" s="115">
        <v>7447.71</v>
      </c>
      <c r="I575" s="116">
        <f t="shared" si="10"/>
        <v>495272.72</v>
      </c>
      <c r="J575" s="84"/>
    </row>
    <row r="576" spans="1:10" s="85" customFormat="1" ht="20.399999999999999" x14ac:dyDescent="0.3">
      <c r="A576" s="102" t="s">
        <v>1435</v>
      </c>
      <c r="B576" s="103" t="s">
        <v>1342</v>
      </c>
      <c r="C576" s="103" t="s">
        <v>293</v>
      </c>
      <c r="D576" s="103" t="s">
        <v>395</v>
      </c>
      <c r="E576" s="104" t="s">
        <v>396</v>
      </c>
      <c r="F576" s="105" t="s">
        <v>120</v>
      </c>
      <c r="G576" s="106">
        <v>4</v>
      </c>
      <c r="H576" s="107">
        <v>2800.04</v>
      </c>
      <c r="I576" s="108">
        <f t="shared" si="10"/>
        <v>11200.16</v>
      </c>
      <c r="J576" s="84"/>
    </row>
    <row r="577" spans="1:11" s="85" customFormat="1" ht="14.4" x14ac:dyDescent="0.3">
      <c r="A577" s="110" t="s">
        <v>1436</v>
      </c>
      <c r="B577" s="111" t="s">
        <v>1342</v>
      </c>
      <c r="C577" s="111" t="s">
        <v>296</v>
      </c>
      <c r="D577" s="111" t="s">
        <v>127</v>
      </c>
      <c r="E577" s="112" t="s">
        <v>437</v>
      </c>
      <c r="F577" s="113" t="s">
        <v>120</v>
      </c>
      <c r="G577" s="114">
        <v>4</v>
      </c>
      <c r="H577" s="115">
        <v>925.3</v>
      </c>
      <c r="I577" s="116">
        <f t="shared" si="10"/>
        <v>3701.2</v>
      </c>
      <c r="J577" s="84"/>
    </row>
    <row r="578" spans="1:11" s="85" customFormat="1" ht="20.399999999999999" x14ac:dyDescent="0.3">
      <c r="A578" s="102" t="s">
        <v>1437</v>
      </c>
      <c r="B578" s="103" t="s">
        <v>1342</v>
      </c>
      <c r="C578" s="103" t="s">
        <v>300</v>
      </c>
      <c r="D578" s="103" t="s">
        <v>395</v>
      </c>
      <c r="E578" s="104" t="s">
        <v>396</v>
      </c>
      <c r="F578" s="105" t="s">
        <v>120</v>
      </c>
      <c r="G578" s="106">
        <v>4</v>
      </c>
      <c r="H578" s="107">
        <v>2800.04</v>
      </c>
      <c r="I578" s="108">
        <f t="shared" si="10"/>
        <v>11200.16</v>
      </c>
      <c r="J578" s="84"/>
    </row>
    <row r="579" spans="1:11" s="85" customFormat="1" ht="14.4" x14ac:dyDescent="0.3">
      <c r="A579" s="110" t="s">
        <v>1438</v>
      </c>
      <c r="B579" s="111" t="s">
        <v>1342</v>
      </c>
      <c r="C579" s="111" t="s">
        <v>304</v>
      </c>
      <c r="D579" s="111" t="s">
        <v>127</v>
      </c>
      <c r="E579" s="112" t="s">
        <v>398</v>
      </c>
      <c r="F579" s="113" t="s">
        <v>120</v>
      </c>
      <c r="G579" s="114">
        <v>4</v>
      </c>
      <c r="H579" s="115">
        <v>722.24</v>
      </c>
      <c r="I579" s="116">
        <f t="shared" si="10"/>
        <v>2888.96</v>
      </c>
      <c r="J579" s="84"/>
    </row>
    <row r="580" spans="1:11" s="85" customFormat="1" ht="20.399999999999999" x14ac:dyDescent="0.3">
      <c r="A580" s="102" t="s">
        <v>1439</v>
      </c>
      <c r="B580" s="103" t="s">
        <v>1342</v>
      </c>
      <c r="C580" s="103" t="s">
        <v>307</v>
      </c>
      <c r="D580" s="103" t="s">
        <v>395</v>
      </c>
      <c r="E580" s="104" t="s">
        <v>396</v>
      </c>
      <c r="F580" s="105" t="s">
        <v>120</v>
      </c>
      <c r="G580" s="106">
        <v>2</v>
      </c>
      <c r="H580" s="107">
        <v>2800.04</v>
      </c>
      <c r="I580" s="108">
        <f t="shared" si="10"/>
        <v>5600.08</v>
      </c>
      <c r="J580" s="84"/>
    </row>
    <row r="581" spans="1:11" s="85" customFormat="1" ht="14.4" x14ac:dyDescent="0.3">
      <c r="A581" s="110" t="s">
        <v>1440</v>
      </c>
      <c r="B581" s="111" t="s">
        <v>1342</v>
      </c>
      <c r="C581" s="111" t="s">
        <v>310</v>
      </c>
      <c r="D581" s="111" t="s">
        <v>127</v>
      </c>
      <c r="E581" s="112" t="s">
        <v>1441</v>
      </c>
      <c r="F581" s="113" t="s">
        <v>120</v>
      </c>
      <c r="G581" s="114">
        <v>2</v>
      </c>
      <c r="H581" s="115">
        <v>1241.32</v>
      </c>
      <c r="I581" s="116">
        <f t="shared" si="10"/>
        <v>2482.64</v>
      </c>
      <c r="J581" s="84"/>
    </row>
    <row r="582" spans="1:11" s="85" customFormat="1" ht="14.4" x14ac:dyDescent="0.3">
      <c r="A582" s="102" t="s">
        <v>1442</v>
      </c>
      <c r="B582" s="103" t="s">
        <v>1342</v>
      </c>
      <c r="C582" s="103" t="s">
        <v>313</v>
      </c>
      <c r="D582" s="103" t="s">
        <v>1377</v>
      </c>
      <c r="E582" s="104" t="s">
        <v>1378</v>
      </c>
      <c r="F582" s="105" t="s">
        <v>164</v>
      </c>
      <c r="G582" s="118">
        <v>0.10100000000000001</v>
      </c>
      <c r="H582" s="107">
        <v>30903.31</v>
      </c>
      <c r="I582" s="108">
        <f t="shared" si="10"/>
        <v>3121.23</v>
      </c>
      <c r="J582" s="84"/>
    </row>
    <row r="583" spans="1:11" s="85" customFormat="1" ht="14.4" x14ac:dyDescent="0.3">
      <c r="A583" s="110" t="s">
        <v>1443</v>
      </c>
      <c r="B583" s="111" t="s">
        <v>1342</v>
      </c>
      <c r="C583" s="111" t="s">
        <v>316</v>
      </c>
      <c r="D583" s="111" t="s">
        <v>1380</v>
      </c>
      <c r="E583" s="112" t="s">
        <v>1381</v>
      </c>
      <c r="F583" s="113" t="s">
        <v>513</v>
      </c>
      <c r="G583" s="178">
        <v>-3.0300000000000001E-3</v>
      </c>
      <c r="H583" s="115">
        <v>751439.66</v>
      </c>
      <c r="I583" s="116">
        <f t="shared" si="10"/>
        <v>-2276.86</v>
      </c>
      <c r="J583" s="84"/>
    </row>
    <row r="584" spans="1:11" s="85" customFormat="1" ht="14.4" x14ac:dyDescent="0.3">
      <c r="A584" s="110" t="s">
        <v>1444</v>
      </c>
      <c r="B584" s="111" t="s">
        <v>1342</v>
      </c>
      <c r="C584" s="111" t="s">
        <v>320</v>
      </c>
      <c r="D584" s="111" t="s">
        <v>127</v>
      </c>
      <c r="E584" s="112" t="s">
        <v>1383</v>
      </c>
      <c r="F584" s="113" t="s">
        <v>340</v>
      </c>
      <c r="G584" s="120">
        <v>3.03</v>
      </c>
      <c r="H584" s="115">
        <v>801.18</v>
      </c>
      <c r="I584" s="116">
        <f t="shared" si="10"/>
        <v>2427.58</v>
      </c>
      <c r="J584" s="84"/>
    </row>
    <row r="585" spans="1:11" s="85" customFormat="1" ht="14.4" x14ac:dyDescent="0.3">
      <c r="A585" s="102" t="s">
        <v>1445</v>
      </c>
      <c r="B585" s="103" t="s">
        <v>1342</v>
      </c>
      <c r="C585" s="103" t="s">
        <v>323</v>
      </c>
      <c r="D585" s="103" t="s">
        <v>511</v>
      </c>
      <c r="E585" s="104" t="s">
        <v>512</v>
      </c>
      <c r="F585" s="105" t="s">
        <v>513</v>
      </c>
      <c r="G585" s="176">
        <v>4.1599999999999996E-3</v>
      </c>
      <c r="H585" s="107">
        <v>114633.89</v>
      </c>
      <c r="I585" s="108">
        <f t="shared" si="10"/>
        <v>476.88</v>
      </c>
      <c r="J585" s="84"/>
    </row>
    <row r="586" spans="1:11" s="85" customFormat="1" ht="15" thickBot="1" x14ac:dyDescent="0.35">
      <c r="A586" s="110" t="s">
        <v>1446</v>
      </c>
      <c r="B586" s="124" t="s">
        <v>1342</v>
      </c>
      <c r="C586" s="124" t="s">
        <v>328</v>
      </c>
      <c r="D586" s="124" t="s">
        <v>127</v>
      </c>
      <c r="E586" s="125" t="s">
        <v>1447</v>
      </c>
      <c r="F586" s="126" t="s">
        <v>120</v>
      </c>
      <c r="G586" s="127">
        <v>4</v>
      </c>
      <c r="H586" s="128">
        <v>1354.17</v>
      </c>
      <c r="I586" s="129">
        <f t="shared" si="10"/>
        <v>5416.68</v>
      </c>
      <c r="J586" s="84"/>
    </row>
    <row r="587" spans="1:11" s="85" customFormat="1" ht="14.4" x14ac:dyDescent="0.3">
      <c r="A587" s="130"/>
      <c r="B587" s="131"/>
      <c r="C587" s="131"/>
      <c r="D587" s="131"/>
      <c r="E587" s="132" t="s">
        <v>356</v>
      </c>
      <c r="F587" s="297"/>
      <c r="G587" s="297"/>
      <c r="H587" s="133"/>
      <c r="I587" s="134">
        <v>1017003.5</v>
      </c>
      <c r="J587" s="84"/>
    </row>
    <row r="588" spans="1:11" s="85" customFormat="1" ht="15" thickBot="1" x14ac:dyDescent="0.35">
      <c r="A588" s="135"/>
      <c r="B588" s="136"/>
      <c r="C588" s="136"/>
      <c r="D588" s="136"/>
      <c r="E588" s="137" t="s">
        <v>357</v>
      </c>
      <c r="F588" s="138"/>
      <c r="G588" s="139"/>
      <c r="H588" s="140"/>
      <c r="I588" s="141">
        <v>2146660.35</v>
      </c>
      <c r="J588" s="84"/>
    </row>
    <row r="589" spans="1:11" s="85" customFormat="1" ht="15.6" thickTop="1" thickBot="1" x14ac:dyDescent="0.35">
      <c r="A589" s="142"/>
      <c r="B589" s="143"/>
      <c r="C589" s="143"/>
      <c r="D589" s="143"/>
      <c r="E589" s="144" t="s">
        <v>41</v>
      </c>
      <c r="F589" s="298"/>
      <c r="G589" s="298"/>
      <c r="H589" s="145"/>
      <c r="I589" s="146">
        <f>I587+I588</f>
        <v>3163663.85</v>
      </c>
      <c r="J589" s="84"/>
      <c r="K589" s="147"/>
    </row>
    <row r="590" spans="1:11" s="85" customFormat="1" ht="14.4" x14ac:dyDescent="0.3">
      <c r="A590" s="148" t="s">
        <v>134</v>
      </c>
      <c r="B590" s="300" t="s">
        <v>1448</v>
      </c>
      <c r="C590" s="300"/>
      <c r="D590" s="300"/>
      <c r="E590" s="149" t="s">
        <v>569</v>
      </c>
      <c r="F590" s="150"/>
      <c r="G590" s="151"/>
      <c r="H590" s="152"/>
      <c r="I590" s="153">
        <f>I760</f>
        <v>5775186.1500000004</v>
      </c>
      <c r="J590" s="84"/>
    </row>
    <row r="591" spans="1:11" s="85" customFormat="1" ht="14.4" x14ac:dyDescent="0.3">
      <c r="A591" s="102" t="s">
        <v>1449</v>
      </c>
      <c r="B591" s="103" t="s">
        <v>1450</v>
      </c>
      <c r="C591" s="103" t="s">
        <v>112</v>
      </c>
      <c r="D591" s="103" t="s">
        <v>1451</v>
      </c>
      <c r="E591" s="104" t="s">
        <v>1452</v>
      </c>
      <c r="F591" s="105" t="s">
        <v>120</v>
      </c>
      <c r="G591" s="106">
        <v>1</v>
      </c>
      <c r="H591" s="107">
        <v>227713.61</v>
      </c>
      <c r="I591" s="108">
        <f t="shared" ref="I591:I654" si="11">G591*H591</f>
        <v>227713.61</v>
      </c>
      <c r="J591" s="84"/>
    </row>
    <row r="592" spans="1:11" s="85" customFormat="1" ht="14.4" x14ac:dyDescent="0.3">
      <c r="A592" s="110" t="s">
        <v>1453</v>
      </c>
      <c r="B592" s="111" t="s">
        <v>1450</v>
      </c>
      <c r="C592" s="111" t="s">
        <v>122</v>
      </c>
      <c r="D592" s="111" t="s">
        <v>1454</v>
      </c>
      <c r="E592" s="112" t="s">
        <v>1455</v>
      </c>
      <c r="F592" s="113" t="s">
        <v>340</v>
      </c>
      <c r="G592" s="119">
        <v>8.3000000000000007</v>
      </c>
      <c r="H592" s="115">
        <v>164</v>
      </c>
      <c r="I592" s="116">
        <f t="shared" si="11"/>
        <v>1361.2</v>
      </c>
      <c r="J592" s="84"/>
    </row>
    <row r="593" spans="1:10" s="85" customFormat="1" ht="30.6" x14ac:dyDescent="0.3">
      <c r="A593" s="110" t="s">
        <v>1456</v>
      </c>
      <c r="B593" s="111" t="s">
        <v>1450</v>
      </c>
      <c r="C593" s="111" t="s">
        <v>126</v>
      </c>
      <c r="D593" s="111" t="s">
        <v>127</v>
      </c>
      <c r="E593" s="112" t="s">
        <v>1457</v>
      </c>
      <c r="F593" s="113" t="s">
        <v>1458</v>
      </c>
      <c r="G593" s="114">
        <v>1</v>
      </c>
      <c r="H593" s="115">
        <v>0</v>
      </c>
      <c r="I593" s="116">
        <f t="shared" si="11"/>
        <v>0</v>
      </c>
      <c r="J593" s="84" t="s">
        <v>4103</v>
      </c>
    </row>
    <row r="594" spans="1:10" s="85" customFormat="1" ht="14.4" x14ac:dyDescent="0.3">
      <c r="A594" s="102" t="s">
        <v>1459</v>
      </c>
      <c r="B594" s="103" t="s">
        <v>1450</v>
      </c>
      <c r="C594" s="103" t="s">
        <v>130</v>
      </c>
      <c r="D594" s="103" t="s">
        <v>123</v>
      </c>
      <c r="E594" s="104" t="s">
        <v>124</v>
      </c>
      <c r="F594" s="105" t="s">
        <v>120</v>
      </c>
      <c r="G594" s="106">
        <v>1</v>
      </c>
      <c r="H594" s="107">
        <v>4694.3500000000004</v>
      </c>
      <c r="I594" s="108">
        <f t="shared" si="11"/>
        <v>4694.3500000000004</v>
      </c>
      <c r="J594" s="84"/>
    </row>
    <row r="595" spans="1:10" s="85" customFormat="1" ht="20.399999999999999" x14ac:dyDescent="0.3">
      <c r="A595" s="102" t="s">
        <v>1460</v>
      </c>
      <c r="B595" s="103" t="s">
        <v>1450</v>
      </c>
      <c r="C595" s="103" t="s">
        <v>134</v>
      </c>
      <c r="D595" s="103" t="s">
        <v>1461</v>
      </c>
      <c r="E595" s="104" t="s">
        <v>1462</v>
      </c>
      <c r="F595" s="105" t="s">
        <v>457</v>
      </c>
      <c r="G595" s="118">
        <v>5.0000000000000001E-3</v>
      </c>
      <c r="H595" s="107">
        <v>71173.649999999994</v>
      </c>
      <c r="I595" s="108">
        <f t="shared" si="11"/>
        <v>355.87</v>
      </c>
      <c r="J595" s="84"/>
    </row>
    <row r="596" spans="1:10" s="85" customFormat="1" ht="20.399999999999999" x14ac:dyDescent="0.3">
      <c r="A596" s="110" t="s">
        <v>1463</v>
      </c>
      <c r="B596" s="111" t="s">
        <v>1450</v>
      </c>
      <c r="C596" s="111" t="s">
        <v>137</v>
      </c>
      <c r="D596" s="111" t="s">
        <v>1357</v>
      </c>
      <c r="E596" s="112" t="s">
        <v>1358</v>
      </c>
      <c r="F596" s="113" t="s">
        <v>470</v>
      </c>
      <c r="G596" s="119">
        <v>0.5</v>
      </c>
      <c r="H596" s="115">
        <v>196.33</v>
      </c>
      <c r="I596" s="116">
        <f t="shared" si="11"/>
        <v>98.17</v>
      </c>
      <c r="J596" s="84"/>
    </row>
    <row r="597" spans="1:10" s="85" customFormat="1" ht="14.4" x14ac:dyDescent="0.3">
      <c r="A597" s="110" t="s">
        <v>1464</v>
      </c>
      <c r="B597" s="111" t="s">
        <v>1450</v>
      </c>
      <c r="C597" s="111" t="s">
        <v>141</v>
      </c>
      <c r="D597" s="111" t="s">
        <v>1465</v>
      </c>
      <c r="E597" s="112" t="s">
        <v>1466</v>
      </c>
      <c r="F597" s="113" t="s">
        <v>120</v>
      </c>
      <c r="G597" s="114">
        <v>1</v>
      </c>
      <c r="H597" s="115">
        <v>541.73</v>
      </c>
      <c r="I597" s="116">
        <f t="shared" si="11"/>
        <v>541.73</v>
      </c>
      <c r="J597" s="84"/>
    </row>
    <row r="598" spans="1:10" s="85" customFormat="1" ht="14.4" x14ac:dyDescent="0.3">
      <c r="A598" s="102" t="s">
        <v>1467</v>
      </c>
      <c r="B598" s="103" t="s">
        <v>1450</v>
      </c>
      <c r="C598" s="103" t="s">
        <v>144</v>
      </c>
      <c r="D598" s="103" t="s">
        <v>155</v>
      </c>
      <c r="E598" s="104" t="s">
        <v>156</v>
      </c>
      <c r="F598" s="105" t="s">
        <v>120</v>
      </c>
      <c r="G598" s="106">
        <v>24</v>
      </c>
      <c r="H598" s="107">
        <v>2543.09</v>
      </c>
      <c r="I598" s="108">
        <f t="shared" si="11"/>
        <v>61034.16</v>
      </c>
      <c r="J598" s="84"/>
    </row>
    <row r="599" spans="1:10" s="85" customFormat="1" ht="14.4" x14ac:dyDescent="0.3">
      <c r="A599" s="110" t="s">
        <v>1468</v>
      </c>
      <c r="B599" s="111" t="s">
        <v>1450</v>
      </c>
      <c r="C599" s="111" t="s">
        <v>147</v>
      </c>
      <c r="D599" s="111" t="s">
        <v>1454</v>
      </c>
      <c r="E599" s="112" t="s">
        <v>1455</v>
      </c>
      <c r="F599" s="113" t="s">
        <v>340</v>
      </c>
      <c r="G599" s="120">
        <v>3.84</v>
      </c>
      <c r="H599" s="115">
        <v>163.99</v>
      </c>
      <c r="I599" s="116">
        <f t="shared" si="11"/>
        <v>629.72</v>
      </c>
      <c r="J599" s="84"/>
    </row>
    <row r="600" spans="1:10" s="85" customFormat="1" ht="14.4" x14ac:dyDescent="0.3">
      <c r="A600" s="110" t="s">
        <v>1469</v>
      </c>
      <c r="B600" s="111" t="s">
        <v>1450</v>
      </c>
      <c r="C600" s="111" t="s">
        <v>151</v>
      </c>
      <c r="D600" s="111" t="s">
        <v>127</v>
      </c>
      <c r="E600" s="112" t="s">
        <v>1470</v>
      </c>
      <c r="F600" s="113" t="s">
        <v>120</v>
      </c>
      <c r="G600" s="114">
        <v>24</v>
      </c>
      <c r="H600" s="115">
        <v>7584.02</v>
      </c>
      <c r="I600" s="116">
        <f t="shared" si="11"/>
        <v>182016.48</v>
      </c>
      <c r="J600" s="84"/>
    </row>
    <row r="601" spans="1:10" s="85" customFormat="1" ht="20.399999999999999" x14ac:dyDescent="0.3">
      <c r="A601" s="102" t="s">
        <v>1471</v>
      </c>
      <c r="B601" s="103" t="s">
        <v>1450</v>
      </c>
      <c r="C601" s="103" t="s">
        <v>154</v>
      </c>
      <c r="D601" s="103" t="s">
        <v>601</v>
      </c>
      <c r="E601" s="104" t="s">
        <v>602</v>
      </c>
      <c r="F601" s="105" t="s">
        <v>164</v>
      </c>
      <c r="G601" s="176">
        <v>0.59162000000000003</v>
      </c>
      <c r="H601" s="107">
        <v>116074.79</v>
      </c>
      <c r="I601" s="108">
        <f t="shared" si="11"/>
        <v>68672.17</v>
      </c>
      <c r="J601" s="84"/>
    </row>
    <row r="602" spans="1:10" s="85" customFormat="1" ht="14.4" x14ac:dyDescent="0.3">
      <c r="A602" s="110" t="s">
        <v>1472</v>
      </c>
      <c r="B602" s="111" t="s">
        <v>1450</v>
      </c>
      <c r="C602" s="111" t="s">
        <v>158</v>
      </c>
      <c r="D602" s="111" t="s">
        <v>1454</v>
      </c>
      <c r="E602" s="112" t="s">
        <v>1455</v>
      </c>
      <c r="F602" s="113" t="s">
        <v>340</v>
      </c>
      <c r="G602" s="179">
        <v>7.6792280000000002</v>
      </c>
      <c r="H602" s="115">
        <v>163.99</v>
      </c>
      <c r="I602" s="116">
        <f t="shared" si="11"/>
        <v>1259.32</v>
      </c>
      <c r="J602" s="84"/>
    </row>
    <row r="603" spans="1:10" s="85" customFormat="1" ht="20.399999999999999" x14ac:dyDescent="0.3">
      <c r="A603" s="110" t="s">
        <v>1473</v>
      </c>
      <c r="B603" s="111" t="s">
        <v>1450</v>
      </c>
      <c r="C603" s="111" t="s">
        <v>161</v>
      </c>
      <c r="D603" s="111" t="s">
        <v>1474</v>
      </c>
      <c r="E603" s="112" t="s">
        <v>1475</v>
      </c>
      <c r="F603" s="113" t="s">
        <v>169</v>
      </c>
      <c r="G603" s="119">
        <v>33.6</v>
      </c>
      <c r="H603" s="115">
        <v>1285.6199999999999</v>
      </c>
      <c r="I603" s="116">
        <f t="shared" si="11"/>
        <v>43196.83</v>
      </c>
      <c r="J603" s="84"/>
    </row>
    <row r="604" spans="1:10" s="85" customFormat="1" ht="20.399999999999999" x14ac:dyDescent="0.3">
      <c r="A604" s="110" t="s">
        <v>1476</v>
      </c>
      <c r="B604" s="111" t="s">
        <v>1450</v>
      </c>
      <c r="C604" s="111" t="s">
        <v>166</v>
      </c>
      <c r="D604" s="111" t="s">
        <v>1477</v>
      </c>
      <c r="E604" s="112" t="s">
        <v>1478</v>
      </c>
      <c r="F604" s="113" t="s">
        <v>169</v>
      </c>
      <c r="G604" s="180">
        <v>2.4380000000000002</v>
      </c>
      <c r="H604" s="115">
        <v>1581.6</v>
      </c>
      <c r="I604" s="116">
        <f t="shared" si="11"/>
        <v>3855.94</v>
      </c>
      <c r="J604" s="84"/>
    </row>
    <row r="605" spans="1:10" s="85" customFormat="1" ht="20.399999999999999" x14ac:dyDescent="0.3">
      <c r="A605" s="110" t="s">
        <v>1479</v>
      </c>
      <c r="B605" s="111" t="s">
        <v>1450</v>
      </c>
      <c r="C605" s="111" t="s">
        <v>171</v>
      </c>
      <c r="D605" s="111" t="s">
        <v>1480</v>
      </c>
      <c r="E605" s="112" t="s">
        <v>1481</v>
      </c>
      <c r="F605" s="113" t="s">
        <v>169</v>
      </c>
      <c r="G605" s="120">
        <v>3.84</v>
      </c>
      <c r="H605" s="115">
        <v>1581.59</v>
      </c>
      <c r="I605" s="116">
        <f t="shared" si="11"/>
        <v>6073.31</v>
      </c>
      <c r="J605" s="84"/>
    </row>
    <row r="606" spans="1:10" s="85" customFormat="1" ht="20.399999999999999" x14ac:dyDescent="0.3">
      <c r="A606" s="110" t="s">
        <v>1482</v>
      </c>
      <c r="B606" s="111" t="s">
        <v>1450</v>
      </c>
      <c r="C606" s="111" t="s">
        <v>174</v>
      </c>
      <c r="D606" s="111" t="s">
        <v>1483</v>
      </c>
      <c r="E606" s="112" t="s">
        <v>1484</v>
      </c>
      <c r="F606" s="113" t="s">
        <v>169</v>
      </c>
      <c r="G606" s="180">
        <v>2.758</v>
      </c>
      <c r="H606" s="115">
        <v>1581.59</v>
      </c>
      <c r="I606" s="116">
        <f t="shared" si="11"/>
        <v>4362.03</v>
      </c>
      <c r="J606" s="84"/>
    </row>
    <row r="607" spans="1:10" s="85" customFormat="1" ht="40.799999999999997" x14ac:dyDescent="0.3">
      <c r="A607" s="110" t="s">
        <v>1485</v>
      </c>
      <c r="B607" s="111" t="s">
        <v>1450</v>
      </c>
      <c r="C607" s="111" t="s">
        <v>177</v>
      </c>
      <c r="D607" s="111" t="s">
        <v>1486</v>
      </c>
      <c r="E607" s="112" t="s">
        <v>1487</v>
      </c>
      <c r="F607" s="113" t="s">
        <v>169</v>
      </c>
      <c r="G607" s="180">
        <v>16.526</v>
      </c>
      <c r="H607" s="115">
        <v>1581.6</v>
      </c>
      <c r="I607" s="116">
        <f t="shared" si="11"/>
        <v>26137.52</v>
      </c>
      <c r="J607" s="84"/>
    </row>
    <row r="608" spans="1:10" s="85" customFormat="1" ht="20.399999999999999" x14ac:dyDescent="0.3">
      <c r="A608" s="102" t="s">
        <v>1488</v>
      </c>
      <c r="B608" s="103" t="s">
        <v>1450</v>
      </c>
      <c r="C608" s="103" t="s">
        <v>180</v>
      </c>
      <c r="D608" s="103" t="s">
        <v>1489</v>
      </c>
      <c r="E608" s="104" t="s">
        <v>1490</v>
      </c>
      <c r="F608" s="105" t="s">
        <v>164</v>
      </c>
      <c r="G608" s="176">
        <v>1.5483499999999999</v>
      </c>
      <c r="H608" s="107">
        <v>126580.89</v>
      </c>
      <c r="I608" s="108">
        <f t="shared" si="11"/>
        <v>195991.52</v>
      </c>
      <c r="J608" s="84"/>
    </row>
    <row r="609" spans="1:10" s="85" customFormat="1" ht="14.4" x14ac:dyDescent="0.3">
      <c r="A609" s="110" t="s">
        <v>1491</v>
      </c>
      <c r="B609" s="111" t="s">
        <v>1450</v>
      </c>
      <c r="C609" s="111" t="s">
        <v>183</v>
      </c>
      <c r="D609" s="111" t="s">
        <v>1454</v>
      </c>
      <c r="E609" s="112" t="s">
        <v>1455</v>
      </c>
      <c r="F609" s="113" t="s">
        <v>340</v>
      </c>
      <c r="G609" s="179">
        <v>15.344149</v>
      </c>
      <c r="H609" s="115">
        <v>164</v>
      </c>
      <c r="I609" s="116">
        <f t="shared" si="11"/>
        <v>2516.44</v>
      </c>
      <c r="J609" s="84"/>
    </row>
    <row r="610" spans="1:10" s="85" customFormat="1" ht="20.399999999999999" x14ac:dyDescent="0.3">
      <c r="A610" s="110" t="s">
        <v>1492</v>
      </c>
      <c r="B610" s="111" t="s">
        <v>1450</v>
      </c>
      <c r="C610" s="111" t="s">
        <v>186</v>
      </c>
      <c r="D610" s="111" t="s">
        <v>1474</v>
      </c>
      <c r="E610" s="112" t="s">
        <v>1493</v>
      </c>
      <c r="F610" s="113" t="s">
        <v>169</v>
      </c>
      <c r="G610" s="119">
        <v>118.8</v>
      </c>
      <c r="H610" s="115">
        <v>1285.6199999999999</v>
      </c>
      <c r="I610" s="116">
        <f t="shared" si="11"/>
        <v>152731.66</v>
      </c>
      <c r="J610" s="84"/>
    </row>
    <row r="611" spans="1:10" s="85" customFormat="1" ht="20.399999999999999" x14ac:dyDescent="0.3">
      <c r="A611" s="110" t="s">
        <v>1494</v>
      </c>
      <c r="B611" s="111" t="s">
        <v>1450</v>
      </c>
      <c r="C611" s="111" t="s">
        <v>189</v>
      </c>
      <c r="D611" s="111" t="s">
        <v>1483</v>
      </c>
      <c r="E611" s="112" t="s">
        <v>1495</v>
      </c>
      <c r="F611" s="113" t="s">
        <v>169</v>
      </c>
      <c r="G611" s="180">
        <v>10.664</v>
      </c>
      <c r="H611" s="115">
        <v>1581.59</v>
      </c>
      <c r="I611" s="116">
        <f t="shared" si="11"/>
        <v>16866.080000000002</v>
      </c>
      <c r="J611" s="84"/>
    </row>
    <row r="612" spans="1:10" s="85" customFormat="1" ht="30.6" x14ac:dyDescent="0.3">
      <c r="A612" s="110" t="s">
        <v>1496</v>
      </c>
      <c r="B612" s="111" t="s">
        <v>1450</v>
      </c>
      <c r="C612" s="111" t="s">
        <v>191</v>
      </c>
      <c r="D612" s="111" t="s">
        <v>1477</v>
      </c>
      <c r="E612" s="112" t="s">
        <v>1497</v>
      </c>
      <c r="F612" s="113" t="s">
        <v>169</v>
      </c>
      <c r="G612" s="180">
        <v>11.079000000000001</v>
      </c>
      <c r="H612" s="115">
        <v>1581.6</v>
      </c>
      <c r="I612" s="116">
        <f t="shared" si="11"/>
        <v>17522.55</v>
      </c>
      <c r="J612" s="84"/>
    </row>
    <row r="613" spans="1:10" s="85" customFormat="1" ht="30.6" x14ac:dyDescent="0.3">
      <c r="A613" s="110" t="s">
        <v>1498</v>
      </c>
      <c r="B613" s="111" t="s">
        <v>1450</v>
      </c>
      <c r="C613" s="111" t="s">
        <v>194</v>
      </c>
      <c r="D613" s="111" t="s">
        <v>1486</v>
      </c>
      <c r="E613" s="112" t="s">
        <v>1499</v>
      </c>
      <c r="F613" s="113" t="s">
        <v>169</v>
      </c>
      <c r="G613" s="180">
        <v>14.292</v>
      </c>
      <c r="H613" s="115">
        <v>1581.6</v>
      </c>
      <c r="I613" s="116">
        <f t="shared" si="11"/>
        <v>22604.23</v>
      </c>
      <c r="J613" s="84"/>
    </row>
    <row r="614" spans="1:10" s="85" customFormat="1" ht="14.4" x14ac:dyDescent="0.3">
      <c r="A614" s="102" t="s">
        <v>1500</v>
      </c>
      <c r="B614" s="103" t="s">
        <v>1450</v>
      </c>
      <c r="C614" s="103" t="s">
        <v>197</v>
      </c>
      <c r="D614" s="103" t="s">
        <v>1501</v>
      </c>
      <c r="E614" s="104" t="s">
        <v>1502</v>
      </c>
      <c r="F614" s="105" t="s">
        <v>120</v>
      </c>
      <c r="G614" s="106">
        <v>1</v>
      </c>
      <c r="H614" s="107">
        <v>10978.33</v>
      </c>
      <c r="I614" s="108">
        <f t="shared" si="11"/>
        <v>10978.33</v>
      </c>
      <c r="J614" s="84"/>
    </row>
    <row r="615" spans="1:10" s="85" customFormat="1" ht="14.4" x14ac:dyDescent="0.3">
      <c r="A615" s="110" t="s">
        <v>1503</v>
      </c>
      <c r="B615" s="111" t="s">
        <v>1450</v>
      </c>
      <c r="C615" s="111" t="s">
        <v>200</v>
      </c>
      <c r="D615" s="111" t="s">
        <v>1454</v>
      </c>
      <c r="E615" s="112" t="s">
        <v>1455</v>
      </c>
      <c r="F615" s="113" t="s">
        <v>340</v>
      </c>
      <c r="G615" s="120">
        <v>0.43</v>
      </c>
      <c r="H615" s="115">
        <v>163.89</v>
      </c>
      <c r="I615" s="116">
        <f t="shared" si="11"/>
        <v>70.47</v>
      </c>
      <c r="J615" s="84"/>
    </row>
    <row r="616" spans="1:10" s="85" customFormat="1" ht="30.6" x14ac:dyDescent="0.3">
      <c r="A616" s="154" t="s">
        <v>1504</v>
      </c>
      <c r="B616" s="155" t="s">
        <v>1450</v>
      </c>
      <c r="C616" s="155" t="s">
        <v>203</v>
      </c>
      <c r="D616" s="155" t="s">
        <v>1505</v>
      </c>
      <c r="E616" s="156" t="s">
        <v>1506</v>
      </c>
      <c r="F616" s="157" t="s">
        <v>120</v>
      </c>
      <c r="G616" s="158">
        <v>1</v>
      </c>
      <c r="H616" s="159">
        <v>13996.72</v>
      </c>
      <c r="I616" s="160">
        <f t="shared" si="11"/>
        <v>13996.72</v>
      </c>
      <c r="J616" s="84" t="s">
        <v>408</v>
      </c>
    </row>
    <row r="617" spans="1:10" s="85" customFormat="1" ht="14.4" x14ac:dyDescent="0.3">
      <c r="A617" s="102" t="s">
        <v>1507</v>
      </c>
      <c r="B617" s="103" t="s">
        <v>1450</v>
      </c>
      <c r="C617" s="103" t="s">
        <v>205</v>
      </c>
      <c r="D617" s="103" t="s">
        <v>1508</v>
      </c>
      <c r="E617" s="104" t="s">
        <v>1509</v>
      </c>
      <c r="F617" s="105" t="s">
        <v>1510</v>
      </c>
      <c r="G617" s="121">
        <v>0.01</v>
      </c>
      <c r="H617" s="107">
        <v>20061.91</v>
      </c>
      <c r="I617" s="108">
        <f t="shared" si="11"/>
        <v>200.62</v>
      </c>
      <c r="J617" s="84"/>
    </row>
    <row r="618" spans="1:10" s="85" customFormat="1" ht="30.6" x14ac:dyDescent="0.3">
      <c r="A618" s="102" t="s">
        <v>1511</v>
      </c>
      <c r="B618" s="103" t="s">
        <v>1450</v>
      </c>
      <c r="C618" s="103" t="s">
        <v>209</v>
      </c>
      <c r="D618" s="103" t="s">
        <v>1512</v>
      </c>
      <c r="E618" s="104" t="s">
        <v>1513</v>
      </c>
      <c r="F618" s="105" t="s">
        <v>326</v>
      </c>
      <c r="G618" s="122">
        <v>1.2</v>
      </c>
      <c r="H618" s="107">
        <v>27895.55</v>
      </c>
      <c r="I618" s="108">
        <f t="shared" si="11"/>
        <v>33474.660000000003</v>
      </c>
      <c r="J618" s="84"/>
    </row>
    <row r="619" spans="1:10" s="85" customFormat="1" ht="30.6" x14ac:dyDescent="0.3">
      <c r="A619" s="110" t="s">
        <v>1514</v>
      </c>
      <c r="B619" s="111" t="s">
        <v>1450</v>
      </c>
      <c r="C619" s="111" t="s">
        <v>213</v>
      </c>
      <c r="D619" s="111" t="s">
        <v>1515</v>
      </c>
      <c r="E619" s="112" t="s">
        <v>1516</v>
      </c>
      <c r="F619" s="113" t="s">
        <v>326</v>
      </c>
      <c r="G619" s="180">
        <v>1.296</v>
      </c>
      <c r="H619" s="115">
        <v>18517.22</v>
      </c>
      <c r="I619" s="116">
        <f t="shared" si="11"/>
        <v>23998.32</v>
      </c>
      <c r="J619" s="84"/>
    </row>
    <row r="620" spans="1:10" s="85" customFormat="1" ht="14.4" x14ac:dyDescent="0.3">
      <c r="A620" s="102" t="s">
        <v>1517</v>
      </c>
      <c r="B620" s="103" t="s">
        <v>1450</v>
      </c>
      <c r="C620" s="103" t="s">
        <v>215</v>
      </c>
      <c r="D620" s="103" t="s">
        <v>329</v>
      </c>
      <c r="E620" s="104" t="s">
        <v>330</v>
      </c>
      <c r="F620" s="105" t="s">
        <v>164</v>
      </c>
      <c r="G620" s="121">
        <v>0.44</v>
      </c>
      <c r="H620" s="107">
        <v>290674.02</v>
      </c>
      <c r="I620" s="108">
        <f t="shared" si="11"/>
        <v>127896.57</v>
      </c>
      <c r="J620" s="84"/>
    </row>
    <row r="621" spans="1:10" s="85" customFormat="1" ht="14.4" x14ac:dyDescent="0.3">
      <c r="A621" s="110" t="s">
        <v>1518</v>
      </c>
      <c r="B621" s="111" t="s">
        <v>1450</v>
      </c>
      <c r="C621" s="111" t="s">
        <v>218</v>
      </c>
      <c r="D621" s="111" t="s">
        <v>1519</v>
      </c>
      <c r="E621" s="112" t="s">
        <v>1520</v>
      </c>
      <c r="F621" s="113" t="s">
        <v>513</v>
      </c>
      <c r="G621" s="179">
        <v>0.216062</v>
      </c>
      <c r="H621" s="115">
        <v>107049.32</v>
      </c>
      <c r="I621" s="116">
        <f t="shared" si="11"/>
        <v>23129.29</v>
      </c>
      <c r="J621" s="84"/>
    </row>
    <row r="622" spans="1:10" s="85" customFormat="1" ht="20.399999999999999" x14ac:dyDescent="0.3">
      <c r="A622" s="102" t="s">
        <v>1521</v>
      </c>
      <c r="B622" s="103" t="s">
        <v>1450</v>
      </c>
      <c r="C622" s="103" t="s">
        <v>221</v>
      </c>
      <c r="D622" s="103" t="s">
        <v>1322</v>
      </c>
      <c r="E622" s="104" t="s">
        <v>1323</v>
      </c>
      <c r="F622" s="105" t="s">
        <v>164</v>
      </c>
      <c r="G622" s="176">
        <v>1.0347599999999999</v>
      </c>
      <c r="H622" s="107">
        <v>91285.59</v>
      </c>
      <c r="I622" s="108">
        <f t="shared" si="11"/>
        <v>94458.68</v>
      </c>
      <c r="J622" s="84"/>
    </row>
    <row r="623" spans="1:10" s="85" customFormat="1" ht="14.4" x14ac:dyDescent="0.3">
      <c r="A623" s="110" t="s">
        <v>1522</v>
      </c>
      <c r="B623" s="111" t="s">
        <v>1450</v>
      </c>
      <c r="C623" s="111" t="s">
        <v>225</v>
      </c>
      <c r="D623" s="111" t="s">
        <v>1454</v>
      </c>
      <c r="E623" s="112" t="s">
        <v>1455</v>
      </c>
      <c r="F623" s="113" t="s">
        <v>340</v>
      </c>
      <c r="G623" s="179">
        <v>14.383164000000001</v>
      </c>
      <c r="H623" s="115">
        <v>164</v>
      </c>
      <c r="I623" s="116">
        <f t="shared" si="11"/>
        <v>2358.84</v>
      </c>
      <c r="J623" s="84"/>
    </row>
    <row r="624" spans="1:10" s="85" customFormat="1" ht="20.399999999999999" x14ac:dyDescent="0.3">
      <c r="A624" s="110" t="s">
        <v>1523</v>
      </c>
      <c r="B624" s="111" t="s">
        <v>1450</v>
      </c>
      <c r="C624" s="111" t="s">
        <v>229</v>
      </c>
      <c r="D624" s="111" t="s">
        <v>1474</v>
      </c>
      <c r="E624" s="112" t="s">
        <v>1524</v>
      </c>
      <c r="F624" s="113" t="s">
        <v>169</v>
      </c>
      <c r="G624" s="114">
        <v>96</v>
      </c>
      <c r="H624" s="115">
        <v>1285.6199999999999</v>
      </c>
      <c r="I624" s="116">
        <f t="shared" si="11"/>
        <v>123419.52</v>
      </c>
      <c r="J624" s="84"/>
    </row>
    <row r="625" spans="1:10" s="85" customFormat="1" ht="40.799999999999997" x14ac:dyDescent="0.3">
      <c r="A625" s="110" t="s">
        <v>1525</v>
      </c>
      <c r="B625" s="111" t="s">
        <v>1450</v>
      </c>
      <c r="C625" s="111" t="s">
        <v>232</v>
      </c>
      <c r="D625" s="111" t="s">
        <v>1480</v>
      </c>
      <c r="E625" s="112" t="s">
        <v>1526</v>
      </c>
      <c r="F625" s="113" t="s">
        <v>169</v>
      </c>
      <c r="G625" s="180">
        <v>7.476</v>
      </c>
      <c r="H625" s="115">
        <v>1581.6</v>
      </c>
      <c r="I625" s="116">
        <f t="shared" si="11"/>
        <v>11824.04</v>
      </c>
      <c r="J625" s="84"/>
    </row>
    <row r="626" spans="1:10" s="85" customFormat="1" ht="14.4" x14ac:dyDescent="0.3">
      <c r="A626" s="102" t="s">
        <v>1527</v>
      </c>
      <c r="B626" s="103" t="s">
        <v>1450</v>
      </c>
      <c r="C626" s="103" t="s">
        <v>234</v>
      </c>
      <c r="D626" s="103" t="s">
        <v>1528</v>
      </c>
      <c r="E626" s="104" t="s">
        <v>1529</v>
      </c>
      <c r="F626" s="105" t="s">
        <v>120</v>
      </c>
      <c r="G626" s="106">
        <v>1</v>
      </c>
      <c r="H626" s="107">
        <v>2129.4299999999998</v>
      </c>
      <c r="I626" s="108">
        <f t="shared" si="11"/>
        <v>2129.4299999999998</v>
      </c>
      <c r="J626" s="84"/>
    </row>
    <row r="627" spans="1:10" s="85" customFormat="1" ht="20.399999999999999" x14ac:dyDescent="0.3">
      <c r="A627" s="110" t="s">
        <v>1530</v>
      </c>
      <c r="B627" s="111" t="s">
        <v>1450</v>
      </c>
      <c r="C627" s="111" t="s">
        <v>237</v>
      </c>
      <c r="D627" s="111" t="s">
        <v>1531</v>
      </c>
      <c r="E627" s="112" t="s">
        <v>1532</v>
      </c>
      <c r="F627" s="113" t="s">
        <v>120</v>
      </c>
      <c r="G627" s="114">
        <v>1</v>
      </c>
      <c r="H627" s="115">
        <v>9112.26</v>
      </c>
      <c r="I627" s="116">
        <f t="shared" si="11"/>
        <v>9112.26</v>
      </c>
      <c r="J627" s="84"/>
    </row>
    <row r="628" spans="1:10" s="85" customFormat="1" ht="14.4" x14ac:dyDescent="0.3">
      <c r="A628" s="110" t="s">
        <v>1533</v>
      </c>
      <c r="B628" s="111" t="s">
        <v>1450</v>
      </c>
      <c r="C628" s="111" t="s">
        <v>241</v>
      </c>
      <c r="D628" s="111" t="s">
        <v>1534</v>
      </c>
      <c r="E628" s="112" t="s">
        <v>1535</v>
      </c>
      <c r="F628" s="113" t="s">
        <v>513</v>
      </c>
      <c r="G628" s="181">
        <v>0.32969999999999999</v>
      </c>
      <c r="H628" s="115">
        <v>90393.13</v>
      </c>
      <c r="I628" s="116">
        <f t="shared" si="11"/>
        <v>29802.61</v>
      </c>
      <c r="J628" s="84"/>
    </row>
    <row r="629" spans="1:10" s="85" customFormat="1" ht="14.4" x14ac:dyDescent="0.3">
      <c r="A629" s="110" t="s">
        <v>1536</v>
      </c>
      <c r="B629" s="111" t="s">
        <v>1450</v>
      </c>
      <c r="C629" s="111" t="s">
        <v>244</v>
      </c>
      <c r="D629" s="111" t="s">
        <v>1537</v>
      </c>
      <c r="E629" s="112" t="s">
        <v>1538</v>
      </c>
      <c r="F629" s="113" t="s">
        <v>340</v>
      </c>
      <c r="G629" s="114">
        <v>5</v>
      </c>
      <c r="H629" s="115">
        <v>78.53</v>
      </c>
      <c r="I629" s="116">
        <f t="shared" si="11"/>
        <v>392.65</v>
      </c>
      <c r="J629" s="84"/>
    </row>
    <row r="630" spans="1:10" s="85" customFormat="1" ht="20.399999999999999" x14ac:dyDescent="0.3">
      <c r="A630" s="110" t="s">
        <v>1539</v>
      </c>
      <c r="B630" s="111" t="s">
        <v>1450</v>
      </c>
      <c r="C630" s="111" t="s">
        <v>248</v>
      </c>
      <c r="D630" s="111" t="s">
        <v>1540</v>
      </c>
      <c r="E630" s="112" t="s">
        <v>1541</v>
      </c>
      <c r="F630" s="113" t="s">
        <v>352</v>
      </c>
      <c r="G630" s="119">
        <v>1.6</v>
      </c>
      <c r="H630" s="115">
        <v>5888.96</v>
      </c>
      <c r="I630" s="116">
        <f t="shared" si="11"/>
        <v>9422.34</v>
      </c>
      <c r="J630" s="84"/>
    </row>
    <row r="631" spans="1:10" s="85" customFormat="1" ht="20.399999999999999" x14ac:dyDescent="0.3">
      <c r="A631" s="110" t="s">
        <v>1542</v>
      </c>
      <c r="B631" s="111" t="s">
        <v>1450</v>
      </c>
      <c r="C631" s="111" t="s">
        <v>252</v>
      </c>
      <c r="D631" s="111" t="s">
        <v>1543</v>
      </c>
      <c r="E631" s="112" t="s">
        <v>1544</v>
      </c>
      <c r="F631" s="113" t="s">
        <v>120</v>
      </c>
      <c r="G631" s="114">
        <v>3</v>
      </c>
      <c r="H631" s="115">
        <v>1741.77</v>
      </c>
      <c r="I631" s="116">
        <f t="shared" si="11"/>
        <v>5225.3100000000004</v>
      </c>
      <c r="J631" s="84"/>
    </row>
    <row r="632" spans="1:10" s="85" customFormat="1" ht="14.4" x14ac:dyDescent="0.3">
      <c r="A632" s="110" t="s">
        <v>1545</v>
      </c>
      <c r="B632" s="111" t="s">
        <v>1450</v>
      </c>
      <c r="C632" s="111" t="s">
        <v>255</v>
      </c>
      <c r="D632" s="111" t="s">
        <v>1546</v>
      </c>
      <c r="E632" s="112" t="s">
        <v>1547</v>
      </c>
      <c r="F632" s="113" t="s">
        <v>1510</v>
      </c>
      <c r="G632" s="120">
        <v>0.52</v>
      </c>
      <c r="H632" s="115">
        <v>120.8</v>
      </c>
      <c r="I632" s="116">
        <f t="shared" si="11"/>
        <v>62.82</v>
      </c>
      <c r="J632" s="84"/>
    </row>
    <row r="633" spans="1:10" s="85" customFormat="1" ht="14.4" x14ac:dyDescent="0.3">
      <c r="A633" s="102" t="s">
        <v>1548</v>
      </c>
      <c r="B633" s="103" t="s">
        <v>1450</v>
      </c>
      <c r="C633" s="103" t="s">
        <v>258</v>
      </c>
      <c r="D633" s="103" t="s">
        <v>1451</v>
      </c>
      <c r="E633" s="104" t="s">
        <v>1452</v>
      </c>
      <c r="F633" s="105" t="s">
        <v>120</v>
      </c>
      <c r="G633" s="106">
        <v>1</v>
      </c>
      <c r="H633" s="107">
        <v>227713.61</v>
      </c>
      <c r="I633" s="108">
        <f t="shared" si="11"/>
        <v>227713.61</v>
      </c>
      <c r="J633" s="84"/>
    </row>
    <row r="634" spans="1:10" s="85" customFormat="1" ht="14.4" x14ac:dyDescent="0.3">
      <c r="A634" s="110" t="s">
        <v>1549</v>
      </c>
      <c r="B634" s="111" t="s">
        <v>1450</v>
      </c>
      <c r="C634" s="111" t="s">
        <v>261</v>
      </c>
      <c r="D634" s="111" t="s">
        <v>1454</v>
      </c>
      <c r="E634" s="112" t="s">
        <v>1455</v>
      </c>
      <c r="F634" s="113" t="s">
        <v>340</v>
      </c>
      <c r="G634" s="119">
        <v>8.3000000000000007</v>
      </c>
      <c r="H634" s="115">
        <v>164</v>
      </c>
      <c r="I634" s="116">
        <f t="shared" si="11"/>
        <v>1361.2</v>
      </c>
      <c r="J634" s="84"/>
    </row>
    <row r="635" spans="1:10" s="85" customFormat="1" ht="30.6" x14ac:dyDescent="0.3">
      <c r="A635" s="110" t="s">
        <v>1550</v>
      </c>
      <c r="B635" s="111" t="s">
        <v>1450</v>
      </c>
      <c r="C635" s="111" t="s">
        <v>263</v>
      </c>
      <c r="D635" s="111" t="s">
        <v>127</v>
      </c>
      <c r="E635" s="112" t="s">
        <v>1551</v>
      </c>
      <c r="F635" s="113" t="s">
        <v>1458</v>
      </c>
      <c r="G635" s="114">
        <v>1</v>
      </c>
      <c r="H635" s="115">
        <v>0</v>
      </c>
      <c r="I635" s="116">
        <f t="shared" si="11"/>
        <v>0</v>
      </c>
      <c r="J635" s="84" t="s">
        <v>4103</v>
      </c>
    </row>
    <row r="636" spans="1:10" s="85" customFormat="1" ht="14.4" x14ac:dyDescent="0.3">
      <c r="A636" s="102" t="s">
        <v>1552</v>
      </c>
      <c r="B636" s="103" t="s">
        <v>1450</v>
      </c>
      <c r="C636" s="103" t="s">
        <v>267</v>
      </c>
      <c r="D636" s="103" t="s">
        <v>123</v>
      </c>
      <c r="E636" s="104" t="s">
        <v>124</v>
      </c>
      <c r="F636" s="105" t="s">
        <v>120</v>
      </c>
      <c r="G636" s="106">
        <v>1</v>
      </c>
      <c r="H636" s="107">
        <v>4694.3500000000004</v>
      </c>
      <c r="I636" s="108">
        <f t="shared" si="11"/>
        <v>4694.3500000000004</v>
      </c>
      <c r="J636" s="84"/>
    </row>
    <row r="637" spans="1:10" s="85" customFormat="1" ht="20.399999999999999" x14ac:dyDescent="0.3">
      <c r="A637" s="102" t="s">
        <v>1553</v>
      </c>
      <c r="B637" s="103" t="s">
        <v>1450</v>
      </c>
      <c r="C637" s="103" t="s">
        <v>271</v>
      </c>
      <c r="D637" s="103" t="s">
        <v>1461</v>
      </c>
      <c r="E637" s="104" t="s">
        <v>1462</v>
      </c>
      <c r="F637" s="105" t="s">
        <v>457</v>
      </c>
      <c r="G637" s="118">
        <v>5.0000000000000001E-3</v>
      </c>
      <c r="H637" s="107">
        <v>71173.649999999994</v>
      </c>
      <c r="I637" s="108">
        <f t="shared" si="11"/>
        <v>355.87</v>
      </c>
      <c r="J637" s="84"/>
    </row>
    <row r="638" spans="1:10" s="85" customFormat="1" ht="20.399999999999999" x14ac:dyDescent="0.3">
      <c r="A638" s="110" t="s">
        <v>1554</v>
      </c>
      <c r="B638" s="111" t="s">
        <v>1450</v>
      </c>
      <c r="C638" s="111" t="s">
        <v>274</v>
      </c>
      <c r="D638" s="111" t="s">
        <v>1357</v>
      </c>
      <c r="E638" s="112" t="s">
        <v>1358</v>
      </c>
      <c r="F638" s="113" t="s">
        <v>470</v>
      </c>
      <c r="G638" s="119">
        <v>0.5</v>
      </c>
      <c r="H638" s="115">
        <v>196.33</v>
      </c>
      <c r="I638" s="116">
        <f t="shared" si="11"/>
        <v>98.17</v>
      </c>
      <c r="J638" s="84"/>
    </row>
    <row r="639" spans="1:10" s="85" customFormat="1" ht="14.4" x14ac:dyDescent="0.3">
      <c r="A639" s="110" t="s">
        <v>1555</v>
      </c>
      <c r="B639" s="111" t="s">
        <v>1450</v>
      </c>
      <c r="C639" s="111" t="s">
        <v>276</v>
      </c>
      <c r="D639" s="111" t="s">
        <v>1465</v>
      </c>
      <c r="E639" s="112" t="s">
        <v>1466</v>
      </c>
      <c r="F639" s="113" t="s">
        <v>120</v>
      </c>
      <c r="G639" s="114">
        <v>1</v>
      </c>
      <c r="H639" s="115">
        <v>541.73</v>
      </c>
      <c r="I639" s="116">
        <f t="shared" si="11"/>
        <v>541.73</v>
      </c>
      <c r="J639" s="84"/>
    </row>
    <row r="640" spans="1:10" s="85" customFormat="1" ht="14.4" x14ac:dyDescent="0.3">
      <c r="A640" s="102" t="s">
        <v>1556</v>
      </c>
      <c r="B640" s="103" t="s">
        <v>1450</v>
      </c>
      <c r="C640" s="103" t="s">
        <v>279</v>
      </c>
      <c r="D640" s="103" t="s">
        <v>155</v>
      </c>
      <c r="E640" s="104" t="s">
        <v>156</v>
      </c>
      <c r="F640" s="105" t="s">
        <v>120</v>
      </c>
      <c r="G640" s="106">
        <v>18</v>
      </c>
      <c r="H640" s="107">
        <v>2543.17</v>
      </c>
      <c r="I640" s="108">
        <f t="shared" si="11"/>
        <v>45777.06</v>
      </c>
      <c r="J640" s="84"/>
    </row>
    <row r="641" spans="1:10" s="85" customFormat="1" ht="14.4" x14ac:dyDescent="0.3">
      <c r="A641" s="110" t="s">
        <v>1557</v>
      </c>
      <c r="B641" s="111" t="s">
        <v>1450</v>
      </c>
      <c r="C641" s="111" t="s">
        <v>282</v>
      </c>
      <c r="D641" s="111" t="s">
        <v>1454</v>
      </c>
      <c r="E641" s="112" t="s">
        <v>1455</v>
      </c>
      <c r="F641" s="113" t="s">
        <v>340</v>
      </c>
      <c r="G641" s="120">
        <v>2.88</v>
      </c>
      <c r="H641" s="115">
        <v>164.02</v>
      </c>
      <c r="I641" s="116">
        <f t="shared" si="11"/>
        <v>472.38</v>
      </c>
      <c r="J641" s="84"/>
    </row>
    <row r="642" spans="1:10" s="85" customFormat="1" ht="14.4" x14ac:dyDescent="0.3">
      <c r="A642" s="110" t="s">
        <v>1558</v>
      </c>
      <c r="B642" s="111" t="s">
        <v>1450</v>
      </c>
      <c r="C642" s="111" t="s">
        <v>286</v>
      </c>
      <c r="D642" s="111" t="s">
        <v>127</v>
      </c>
      <c r="E642" s="112" t="s">
        <v>1470</v>
      </c>
      <c r="F642" s="113" t="s">
        <v>120</v>
      </c>
      <c r="G642" s="114">
        <v>18</v>
      </c>
      <c r="H642" s="115">
        <v>7584.02</v>
      </c>
      <c r="I642" s="116">
        <f t="shared" si="11"/>
        <v>136512.35999999999</v>
      </c>
      <c r="J642" s="84"/>
    </row>
    <row r="643" spans="1:10" s="85" customFormat="1" ht="20.399999999999999" x14ac:dyDescent="0.3">
      <c r="A643" s="102" t="s">
        <v>1559</v>
      </c>
      <c r="B643" s="103" t="s">
        <v>1450</v>
      </c>
      <c r="C643" s="103" t="s">
        <v>290</v>
      </c>
      <c r="D643" s="103" t="s">
        <v>601</v>
      </c>
      <c r="E643" s="104" t="s">
        <v>602</v>
      </c>
      <c r="F643" s="105" t="s">
        <v>164</v>
      </c>
      <c r="G643" s="118">
        <v>0.69599999999999995</v>
      </c>
      <c r="H643" s="107">
        <v>116075.63</v>
      </c>
      <c r="I643" s="108">
        <f t="shared" si="11"/>
        <v>80788.639999999999</v>
      </c>
      <c r="J643" s="84"/>
    </row>
    <row r="644" spans="1:10" s="85" customFormat="1" ht="14.4" x14ac:dyDescent="0.3">
      <c r="A644" s="110" t="s">
        <v>1560</v>
      </c>
      <c r="B644" s="111" t="s">
        <v>1450</v>
      </c>
      <c r="C644" s="111" t="s">
        <v>293</v>
      </c>
      <c r="D644" s="111" t="s">
        <v>1454</v>
      </c>
      <c r="E644" s="112" t="s">
        <v>1455</v>
      </c>
      <c r="F644" s="113" t="s">
        <v>340</v>
      </c>
      <c r="G644" s="178">
        <v>9.0340799999999994</v>
      </c>
      <c r="H644" s="115">
        <v>164</v>
      </c>
      <c r="I644" s="116">
        <f t="shared" si="11"/>
        <v>1481.59</v>
      </c>
      <c r="J644" s="84"/>
    </row>
    <row r="645" spans="1:10" s="85" customFormat="1" ht="20.399999999999999" x14ac:dyDescent="0.3">
      <c r="A645" s="110" t="s">
        <v>1561</v>
      </c>
      <c r="B645" s="111" t="s">
        <v>1450</v>
      </c>
      <c r="C645" s="111" t="s">
        <v>296</v>
      </c>
      <c r="D645" s="111" t="s">
        <v>1474</v>
      </c>
      <c r="E645" s="112" t="s">
        <v>1562</v>
      </c>
      <c r="F645" s="113" t="s">
        <v>169</v>
      </c>
      <c r="G645" s="119">
        <v>69.599999999999994</v>
      </c>
      <c r="H645" s="115">
        <v>1285.6199999999999</v>
      </c>
      <c r="I645" s="116">
        <f t="shared" si="11"/>
        <v>89479.15</v>
      </c>
      <c r="J645" s="84"/>
    </row>
    <row r="646" spans="1:10" s="85" customFormat="1" ht="20.399999999999999" x14ac:dyDescent="0.3">
      <c r="A646" s="102" t="s">
        <v>1563</v>
      </c>
      <c r="B646" s="103" t="s">
        <v>1450</v>
      </c>
      <c r="C646" s="103" t="s">
        <v>300</v>
      </c>
      <c r="D646" s="103" t="s">
        <v>1489</v>
      </c>
      <c r="E646" s="104" t="s">
        <v>1490</v>
      </c>
      <c r="F646" s="105" t="s">
        <v>164</v>
      </c>
      <c r="G646" s="176">
        <v>2.0803699999999998</v>
      </c>
      <c r="H646" s="107">
        <v>126581.06</v>
      </c>
      <c r="I646" s="108">
        <f t="shared" si="11"/>
        <v>263335.44</v>
      </c>
      <c r="J646" s="84"/>
    </row>
    <row r="647" spans="1:10" s="85" customFormat="1" ht="14.4" x14ac:dyDescent="0.3">
      <c r="A647" s="110" t="s">
        <v>1564</v>
      </c>
      <c r="B647" s="111" t="s">
        <v>1450</v>
      </c>
      <c r="C647" s="111" t="s">
        <v>304</v>
      </c>
      <c r="D647" s="111" t="s">
        <v>1454</v>
      </c>
      <c r="E647" s="112" t="s">
        <v>1455</v>
      </c>
      <c r="F647" s="113" t="s">
        <v>340</v>
      </c>
      <c r="G647" s="179">
        <v>20.616467</v>
      </c>
      <c r="H647" s="115">
        <v>164</v>
      </c>
      <c r="I647" s="116">
        <f t="shared" si="11"/>
        <v>3381.1</v>
      </c>
      <c r="J647" s="84"/>
    </row>
    <row r="648" spans="1:10" s="85" customFormat="1" ht="30.6" x14ac:dyDescent="0.3">
      <c r="A648" s="110" t="s">
        <v>1565</v>
      </c>
      <c r="B648" s="111" t="s">
        <v>1450</v>
      </c>
      <c r="C648" s="111" t="s">
        <v>307</v>
      </c>
      <c r="D648" s="111" t="s">
        <v>1474</v>
      </c>
      <c r="E648" s="112" t="s">
        <v>1566</v>
      </c>
      <c r="F648" s="113" t="s">
        <v>169</v>
      </c>
      <c r="G648" s="119">
        <v>161.19999999999999</v>
      </c>
      <c r="H648" s="115">
        <v>1285.6199999999999</v>
      </c>
      <c r="I648" s="116">
        <f t="shared" si="11"/>
        <v>207241.94</v>
      </c>
      <c r="J648" s="84"/>
    </row>
    <row r="649" spans="1:10" s="85" customFormat="1" ht="61.2" x14ac:dyDescent="0.3">
      <c r="A649" s="110" t="s">
        <v>1567</v>
      </c>
      <c r="B649" s="111" t="s">
        <v>1450</v>
      </c>
      <c r="C649" s="111" t="s">
        <v>310</v>
      </c>
      <c r="D649" s="111" t="s">
        <v>1486</v>
      </c>
      <c r="E649" s="112" t="s">
        <v>1568</v>
      </c>
      <c r="F649" s="113" t="s">
        <v>169</v>
      </c>
      <c r="G649" s="180">
        <v>19.550999999999998</v>
      </c>
      <c r="H649" s="115">
        <v>1581.6</v>
      </c>
      <c r="I649" s="116">
        <f t="shared" si="11"/>
        <v>30921.86</v>
      </c>
      <c r="J649" s="84"/>
    </row>
    <row r="650" spans="1:10" s="85" customFormat="1" ht="30.6" x14ac:dyDescent="0.3">
      <c r="A650" s="110" t="s">
        <v>1569</v>
      </c>
      <c r="B650" s="111" t="s">
        <v>1450</v>
      </c>
      <c r="C650" s="111" t="s">
        <v>313</v>
      </c>
      <c r="D650" s="111" t="s">
        <v>1483</v>
      </c>
      <c r="E650" s="112" t="s">
        <v>1570</v>
      </c>
      <c r="F650" s="113" t="s">
        <v>169</v>
      </c>
      <c r="G650" s="120">
        <v>5.01</v>
      </c>
      <c r="H650" s="115">
        <v>1581.6</v>
      </c>
      <c r="I650" s="116">
        <f t="shared" si="11"/>
        <v>7923.82</v>
      </c>
      <c r="J650" s="84"/>
    </row>
    <row r="651" spans="1:10" s="85" customFormat="1" ht="30.6" x14ac:dyDescent="0.3">
      <c r="A651" s="110" t="s">
        <v>1571</v>
      </c>
      <c r="B651" s="111" t="s">
        <v>1450</v>
      </c>
      <c r="C651" s="111" t="s">
        <v>316</v>
      </c>
      <c r="D651" s="111" t="s">
        <v>1477</v>
      </c>
      <c r="E651" s="112" t="s">
        <v>1572</v>
      </c>
      <c r="F651" s="113" t="s">
        <v>169</v>
      </c>
      <c r="G651" s="180">
        <v>10.111000000000001</v>
      </c>
      <c r="H651" s="115">
        <v>1581.6</v>
      </c>
      <c r="I651" s="116">
        <f t="shared" si="11"/>
        <v>15991.56</v>
      </c>
      <c r="J651" s="84"/>
    </row>
    <row r="652" spans="1:10" s="85" customFormat="1" ht="40.799999999999997" x14ac:dyDescent="0.3">
      <c r="A652" s="110" t="s">
        <v>1573</v>
      </c>
      <c r="B652" s="111" t="s">
        <v>1450</v>
      </c>
      <c r="C652" s="111" t="s">
        <v>320</v>
      </c>
      <c r="D652" s="111" t="s">
        <v>1574</v>
      </c>
      <c r="E652" s="112" t="s">
        <v>1575</v>
      </c>
      <c r="F652" s="113" t="s">
        <v>169</v>
      </c>
      <c r="G652" s="180">
        <v>5.7039999999999997</v>
      </c>
      <c r="H652" s="115">
        <v>1581.6</v>
      </c>
      <c r="I652" s="116">
        <f t="shared" si="11"/>
        <v>9021.4500000000007</v>
      </c>
      <c r="J652" s="84"/>
    </row>
    <row r="653" spans="1:10" s="85" customFormat="1" ht="30.6" x14ac:dyDescent="0.3">
      <c r="A653" s="110" t="s">
        <v>1576</v>
      </c>
      <c r="B653" s="111" t="s">
        <v>1450</v>
      </c>
      <c r="C653" s="111" t="s">
        <v>323</v>
      </c>
      <c r="D653" s="111" t="s">
        <v>1577</v>
      </c>
      <c r="E653" s="112" t="s">
        <v>1578</v>
      </c>
      <c r="F653" s="113" t="s">
        <v>169</v>
      </c>
      <c r="G653" s="180">
        <v>3.7410000000000001</v>
      </c>
      <c r="H653" s="115">
        <v>1581.6</v>
      </c>
      <c r="I653" s="116">
        <f t="shared" si="11"/>
        <v>5916.77</v>
      </c>
      <c r="J653" s="84"/>
    </row>
    <row r="654" spans="1:10" s="85" customFormat="1" ht="30.6" x14ac:dyDescent="0.3">
      <c r="A654" s="110" t="s">
        <v>1579</v>
      </c>
      <c r="B654" s="111" t="s">
        <v>1450</v>
      </c>
      <c r="C654" s="111" t="s">
        <v>328</v>
      </c>
      <c r="D654" s="111" t="s">
        <v>1480</v>
      </c>
      <c r="E654" s="112" t="s">
        <v>1580</v>
      </c>
      <c r="F654" s="113" t="s">
        <v>169</v>
      </c>
      <c r="G654" s="120">
        <v>2.72</v>
      </c>
      <c r="H654" s="115">
        <v>1581.59</v>
      </c>
      <c r="I654" s="116">
        <f t="shared" si="11"/>
        <v>4301.92</v>
      </c>
      <c r="J654" s="84"/>
    </row>
    <row r="655" spans="1:10" s="85" customFormat="1" ht="14.4" x14ac:dyDescent="0.3">
      <c r="A655" s="102" t="s">
        <v>1581</v>
      </c>
      <c r="B655" s="103" t="s">
        <v>1450</v>
      </c>
      <c r="C655" s="103" t="s">
        <v>332</v>
      </c>
      <c r="D655" s="103" t="s">
        <v>1501</v>
      </c>
      <c r="E655" s="104" t="s">
        <v>1502</v>
      </c>
      <c r="F655" s="105" t="s">
        <v>120</v>
      </c>
      <c r="G655" s="106">
        <v>1</v>
      </c>
      <c r="H655" s="107">
        <v>10978.33</v>
      </c>
      <c r="I655" s="108">
        <f t="shared" ref="I655:I718" si="12">G655*H655</f>
        <v>10978.33</v>
      </c>
      <c r="J655" s="84"/>
    </row>
    <row r="656" spans="1:10" s="85" customFormat="1" ht="14.4" x14ac:dyDescent="0.3">
      <c r="A656" s="110" t="s">
        <v>1582</v>
      </c>
      <c r="B656" s="111" t="s">
        <v>1450</v>
      </c>
      <c r="C656" s="111" t="s">
        <v>335</v>
      </c>
      <c r="D656" s="111" t="s">
        <v>1454</v>
      </c>
      <c r="E656" s="112" t="s">
        <v>1455</v>
      </c>
      <c r="F656" s="113" t="s">
        <v>340</v>
      </c>
      <c r="G656" s="120">
        <v>0.43</v>
      </c>
      <c r="H656" s="115">
        <v>163.89</v>
      </c>
      <c r="I656" s="116">
        <f t="shared" si="12"/>
        <v>70.47</v>
      </c>
      <c r="J656" s="84"/>
    </row>
    <row r="657" spans="1:10" s="85" customFormat="1" ht="30.6" x14ac:dyDescent="0.3">
      <c r="A657" s="154" t="s">
        <v>1583</v>
      </c>
      <c r="B657" s="155" t="s">
        <v>1450</v>
      </c>
      <c r="C657" s="155" t="s">
        <v>338</v>
      </c>
      <c r="D657" s="155" t="s">
        <v>1505</v>
      </c>
      <c r="E657" s="156" t="s">
        <v>1506</v>
      </c>
      <c r="F657" s="157" t="s">
        <v>120</v>
      </c>
      <c r="G657" s="158">
        <v>1</v>
      </c>
      <c r="H657" s="159">
        <v>13996.72</v>
      </c>
      <c r="I657" s="160">
        <f t="shared" si="12"/>
        <v>13996.72</v>
      </c>
      <c r="J657" s="84" t="s">
        <v>408</v>
      </c>
    </row>
    <row r="658" spans="1:10" s="85" customFormat="1" ht="14.4" x14ac:dyDescent="0.3">
      <c r="A658" s="102" t="s">
        <v>1584</v>
      </c>
      <c r="B658" s="103" t="s">
        <v>1450</v>
      </c>
      <c r="C658" s="103" t="s">
        <v>342</v>
      </c>
      <c r="D658" s="103" t="s">
        <v>1508</v>
      </c>
      <c r="E658" s="104" t="s">
        <v>1509</v>
      </c>
      <c r="F658" s="105" t="s">
        <v>1510</v>
      </c>
      <c r="G658" s="121">
        <v>0.01</v>
      </c>
      <c r="H658" s="107">
        <v>20061.91</v>
      </c>
      <c r="I658" s="108">
        <f t="shared" si="12"/>
        <v>200.62</v>
      </c>
      <c r="J658" s="84"/>
    </row>
    <row r="659" spans="1:10" s="85" customFormat="1" ht="30.6" x14ac:dyDescent="0.3">
      <c r="A659" s="102" t="s">
        <v>1585</v>
      </c>
      <c r="B659" s="103" t="s">
        <v>1450</v>
      </c>
      <c r="C659" s="103" t="s">
        <v>346</v>
      </c>
      <c r="D659" s="103" t="s">
        <v>1512</v>
      </c>
      <c r="E659" s="104" t="s">
        <v>1513</v>
      </c>
      <c r="F659" s="105" t="s">
        <v>326</v>
      </c>
      <c r="G659" s="121">
        <v>0.93</v>
      </c>
      <c r="H659" s="107">
        <v>27895.62</v>
      </c>
      <c r="I659" s="108">
        <f t="shared" si="12"/>
        <v>25942.93</v>
      </c>
      <c r="J659" s="84"/>
    </row>
    <row r="660" spans="1:10" s="85" customFormat="1" ht="30.6" x14ac:dyDescent="0.3">
      <c r="A660" s="110" t="s">
        <v>1586</v>
      </c>
      <c r="B660" s="111" t="s">
        <v>1450</v>
      </c>
      <c r="C660" s="111" t="s">
        <v>349</v>
      </c>
      <c r="D660" s="111" t="s">
        <v>1515</v>
      </c>
      <c r="E660" s="112" t="s">
        <v>1516</v>
      </c>
      <c r="F660" s="113" t="s">
        <v>326</v>
      </c>
      <c r="G660" s="181">
        <v>1.0044</v>
      </c>
      <c r="H660" s="115">
        <v>18517.16</v>
      </c>
      <c r="I660" s="116">
        <f t="shared" si="12"/>
        <v>18598.64</v>
      </c>
      <c r="J660" s="84"/>
    </row>
    <row r="661" spans="1:10" s="85" customFormat="1" ht="14.4" x14ac:dyDescent="0.3">
      <c r="A661" s="102" t="s">
        <v>1587</v>
      </c>
      <c r="B661" s="103" t="s">
        <v>1450</v>
      </c>
      <c r="C661" s="103" t="s">
        <v>354</v>
      </c>
      <c r="D661" s="103" t="s">
        <v>329</v>
      </c>
      <c r="E661" s="104" t="s">
        <v>330</v>
      </c>
      <c r="F661" s="105" t="s">
        <v>164</v>
      </c>
      <c r="G661" s="121">
        <v>0.34</v>
      </c>
      <c r="H661" s="107">
        <v>290674.25</v>
      </c>
      <c r="I661" s="108">
        <f t="shared" si="12"/>
        <v>98829.25</v>
      </c>
      <c r="J661" s="84"/>
    </row>
    <row r="662" spans="1:10" s="85" customFormat="1" ht="14.4" x14ac:dyDescent="0.3">
      <c r="A662" s="110" t="s">
        <v>1588</v>
      </c>
      <c r="B662" s="111" t="s">
        <v>1450</v>
      </c>
      <c r="C662" s="111" t="s">
        <v>690</v>
      </c>
      <c r="D662" s="111" t="s">
        <v>1519</v>
      </c>
      <c r="E662" s="112" t="s">
        <v>1520</v>
      </c>
      <c r="F662" s="113" t="s">
        <v>513</v>
      </c>
      <c r="G662" s="179">
        <v>0.16695699999999999</v>
      </c>
      <c r="H662" s="115">
        <v>107049.54</v>
      </c>
      <c r="I662" s="116">
        <f t="shared" si="12"/>
        <v>17872.669999999998</v>
      </c>
      <c r="J662" s="84"/>
    </row>
    <row r="663" spans="1:10" s="85" customFormat="1" ht="14.4" x14ac:dyDescent="0.3">
      <c r="A663" s="102" t="s">
        <v>1589</v>
      </c>
      <c r="B663" s="103" t="s">
        <v>1450</v>
      </c>
      <c r="C663" s="103" t="s">
        <v>531</v>
      </c>
      <c r="D663" s="103" t="s">
        <v>1590</v>
      </c>
      <c r="E663" s="104" t="s">
        <v>1591</v>
      </c>
      <c r="F663" s="105" t="s">
        <v>120</v>
      </c>
      <c r="G663" s="106">
        <v>2</v>
      </c>
      <c r="H663" s="107">
        <v>15575.68</v>
      </c>
      <c r="I663" s="108">
        <f t="shared" si="12"/>
        <v>31151.360000000001</v>
      </c>
      <c r="J663" s="84"/>
    </row>
    <row r="664" spans="1:10" s="85" customFormat="1" ht="20.399999999999999" x14ac:dyDescent="0.3">
      <c r="A664" s="110" t="s">
        <v>1592</v>
      </c>
      <c r="B664" s="111" t="s">
        <v>1450</v>
      </c>
      <c r="C664" s="111" t="s">
        <v>534</v>
      </c>
      <c r="D664" s="111" t="s">
        <v>1593</v>
      </c>
      <c r="E664" s="112" t="s">
        <v>1594</v>
      </c>
      <c r="F664" s="113" t="s">
        <v>120</v>
      </c>
      <c r="G664" s="114">
        <v>2</v>
      </c>
      <c r="H664" s="115">
        <v>0</v>
      </c>
      <c r="I664" s="116">
        <f t="shared" si="12"/>
        <v>0</v>
      </c>
      <c r="J664" s="84" t="s">
        <v>4103</v>
      </c>
    </row>
    <row r="665" spans="1:10" s="85" customFormat="1" ht="14.4" x14ac:dyDescent="0.3">
      <c r="A665" s="102" t="s">
        <v>1595</v>
      </c>
      <c r="B665" s="103" t="s">
        <v>1450</v>
      </c>
      <c r="C665" s="103" t="s">
        <v>536</v>
      </c>
      <c r="D665" s="103" t="s">
        <v>123</v>
      </c>
      <c r="E665" s="104" t="s">
        <v>124</v>
      </c>
      <c r="F665" s="105" t="s">
        <v>120</v>
      </c>
      <c r="G665" s="106">
        <v>2</v>
      </c>
      <c r="H665" s="107">
        <v>4694.0200000000004</v>
      </c>
      <c r="I665" s="108">
        <f t="shared" si="12"/>
        <v>9388.0400000000009</v>
      </c>
      <c r="J665" s="84"/>
    </row>
    <row r="666" spans="1:10" s="85" customFormat="1" ht="14.4" x14ac:dyDescent="0.3">
      <c r="A666" s="110" t="s">
        <v>1596</v>
      </c>
      <c r="B666" s="111" t="s">
        <v>1450</v>
      </c>
      <c r="C666" s="111" t="s">
        <v>538</v>
      </c>
      <c r="D666" s="111" t="s">
        <v>127</v>
      </c>
      <c r="E666" s="112" t="s">
        <v>1597</v>
      </c>
      <c r="F666" s="113" t="s">
        <v>120</v>
      </c>
      <c r="G666" s="114">
        <v>2</v>
      </c>
      <c r="H666" s="115">
        <v>0</v>
      </c>
      <c r="I666" s="116">
        <f t="shared" si="12"/>
        <v>0</v>
      </c>
      <c r="J666" s="84" t="s">
        <v>4103</v>
      </c>
    </row>
    <row r="667" spans="1:10" s="85" customFormat="1" ht="14.4" x14ac:dyDescent="0.3">
      <c r="A667" s="102" t="s">
        <v>1598</v>
      </c>
      <c r="B667" s="103" t="s">
        <v>1450</v>
      </c>
      <c r="C667" s="103" t="s">
        <v>540</v>
      </c>
      <c r="D667" s="103" t="s">
        <v>1599</v>
      </c>
      <c r="E667" s="104" t="s">
        <v>1600</v>
      </c>
      <c r="F667" s="105" t="s">
        <v>120</v>
      </c>
      <c r="G667" s="106">
        <v>2</v>
      </c>
      <c r="H667" s="107">
        <v>3942.73</v>
      </c>
      <c r="I667" s="108">
        <f t="shared" si="12"/>
        <v>7885.46</v>
      </c>
      <c r="J667" s="84"/>
    </row>
    <row r="668" spans="1:10" s="85" customFormat="1" ht="14.4" x14ac:dyDescent="0.3">
      <c r="A668" s="110" t="s">
        <v>1601</v>
      </c>
      <c r="B668" s="111" t="s">
        <v>1450</v>
      </c>
      <c r="C668" s="111" t="s">
        <v>542</v>
      </c>
      <c r="D668" s="111" t="s">
        <v>1454</v>
      </c>
      <c r="E668" s="112" t="s">
        <v>1455</v>
      </c>
      <c r="F668" s="113" t="s">
        <v>340</v>
      </c>
      <c r="G668" s="180">
        <v>0.94199999999999995</v>
      </c>
      <c r="H668" s="115">
        <v>164.06</v>
      </c>
      <c r="I668" s="116">
        <f t="shared" si="12"/>
        <v>154.54</v>
      </c>
      <c r="J668" s="84"/>
    </row>
    <row r="669" spans="1:10" s="85" customFormat="1" ht="20.399999999999999" x14ac:dyDescent="0.3">
      <c r="A669" s="110" t="s">
        <v>1602</v>
      </c>
      <c r="B669" s="111" t="s">
        <v>1450</v>
      </c>
      <c r="C669" s="111" t="s">
        <v>544</v>
      </c>
      <c r="D669" s="111" t="s">
        <v>1603</v>
      </c>
      <c r="E669" s="112" t="s">
        <v>1604</v>
      </c>
      <c r="F669" s="113" t="s">
        <v>120</v>
      </c>
      <c r="G669" s="114">
        <v>2</v>
      </c>
      <c r="H669" s="115">
        <v>11124.24</v>
      </c>
      <c r="I669" s="116">
        <f t="shared" si="12"/>
        <v>22248.48</v>
      </c>
      <c r="J669" s="84"/>
    </row>
    <row r="670" spans="1:10" s="85" customFormat="1" ht="14.4" x14ac:dyDescent="0.3">
      <c r="A670" s="102" t="s">
        <v>1605</v>
      </c>
      <c r="B670" s="103" t="s">
        <v>1450</v>
      </c>
      <c r="C670" s="103" t="s">
        <v>547</v>
      </c>
      <c r="D670" s="103" t="s">
        <v>1606</v>
      </c>
      <c r="E670" s="104" t="s">
        <v>1607</v>
      </c>
      <c r="F670" s="105" t="s">
        <v>120</v>
      </c>
      <c r="G670" s="106">
        <v>2</v>
      </c>
      <c r="H670" s="107">
        <v>2136.29</v>
      </c>
      <c r="I670" s="108">
        <f t="shared" si="12"/>
        <v>4272.58</v>
      </c>
      <c r="J670" s="84"/>
    </row>
    <row r="671" spans="1:10" s="85" customFormat="1" ht="14.4" x14ac:dyDescent="0.3">
      <c r="A671" s="110" t="s">
        <v>1608</v>
      </c>
      <c r="B671" s="111" t="s">
        <v>1450</v>
      </c>
      <c r="C671" s="111" t="s">
        <v>549</v>
      </c>
      <c r="D671" s="111" t="s">
        <v>1609</v>
      </c>
      <c r="E671" s="112" t="s">
        <v>1610</v>
      </c>
      <c r="F671" s="113" t="s">
        <v>120</v>
      </c>
      <c r="G671" s="114">
        <v>2</v>
      </c>
      <c r="H671" s="115">
        <v>6065.24</v>
      </c>
      <c r="I671" s="116">
        <f t="shared" si="12"/>
        <v>12130.48</v>
      </c>
      <c r="J671" s="84"/>
    </row>
    <row r="672" spans="1:10" s="85" customFormat="1" ht="20.399999999999999" x14ac:dyDescent="0.3">
      <c r="A672" s="102" t="s">
        <v>1611</v>
      </c>
      <c r="B672" s="103" t="s">
        <v>1450</v>
      </c>
      <c r="C672" s="103" t="s">
        <v>551</v>
      </c>
      <c r="D672" s="103" t="s">
        <v>264</v>
      </c>
      <c r="E672" s="104" t="s">
        <v>265</v>
      </c>
      <c r="F672" s="105" t="s">
        <v>164</v>
      </c>
      <c r="G672" s="121">
        <v>2.23</v>
      </c>
      <c r="H672" s="107">
        <v>185377.35</v>
      </c>
      <c r="I672" s="108">
        <f t="shared" si="12"/>
        <v>413391.49</v>
      </c>
      <c r="J672" s="84"/>
    </row>
    <row r="673" spans="1:10" s="85" customFormat="1" ht="14.4" x14ac:dyDescent="0.3">
      <c r="A673" s="110" t="s">
        <v>1612</v>
      </c>
      <c r="B673" s="111" t="s">
        <v>1450</v>
      </c>
      <c r="C673" s="111" t="s">
        <v>555</v>
      </c>
      <c r="D673" s="111" t="s">
        <v>1454</v>
      </c>
      <c r="E673" s="112" t="s">
        <v>1455</v>
      </c>
      <c r="F673" s="113" t="s">
        <v>340</v>
      </c>
      <c r="G673" s="181">
        <v>22.099299999999999</v>
      </c>
      <c r="H673" s="115">
        <v>164</v>
      </c>
      <c r="I673" s="116">
        <f t="shared" si="12"/>
        <v>3624.29</v>
      </c>
      <c r="J673" s="84"/>
    </row>
    <row r="674" spans="1:10" s="85" customFormat="1" ht="20.399999999999999" x14ac:dyDescent="0.3">
      <c r="A674" s="110" t="s">
        <v>1613</v>
      </c>
      <c r="B674" s="111" t="s">
        <v>1450</v>
      </c>
      <c r="C674" s="111" t="s">
        <v>559</v>
      </c>
      <c r="D674" s="111" t="s">
        <v>1614</v>
      </c>
      <c r="E674" s="112" t="s">
        <v>1615</v>
      </c>
      <c r="F674" s="113" t="s">
        <v>169</v>
      </c>
      <c r="G674" s="120">
        <v>2.23</v>
      </c>
      <c r="H674" s="115">
        <v>848.2</v>
      </c>
      <c r="I674" s="116">
        <f t="shared" si="12"/>
        <v>1891.49</v>
      </c>
      <c r="J674" s="84"/>
    </row>
    <row r="675" spans="1:10" s="85" customFormat="1" ht="20.399999999999999" x14ac:dyDescent="0.3">
      <c r="A675" s="102" t="s">
        <v>1616</v>
      </c>
      <c r="B675" s="103" t="s">
        <v>1450</v>
      </c>
      <c r="C675" s="103" t="s">
        <v>563</v>
      </c>
      <c r="D675" s="103" t="s">
        <v>1617</v>
      </c>
      <c r="E675" s="104" t="s">
        <v>1618</v>
      </c>
      <c r="F675" s="105" t="s">
        <v>164</v>
      </c>
      <c r="G675" s="176">
        <v>0.44657999999999998</v>
      </c>
      <c r="H675" s="107">
        <v>149969.56</v>
      </c>
      <c r="I675" s="108">
        <f t="shared" si="12"/>
        <v>66973.41</v>
      </c>
      <c r="J675" s="84"/>
    </row>
    <row r="676" spans="1:10" s="85" customFormat="1" ht="20.399999999999999" x14ac:dyDescent="0.3">
      <c r="A676" s="110" t="s">
        <v>1619</v>
      </c>
      <c r="B676" s="111" t="s">
        <v>1450</v>
      </c>
      <c r="C676" s="111" t="s">
        <v>566</v>
      </c>
      <c r="D676" s="111" t="s">
        <v>1474</v>
      </c>
      <c r="E676" s="112" t="s">
        <v>1620</v>
      </c>
      <c r="F676" s="113" t="s">
        <v>169</v>
      </c>
      <c r="G676" s="119">
        <v>25.6</v>
      </c>
      <c r="H676" s="115">
        <v>1285.6199999999999</v>
      </c>
      <c r="I676" s="116">
        <f t="shared" si="12"/>
        <v>32911.870000000003</v>
      </c>
      <c r="J676" s="84"/>
    </row>
    <row r="677" spans="1:10" s="85" customFormat="1" ht="14.4" x14ac:dyDescent="0.3">
      <c r="A677" s="110" t="s">
        <v>1621</v>
      </c>
      <c r="B677" s="111" t="s">
        <v>1450</v>
      </c>
      <c r="C677" s="111" t="s">
        <v>713</v>
      </c>
      <c r="D677" s="111" t="s">
        <v>1454</v>
      </c>
      <c r="E677" s="112" t="s">
        <v>1455</v>
      </c>
      <c r="F677" s="113" t="s">
        <v>340</v>
      </c>
      <c r="G677" s="179">
        <v>4.059412</v>
      </c>
      <c r="H677" s="115">
        <v>164</v>
      </c>
      <c r="I677" s="116">
        <f t="shared" si="12"/>
        <v>665.74</v>
      </c>
      <c r="J677" s="84"/>
    </row>
    <row r="678" spans="1:10" s="85" customFormat="1" ht="20.399999999999999" x14ac:dyDescent="0.3">
      <c r="A678" s="110" t="s">
        <v>1622</v>
      </c>
      <c r="B678" s="111" t="s">
        <v>1450</v>
      </c>
      <c r="C678" s="111" t="s">
        <v>716</v>
      </c>
      <c r="D678" s="111" t="s">
        <v>1623</v>
      </c>
      <c r="E678" s="112" t="s">
        <v>1624</v>
      </c>
      <c r="F678" s="113" t="s">
        <v>169</v>
      </c>
      <c r="G678" s="180">
        <v>6.6319999999999997</v>
      </c>
      <c r="H678" s="115">
        <v>1581.6</v>
      </c>
      <c r="I678" s="116">
        <f t="shared" si="12"/>
        <v>10489.17</v>
      </c>
      <c r="J678" s="84"/>
    </row>
    <row r="679" spans="1:10" s="85" customFormat="1" ht="30.6" x14ac:dyDescent="0.3">
      <c r="A679" s="110" t="s">
        <v>1625</v>
      </c>
      <c r="B679" s="111" t="s">
        <v>1450</v>
      </c>
      <c r="C679" s="111" t="s">
        <v>718</v>
      </c>
      <c r="D679" s="111" t="s">
        <v>1477</v>
      </c>
      <c r="E679" s="112" t="s">
        <v>1626</v>
      </c>
      <c r="F679" s="113" t="s">
        <v>169</v>
      </c>
      <c r="G679" s="180">
        <v>12.426</v>
      </c>
      <c r="H679" s="115">
        <v>1581.59</v>
      </c>
      <c r="I679" s="116">
        <f t="shared" si="12"/>
        <v>19652.84</v>
      </c>
      <c r="J679" s="84"/>
    </row>
    <row r="680" spans="1:10" s="85" customFormat="1" ht="14.4" x14ac:dyDescent="0.3">
      <c r="A680" s="102" t="s">
        <v>1627</v>
      </c>
      <c r="B680" s="103" t="s">
        <v>1450</v>
      </c>
      <c r="C680" s="103" t="s">
        <v>720</v>
      </c>
      <c r="D680" s="103" t="s">
        <v>1628</v>
      </c>
      <c r="E680" s="104" t="s">
        <v>1629</v>
      </c>
      <c r="F680" s="105" t="s">
        <v>120</v>
      </c>
      <c r="G680" s="106">
        <v>7</v>
      </c>
      <c r="H680" s="107">
        <v>17752.650000000001</v>
      </c>
      <c r="I680" s="108">
        <f t="shared" si="12"/>
        <v>124268.55</v>
      </c>
      <c r="J680" s="84"/>
    </row>
    <row r="681" spans="1:10" s="85" customFormat="1" ht="14.4" x14ac:dyDescent="0.3">
      <c r="A681" s="110" t="s">
        <v>1630</v>
      </c>
      <c r="B681" s="111" t="s">
        <v>1450</v>
      </c>
      <c r="C681" s="111" t="s">
        <v>722</v>
      </c>
      <c r="D681" s="111" t="s">
        <v>1454</v>
      </c>
      <c r="E681" s="112" t="s">
        <v>1455</v>
      </c>
      <c r="F681" s="113" t="s">
        <v>340</v>
      </c>
      <c r="G681" s="180">
        <v>4.109</v>
      </c>
      <c r="H681" s="115">
        <v>164.01</v>
      </c>
      <c r="I681" s="116">
        <f t="shared" si="12"/>
        <v>673.92</v>
      </c>
      <c r="J681" s="84"/>
    </row>
    <row r="682" spans="1:10" s="85" customFormat="1" ht="20.399999999999999" x14ac:dyDescent="0.3">
      <c r="A682" s="154" t="s">
        <v>1631</v>
      </c>
      <c r="B682" s="155" t="s">
        <v>1450</v>
      </c>
      <c r="C682" s="155" t="s">
        <v>724</v>
      </c>
      <c r="D682" s="155" t="s">
        <v>1632</v>
      </c>
      <c r="E682" s="156" t="s">
        <v>1633</v>
      </c>
      <c r="F682" s="157" t="s">
        <v>372</v>
      </c>
      <c r="G682" s="158">
        <v>3</v>
      </c>
      <c r="H682" s="159">
        <f>42451.8*1.01</f>
        <v>42876.32</v>
      </c>
      <c r="I682" s="160">
        <f t="shared" si="12"/>
        <v>128628.96</v>
      </c>
      <c r="J682" s="84" t="s">
        <v>408</v>
      </c>
    </row>
    <row r="683" spans="1:10" s="85" customFormat="1" ht="20.399999999999999" x14ac:dyDescent="0.3">
      <c r="A683" s="154" t="s">
        <v>1634</v>
      </c>
      <c r="B683" s="155" t="s">
        <v>1450</v>
      </c>
      <c r="C683" s="155" t="s">
        <v>726</v>
      </c>
      <c r="D683" s="155" t="s">
        <v>1635</v>
      </c>
      <c r="E683" s="156" t="s">
        <v>1636</v>
      </c>
      <c r="F683" s="157" t="s">
        <v>372</v>
      </c>
      <c r="G683" s="158">
        <v>4</v>
      </c>
      <c r="H683" s="159">
        <f>26505.67*1.01</f>
        <v>26770.73</v>
      </c>
      <c r="I683" s="160">
        <f t="shared" si="12"/>
        <v>107082.92</v>
      </c>
      <c r="J683" s="84" t="s">
        <v>408</v>
      </c>
    </row>
    <row r="684" spans="1:10" s="85" customFormat="1" ht="14.4" x14ac:dyDescent="0.3">
      <c r="A684" s="102" t="s">
        <v>1637</v>
      </c>
      <c r="B684" s="103" t="s">
        <v>1450</v>
      </c>
      <c r="C684" s="103" t="s">
        <v>728</v>
      </c>
      <c r="D684" s="103" t="s">
        <v>123</v>
      </c>
      <c r="E684" s="104" t="s">
        <v>124</v>
      </c>
      <c r="F684" s="105" t="s">
        <v>120</v>
      </c>
      <c r="G684" s="106">
        <v>7</v>
      </c>
      <c r="H684" s="107">
        <v>4693.93</v>
      </c>
      <c r="I684" s="108">
        <f t="shared" si="12"/>
        <v>32857.51</v>
      </c>
      <c r="J684" s="84"/>
    </row>
    <row r="685" spans="1:10" s="85" customFormat="1" ht="14.4" x14ac:dyDescent="0.3">
      <c r="A685" s="110" t="s">
        <v>1638</v>
      </c>
      <c r="B685" s="111" t="s">
        <v>1450</v>
      </c>
      <c r="C685" s="111" t="s">
        <v>730</v>
      </c>
      <c r="D685" s="111" t="s">
        <v>127</v>
      </c>
      <c r="E685" s="112" t="s">
        <v>1597</v>
      </c>
      <c r="F685" s="113" t="s">
        <v>120</v>
      </c>
      <c r="G685" s="114">
        <v>7</v>
      </c>
      <c r="H685" s="115">
        <v>0</v>
      </c>
      <c r="I685" s="116">
        <f t="shared" si="12"/>
        <v>0</v>
      </c>
      <c r="J685" s="84" t="s">
        <v>4103</v>
      </c>
    </row>
    <row r="686" spans="1:10" s="85" customFormat="1" ht="14.4" x14ac:dyDescent="0.3">
      <c r="A686" s="102" t="s">
        <v>1639</v>
      </c>
      <c r="B686" s="103" t="s">
        <v>1450</v>
      </c>
      <c r="C686" s="103" t="s">
        <v>732</v>
      </c>
      <c r="D686" s="103" t="s">
        <v>1599</v>
      </c>
      <c r="E686" s="104" t="s">
        <v>1600</v>
      </c>
      <c r="F686" s="105" t="s">
        <v>120</v>
      </c>
      <c r="G686" s="106">
        <v>7</v>
      </c>
      <c r="H686" s="107">
        <v>3942.95</v>
      </c>
      <c r="I686" s="108">
        <f t="shared" si="12"/>
        <v>27600.65</v>
      </c>
      <c r="J686" s="84"/>
    </row>
    <row r="687" spans="1:10" s="85" customFormat="1" ht="14.4" x14ac:dyDescent="0.3">
      <c r="A687" s="110" t="s">
        <v>1640</v>
      </c>
      <c r="B687" s="111" t="s">
        <v>1450</v>
      </c>
      <c r="C687" s="111" t="s">
        <v>734</v>
      </c>
      <c r="D687" s="111" t="s">
        <v>1454</v>
      </c>
      <c r="E687" s="112" t="s">
        <v>1455</v>
      </c>
      <c r="F687" s="113" t="s">
        <v>340</v>
      </c>
      <c r="G687" s="180">
        <v>3.2970000000000002</v>
      </c>
      <c r="H687" s="115">
        <v>164</v>
      </c>
      <c r="I687" s="116">
        <f t="shared" si="12"/>
        <v>540.71</v>
      </c>
      <c r="J687" s="84"/>
    </row>
    <row r="688" spans="1:10" s="85" customFormat="1" ht="20.399999999999999" x14ac:dyDescent="0.3">
      <c r="A688" s="110" t="s">
        <v>1641</v>
      </c>
      <c r="B688" s="111" t="s">
        <v>1450</v>
      </c>
      <c r="C688" s="111" t="s">
        <v>736</v>
      </c>
      <c r="D688" s="111" t="s">
        <v>1642</v>
      </c>
      <c r="E688" s="112" t="s">
        <v>1643</v>
      </c>
      <c r="F688" s="113" t="s">
        <v>120</v>
      </c>
      <c r="G688" s="114">
        <v>4</v>
      </c>
      <c r="H688" s="115">
        <v>7804</v>
      </c>
      <c r="I688" s="116">
        <f t="shared" si="12"/>
        <v>31216</v>
      </c>
      <c r="J688" s="84"/>
    </row>
    <row r="689" spans="1:10" s="85" customFormat="1" ht="20.399999999999999" x14ac:dyDescent="0.3">
      <c r="A689" s="110" t="s">
        <v>1644</v>
      </c>
      <c r="B689" s="111" t="s">
        <v>1450</v>
      </c>
      <c r="C689" s="111" t="s">
        <v>738</v>
      </c>
      <c r="D689" s="111" t="s">
        <v>1603</v>
      </c>
      <c r="E689" s="112" t="s">
        <v>1645</v>
      </c>
      <c r="F689" s="113" t="s">
        <v>120</v>
      </c>
      <c r="G689" s="114">
        <v>3</v>
      </c>
      <c r="H689" s="115">
        <v>11124.25</v>
      </c>
      <c r="I689" s="116">
        <f t="shared" si="12"/>
        <v>33372.75</v>
      </c>
      <c r="J689" s="84"/>
    </row>
    <row r="690" spans="1:10" s="85" customFormat="1" ht="20.399999999999999" x14ac:dyDescent="0.3">
      <c r="A690" s="102" t="s">
        <v>1646</v>
      </c>
      <c r="B690" s="103" t="s">
        <v>1450</v>
      </c>
      <c r="C690" s="103" t="s">
        <v>740</v>
      </c>
      <c r="D690" s="103" t="s">
        <v>264</v>
      </c>
      <c r="E690" s="104" t="s">
        <v>265</v>
      </c>
      <c r="F690" s="105" t="s">
        <v>164</v>
      </c>
      <c r="G690" s="117">
        <v>0.14130000000000001</v>
      </c>
      <c r="H690" s="107">
        <v>185371.22</v>
      </c>
      <c r="I690" s="108">
        <f t="shared" si="12"/>
        <v>26192.95</v>
      </c>
      <c r="J690" s="84"/>
    </row>
    <row r="691" spans="1:10" s="85" customFormat="1" ht="14.4" x14ac:dyDescent="0.3">
      <c r="A691" s="110" t="s">
        <v>1647</v>
      </c>
      <c r="B691" s="111" t="s">
        <v>1450</v>
      </c>
      <c r="C691" s="111" t="s">
        <v>743</v>
      </c>
      <c r="D691" s="111" t="s">
        <v>1454</v>
      </c>
      <c r="E691" s="112" t="s">
        <v>1455</v>
      </c>
      <c r="F691" s="113" t="s">
        <v>340</v>
      </c>
      <c r="G691" s="179">
        <v>1.4002829999999999</v>
      </c>
      <c r="H691" s="115">
        <v>163.99</v>
      </c>
      <c r="I691" s="116">
        <f t="shared" si="12"/>
        <v>229.63</v>
      </c>
      <c r="J691" s="84"/>
    </row>
    <row r="692" spans="1:10" s="85" customFormat="1" ht="30.6" x14ac:dyDescent="0.3">
      <c r="A692" s="110" t="s">
        <v>1648</v>
      </c>
      <c r="B692" s="111" t="s">
        <v>1450</v>
      </c>
      <c r="C692" s="111" t="s">
        <v>745</v>
      </c>
      <c r="D692" s="111" t="s">
        <v>1614</v>
      </c>
      <c r="E692" s="112" t="s">
        <v>1649</v>
      </c>
      <c r="F692" s="113" t="s">
        <v>169</v>
      </c>
      <c r="G692" s="120">
        <v>14.13</v>
      </c>
      <c r="H692" s="115">
        <v>848.18</v>
      </c>
      <c r="I692" s="116">
        <f t="shared" si="12"/>
        <v>11984.78</v>
      </c>
      <c r="J692" s="84"/>
    </row>
    <row r="693" spans="1:10" s="85" customFormat="1" ht="14.4" x14ac:dyDescent="0.3">
      <c r="A693" s="102" t="s">
        <v>1650</v>
      </c>
      <c r="B693" s="103" t="s">
        <v>1450</v>
      </c>
      <c r="C693" s="103" t="s">
        <v>747</v>
      </c>
      <c r="D693" s="103" t="s">
        <v>1606</v>
      </c>
      <c r="E693" s="104" t="s">
        <v>1607</v>
      </c>
      <c r="F693" s="105" t="s">
        <v>120</v>
      </c>
      <c r="G693" s="106">
        <v>7</v>
      </c>
      <c r="H693" s="107">
        <v>2136.11</v>
      </c>
      <c r="I693" s="108">
        <f t="shared" si="12"/>
        <v>14952.77</v>
      </c>
      <c r="J693" s="84"/>
    </row>
    <row r="694" spans="1:10" s="85" customFormat="1" ht="20.399999999999999" x14ac:dyDescent="0.3">
      <c r="A694" s="110" t="s">
        <v>1651</v>
      </c>
      <c r="B694" s="111" t="s">
        <v>1450</v>
      </c>
      <c r="C694" s="111" t="s">
        <v>749</v>
      </c>
      <c r="D694" s="111" t="s">
        <v>1652</v>
      </c>
      <c r="E694" s="112" t="s">
        <v>1653</v>
      </c>
      <c r="F694" s="113" t="s">
        <v>120</v>
      </c>
      <c r="G694" s="114">
        <v>4</v>
      </c>
      <c r="H694" s="115">
        <v>6065.24</v>
      </c>
      <c r="I694" s="116">
        <f t="shared" si="12"/>
        <v>24260.959999999999</v>
      </c>
      <c r="J694" s="84"/>
    </row>
    <row r="695" spans="1:10" s="85" customFormat="1" ht="20.399999999999999" x14ac:dyDescent="0.3">
      <c r="A695" s="110" t="s">
        <v>1654</v>
      </c>
      <c r="B695" s="111" t="s">
        <v>1450</v>
      </c>
      <c r="C695" s="111" t="s">
        <v>751</v>
      </c>
      <c r="D695" s="111" t="s">
        <v>1609</v>
      </c>
      <c r="E695" s="112" t="s">
        <v>1655</v>
      </c>
      <c r="F695" s="113" t="s">
        <v>120</v>
      </c>
      <c r="G695" s="114">
        <v>3</v>
      </c>
      <c r="H695" s="115">
        <v>6065.25</v>
      </c>
      <c r="I695" s="116">
        <f t="shared" si="12"/>
        <v>18195.75</v>
      </c>
      <c r="J695" s="84"/>
    </row>
    <row r="696" spans="1:10" s="85" customFormat="1" ht="14.4" x14ac:dyDescent="0.3">
      <c r="A696" s="102" t="s">
        <v>1656</v>
      </c>
      <c r="B696" s="103" t="s">
        <v>1450</v>
      </c>
      <c r="C696" s="103" t="s">
        <v>753</v>
      </c>
      <c r="D696" s="103" t="s">
        <v>1657</v>
      </c>
      <c r="E696" s="104" t="s">
        <v>1658</v>
      </c>
      <c r="F696" s="105" t="s">
        <v>120</v>
      </c>
      <c r="G696" s="106">
        <v>2</v>
      </c>
      <c r="H696" s="107">
        <v>26020.5</v>
      </c>
      <c r="I696" s="108">
        <f t="shared" si="12"/>
        <v>52041</v>
      </c>
      <c r="J696" s="84"/>
    </row>
    <row r="697" spans="1:10" s="85" customFormat="1" ht="30.6" x14ac:dyDescent="0.3">
      <c r="A697" s="154" t="s">
        <v>1659</v>
      </c>
      <c r="B697" s="155" t="s">
        <v>1450</v>
      </c>
      <c r="C697" s="155" t="s">
        <v>755</v>
      </c>
      <c r="D697" s="155" t="s">
        <v>1660</v>
      </c>
      <c r="E697" s="156" t="s">
        <v>1661</v>
      </c>
      <c r="F697" s="157" t="s">
        <v>372</v>
      </c>
      <c r="G697" s="158">
        <v>2</v>
      </c>
      <c r="H697" s="159">
        <f>37297.58*1.03</f>
        <v>38416.51</v>
      </c>
      <c r="I697" s="160">
        <f t="shared" si="12"/>
        <v>76833.02</v>
      </c>
      <c r="J697" s="84" t="s">
        <v>408</v>
      </c>
    </row>
    <row r="698" spans="1:10" s="85" customFormat="1" ht="14.4" x14ac:dyDescent="0.3">
      <c r="A698" s="102" t="s">
        <v>1662</v>
      </c>
      <c r="B698" s="103" t="s">
        <v>1450</v>
      </c>
      <c r="C698" s="103" t="s">
        <v>757</v>
      </c>
      <c r="D698" s="103" t="s">
        <v>123</v>
      </c>
      <c r="E698" s="104" t="s">
        <v>124</v>
      </c>
      <c r="F698" s="105" t="s">
        <v>120</v>
      </c>
      <c r="G698" s="106">
        <v>2</v>
      </c>
      <c r="H698" s="107">
        <v>4694.0200000000004</v>
      </c>
      <c r="I698" s="108">
        <f t="shared" si="12"/>
        <v>9388.0400000000009</v>
      </c>
      <c r="J698" s="84"/>
    </row>
    <row r="699" spans="1:10" s="85" customFormat="1" ht="14.4" x14ac:dyDescent="0.3">
      <c r="A699" s="110" t="s">
        <v>1663</v>
      </c>
      <c r="B699" s="111" t="s">
        <v>1450</v>
      </c>
      <c r="C699" s="111" t="s">
        <v>760</v>
      </c>
      <c r="D699" s="111" t="s">
        <v>127</v>
      </c>
      <c r="E699" s="112" t="s">
        <v>1597</v>
      </c>
      <c r="F699" s="113" t="s">
        <v>120</v>
      </c>
      <c r="G699" s="114">
        <v>2</v>
      </c>
      <c r="H699" s="115">
        <v>0</v>
      </c>
      <c r="I699" s="116">
        <f t="shared" si="12"/>
        <v>0</v>
      </c>
      <c r="J699" s="84" t="s">
        <v>4103</v>
      </c>
    </row>
    <row r="700" spans="1:10" s="85" customFormat="1" ht="14.4" x14ac:dyDescent="0.3">
      <c r="A700" s="102" t="s">
        <v>1664</v>
      </c>
      <c r="B700" s="103" t="s">
        <v>1450</v>
      </c>
      <c r="C700" s="103" t="s">
        <v>763</v>
      </c>
      <c r="D700" s="103" t="s">
        <v>1599</v>
      </c>
      <c r="E700" s="104" t="s">
        <v>1600</v>
      </c>
      <c r="F700" s="105" t="s">
        <v>120</v>
      </c>
      <c r="G700" s="106">
        <v>2</v>
      </c>
      <c r="H700" s="107">
        <v>3942.73</v>
      </c>
      <c r="I700" s="108">
        <f t="shared" si="12"/>
        <v>7885.46</v>
      </c>
      <c r="J700" s="84"/>
    </row>
    <row r="701" spans="1:10" s="85" customFormat="1" ht="14.4" x14ac:dyDescent="0.3">
      <c r="A701" s="110" t="s">
        <v>1665</v>
      </c>
      <c r="B701" s="111" t="s">
        <v>1450</v>
      </c>
      <c r="C701" s="111" t="s">
        <v>766</v>
      </c>
      <c r="D701" s="111" t="s">
        <v>1454</v>
      </c>
      <c r="E701" s="112" t="s">
        <v>1455</v>
      </c>
      <c r="F701" s="113" t="s">
        <v>340</v>
      </c>
      <c r="G701" s="180">
        <v>0.94199999999999995</v>
      </c>
      <c r="H701" s="115">
        <v>164.06</v>
      </c>
      <c r="I701" s="116">
        <f t="shared" si="12"/>
        <v>154.54</v>
      </c>
      <c r="J701" s="84"/>
    </row>
    <row r="702" spans="1:10" s="85" customFormat="1" ht="20.399999999999999" x14ac:dyDescent="0.3">
      <c r="A702" s="110" t="s">
        <v>1666</v>
      </c>
      <c r="B702" s="111" t="s">
        <v>1450</v>
      </c>
      <c r="C702" s="111" t="s">
        <v>769</v>
      </c>
      <c r="D702" s="111" t="s">
        <v>1603</v>
      </c>
      <c r="E702" s="112" t="s">
        <v>1667</v>
      </c>
      <c r="F702" s="113" t="s">
        <v>120</v>
      </c>
      <c r="G702" s="114">
        <v>2</v>
      </c>
      <c r="H702" s="115">
        <v>11124.24</v>
      </c>
      <c r="I702" s="116">
        <f t="shared" si="12"/>
        <v>22248.48</v>
      </c>
      <c r="J702" s="84"/>
    </row>
    <row r="703" spans="1:10" s="85" customFormat="1" ht="14.4" x14ac:dyDescent="0.3">
      <c r="A703" s="102" t="s">
        <v>1668</v>
      </c>
      <c r="B703" s="103" t="s">
        <v>1450</v>
      </c>
      <c r="C703" s="103" t="s">
        <v>772</v>
      </c>
      <c r="D703" s="103" t="s">
        <v>1606</v>
      </c>
      <c r="E703" s="104" t="s">
        <v>1607</v>
      </c>
      <c r="F703" s="105" t="s">
        <v>120</v>
      </c>
      <c r="G703" s="106">
        <v>4</v>
      </c>
      <c r="H703" s="107">
        <v>2135.98</v>
      </c>
      <c r="I703" s="108">
        <f t="shared" si="12"/>
        <v>8543.92</v>
      </c>
      <c r="J703" s="84"/>
    </row>
    <row r="704" spans="1:10" s="85" customFormat="1" ht="20.399999999999999" x14ac:dyDescent="0.3">
      <c r="A704" s="110" t="s">
        <v>1669</v>
      </c>
      <c r="B704" s="111" t="s">
        <v>1450</v>
      </c>
      <c r="C704" s="111" t="s">
        <v>775</v>
      </c>
      <c r="D704" s="111" t="s">
        <v>1670</v>
      </c>
      <c r="E704" s="112" t="s">
        <v>1671</v>
      </c>
      <c r="F704" s="113" t="s">
        <v>120</v>
      </c>
      <c r="G704" s="114">
        <v>2</v>
      </c>
      <c r="H704" s="115">
        <v>5932.35</v>
      </c>
      <c r="I704" s="116">
        <f t="shared" si="12"/>
        <v>11864.7</v>
      </c>
      <c r="J704" s="84"/>
    </row>
    <row r="705" spans="1:10" s="85" customFormat="1" ht="20.399999999999999" x14ac:dyDescent="0.3">
      <c r="A705" s="110" t="s">
        <v>1672</v>
      </c>
      <c r="B705" s="111" t="s">
        <v>1450</v>
      </c>
      <c r="C705" s="111" t="s">
        <v>777</v>
      </c>
      <c r="D705" s="111" t="s">
        <v>1673</v>
      </c>
      <c r="E705" s="112" t="s">
        <v>1674</v>
      </c>
      <c r="F705" s="113" t="s">
        <v>120</v>
      </c>
      <c r="G705" s="114">
        <v>2</v>
      </c>
      <c r="H705" s="115">
        <v>3638.48</v>
      </c>
      <c r="I705" s="116">
        <f t="shared" si="12"/>
        <v>7276.96</v>
      </c>
      <c r="J705" s="84"/>
    </row>
    <row r="706" spans="1:10" s="85" customFormat="1" ht="20.399999999999999" x14ac:dyDescent="0.3">
      <c r="A706" s="102" t="s">
        <v>1675</v>
      </c>
      <c r="B706" s="103" t="s">
        <v>1450</v>
      </c>
      <c r="C706" s="103" t="s">
        <v>780</v>
      </c>
      <c r="D706" s="103" t="s">
        <v>264</v>
      </c>
      <c r="E706" s="104" t="s">
        <v>265</v>
      </c>
      <c r="F706" s="105" t="s">
        <v>164</v>
      </c>
      <c r="G706" s="176">
        <v>0.31224000000000002</v>
      </c>
      <c r="H706" s="107">
        <v>185375.89</v>
      </c>
      <c r="I706" s="108">
        <f t="shared" si="12"/>
        <v>57881.77</v>
      </c>
      <c r="J706" s="84"/>
    </row>
    <row r="707" spans="1:10" s="85" customFormat="1" ht="14.4" x14ac:dyDescent="0.3">
      <c r="A707" s="110" t="s">
        <v>1676</v>
      </c>
      <c r="B707" s="111" t="s">
        <v>1450</v>
      </c>
      <c r="C707" s="111" t="s">
        <v>783</v>
      </c>
      <c r="D707" s="111" t="s">
        <v>1454</v>
      </c>
      <c r="E707" s="112" t="s">
        <v>1455</v>
      </c>
      <c r="F707" s="113" t="s">
        <v>340</v>
      </c>
      <c r="G707" s="179">
        <v>3.0942980000000002</v>
      </c>
      <c r="H707" s="115">
        <v>164.01</v>
      </c>
      <c r="I707" s="116">
        <f t="shared" si="12"/>
        <v>507.5</v>
      </c>
      <c r="J707" s="84"/>
    </row>
    <row r="708" spans="1:10" s="85" customFormat="1" ht="20.399999999999999" x14ac:dyDescent="0.3">
      <c r="A708" s="110" t="s">
        <v>1677</v>
      </c>
      <c r="B708" s="111" t="s">
        <v>1450</v>
      </c>
      <c r="C708" s="111" t="s">
        <v>785</v>
      </c>
      <c r="D708" s="111" t="s">
        <v>1678</v>
      </c>
      <c r="E708" s="112" t="s">
        <v>1679</v>
      </c>
      <c r="F708" s="113" t="s">
        <v>169</v>
      </c>
      <c r="G708" s="180">
        <v>17.584</v>
      </c>
      <c r="H708" s="115">
        <v>1330.52</v>
      </c>
      <c r="I708" s="116">
        <f t="shared" si="12"/>
        <v>23395.86</v>
      </c>
      <c r="J708" s="84"/>
    </row>
    <row r="709" spans="1:10" s="85" customFormat="1" ht="20.399999999999999" x14ac:dyDescent="0.3">
      <c r="A709" s="110" t="s">
        <v>1680</v>
      </c>
      <c r="B709" s="111" t="s">
        <v>1450</v>
      </c>
      <c r="C709" s="111" t="s">
        <v>787</v>
      </c>
      <c r="D709" s="111" t="s">
        <v>1681</v>
      </c>
      <c r="E709" s="112" t="s">
        <v>1682</v>
      </c>
      <c r="F709" s="113" t="s">
        <v>169</v>
      </c>
      <c r="G709" s="120">
        <v>13.64</v>
      </c>
      <c r="H709" s="115">
        <v>1553.71</v>
      </c>
      <c r="I709" s="116">
        <f t="shared" si="12"/>
        <v>21192.6</v>
      </c>
      <c r="J709" s="84"/>
    </row>
    <row r="710" spans="1:10" s="85" customFormat="1" ht="20.399999999999999" x14ac:dyDescent="0.3">
      <c r="A710" s="102" t="s">
        <v>1683</v>
      </c>
      <c r="B710" s="103" t="s">
        <v>1450</v>
      </c>
      <c r="C710" s="103" t="s">
        <v>790</v>
      </c>
      <c r="D710" s="103" t="s">
        <v>1684</v>
      </c>
      <c r="E710" s="104" t="s">
        <v>1685</v>
      </c>
      <c r="F710" s="105" t="s">
        <v>164</v>
      </c>
      <c r="G710" s="176">
        <v>0.18118000000000001</v>
      </c>
      <c r="H710" s="107">
        <v>175852.88</v>
      </c>
      <c r="I710" s="108">
        <f t="shared" si="12"/>
        <v>31861.02</v>
      </c>
      <c r="J710" s="84"/>
    </row>
    <row r="711" spans="1:10" s="85" customFormat="1" ht="14.4" x14ac:dyDescent="0.3">
      <c r="A711" s="110" t="s">
        <v>1686</v>
      </c>
      <c r="B711" s="111" t="s">
        <v>1450</v>
      </c>
      <c r="C711" s="111" t="s">
        <v>792</v>
      </c>
      <c r="D711" s="111" t="s">
        <v>1454</v>
      </c>
      <c r="E711" s="112" t="s">
        <v>1455</v>
      </c>
      <c r="F711" s="113" t="s">
        <v>340</v>
      </c>
      <c r="G711" s="179">
        <v>1.7954939999999999</v>
      </c>
      <c r="H711" s="115">
        <v>164.01</v>
      </c>
      <c r="I711" s="116">
        <f t="shared" si="12"/>
        <v>294.48</v>
      </c>
      <c r="J711" s="84"/>
    </row>
    <row r="712" spans="1:10" s="85" customFormat="1" ht="20.399999999999999" x14ac:dyDescent="0.3">
      <c r="A712" s="110" t="s">
        <v>1687</v>
      </c>
      <c r="B712" s="111" t="s">
        <v>1450</v>
      </c>
      <c r="C712" s="111" t="s">
        <v>794</v>
      </c>
      <c r="D712" s="111" t="s">
        <v>1474</v>
      </c>
      <c r="E712" s="112" t="s">
        <v>1688</v>
      </c>
      <c r="F712" s="113" t="s">
        <v>169</v>
      </c>
      <c r="G712" s="119">
        <v>13.2</v>
      </c>
      <c r="H712" s="115">
        <v>1285.6099999999999</v>
      </c>
      <c r="I712" s="116">
        <f t="shared" si="12"/>
        <v>16970.05</v>
      </c>
      <c r="J712" s="84"/>
    </row>
    <row r="713" spans="1:10" s="85" customFormat="1" ht="30.6" x14ac:dyDescent="0.3">
      <c r="A713" s="110" t="s">
        <v>1689</v>
      </c>
      <c r="B713" s="111" t="s">
        <v>1450</v>
      </c>
      <c r="C713" s="111" t="s">
        <v>796</v>
      </c>
      <c r="D713" s="111" t="s">
        <v>1577</v>
      </c>
      <c r="E713" s="112" t="s">
        <v>1690</v>
      </c>
      <c r="F713" s="113" t="s">
        <v>169</v>
      </c>
      <c r="G713" s="180">
        <v>4.9180000000000001</v>
      </c>
      <c r="H713" s="115">
        <v>1581.6</v>
      </c>
      <c r="I713" s="116">
        <f t="shared" si="12"/>
        <v>7778.31</v>
      </c>
      <c r="J713" s="84"/>
    </row>
    <row r="714" spans="1:10" s="85" customFormat="1" ht="14.4" x14ac:dyDescent="0.3">
      <c r="A714" s="102" t="s">
        <v>1691</v>
      </c>
      <c r="B714" s="103" t="s">
        <v>1450</v>
      </c>
      <c r="C714" s="103" t="s">
        <v>798</v>
      </c>
      <c r="D714" s="103" t="s">
        <v>1528</v>
      </c>
      <c r="E714" s="104" t="s">
        <v>1529</v>
      </c>
      <c r="F714" s="105" t="s">
        <v>120</v>
      </c>
      <c r="G714" s="106">
        <v>2</v>
      </c>
      <c r="H714" s="107">
        <v>2132.17</v>
      </c>
      <c r="I714" s="108">
        <f t="shared" si="12"/>
        <v>4264.34</v>
      </c>
      <c r="J714" s="84"/>
    </row>
    <row r="715" spans="1:10" s="85" customFormat="1" ht="14.4" x14ac:dyDescent="0.3">
      <c r="A715" s="110" t="s">
        <v>1692</v>
      </c>
      <c r="B715" s="111" t="s">
        <v>1450</v>
      </c>
      <c r="C715" s="111" t="s">
        <v>802</v>
      </c>
      <c r="D715" s="111" t="s">
        <v>1693</v>
      </c>
      <c r="E715" s="112" t="s">
        <v>1694</v>
      </c>
      <c r="F715" s="113" t="s">
        <v>120</v>
      </c>
      <c r="G715" s="114">
        <v>2</v>
      </c>
      <c r="H715" s="115">
        <v>3671.91</v>
      </c>
      <c r="I715" s="116">
        <f t="shared" si="12"/>
        <v>7343.82</v>
      </c>
      <c r="J715" s="84"/>
    </row>
    <row r="716" spans="1:10" s="85" customFormat="1" ht="14.4" x14ac:dyDescent="0.3">
      <c r="A716" s="102" t="s">
        <v>1695</v>
      </c>
      <c r="B716" s="103" t="s">
        <v>1450</v>
      </c>
      <c r="C716" s="103" t="s">
        <v>805</v>
      </c>
      <c r="D716" s="103" t="s">
        <v>1394</v>
      </c>
      <c r="E716" s="104" t="s">
        <v>1395</v>
      </c>
      <c r="F716" s="105" t="s">
        <v>457</v>
      </c>
      <c r="G716" s="118">
        <v>2.4E-2</v>
      </c>
      <c r="H716" s="107">
        <v>220998.36</v>
      </c>
      <c r="I716" s="108">
        <f t="shared" si="12"/>
        <v>5303.96</v>
      </c>
      <c r="J716" s="84"/>
    </row>
    <row r="717" spans="1:10" s="85" customFormat="1" ht="20.399999999999999" x14ac:dyDescent="0.3">
      <c r="A717" s="110" t="s">
        <v>1696</v>
      </c>
      <c r="B717" s="111" t="s">
        <v>1450</v>
      </c>
      <c r="C717" s="111" t="s">
        <v>808</v>
      </c>
      <c r="D717" s="111" t="s">
        <v>1697</v>
      </c>
      <c r="E717" s="112" t="s">
        <v>1698</v>
      </c>
      <c r="F717" s="113" t="s">
        <v>470</v>
      </c>
      <c r="G717" s="114">
        <v>2</v>
      </c>
      <c r="H717" s="115">
        <v>1037.3499999999999</v>
      </c>
      <c r="I717" s="116">
        <f t="shared" si="12"/>
        <v>2074.6999999999998</v>
      </c>
      <c r="J717" s="84"/>
    </row>
    <row r="718" spans="1:10" s="85" customFormat="1" ht="20.399999999999999" x14ac:dyDescent="0.3">
      <c r="A718" s="110" t="s">
        <v>1699</v>
      </c>
      <c r="B718" s="111" t="s">
        <v>1450</v>
      </c>
      <c r="C718" s="111" t="s">
        <v>811</v>
      </c>
      <c r="D718" s="111" t="s">
        <v>1700</v>
      </c>
      <c r="E718" s="112" t="s">
        <v>1701</v>
      </c>
      <c r="F718" s="113" t="s">
        <v>120</v>
      </c>
      <c r="G718" s="114">
        <v>2</v>
      </c>
      <c r="H718" s="115">
        <v>254.71</v>
      </c>
      <c r="I718" s="116">
        <f t="shared" si="12"/>
        <v>509.42</v>
      </c>
      <c r="J718" s="84"/>
    </row>
    <row r="719" spans="1:10" s="85" customFormat="1" ht="20.399999999999999" x14ac:dyDescent="0.3">
      <c r="A719" s="110" t="s">
        <v>1702</v>
      </c>
      <c r="B719" s="111" t="s">
        <v>1450</v>
      </c>
      <c r="C719" s="111" t="s">
        <v>814</v>
      </c>
      <c r="D719" s="111" t="s">
        <v>1703</v>
      </c>
      <c r="E719" s="112" t="s">
        <v>1704</v>
      </c>
      <c r="F719" s="113" t="s">
        <v>120</v>
      </c>
      <c r="G719" s="114">
        <v>2</v>
      </c>
      <c r="H719" s="115">
        <v>2966.68</v>
      </c>
      <c r="I719" s="116">
        <f t="shared" ref="I719:I756" si="13">G719*H719</f>
        <v>5933.36</v>
      </c>
      <c r="J719" s="84"/>
    </row>
    <row r="720" spans="1:10" s="85" customFormat="1" ht="14.4" x14ac:dyDescent="0.3">
      <c r="A720" s="102" t="s">
        <v>1705</v>
      </c>
      <c r="B720" s="103" t="s">
        <v>1450</v>
      </c>
      <c r="C720" s="103" t="s">
        <v>817</v>
      </c>
      <c r="D720" s="103" t="s">
        <v>1706</v>
      </c>
      <c r="E720" s="104" t="s">
        <v>1707</v>
      </c>
      <c r="F720" s="105" t="s">
        <v>457</v>
      </c>
      <c r="G720" s="118">
        <v>0.124</v>
      </c>
      <c r="H720" s="107">
        <v>157966.85</v>
      </c>
      <c r="I720" s="108">
        <f t="shared" si="13"/>
        <v>19587.89</v>
      </c>
      <c r="J720" s="84"/>
    </row>
    <row r="721" spans="1:10" s="85" customFormat="1" ht="20.399999999999999" x14ac:dyDescent="0.3">
      <c r="A721" s="110" t="s">
        <v>1708</v>
      </c>
      <c r="B721" s="111" t="s">
        <v>1450</v>
      </c>
      <c r="C721" s="111" t="s">
        <v>819</v>
      </c>
      <c r="D721" s="111" t="s">
        <v>1709</v>
      </c>
      <c r="E721" s="112" t="s">
        <v>1710</v>
      </c>
      <c r="F721" s="113" t="s">
        <v>470</v>
      </c>
      <c r="G721" s="119">
        <v>12.4</v>
      </c>
      <c r="H721" s="115">
        <v>1257.22</v>
      </c>
      <c r="I721" s="116">
        <f t="shared" si="13"/>
        <v>15589.53</v>
      </c>
      <c r="J721" s="84"/>
    </row>
    <row r="722" spans="1:10" s="85" customFormat="1" ht="20.399999999999999" x14ac:dyDescent="0.3">
      <c r="A722" s="110" t="s">
        <v>1711</v>
      </c>
      <c r="B722" s="111" t="s">
        <v>1450</v>
      </c>
      <c r="C722" s="111" t="s">
        <v>821</v>
      </c>
      <c r="D722" s="111" t="s">
        <v>1712</v>
      </c>
      <c r="E722" s="112" t="s">
        <v>1713</v>
      </c>
      <c r="F722" s="113" t="s">
        <v>120</v>
      </c>
      <c r="G722" s="114">
        <v>4</v>
      </c>
      <c r="H722" s="115">
        <v>653.48</v>
      </c>
      <c r="I722" s="116">
        <f t="shared" si="13"/>
        <v>2613.92</v>
      </c>
      <c r="J722" s="84"/>
    </row>
    <row r="723" spans="1:10" s="85" customFormat="1" ht="14.4" x14ac:dyDescent="0.3">
      <c r="A723" s="102" t="s">
        <v>1714</v>
      </c>
      <c r="B723" s="103" t="s">
        <v>1450</v>
      </c>
      <c r="C723" s="103" t="s">
        <v>823</v>
      </c>
      <c r="D723" s="103" t="s">
        <v>1715</v>
      </c>
      <c r="E723" s="104" t="s">
        <v>1716</v>
      </c>
      <c r="F723" s="105" t="s">
        <v>457</v>
      </c>
      <c r="G723" s="118">
        <v>0.10299999999999999</v>
      </c>
      <c r="H723" s="107">
        <v>79975.92</v>
      </c>
      <c r="I723" s="108">
        <f t="shared" si="13"/>
        <v>8237.52</v>
      </c>
      <c r="J723" s="84"/>
    </row>
    <row r="724" spans="1:10" s="85" customFormat="1" ht="30.6" x14ac:dyDescent="0.3">
      <c r="A724" s="110" t="s">
        <v>1717</v>
      </c>
      <c r="B724" s="111" t="s">
        <v>1450</v>
      </c>
      <c r="C724" s="111" t="s">
        <v>825</v>
      </c>
      <c r="D724" s="111" t="s">
        <v>1718</v>
      </c>
      <c r="E724" s="112" t="s">
        <v>1719</v>
      </c>
      <c r="F724" s="113" t="s">
        <v>470</v>
      </c>
      <c r="G724" s="119">
        <v>10.3</v>
      </c>
      <c r="H724" s="115">
        <v>607.77</v>
      </c>
      <c r="I724" s="116">
        <f t="shared" si="13"/>
        <v>6260.03</v>
      </c>
      <c r="J724" s="84"/>
    </row>
    <row r="725" spans="1:10" s="85" customFormat="1" ht="14.4" x14ac:dyDescent="0.3">
      <c r="A725" s="102" t="s">
        <v>1720</v>
      </c>
      <c r="B725" s="103" t="s">
        <v>1450</v>
      </c>
      <c r="C725" s="103" t="s">
        <v>827</v>
      </c>
      <c r="D725" s="103" t="s">
        <v>1721</v>
      </c>
      <c r="E725" s="104" t="s">
        <v>1722</v>
      </c>
      <c r="F725" s="105" t="s">
        <v>457</v>
      </c>
      <c r="G725" s="118">
        <v>6.6000000000000003E-2</v>
      </c>
      <c r="H725" s="107">
        <v>62917.46</v>
      </c>
      <c r="I725" s="108">
        <f t="shared" si="13"/>
        <v>4152.55</v>
      </c>
      <c r="J725" s="84"/>
    </row>
    <row r="726" spans="1:10" s="85" customFormat="1" ht="20.399999999999999" x14ac:dyDescent="0.3">
      <c r="A726" s="110" t="s">
        <v>1723</v>
      </c>
      <c r="B726" s="111" t="s">
        <v>1450</v>
      </c>
      <c r="C726" s="111" t="s">
        <v>830</v>
      </c>
      <c r="D726" s="111" t="s">
        <v>1724</v>
      </c>
      <c r="E726" s="112" t="s">
        <v>1725</v>
      </c>
      <c r="F726" s="113" t="s">
        <v>470</v>
      </c>
      <c r="G726" s="119">
        <v>6.6</v>
      </c>
      <c r="H726" s="115">
        <v>431.39</v>
      </c>
      <c r="I726" s="116">
        <f t="shared" si="13"/>
        <v>2847.17</v>
      </c>
      <c r="J726" s="84"/>
    </row>
    <row r="727" spans="1:10" s="85" customFormat="1" ht="14.4" x14ac:dyDescent="0.3">
      <c r="A727" s="102" t="s">
        <v>1726</v>
      </c>
      <c r="B727" s="103" t="s">
        <v>1450</v>
      </c>
      <c r="C727" s="103" t="s">
        <v>832</v>
      </c>
      <c r="D727" s="103" t="s">
        <v>1727</v>
      </c>
      <c r="E727" s="104" t="s">
        <v>1728</v>
      </c>
      <c r="F727" s="105" t="s">
        <v>164</v>
      </c>
      <c r="G727" s="121">
        <v>7.0000000000000007E-2</v>
      </c>
      <c r="H727" s="107">
        <v>11821.13</v>
      </c>
      <c r="I727" s="108">
        <f t="shared" si="13"/>
        <v>827.48</v>
      </c>
      <c r="J727" s="84"/>
    </row>
    <row r="728" spans="1:10" s="85" customFormat="1" ht="14.4" x14ac:dyDescent="0.3">
      <c r="A728" s="102" t="s">
        <v>1729</v>
      </c>
      <c r="B728" s="103" t="s">
        <v>1450</v>
      </c>
      <c r="C728" s="103" t="s">
        <v>834</v>
      </c>
      <c r="D728" s="103" t="s">
        <v>1730</v>
      </c>
      <c r="E728" s="104" t="s">
        <v>1731</v>
      </c>
      <c r="F728" s="105" t="s">
        <v>164</v>
      </c>
      <c r="G728" s="121">
        <v>7.0000000000000007E-2</v>
      </c>
      <c r="H728" s="107">
        <v>9953.0400000000009</v>
      </c>
      <c r="I728" s="108">
        <f t="shared" si="13"/>
        <v>696.71</v>
      </c>
      <c r="J728" s="84"/>
    </row>
    <row r="729" spans="1:10" s="85" customFormat="1" ht="14.4" x14ac:dyDescent="0.3">
      <c r="A729" s="102" t="s">
        <v>1732</v>
      </c>
      <c r="B729" s="103" t="s">
        <v>1450</v>
      </c>
      <c r="C729" s="103" t="s">
        <v>836</v>
      </c>
      <c r="D729" s="103" t="s">
        <v>1706</v>
      </c>
      <c r="E729" s="104" t="s">
        <v>1707</v>
      </c>
      <c r="F729" s="105" t="s">
        <v>457</v>
      </c>
      <c r="G729" s="118">
        <v>0.872</v>
      </c>
      <c r="H729" s="107">
        <v>157970.29999999999</v>
      </c>
      <c r="I729" s="108">
        <f t="shared" si="13"/>
        <v>137750.1</v>
      </c>
      <c r="J729" s="84"/>
    </row>
    <row r="730" spans="1:10" s="85" customFormat="1" ht="20.399999999999999" x14ac:dyDescent="0.3">
      <c r="A730" s="110" t="s">
        <v>1733</v>
      </c>
      <c r="B730" s="111" t="s">
        <v>1450</v>
      </c>
      <c r="C730" s="111" t="s">
        <v>838</v>
      </c>
      <c r="D730" s="111" t="s">
        <v>1709</v>
      </c>
      <c r="E730" s="112" t="s">
        <v>1710</v>
      </c>
      <c r="F730" s="113" t="s">
        <v>470</v>
      </c>
      <c r="G730" s="114">
        <v>83</v>
      </c>
      <c r="H730" s="115">
        <v>1257.22</v>
      </c>
      <c r="I730" s="116">
        <f t="shared" si="13"/>
        <v>104349.26</v>
      </c>
      <c r="J730" s="84"/>
    </row>
    <row r="731" spans="1:10" s="85" customFormat="1" ht="20.399999999999999" x14ac:dyDescent="0.3">
      <c r="A731" s="110" t="s">
        <v>1734</v>
      </c>
      <c r="B731" s="111" t="s">
        <v>1450</v>
      </c>
      <c r="C731" s="111" t="s">
        <v>840</v>
      </c>
      <c r="D731" s="111" t="s">
        <v>1712</v>
      </c>
      <c r="E731" s="112" t="s">
        <v>1713</v>
      </c>
      <c r="F731" s="113" t="s">
        <v>120</v>
      </c>
      <c r="G731" s="114">
        <v>40</v>
      </c>
      <c r="H731" s="115">
        <v>653.48</v>
      </c>
      <c r="I731" s="116">
        <f t="shared" si="13"/>
        <v>26139.200000000001</v>
      </c>
      <c r="J731" s="84"/>
    </row>
    <row r="732" spans="1:10" s="85" customFormat="1" ht="20.399999999999999" x14ac:dyDescent="0.3">
      <c r="A732" s="110" t="s">
        <v>1735</v>
      </c>
      <c r="B732" s="111" t="s">
        <v>1450</v>
      </c>
      <c r="C732" s="111" t="s">
        <v>842</v>
      </c>
      <c r="D732" s="111" t="s">
        <v>1736</v>
      </c>
      <c r="E732" s="112" t="s">
        <v>1737</v>
      </c>
      <c r="F732" s="113" t="s">
        <v>120</v>
      </c>
      <c r="G732" s="114">
        <v>2</v>
      </c>
      <c r="H732" s="115">
        <v>1532.67</v>
      </c>
      <c r="I732" s="116">
        <f t="shared" si="13"/>
        <v>3065.34</v>
      </c>
      <c r="J732" s="84"/>
    </row>
    <row r="733" spans="1:10" s="85" customFormat="1" ht="14.4" x14ac:dyDescent="0.3">
      <c r="A733" s="102" t="s">
        <v>1738</v>
      </c>
      <c r="B733" s="103" t="s">
        <v>1450</v>
      </c>
      <c r="C733" s="103" t="s">
        <v>844</v>
      </c>
      <c r="D733" s="103" t="s">
        <v>1721</v>
      </c>
      <c r="E733" s="104" t="s">
        <v>1722</v>
      </c>
      <c r="F733" s="105" t="s">
        <v>457</v>
      </c>
      <c r="G733" s="121">
        <v>0.01</v>
      </c>
      <c r="H733" s="107">
        <v>62988.03</v>
      </c>
      <c r="I733" s="108">
        <f t="shared" si="13"/>
        <v>629.88</v>
      </c>
      <c r="J733" s="84"/>
    </row>
    <row r="734" spans="1:10" s="85" customFormat="1" ht="20.399999999999999" x14ac:dyDescent="0.3">
      <c r="A734" s="110" t="s">
        <v>1739</v>
      </c>
      <c r="B734" s="111" t="s">
        <v>1450</v>
      </c>
      <c r="C734" s="111" t="s">
        <v>846</v>
      </c>
      <c r="D734" s="111" t="s">
        <v>1740</v>
      </c>
      <c r="E734" s="112" t="s">
        <v>1741</v>
      </c>
      <c r="F734" s="113" t="s">
        <v>470</v>
      </c>
      <c r="G734" s="114">
        <v>1</v>
      </c>
      <c r="H734" s="115">
        <v>147.38</v>
      </c>
      <c r="I734" s="116">
        <f t="shared" si="13"/>
        <v>147.38</v>
      </c>
      <c r="J734" s="84"/>
    </row>
    <row r="735" spans="1:10" s="85" customFormat="1" ht="14.4" x14ac:dyDescent="0.3">
      <c r="A735" s="102" t="s">
        <v>1742</v>
      </c>
      <c r="B735" s="103" t="s">
        <v>1450</v>
      </c>
      <c r="C735" s="103" t="s">
        <v>848</v>
      </c>
      <c r="D735" s="103" t="s">
        <v>1743</v>
      </c>
      <c r="E735" s="104" t="s">
        <v>1744</v>
      </c>
      <c r="F735" s="105" t="s">
        <v>1745</v>
      </c>
      <c r="G735" s="106">
        <v>3</v>
      </c>
      <c r="H735" s="107">
        <v>2268.25</v>
      </c>
      <c r="I735" s="108">
        <f t="shared" si="13"/>
        <v>6804.75</v>
      </c>
      <c r="J735" s="84"/>
    </row>
    <row r="736" spans="1:10" s="85" customFormat="1" ht="20.399999999999999" x14ac:dyDescent="0.3">
      <c r="A736" s="110" t="s">
        <v>1746</v>
      </c>
      <c r="B736" s="111" t="s">
        <v>1450</v>
      </c>
      <c r="C736" s="111" t="s">
        <v>851</v>
      </c>
      <c r="D736" s="111" t="s">
        <v>1747</v>
      </c>
      <c r="E736" s="112" t="s">
        <v>1748</v>
      </c>
      <c r="F736" s="113" t="s">
        <v>372</v>
      </c>
      <c r="G736" s="114">
        <v>3</v>
      </c>
      <c r="H736" s="115">
        <v>216.15</v>
      </c>
      <c r="I736" s="116">
        <f t="shared" si="13"/>
        <v>648.45000000000005</v>
      </c>
      <c r="J736" s="84"/>
    </row>
    <row r="737" spans="1:10" s="85" customFormat="1" ht="20.399999999999999" x14ac:dyDescent="0.3">
      <c r="A737" s="102" t="s">
        <v>1749</v>
      </c>
      <c r="B737" s="103" t="s">
        <v>1450</v>
      </c>
      <c r="C737" s="103" t="s">
        <v>853</v>
      </c>
      <c r="D737" s="103" t="s">
        <v>1750</v>
      </c>
      <c r="E737" s="104" t="s">
        <v>1751</v>
      </c>
      <c r="F737" s="105" t="s">
        <v>326</v>
      </c>
      <c r="G737" s="118">
        <v>2.0590000000000002</v>
      </c>
      <c r="H737" s="107">
        <v>69595.3</v>
      </c>
      <c r="I737" s="108">
        <f t="shared" si="13"/>
        <v>143296.72</v>
      </c>
      <c r="J737" s="84"/>
    </row>
    <row r="738" spans="1:10" s="85" customFormat="1" ht="20.399999999999999" x14ac:dyDescent="0.3">
      <c r="A738" s="110" t="s">
        <v>1752</v>
      </c>
      <c r="B738" s="111" t="s">
        <v>1450</v>
      </c>
      <c r="C738" s="111" t="s">
        <v>855</v>
      </c>
      <c r="D738" s="111" t="s">
        <v>1753</v>
      </c>
      <c r="E738" s="112" t="s">
        <v>1754</v>
      </c>
      <c r="F738" s="113" t="s">
        <v>470</v>
      </c>
      <c r="G738" s="114">
        <v>83</v>
      </c>
      <c r="H738" s="115">
        <v>686.4</v>
      </c>
      <c r="I738" s="116">
        <f t="shared" si="13"/>
        <v>56971.199999999997</v>
      </c>
      <c r="J738" s="84"/>
    </row>
    <row r="739" spans="1:10" s="85" customFormat="1" ht="14.4" x14ac:dyDescent="0.3">
      <c r="A739" s="102" t="s">
        <v>1755</v>
      </c>
      <c r="B739" s="103" t="s">
        <v>1450</v>
      </c>
      <c r="C739" s="103" t="s">
        <v>857</v>
      </c>
      <c r="D739" s="103" t="s">
        <v>329</v>
      </c>
      <c r="E739" s="104" t="s">
        <v>330</v>
      </c>
      <c r="F739" s="105" t="s">
        <v>164</v>
      </c>
      <c r="G739" s="121">
        <v>0.54</v>
      </c>
      <c r="H739" s="107">
        <v>290673.90000000002</v>
      </c>
      <c r="I739" s="108">
        <f t="shared" si="13"/>
        <v>156963.91</v>
      </c>
      <c r="J739" s="84"/>
    </row>
    <row r="740" spans="1:10" s="85" customFormat="1" ht="14.4" x14ac:dyDescent="0.3">
      <c r="A740" s="110" t="s">
        <v>1756</v>
      </c>
      <c r="B740" s="111" t="s">
        <v>1450</v>
      </c>
      <c r="C740" s="111" t="s">
        <v>859</v>
      </c>
      <c r="D740" s="111" t="s">
        <v>1519</v>
      </c>
      <c r="E740" s="112" t="s">
        <v>1520</v>
      </c>
      <c r="F740" s="113" t="s">
        <v>513</v>
      </c>
      <c r="G740" s="179">
        <v>0.26516699999999999</v>
      </c>
      <c r="H740" s="115">
        <v>107049.23</v>
      </c>
      <c r="I740" s="116">
        <f t="shared" si="13"/>
        <v>28385.919999999998</v>
      </c>
      <c r="J740" s="84"/>
    </row>
    <row r="741" spans="1:10" s="85" customFormat="1" ht="14.4" x14ac:dyDescent="0.3">
      <c r="A741" s="102" t="s">
        <v>1757</v>
      </c>
      <c r="B741" s="103" t="s">
        <v>1450</v>
      </c>
      <c r="C741" s="103" t="s">
        <v>861</v>
      </c>
      <c r="D741" s="103" t="s">
        <v>1727</v>
      </c>
      <c r="E741" s="104" t="s">
        <v>1728</v>
      </c>
      <c r="F741" s="105" t="s">
        <v>164</v>
      </c>
      <c r="G741" s="121">
        <v>0.26</v>
      </c>
      <c r="H741" s="107">
        <v>11826.63</v>
      </c>
      <c r="I741" s="108">
        <f t="shared" si="13"/>
        <v>3074.92</v>
      </c>
      <c r="J741" s="84"/>
    </row>
    <row r="742" spans="1:10" s="85" customFormat="1" ht="14.4" x14ac:dyDescent="0.3">
      <c r="A742" s="102" t="s">
        <v>1758</v>
      </c>
      <c r="B742" s="103" t="s">
        <v>1450</v>
      </c>
      <c r="C742" s="103" t="s">
        <v>863</v>
      </c>
      <c r="D742" s="103" t="s">
        <v>1730</v>
      </c>
      <c r="E742" s="104" t="s">
        <v>1731</v>
      </c>
      <c r="F742" s="105" t="s">
        <v>164</v>
      </c>
      <c r="G742" s="121">
        <v>0.26</v>
      </c>
      <c r="H742" s="107">
        <v>9945.0499999999993</v>
      </c>
      <c r="I742" s="108">
        <f t="shared" si="13"/>
        <v>2585.71</v>
      </c>
      <c r="J742" s="84"/>
    </row>
    <row r="743" spans="1:10" s="85" customFormat="1" ht="14.4" x14ac:dyDescent="0.3">
      <c r="A743" s="110" t="s">
        <v>1759</v>
      </c>
      <c r="B743" s="111" t="s">
        <v>1450</v>
      </c>
      <c r="C743" s="111" t="s">
        <v>865</v>
      </c>
      <c r="D743" s="111" t="s">
        <v>1760</v>
      </c>
      <c r="E743" s="112" t="s">
        <v>1761</v>
      </c>
      <c r="F743" s="113" t="s">
        <v>513</v>
      </c>
      <c r="G743" s="178">
        <v>2.60555</v>
      </c>
      <c r="H743" s="115">
        <v>115755.69</v>
      </c>
      <c r="I743" s="116">
        <f t="shared" si="13"/>
        <v>301607.24</v>
      </c>
      <c r="J743" s="84"/>
    </row>
    <row r="744" spans="1:10" s="85" customFormat="1" ht="14.4" x14ac:dyDescent="0.3">
      <c r="A744" s="110" t="s">
        <v>1762</v>
      </c>
      <c r="B744" s="111" t="s">
        <v>1450</v>
      </c>
      <c r="C744" s="111" t="s">
        <v>867</v>
      </c>
      <c r="D744" s="111" t="s">
        <v>127</v>
      </c>
      <c r="E744" s="112" t="s">
        <v>1763</v>
      </c>
      <c r="F744" s="113" t="s">
        <v>120</v>
      </c>
      <c r="G744" s="114">
        <v>116</v>
      </c>
      <c r="H744" s="115">
        <v>464.61</v>
      </c>
      <c r="I744" s="116">
        <f t="shared" si="13"/>
        <v>53894.76</v>
      </c>
      <c r="J744" s="84"/>
    </row>
    <row r="745" spans="1:10" s="85" customFormat="1" ht="30.6" x14ac:dyDescent="0.3">
      <c r="A745" s="110" t="s">
        <v>1764</v>
      </c>
      <c r="B745" s="111" t="s">
        <v>1450</v>
      </c>
      <c r="C745" s="111" t="s">
        <v>869</v>
      </c>
      <c r="D745" s="111" t="s">
        <v>1765</v>
      </c>
      <c r="E745" s="112" t="s">
        <v>1766</v>
      </c>
      <c r="F745" s="113" t="s">
        <v>120</v>
      </c>
      <c r="G745" s="114">
        <v>15</v>
      </c>
      <c r="H745" s="115">
        <v>1039.67</v>
      </c>
      <c r="I745" s="116">
        <f t="shared" si="13"/>
        <v>15595.05</v>
      </c>
      <c r="J745" s="84"/>
    </row>
    <row r="746" spans="1:10" s="85" customFormat="1" ht="14.4" x14ac:dyDescent="0.3">
      <c r="A746" s="110" t="s">
        <v>1767</v>
      </c>
      <c r="B746" s="111" t="s">
        <v>1450</v>
      </c>
      <c r="C746" s="111" t="s">
        <v>871</v>
      </c>
      <c r="D746" s="111" t="s">
        <v>1768</v>
      </c>
      <c r="E746" s="112" t="s">
        <v>1769</v>
      </c>
      <c r="F746" s="113" t="s">
        <v>513</v>
      </c>
      <c r="G746" s="178">
        <v>0.25563999999999998</v>
      </c>
      <c r="H746" s="115">
        <v>188546</v>
      </c>
      <c r="I746" s="116">
        <f t="shared" si="13"/>
        <v>48199.9</v>
      </c>
      <c r="J746" s="84"/>
    </row>
    <row r="747" spans="1:10" s="85" customFormat="1" ht="14.4" x14ac:dyDescent="0.3">
      <c r="A747" s="110" t="s">
        <v>1770</v>
      </c>
      <c r="B747" s="111" t="s">
        <v>1450</v>
      </c>
      <c r="C747" s="111" t="s">
        <v>873</v>
      </c>
      <c r="D747" s="111" t="s">
        <v>1771</v>
      </c>
      <c r="E747" s="112" t="s">
        <v>1772</v>
      </c>
      <c r="F747" s="113" t="s">
        <v>340</v>
      </c>
      <c r="G747" s="180">
        <v>9.0239999999999991</v>
      </c>
      <c r="H747" s="115">
        <v>235.88</v>
      </c>
      <c r="I747" s="116">
        <f t="shared" si="13"/>
        <v>2128.58</v>
      </c>
      <c r="J747" s="84"/>
    </row>
    <row r="748" spans="1:10" s="85" customFormat="1" ht="14.4" x14ac:dyDescent="0.3">
      <c r="A748" s="110" t="s">
        <v>1773</v>
      </c>
      <c r="B748" s="111" t="s">
        <v>1450</v>
      </c>
      <c r="C748" s="111" t="s">
        <v>876</v>
      </c>
      <c r="D748" s="111" t="s">
        <v>1774</v>
      </c>
      <c r="E748" s="112" t="s">
        <v>1775</v>
      </c>
      <c r="F748" s="113" t="s">
        <v>340</v>
      </c>
      <c r="G748" s="181">
        <v>6.3952</v>
      </c>
      <c r="H748" s="115">
        <v>283.60000000000002</v>
      </c>
      <c r="I748" s="116">
        <f t="shared" si="13"/>
        <v>1813.68</v>
      </c>
      <c r="J748" s="84"/>
    </row>
    <row r="749" spans="1:10" s="85" customFormat="1" ht="14.4" x14ac:dyDescent="0.3">
      <c r="A749" s="110" t="s">
        <v>1776</v>
      </c>
      <c r="B749" s="111" t="s">
        <v>1450</v>
      </c>
      <c r="C749" s="111" t="s">
        <v>878</v>
      </c>
      <c r="D749" s="111" t="s">
        <v>1777</v>
      </c>
      <c r="E749" s="112" t="s">
        <v>1778</v>
      </c>
      <c r="F749" s="113" t="s">
        <v>352</v>
      </c>
      <c r="G749" s="119">
        <v>0.2</v>
      </c>
      <c r="H749" s="115">
        <v>377.03</v>
      </c>
      <c r="I749" s="116">
        <f t="shared" si="13"/>
        <v>75.41</v>
      </c>
      <c r="J749" s="84"/>
    </row>
    <row r="750" spans="1:10" s="85" customFormat="1" ht="14.4" x14ac:dyDescent="0.3">
      <c r="A750" s="110" t="s">
        <v>1779</v>
      </c>
      <c r="B750" s="111" t="s">
        <v>1450</v>
      </c>
      <c r="C750" s="111" t="s">
        <v>880</v>
      </c>
      <c r="D750" s="111" t="s">
        <v>1780</v>
      </c>
      <c r="E750" s="112" t="s">
        <v>1781</v>
      </c>
      <c r="F750" s="113" t="s">
        <v>352</v>
      </c>
      <c r="G750" s="119">
        <v>1.4</v>
      </c>
      <c r="H750" s="115">
        <v>982.51</v>
      </c>
      <c r="I750" s="116">
        <f t="shared" si="13"/>
        <v>1375.51</v>
      </c>
      <c r="J750" s="84"/>
    </row>
    <row r="751" spans="1:10" s="85" customFormat="1" ht="20.399999999999999" x14ac:dyDescent="0.3">
      <c r="A751" s="102" t="s">
        <v>1782</v>
      </c>
      <c r="B751" s="103" t="s">
        <v>1450</v>
      </c>
      <c r="C751" s="103" t="s">
        <v>882</v>
      </c>
      <c r="D751" s="103" t="s">
        <v>264</v>
      </c>
      <c r="E751" s="104" t="s">
        <v>265</v>
      </c>
      <c r="F751" s="105" t="s">
        <v>164</v>
      </c>
      <c r="G751" s="176">
        <v>0.10048</v>
      </c>
      <c r="H751" s="107">
        <v>185378.3</v>
      </c>
      <c r="I751" s="108">
        <f t="shared" si="13"/>
        <v>18626.810000000001</v>
      </c>
      <c r="J751" s="84"/>
    </row>
    <row r="752" spans="1:10" s="85" customFormat="1" ht="14.4" x14ac:dyDescent="0.3">
      <c r="A752" s="110" t="s">
        <v>1783</v>
      </c>
      <c r="B752" s="111" t="s">
        <v>1450</v>
      </c>
      <c r="C752" s="111" t="s">
        <v>884</v>
      </c>
      <c r="D752" s="111" t="s">
        <v>1454</v>
      </c>
      <c r="E752" s="112" t="s">
        <v>1455</v>
      </c>
      <c r="F752" s="113" t="s">
        <v>340</v>
      </c>
      <c r="G752" s="179">
        <v>0.995757</v>
      </c>
      <c r="H752" s="115">
        <v>163.99</v>
      </c>
      <c r="I752" s="116">
        <f t="shared" si="13"/>
        <v>163.29</v>
      </c>
      <c r="J752" s="84"/>
    </row>
    <row r="753" spans="1:11" s="85" customFormat="1" ht="14.4" x14ac:dyDescent="0.3">
      <c r="A753" s="110" t="s">
        <v>1784</v>
      </c>
      <c r="B753" s="111" t="s">
        <v>1450</v>
      </c>
      <c r="C753" s="111" t="s">
        <v>886</v>
      </c>
      <c r="D753" s="111" t="s">
        <v>1678</v>
      </c>
      <c r="E753" s="112" t="s">
        <v>1785</v>
      </c>
      <c r="F753" s="113" t="s">
        <v>169</v>
      </c>
      <c r="G753" s="180">
        <v>10.048</v>
      </c>
      <c r="H753" s="115">
        <v>1330.51</v>
      </c>
      <c r="I753" s="116">
        <f t="shared" si="13"/>
        <v>13368.96</v>
      </c>
      <c r="J753" s="84"/>
    </row>
    <row r="754" spans="1:11" s="85" customFormat="1" ht="14.4" x14ac:dyDescent="0.3">
      <c r="A754" s="110" t="s">
        <v>1786</v>
      </c>
      <c r="B754" s="111" t="s">
        <v>1450</v>
      </c>
      <c r="C754" s="111" t="s">
        <v>888</v>
      </c>
      <c r="D754" s="111" t="s">
        <v>127</v>
      </c>
      <c r="E754" s="112" t="s">
        <v>1787</v>
      </c>
      <c r="F754" s="113" t="s">
        <v>120</v>
      </c>
      <c r="G754" s="114">
        <v>128</v>
      </c>
      <c r="H754" s="115">
        <v>22.95</v>
      </c>
      <c r="I754" s="116">
        <f t="shared" si="13"/>
        <v>2937.6</v>
      </c>
      <c r="J754" s="84"/>
    </row>
    <row r="755" spans="1:11" s="85" customFormat="1" ht="14.4" x14ac:dyDescent="0.3">
      <c r="A755" s="102" t="s">
        <v>1788</v>
      </c>
      <c r="B755" s="103" t="s">
        <v>1450</v>
      </c>
      <c r="C755" s="103" t="s">
        <v>890</v>
      </c>
      <c r="D755" s="103" t="s">
        <v>1789</v>
      </c>
      <c r="E755" s="104" t="s">
        <v>1790</v>
      </c>
      <c r="F755" s="105" t="s">
        <v>120</v>
      </c>
      <c r="G755" s="122">
        <v>1.5</v>
      </c>
      <c r="H755" s="107">
        <v>797.7</v>
      </c>
      <c r="I755" s="108">
        <f t="shared" si="13"/>
        <v>1196.55</v>
      </c>
      <c r="J755" s="84"/>
    </row>
    <row r="756" spans="1:11" s="85" customFormat="1" ht="15" thickBot="1" x14ac:dyDescent="0.35">
      <c r="A756" s="110" t="s">
        <v>1791</v>
      </c>
      <c r="B756" s="124" t="s">
        <v>1450</v>
      </c>
      <c r="C756" s="124" t="s">
        <v>892</v>
      </c>
      <c r="D756" s="124" t="s">
        <v>127</v>
      </c>
      <c r="E756" s="125" t="s">
        <v>1792</v>
      </c>
      <c r="F756" s="126" t="s">
        <v>120</v>
      </c>
      <c r="G756" s="127">
        <v>6</v>
      </c>
      <c r="H756" s="128">
        <v>16024.99</v>
      </c>
      <c r="I756" s="129">
        <f t="shared" si="13"/>
        <v>96149.94</v>
      </c>
      <c r="J756" s="84"/>
    </row>
    <row r="757" spans="1:11" s="85" customFormat="1" ht="14.4" x14ac:dyDescent="0.3">
      <c r="A757" s="130"/>
      <c r="B757" s="131"/>
      <c r="C757" s="131"/>
      <c r="D757" s="131"/>
      <c r="E757" s="132" t="s">
        <v>356</v>
      </c>
      <c r="F757" s="297"/>
      <c r="G757" s="297"/>
      <c r="H757" s="133"/>
      <c r="I757" s="134">
        <v>3026751.85</v>
      </c>
      <c r="J757" s="84"/>
    </row>
    <row r="758" spans="1:11" s="85" customFormat="1" ht="14.4" x14ac:dyDescent="0.3">
      <c r="A758" s="162"/>
      <c r="B758" s="163"/>
      <c r="C758" s="163"/>
      <c r="D758" s="163"/>
      <c r="E758" s="164" t="s">
        <v>357</v>
      </c>
      <c r="F758" s="165"/>
      <c r="G758" s="166"/>
      <c r="H758" s="167"/>
      <c r="I758" s="168">
        <v>2407895.96</v>
      </c>
      <c r="J758" s="84"/>
    </row>
    <row r="759" spans="1:11" s="85" customFormat="1" ht="15" thickBot="1" x14ac:dyDescent="0.35">
      <c r="A759" s="169"/>
      <c r="B759" s="170"/>
      <c r="C759" s="170"/>
      <c r="D759" s="170"/>
      <c r="E759" s="171" t="s">
        <v>89</v>
      </c>
      <c r="F759" s="172"/>
      <c r="G759" s="173"/>
      <c r="H759" s="174"/>
      <c r="I759" s="175">
        <f>I697+I683+I682+I657+I616</f>
        <v>340538.34</v>
      </c>
      <c r="J759" s="84"/>
    </row>
    <row r="760" spans="1:11" s="85" customFormat="1" ht="15.6" thickTop="1" thickBot="1" x14ac:dyDescent="0.35">
      <c r="A760" s="142"/>
      <c r="B760" s="143"/>
      <c r="C760" s="143"/>
      <c r="D760" s="143"/>
      <c r="E760" s="144" t="s">
        <v>41</v>
      </c>
      <c r="F760" s="298"/>
      <c r="G760" s="298"/>
      <c r="H760" s="145"/>
      <c r="I760" s="146">
        <f>I757+I758+I759</f>
        <v>5775186.1500000004</v>
      </c>
      <c r="J760" s="84"/>
      <c r="K760" s="147"/>
    </row>
    <row r="761" spans="1:11" s="85" customFormat="1" ht="14.4" x14ac:dyDescent="0.3">
      <c r="A761" s="148" t="s">
        <v>137</v>
      </c>
      <c r="B761" s="300" t="s">
        <v>1793</v>
      </c>
      <c r="C761" s="300"/>
      <c r="D761" s="300"/>
      <c r="E761" s="149" t="s">
        <v>1794</v>
      </c>
      <c r="F761" s="150"/>
      <c r="G761" s="182"/>
      <c r="H761" s="152"/>
      <c r="I761" s="153">
        <f>I853</f>
        <v>5645832.9800000004</v>
      </c>
      <c r="J761" s="84"/>
    </row>
    <row r="762" spans="1:11" s="85" customFormat="1" ht="14.4" x14ac:dyDescent="0.3">
      <c r="A762" s="102" t="s">
        <v>1795</v>
      </c>
      <c r="B762" s="103" t="s">
        <v>1796</v>
      </c>
      <c r="C762" s="103" t="s">
        <v>112</v>
      </c>
      <c r="D762" s="103" t="s">
        <v>590</v>
      </c>
      <c r="E762" s="104" t="s">
        <v>591</v>
      </c>
      <c r="F762" s="105" t="s">
        <v>120</v>
      </c>
      <c r="G762" s="106">
        <v>8</v>
      </c>
      <c r="H762" s="107">
        <v>2978.04</v>
      </c>
      <c r="I762" s="108">
        <f t="shared" ref="I762:I825" si="14">G762*H762</f>
        <v>23824.32</v>
      </c>
      <c r="J762" s="84"/>
    </row>
    <row r="763" spans="1:11" s="85" customFormat="1" ht="14.4" x14ac:dyDescent="0.3">
      <c r="A763" s="110" t="s">
        <v>1797</v>
      </c>
      <c r="B763" s="111" t="s">
        <v>1796</v>
      </c>
      <c r="C763" s="111" t="s">
        <v>122</v>
      </c>
      <c r="D763" s="111" t="s">
        <v>127</v>
      </c>
      <c r="E763" s="112" t="s">
        <v>1798</v>
      </c>
      <c r="F763" s="113" t="s">
        <v>120</v>
      </c>
      <c r="G763" s="114">
        <v>4</v>
      </c>
      <c r="H763" s="115">
        <v>27896.14</v>
      </c>
      <c r="I763" s="116">
        <f t="shared" si="14"/>
        <v>111584.56</v>
      </c>
      <c r="J763" s="84"/>
    </row>
    <row r="764" spans="1:11" s="85" customFormat="1" ht="14.4" x14ac:dyDescent="0.3">
      <c r="A764" s="110" t="s">
        <v>1799</v>
      </c>
      <c r="B764" s="111" t="s">
        <v>1796</v>
      </c>
      <c r="C764" s="111" t="s">
        <v>126</v>
      </c>
      <c r="D764" s="111" t="s">
        <v>127</v>
      </c>
      <c r="E764" s="112" t="s">
        <v>1800</v>
      </c>
      <c r="F764" s="113" t="s">
        <v>120</v>
      </c>
      <c r="G764" s="114">
        <v>4</v>
      </c>
      <c r="H764" s="115">
        <v>30561</v>
      </c>
      <c r="I764" s="116">
        <f t="shared" si="14"/>
        <v>122244</v>
      </c>
      <c r="J764" s="84"/>
    </row>
    <row r="765" spans="1:11" s="85" customFormat="1" ht="14.4" x14ac:dyDescent="0.3">
      <c r="A765" s="102" t="s">
        <v>1801</v>
      </c>
      <c r="B765" s="103" t="s">
        <v>1796</v>
      </c>
      <c r="C765" s="103" t="s">
        <v>130</v>
      </c>
      <c r="D765" s="103" t="s">
        <v>1802</v>
      </c>
      <c r="E765" s="104" t="s">
        <v>1803</v>
      </c>
      <c r="F765" s="105" t="s">
        <v>457</v>
      </c>
      <c r="G765" s="118">
        <v>2.9000000000000001E-2</v>
      </c>
      <c r="H765" s="107">
        <v>192147.8</v>
      </c>
      <c r="I765" s="108">
        <f t="shared" si="14"/>
        <v>5572.29</v>
      </c>
      <c r="J765" s="84"/>
    </row>
    <row r="766" spans="1:11" s="85" customFormat="1" ht="20.399999999999999" x14ac:dyDescent="0.3">
      <c r="A766" s="110" t="s">
        <v>1804</v>
      </c>
      <c r="B766" s="111" t="s">
        <v>1796</v>
      </c>
      <c r="C766" s="111" t="s">
        <v>134</v>
      </c>
      <c r="D766" s="111" t="s">
        <v>1805</v>
      </c>
      <c r="E766" s="112" t="s">
        <v>1806</v>
      </c>
      <c r="F766" s="113" t="s">
        <v>470</v>
      </c>
      <c r="G766" s="119">
        <v>2.5</v>
      </c>
      <c r="H766" s="115">
        <v>949.28</v>
      </c>
      <c r="I766" s="116">
        <f t="shared" si="14"/>
        <v>2373.1999999999998</v>
      </c>
      <c r="J766" s="84"/>
    </row>
    <row r="767" spans="1:11" s="85" customFormat="1" ht="20.399999999999999" x14ac:dyDescent="0.3">
      <c r="A767" s="110" t="s">
        <v>1807</v>
      </c>
      <c r="B767" s="111" t="s">
        <v>1796</v>
      </c>
      <c r="C767" s="111" t="s">
        <v>137</v>
      </c>
      <c r="D767" s="111" t="s">
        <v>1808</v>
      </c>
      <c r="E767" s="112" t="s">
        <v>1809</v>
      </c>
      <c r="F767" s="113" t="s">
        <v>120</v>
      </c>
      <c r="G767" s="114">
        <v>2</v>
      </c>
      <c r="H767" s="115">
        <v>460.59</v>
      </c>
      <c r="I767" s="116">
        <f t="shared" si="14"/>
        <v>921.18</v>
      </c>
      <c r="J767" s="84"/>
    </row>
    <row r="768" spans="1:11" s="85" customFormat="1" ht="20.399999999999999" x14ac:dyDescent="0.3">
      <c r="A768" s="110" t="s">
        <v>1810</v>
      </c>
      <c r="B768" s="111" t="s">
        <v>1796</v>
      </c>
      <c r="C768" s="111" t="s">
        <v>141</v>
      </c>
      <c r="D768" s="111" t="s">
        <v>1811</v>
      </c>
      <c r="E768" s="112" t="s">
        <v>1812</v>
      </c>
      <c r="F768" s="113" t="s">
        <v>120</v>
      </c>
      <c r="G768" s="114">
        <v>2</v>
      </c>
      <c r="H768" s="115">
        <v>1564.28</v>
      </c>
      <c r="I768" s="116">
        <f t="shared" si="14"/>
        <v>3128.56</v>
      </c>
      <c r="J768" s="84"/>
    </row>
    <row r="769" spans="1:10" s="85" customFormat="1" ht="14.4" x14ac:dyDescent="0.3">
      <c r="A769" s="102" t="s">
        <v>1813</v>
      </c>
      <c r="B769" s="103" t="s">
        <v>1796</v>
      </c>
      <c r="C769" s="103" t="s">
        <v>144</v>
      </c>
      <c r="D769" s="103" t="s">
        <v>1814</v>
      </c>
      <c r="E769" s="104" t="s">
        <v>1815</v>
      </c>
      <c r="F769" s="105" t="s">
        <v>457</v>
      </c>
      <c r="G769" s="117">
        <v>0.37590000000000001</v>
      </c>
      <c r="H769" s="107">
        <v>137463.01</v>
      </c>
      <c r="I769" s="108">
        <f t="shared" si="14"/>
        <v>51672.35</v>
      </c>
      <c r="J769" s="84"/>
    </row>
    <row r="770" spans="1:10" s="85" customFormat="1" ht="14.4" x14ac:dyDescent="0.3">
      <c r="A770" s="110" t="s">
        <v>1816</v>
      </c>
      <c r="B770" s="111" t="s">
        <v>1796</v>
      </c>
      <c r="C770" s="111" t="s">
        <v>147</v>
      </c>
      <c r="D770" s="111" t="s">
        <v>127</v>
      </c>
      <c r="E770" s="112" t="s">
        <v>1817</v>
      </c>
      <c r="F770" s="113" t="s">
        <v>470</v>
      </c>
      <c r="G770" s="114">
        <v>36</v>
      </c>
      <c r="H770" s="115">
        <v>641</v>
      </c>
      <c r="I770" s="116">
        <f t="shared" si="14"/>
        <v>23076</v>
      </c>
      <c r="J770" s="84"/>
    </row>
    <row r="771" spans="1:10" s="85" customFormat="1" ht="20.399999999999999" x14ac:dyDescent="0.3">
      <c r="A771" s="110" t="s">
        <v>1818</v>
      </c>
      <c r="B771" s="111" t="s">
        <v>1796</v>
      </c>
      <c r="C771" s="111" t="s">
        <v>151</v>
      </c>
      <c r="D771" s="111" t="s">
        <v>1819</v>
      </c>
      <c r="E771" s="112" t="s">
        <v>1820</v>
      </c>
      <c r="F771" s="113" t="s">
        <v>120</v>
      </c>
      <c r="G771" s="114">
        <v>19</v>
      </c>
      <c r="H771" s="115">
        <v>624.69000000000005</v>
      </c>
      <c r="I771" s="116">
        <f t="shared" si="14"/>
        <v>11869.11</v>
      </c>
      <c r="J771" s="84"/>
    </row>
    <row r="772" spans="1:10" s="85" customFormat="1" ht="20.399999999999999" x14ac:dyDescent="0.3">
      <c r="A772" s="110" t="s">
        <v>1821</v>
      </c>
      <c r="B772" s="111" t="s">
        <v>1796</v>
      </c>
      <c r="C772" s="111" t="s">
        <v>154</v>
      </c>
      <c r="D772" s="111" t="s">
        <v>1822</v>
      </c>
      <c r="E772" s="112" t="s">
        <v>1823</v>
      </c>
      <c r="F772" s="113" t="s">
        <v>120</v>
      </c>
      <c r="G772" s="114">
        <v>1</v>
      </c>
      <c r="H772" s="115">
        <v>670.09</v>
      </c>
      <c r="I772" s="116">
        <f t="shared" si="14"/>
        <v>670.09</v>
      </c>
      <c r="J772" s="84"/>
    </row>
    <row r="773" spans="1:10" s="85" customFormat="1" ht="14.4" x14ac:dyDescent="0.3">
      <c r="A773" s="102" t="s">
        <v>1824</v>
      </c>
      <c r="B773" s="103" t="s">
        <v>1796</v>
      </c>
      <c r="C773" s="103" t="s">
        <v>158</v>
      </c>
      <c r="D773" s="103" t="s">
        <v>1825</v>
      </c>
      <c r="E773" s="104" t="s">
        <v>1826</v>
      </c>
      <c r="F773" s="105" t="s">
        <v>457</v>
      </c>
      <c r="G773" s="118">
        <v>0.21099999999999999</v>
      </c>
      <c r="H773" s="107">
        <v>103655.03</v>
      </c>
      <c r="I773" s="108">
        <f t="shared" si="14"/>
        <v>21871.21</v>
      </c>
      <c r="J773" s="84"/>
    </row>
    <row r="774" spans="1:10" s="85" customFormat="1" ht="14.4" x14ac:dyDescent="0.3">
      <c r="A774" s="110" t="s">
        <v>1827</v>
      </c>
      <c r="B774" s="111" t="s">
        <v>1796</v>
      </c>
      <c r="C774" s="111" t="s">
        <v>161</v>
      </c>
      <c r="D774" s="111" t="s">
        <v>127</v>
      </c>
      <c r="E774" s="112" t="s">
        <v>1828</v>
      </c>
      <c r="F774" s="113" t="s">
        <v>470</v>
      </c>
      <c r="G774" s="114">
        <v>20</v>
      </c>
      <c r="H774" s="115">
        <v>235.48</v>
      </c>
      <c r="I774" s="116">
        <f t="shared" si="14"/>
        <v>4709.6000000000004</v>
      </c>
      <c r="J774" s="84"/>
    </row>
    <row r="775" spans="1:10" s="85" customFormat="1" ht="14.4" x14ac:dyDescent="0.3">
      <c r="A775" s="110" t="s">
        <v>1829</v>
      </c>
      <c r="B775" s="111" t="s">
        <v>1796</v>
      </c>
      <c r="C775" s="111" t="s">
        <v>166</v>
      </c>
      <c r="D775" s="111" t="s">
        <v>127</v>
      </c>
      <c r="E775" s="112" t="s">
        <v>1830</v>
      </c>
      <c r="F775" s="113" t="s">
        <v>120</v>
      </c>
      <c r="G775" s="114">
        <v>7</v>
      </c>
      <c r="H775" s="115">
        <v>142.46</v>
      </c>
      <c r="I775" s="116">
        <f t="shared" si="14"/>
        <v>997.22</v>
      </c>
      <c r="J775" s="84"/>
    </row>
    <row r="776" spans="1:10" s="85" customFormat="1" ht="20.399999999999999" x14ac:dyDescent="0.3">
      <c r="A776" s="110" t="s">
        <v>1831</v>
      </c>
      <c r="B776" s="111" t="s">
        <v>1796</v>
      </c>
      <c r="C776" s="111" t="s">
        <v>171</v>
      </c>
      <c r="D776" s="111" t="s">
        <v>1832</v>
      </c>
      <c r="E776" s="112" t="s">
        <v>1833</v>
      </c>
      <c r="F776" s="113" t="s">
        <v>120</v>
      </c>
      <c r="G776" s="114">
        <v>6</v>
      </c>
      <c r="H776" s="115">
        <v>301.52</v>
      </c>
      <c r="I776" s="116">
        <f t="shared" si="14"/>
        <v>1809.12</v>
      </c>
      <c r="J776" s="84"/>
    </row>
    <row r="777" spans="1:10" s="85" customFormat="1" ht="20.399999999999999" x14ac:dyDescent="0.3">
      <c r="A777" s="110" t="s">
        <v>1834</v>
      </c>
      <c r="B777" s="111" t="s">
        <v>1796</v>
      </c>
      <c r="C777" s="111" t="s">
        <v>174</v>
      </c>
      <c r="D777" s="111" t="s">
        <v>1832</v>
      </c>
      <c r="E777" s="112" t="s">
        <v>1835</v>
      </c>
      <c r="F777" s="113" t="s">
        <v>120</v>
      </c>
      <c r="G777" s="114">
        <v>3</v>
      </c>
      <c r="H777" s="115">
        <v>301.52</v>
      </c>
      <c r="I777" s="116">
        <f t="shared" si="14"/>
        <v>904.56</v>
      </c>
      <c r="J777" s="84"/>
    </row>
    <row r="778" spans="1:10" s="85" customFormat="1" ht="14.4" x14ac:dyDescent="0.3">
      <c r="A778" s="110" t="s">
        <v>1836</v>
      </c>
      <c r="B778" s="111" t="s">
        <v>1796</v>
      </c>
      <c r="C778" s="111" t="s">
        <v>177</v>
      </c>
      <c r="D778" s="111" t="s">
        <v>1837</v>
      </c>
      <c r="E778" s="112" t="s">
        <v>1838</v>
      </c>
      <c r="F778" s="113" t="s">
        <v>120</v>
      </c>
      <c r="G778" s="114">
        <v>4</v>
      </c>
      <c r="H778" s="115">
        <v>88.59</v>
      </c>
      <c r="I778" s="116">
        <f t="shared" si="14"/>
        <v>354.36</v>
      </c>
      <c r="J778" s="84"/>
    </row>
    <row r="779" spans="1:10" s="85" customFormat="1" ht="14.4" x14ac:dyDescent="0.3">
      <c r="A779" s="102" t="s">
        <v>1839</v>
      </c>
      <c r="B779" s="103" t="s">
        <v>1796</v>
      </c>
      <c r="C779" s="103" t="s">
        <v>180</v>
      </c>
      <c r="D779" s="103" t="s">
        <v>1840</v>
      </c>
      <c r="E779" s="104" t="s">
        <v>1841</v>
      </c>
      <c r="F779" s="105" t="s">
        <v>457</v>
      </c>
      <c r="G779" s="117">
        <v>8.2500000000000004E-2</v>
      </c>
      <c r="H779" s="107">
        <v>54724.9</v>
      </c>
      <c r="I779" s="108">
        <f t="shared" si="14"/>
        <v>4514.8</v>
      </c>
      <c r="J779" s="84"/>
    </row>
    <row r="780" spans="1:10" s="85" customFormat="1" ht="14.4" x14ac:dyDescent="0.3">
      <c r="A780" s="110" t="s">
        <v>1842</v>
      </c>
      <c r="B780" s="111" t="s">
        <v>1796</v>
      </c>
      <c r="C780" s="111" t="s">
        <v>183</v>
      </c>
      <c r="D780" s="111" t="s">
        <v>127</v>
      </c>
      <c r="E780" s="112" t="s">
        <v>1843</v>
      </c>
      <c r="F780" s="113" t="s">
        <v>470</v>
      </c>
      <c r="G780" s="119">
        <v>7.5</v>
      </c>
      <c r="H780" s="115">
        <v>143.27000000000001</v>
      </c>
      <c r="I780" s="116">
        <f t="shared" si="14"/>
        <v>1074.53</v>
      </c>
      <c r="J780" s="84"/>
    </row>
    <row r="781" spans="1:10" s="85" customFormat="1" ht="14.4" x14ac:dyDescent="0.3">
      <c r="A781" s="110" t="s">
        <v>1844</v>
      </c>
      <c r="B781" s="111" t="s">
        <v>1796</v>
      </c>
      <c r="C781" s="111" t="s">
        <v>186</v>
      </c>
      <c r="D781" s="111" t="s">
        <v>127</v>
      </c>
      <c r="E781" s="112" t="s">
        <v>1845</v>
      </c>
      <c r="F781" s="113" t="s">
        <v>120</v>
      </c>
      <c r="G781" s="114">
        <v>15</v>
      </c>
      <c r="H781" s="115">
        <v>140.24</v>
      </c>
      <c r="I781" s="116">
        <f t="shared" si="14"/>
        <v>2103.6</v>
      </c>
      <c r="J781" s="84"/>
    </row>
    <row r="782" spans="1:10" s="85" customFormat="1" ht="20.399999999999999" x14ac:dyDescent="0.3">
      <c r="A782" s="110" t="s">
        <v>1846</v>
      </c>
      <c r="B782" s="111" t="s">
        <v>1796</v>
      </c>
      <c r="C782" s="111" t="s">
        <v>189</v>
      </c>
      <c r="D782" s="111" t="s">
        <v>1847</v>
      </c>
      <c r="E782" s="112" t="s">
        <v>1848</v>
      </c>
      <c r="F782" s="113" t="s">
        <v>120</v>
      </c>
      <c r="G782" s="114">
        <v>3</v>
      </c>
      <c r="H782" s="115">
        <v>19.03</v>
      </c>
      <c r="I782" s="116">
        <f t="shared" si="14"/>
        <v>57.09</v>
      </c>
      <c r="J782" s="84"/>
    </row>
    <row r="783" spans="1:10" s="85" customFormat="1" ht="14.4" x14ac:dyDescent="0.3">
      <c r="A783" s="102" t="s">
        <v>1849</v>
      </c>
      <c r="B783" s="103" t="s">
        <v>1796</v>
      </c>
      <c r="C783" s="103" t="s">
        <v>191</v>
      </c>
      <c r="D783" s="103" t="s">
        <v>1850</v>
      </c>
      <c r="E783" s="104" t="s">
        <v>1851</v>
      </c>
      <c r="F783" s="105" t="s">
        <v>457</v>
      </c>
      <c r="G783" s="117">
        <v>5.1200000000000002E-2</v>
      </c>
      <c r="H783" s="107">
        <v>54722.61</v>
      </c>
      <c r="I783" s="108">
        <f t="shared" si="14"/>
        <v>2801.8</v>
      </c>
      <c r="J783" s="84"/>
    </row>
    <row r="784" spans="1:10" s="85" customFormat="1" ht="20.399999999999999" x14ac:dyDescent="0.3">
      <c r="A784" s="110" t="s">
        <v>1852</v>
      </c>
      <c r="B784" s="111" t="s">
        <v>1796</v>
      </c>
      <c r="C784" s="111" t="s">
        <v>194</v>
      </c>
      <c r="D784" s="111" t="s">
        <v>1853</v>
      </c>
      <c r="E784" s="112" t="s">
        <v>1854</v>
      </c>
      <c r="F784" s="113" t="s">
        <v>470</v>
      </c>
      <c r="G784" s="114">
        <v>5</v>
      </c>
      <c r="H784" s="115">
        <v>91.21</v>
      </c>
      <c r="I784" s="116">
        <f t="shared" si="14"/>
        <v>456.05</v>
      </c>
      <c r="J784" s="84"/>
    </row>
    <row r="785" spans="1:10" s="85" customFormat="1" ht="20.399999999999999" x14ac:dyDescent="0.3">
      <c r="A785" s="110" t="s">
        <v>1855</v>
      </c>
      <c r="B785" s="111" t="s">
        <v>1796</v>
      </c>
      <c r="C785" s="111" t="s">
        <v>197</v>
      </c>
      <c r="D785" s="111" t="s">
        <v>1856</v>
      </c>
      <c r="E785" s="112" t="s">
        <v>1857</v>
      </c>
      <c r="F785" s="113" t="s">
        <v>120</v>
      </c>
      <c r="G785" s="114">
        <v>3</v>
      </c>
      <c r="H785" s="115">
        <v>212.93</v>
      </c>
      <c r="I785" s="116">
        <f t="shared" si="14"/>
        <v>638.79</v>
      </c>
      <c r="J785" s="84"/>
    </row>
    <row r="786" spans="1:10" s="85" customFormat="1" ht="14.4" x14ac:dyDescent="0.3">
      <c r="A786" s="102" t="s">
        <v>1858</v>
      </c>
      <c r="B786" s="103" t="s">
        <v>1796</v>
      </c>
      <c r="C786" s="103" t="s">
        <v>200</v>
      </c>
      <c r="D786" s="103" t="s">
        <v>1727</v>
      </c>
      <c r="E786" s="104" t="s">
        <v>1728</v>
      </c>
      <c r="F786" s="105" t="s">
        <v>164</v>
      </c>
      <c r="G786" s="122">
        <v>0.1</v>
      </c>
      <c r="H786" s="107">
        <v>10486.87</v>
      </c>
      <c r="I786" s="108">
        <f t="shared" si="14"/>
        <v>1048.69</v>
      </c>
      <c r="J786" s="84"/>
    </row>
    <row r="787" spans="1:10" s="85" customFormat="1" ht="14.4" x14ac:dyDescent="0.3">
      <c r="A787" s="102" t="s">
        <v>1859</v>
      </c>
      <c r="B787" s="103" t="s">
        <v>1796</v>
      </c>
      <c r="C787" s="103" t="s">
        <v>203</v>
      </c>
      <c r="D787" s="103" t="s">
        <v>1730</v>
      </c>
      <c r="E787" s="104" t="s">
        <v>1731</v>
      </c>
      <c r="F787" s="105" t="s">
        <v>164</v>
      </c>
      <c r="G787" s="122">
        <v>0.2</v>
      </c>
      <c r="H787" s="107">
        <v>3204.77</v>
      </c>
      <c r="I787" s="108">
        <f t="shared" si="14"/>
        <v>640.95000000000005</v>
      </c>
      <c r="J787" s="84"/>
    </row>
    <row r="788" spans="1:10" s="85" customFormat="1" ht="14.4" x14ac:dyDescent="0.3">
      <c r="A788" s="110" t="s">
        <v>1860</v>
      </c>
      <c r="B788" s="111" t="s">
        <v>1796</v>
      </c>
      <c r="C788" s="111" t="s">
        <v>205</v>
      </c>
      <c r="D788" s="111" t="s">
        <v>127</v>
      </c>
      <c r="E788" s="112" t="s">
        <v>1861</v>
      </c>
      <c r="F788" s="113" t="s">
        <v>513</v>
      </c>
      <c r="G788" s="181">
        <v>1.8E-3</v>
      </c>
      <c r="H788" s="115">
        <v>362090.67</v>
      </c>
      <c r="I788" s="116">
        <f t="shared" si="14"/>
        <v>651.76</v>
      </c>
      <c r="J788" s="84"/>
    </row>
    <row r="789" spans="1:10" s="85" customFormat="1" ht="14.4" x14ac:dyDescent="0.3">
      <c r="A789" s="102" t="s">
        <v>1862</v>
      </c>
      <c r="B789" s="103" t="s">
        <v>1796</v>
      </c>
      <c r="C789" s="103" t="s">
        <v>209</v>
      </c>
      <c r="D789" s="103" t="s">
        <v>1863</v>
      </c>
      <c r="E789" s="104" t="s">
        <v>1864</v>
      </c>
      <c r="F789" s="105" t="s">
        <v>1745</v>
      </c>
      <c r="G789" s="106">
        <v>1</v>
      </c>
      <c r="H789" s="107">
        <v>3106.16</v>
      </c>
      <c r="I789" s="108">
        <f t="shared" si="14"/>
        <v>3106.16</v>
      </c>
      <c r="J789" s="84"/>
    </row>
    <row r="790" spans="1:10" s="85" customFormat="1" ht="20.399999999999999" x14ac:dyDescent="0.3">
      <c r="A790" s="110" t="s">
        <v>1865</v>
      </c>
      <c r="B790" s="111" t="s">
        <v>1796</v>
      </c>
      <c r="C790" s="111" t="s">
        <v>213</v>
      </c>
      <c r="D790" s="111" t="s">
        <v>1866</v>
      </c>
      <c r="E790" s="112" t="s">
        <v>1867</v>
      </c>
      <c r="F790" s="113" t="s">
        <v>372</v>
      </c>
      <c r="G790" s="114">
        <v>2</v>
      </c>
      <c r="H790" s="115">
        <v>1005.84</v>
      </c>
      <c r="I790" s="116">
        <f t="shared" si="14"/>
        <v>2011.68</v>
      </c>
      <c r="J790" s="84"/>
    </row>
    <row r="791" spans="1:10" s="85" customFormat="1" ht="14.4" x14ac:dyDescent="0.3">
      <c r="A791" s="102" t="s">
        <v>1868</v>
      </c>
      <c r="B791" s="103" t="s">
        <v>1796</v>
      </c>
      <c r="C791" s="103" t="s">
        <v>215</v>
      </c>
      <c r="D791" s="103" t="s">
        <v>444</v>
      </c>
      <c r="E791" s="104" t="s">
        <v>445</v>
      </c>
      <c r="F791" s="105" t="s">
        <v>120</v>
      </c>
      <c r="G791" s="106">
        <v>32</v>
      </c>
      <c r="H791" s="107">
        <v>14013.76</v>
      </c>
      <c r="I791" s="108">
        <f t="shared" si="14"/>
        <v>448440.32000000001</v>
      </c>
      <c r="J791" s="84"/>
    </row>
    <row r="792" spans="1:10" s="85" customFormat="1" ht="91.8" x14ac:dyDescent="0.3">
      <c r="A792" s="110" t="s">
        <v>1869</v>
      </c>
      <c r="B792" s="111" t="s">
        <v>1796</v>
      </c>
      <c r="C792" s="111" t="s">
        <v>218</v>
      </c>
      <c r="D792" s="111" t="s">
        <v>127</v>
      </c>
      <c r="E792" s="112" t="s">
        <v>1870</v>
      </c>
      <c r="F792" s="113" t="s">
        <v>120</v>
      </c>
      <c r="G792" s="114">
        <v>32</v>
      </c>
      <c r="H792" s="115">
        <v>0</v>
      </c>
      <c r="I792" s="116">
        <f t="shared" si="14"/>
        <v>0</v>
      </c>
      <c r="J792" s="84" t="s">
        <v>4103</v>
      </c>
    </row>
    <row r="793" spans="1:10" s="85" customFormat="1" ht="14.4" x14ac:dyDescent="0.3">
      <c r="A793" s="102" t="s">
        <v>1871</v>
      </c>
      <c r="B793" s="103" t="s">
        <v>1796</v>
      </c>
      <c r="C793" s="103" t="s">
        <v>221</v>
      </c>
      <c r="D793" s="103" t="s">
        <v>1814</v>
      </c>
      <c r="E793" s="104" t="s">
        <v>1815</v>
      </c>
      <c r="F793" s="105" t="s">
        <v>457</v>
      </c>
      <c r="G793" s="117">
        <v>3.8199999999999998E-2</v>
      </c>
      <c r="H793" s="107">
        <v>137457</v>
      </c>
      <c r="I793" s="108">
        <f t="shared" si="14"/>
        <v>5250.86</v>
      </c>
      <c r="J793" s="84"/>
    </row>
    <row r="794" spans="1:10" s="85" customFormat="1" ht="14.4" x14ac:dyDescent="0.3">
      <c r="A794" s="110" t="s">
        <v>1872</v>
      </c>
      <c r="B794" s="111" t="s">
        <v>1796</v>
      </c>
      <c r="C794" s="111" t="s">
        <v>225</v>
      </c>
      <c r="D794" s="111" t="s">
        <v>127</v>
      </c>
      <c r="E794" s="112" t="s">
        <v>1817</v>
      </c>
      <c r="F794" s="113" t="s">
        <v>470</v>
      </c>
      <c r="G794" s="119">
        <v>3.5</v>
      </c>
      <c r="H794" s="115">
        <v>641.01</v>
      </c>
      <c r="I794" s="116">
        <f t="shared" si="14"/>
        <v>2243.54</v>
      </c>
      <c r="J794" s="84"/>
    </row>
    <row r="795" spans="1:10" s="85" customFormat="1" ht="20.399999999999999" x14ac:dyDescent="0.3">
      <c r="A795" s="110" t="s">
        <v>1873</v>
      </c>
      <c r="B795" s="111" t="s">
        <v>1796</v>
      </c>
      <c r="C795" s="111" t="s">
        <v>229</v>
      </c>
      <c r="D795" s="111" t="s">
        <v>1819</v>
      </c>
      <c r="E795" s="112" t="s">
        <v>1874</v>
      </c>
      <c r="F795" s="113" t="s">
        <v>120</v>
      </c>
      <c r="G795" s="114">
        <v>4</v>
      </c>
      <c r="H795" s="115">
        <v>624.69000000000005</v>
      </c>
      <c r="I795" s="116">
        <f t="shared" si="14"/>
        <v>2498.7600000000002</v>
      </c>
      <c r="J795" s="84"/>
    </row>
    <row r="796" spans="1:10" s="85" customFormat="1" ht="14.4" x14ac:dyDescent="0.3">
      <c r="A796" s="102" t="s">
        <v>1875</v>
      </c>
      <c r="B796" s="103" t="s">
        <v>1796</v>
      </c>
      <c r="C796" s="103" t="s">
        <v>232</v>
      </c>
      <c r="D796" s="103" t="s">
        <v>1825</v>
      </c>
      <c r="E796" s="104" t="s">
        <v>1826</v>
      </c>
      <c r="F796" s="105" t="s">
        <v>457</v>
      </c>
      <c r="G796" s="118">
        <v>3.7679999999999998</v>
      </c>
      <c r="H796" s="107">
        <v>103658.03</v>
      </c>
      <c r="I796" s="108">
        <f t="shared" si="14"/>
        <v>390583.46</v>
      </c>
      <c r="J796" s="84"/>
    </row>
    <row r="797" spans="1:10" s="85" customFormat="1" ht="14.4" x14ac:dyDescent="0.3">
      <c r="A797" s="110" t="s">
        <v>1876</v>
      </c>
      <c r="B797" s="111" t="s">
        <v>1796</v>
      </c>
      <c r="C797" s="111" t="s">
        <v>234</v>
      </c>
      <c r="D797" s="111" t="s">
        <v>127</v>
      </c>
      <c r="E797" s="112" t="s">
        <v>1828</v>
      </c>
      <c r="F797" s="113" t="s">
        <v>470</v>
      </c>
      <c r="G797" s="114">
        <v>370</v>
      </c>
      <c r="H797" s="115">
        <v>290.95</v>
      </c>
      <c r="I797" s="116">
        <f t="shared" si="14"/>
        <v>107651.5</v>
      </c>
      <c r="J797" s="84"/>
    </row>
    <row r="798" spans="1:10" s="85" customFormat="1" ht="14.4" x14ac:dyDescent="0.3">
      <c r="A798" s="110" t="s">
        <v>1877</v>
      </c>
      <c r="B798" s="111" t="s">
        <v>1796</v>
      </c>
      <c r="C798" s="111" t="s">
        <v>237</v>
      </c>
      <c r="D798" s="111" t="s">
        <v>127</v>
      </c>
      <c r="E798" s="112" t="s">
        <v>1830</v>
      </c>
      <c r="F798" s="113" t="s">
        <v>120</v>
      </c>
      <c r="G798" s="114">
        <v>82</v>
      </c>
      <c r="H798" s="115">
        <v>142.44999999999999</v>
      </c>
      <c r="I798" s="116">
        <f t="shared" si="14"/>
        <v>11680.9</v>
      </c>
      <c r="J798" s="84"/>
    </row>
    <row r="799" spans="1:10" s="85" customFormat="1" ht="20.399999999999999" x14ac:dyDescent="0.3">
      <c r="A799" s="110" t="s">
        <v>1878</v>
      </c>
      <c r="B799" s="111" t="s">
        <v>1796</v>
      </c>
      <c r="C799" s="111" t="s">
        <v>241</v>
      </c>
      <c r="D799" s="111" t="s">
        <v>1879</v>
      </c>
      <c r="E799" s="112" t="s">
        <v>1880</v>
      </c>
      <c r="F799" s="113" t="s">
        <v>120</v>
      </c>
      <c r="G799" s="114">
        <v>4</v>
      </c>
      <c r="H799" s="115">
        <v>152.62</v>
      </c>
      <c r="I799" s="116">
        <f t="shared" si="14"/>
        <v>610.48</v>
      </c>
      <c r="J799" s="84"/>
    </row>
    <row r="800" spans="1:10" s="85" customFormat="1" ht="20.399999999999999" x14ac:dyDescent="0.3">
      <c r="A800" s="110" t="s">
        <v>1881</v>
      </c>
      <c r="B800" s="111" t="s">
        <v>1796</v>
      </c>
      <c r="C800" s="111" t="s">
        <v>244</v>
      </c>
      <c r="D800" s="111" t="s">
        <v>1879</v>
      </c>
      <c r="E800" s="112" t="s">
        <v>1882</v>
      </c>
      <c r="F800" s="113" t="s">
        <v>120</v>
      </c>
      <c r="G800" s="114">
        <v>18</v>
      </c>
      <c r="H800" s="115">
        <v>152.62</v>
      </c>
      <c r="I800" s="116">
        <f t="shared" si="14"/>
        <v>2747.16</v>
      </c>
      <c r="J800" s="84"/>
    </row>
    <row r="801" spans="1:10" s="85" customFormat="1" ht="14.4" x14ac:dyDescent="0.3">
      <c r="A801" s="110" t="s">
        <v>1883</v>
      </c>
      <c r="B801" s="111" t="s">
        <v>1796</v>
      </c>
      <c r="C801" s="111" t="s">
        <v>248</v>
      </c>
      <c r="D801" s="111" t="s">
        <v>1837</v>
      </c>
      <c r="E801" s="112" t="s">
        <v>1838</v>
      </c>
      <c r="F801" s="113" t="s">
        <v>120</v>
      </c>
      <c r="G801" s="114">
        <v>20</v>
      </c>
      <c r="H801" s="115">
        <v>88.59</v>
      </c>
      <c r="I801" s="116">
        <f t="shared" si="14"/>
        <v>1771.8</v>
      </c>
      <c r="J801" s="84"/>
    </row>
    <row r="802" spans="1:10" s="85" customFormat="1" ht="14.4" x14ac:dyDescent="0.3">
      <c r="A802" s="102" t="s">
        <v>1884</v>
      </c>
      <c r="B802" s="103" t="s">
        <v>1796</v>
      </c>
      <c r="C802" s="103" t="s">
        <v>252</v>
      </c>
      <c r="D802" s="103" t="s">
        <v>1885</v>
      </c>
      <c r="E802" s="104" t="s">
        <v>1886</v>
      </c>
      <c r="F802" s="105" t="s">
        <v>457</v>
      </c>
      <c r="G802" s="117">
        <v>2.5384000000000002</v>
      </c>
      <c r="H802" s="107">
        <v>54756.4</v>
      </c>
      <c r="I802" s="108">
        <f t="shared" si="14"/>
        <v>138993.65</v>
      </c>
      <c r="J802" s="84"/>
    </row>
    <row r="803" spans="1:10" s="85" customFormat="1" ht="14.4" x14ac:dyDescent="0.3">
      <c r="A803" s="110" t="s">
        <v>1887</v>
      </c>
      <c r="B803" s="111" t="s">
        <v>1796</v>
      </c>
      <c r="C803" s="111" t="s">
        <v>255</v>
      </c>
      <c r="D803" s="111" t="s">
        <v>127</v>
      </c>
      <c r="E803" s="112" t="s">
        <v>1888</v>
      </c>
      <c r="F803" s="113" t="s">
        <v>470</v>
      </c>
      <c r="G803" s="114">
        <v>250</v>
      </c>
      <c r="H803" s="115">
        <v>229.34</v>
      </c>
      <c r="I803" s="116">
        <f t="shared" si="14"/>
        <v>57335</v>
      </c>
      <c r="J803" s="84"/>
    </row>
    <row r="804" spans="1:10" s="85" customFormat="1" ht="20.399999999999999" x14ac:dyDescent="0.3">
      <c r="A804" s="110" t="s">
        <v>1889</v>
      </c>
      <c r="B804" s="111" t="s">
        <v>1796</v>
      </c>
      <c r="C804" s="111" t="s">
        <v>258</v>
      </c>
      <c r="D804" s="111" t="s">
        <v>1879</v>
      </c>
      <c r="E804" s="112" t="s">
        <v>1890</v>
      </c>
      <c r="F804" s="113" t="s">
        <v>120</v>
      </c>
      <c r="G804" s="114">
        <v>4</v>
      </c>
      <c r="H804" s="115">
        <v>152.62</v>
      </c>
      <c r="I804" s="116">
        <f t="shared" si="14"/>
        <v>610.48</v>
      </c>
      <c r="J804" s="84"/>
    </row>
    <row r="805" spans="1:10" s="85" customFormat="1" ht="20.399999999999999" x14ac:dyDescent="0.3">
      <c r="A805" s="110" t="s">
        <v>1891</v>
      </c>
      <c r="B805" s="111" t="s">
        <v>1796</v>
      </c>
      <c r="C805" s="111" t="s">
        <v>261</v>
      </c>
      <c r="D805" s="111" t="s">
        <v>1892</v>
      </c>
      <c r="E805" s="112" t="s">
        <v>1893</v>
      </c>
      <c r="F805" s="113" t="s">
        <v>120</v>
      </c>
      <c r="G805" s="114">
        <v>64</v>
      </c>
      <c r="H805" s="115">
        <v>225.91</v>
      </c>
      <c r="I805" s="116">
        <f t="shared" si="14"/>
        <v>14458.24</v>
      </c>
      <c r="J805" s="84"/>
    </row>
    <row r="806" spans="1:10" s="85" customFormat="1" ht="14.4" x14ac:dyDescent="0.3">
      <c r="A806" s="110" t="s">
        <v>1894</v>
      </c>
      <c r="B806" s="111" t="s">
        <v>1796</v>
      </c>
      <c r="C806" s="111" t="s">
        <v>263</v>
      </c>
      <c r="D806" s="111" t="s">
        <v>1895</v>
      </c>
      <c r="E806" s="112" t="s">
        <v>1896</v>
      </c>
      <c r="F806" s="113" t="s">
        <v>120</v>
      </c>
      <c r="G806" s="114">
        <v>12</v>
      </c>
      <c r="H806" s="115">
        <v>59</v>
      </c>
      <c r="I806" s="116">
        <f t="shared" si="14"/>
        <v>708</v>
      </c>
      <c r="J806" s="84"/>
    </row>
    <row r="807" spans="1:10" s="85" customFormat="1" ht="20.399999999999999" x14ac:dyDescent="0.3">
      <c r="A807" s="110" t="s">
        <v>1897</v>
      </c>
      <c r="B807" s="111" t="s">
        <v>1796</v>
      </c>
      <c r="C807" s="111" t="s">
        <v>267</v>
      </c>
      <c r="D807" s="111" t="s">
        <v>1879</v>
      </c>
      <c r="E807" s="112" t="s">
        <v>1898</v>
      </c>
      <c r="F807" s="113" t="s">
        <v>120</v>
      </c>
      <c r="G807" s="114">
        <v>16</v>
      </c>
      <c r="H807" s="115">
        <v>152.62</v>
      </c>
      <c r="I807" s="116">
        <f t="shared" si="14"/>
        <v>2441.92</v>
      </c>
      <c r="J807" s="84"/>
    </row>
    <row r="808" spans="1:10" s="85" customFormat="1" ht="14.4" x14ac:dyDescent="0.3">
      <c r="A808" s="102" t="s">
        <v>1899</v>
      </c>
      <c r="B808" s="103" t="s">
        <v>1796</v>
      </c>
      <c r="C808" s="103" t="s">
        <v>271</v>
      </c>
      <c r="D808" s="103" t="s">
        <v>1721</v>
      </c>
      <c r="E808" s="104" t="s">
        <v>1722</v>
      </c>
      <c r="F808" s="105" t="s">
        <v>457</v>
      </c>
      <c r="G808" s="118">
        <v>2.5459999999999998</v>
      </c>
      <c r="H808" s="107">
        <v>54741.06</v>
      </c>
      <c r="I808" s="108">
        <f t="shared" si="14"/>
        <v>139370.74</v>
      </c>
      <c r="J808" s="84"/>
    </row>
    <row r="809" spans="1:10" s="85" customFormat="1" ht="14.4" x14ac:dyDescent="0.3">
      <c r="A809" s="110" t="s">
        <v>1900</v>
      </c>
      <c r="B809" s="111" t="s">
        <v>1796</v>
      </c>
      <c r="C809" s="111" t="s">
        <v>274</v>
      </c>
      <c r="D809" s="111" t="s">
        <v>127</v>
      </c>
      <c r="E809" s="112" t="s">
        <v>1901</v>
      </c>
      <c r="F809" s="113" t="s">
        <v>470</v>
      </c>
      <c r="G809" s="114">
        <v>250</v>
      </c>
      <c r="H809" s="115">
        <v>185.24</v>
      </c>
      <c r="I809" s="116">
        <f t="shared" si="14"/>
        <v>46310</v>
      </c>
      <c r="J809" s="84"/>
    </row>
    <row r="810" spans="1:10" s="85" customFormat="1" ht="20.399999999999999" x14ac:dyDescent="0.3">
      <c r="A810" s="110" t="s">
        <v>1902</v>
      </c>
      <c r="B810" s="111" t="s">
        <v>1796</v>
      </c>
      <c r="C810" s="111" t="s">
        <v>276</v>
      </c>
      <c r="D810" s="111" t="s">
        <v>1879</v>
      </c>
      <c r="E810" s="112" t="s">
        <v>1903</v>
      </c>
      <c r="F810" s="113" t="s">
        <v>120</v>
      </c>
      <c r="G810" s="114">
        <v>4</v>
      </c>
      <c r="H810" s="115">
        <v>152.62</v>
      </c>
      <c r="I810" s="116">
        <f t="shared" si="14"/>
        <v>610.48</v>
      </c>
      <c r="J810" s="84"/>
    </row>
    <row r="811" spans="1:10" s="85" customFormat="1" ht="20.399999999999999" x14ac:dyDescent="0.3">
      <c r="A811" s="110" t="s">
        <v>1904</v>
      </c>
      <c r="B811" s="111" t="s">
        <v>1796</v>
      </c>
      <c r="C811" s="111" t="s">
        <v>279</v>
      </c>
      <c r="D811" s="111" t="s">
        <v>1879</v>
      </c>
      <c r="E811" s="112" t="s">
        <v>1905</v>
      </c>
      <c r="F811" s="113" t="s">
        <v>120</v>
      </c>
      <c r="G811" s="114">
        <v>16</v>
      </c>
      <c r="H811" s="115">
        <v>152.62</v>
      </c>
      <c r="I811" s="116">
        <f t="shared" si="14"/>
        <v>2441.92</v>
      </c>
      <c r="J811" s="84"/>
    </row>
    <row r="812" spans="1:10" s="85" customFormat="1" ht="20.399999999999999" x14ac:dyDescent="0.3">
      <c r="A812" s="110" t="s">
        <v>1906</v>
      </c>
      <c r="B812" s="111" t="s">
        <v>1796</v>
      </c>
      <c r="C812" s="111" t="s">
        <v>282</v>
      </c>
      <c r="D812" s="111" t="s">
        <v>1892</v>
      </c>
      <c r="E812" s="112" t="s">
        <v>1907</v>
      </c>
      <c r="F812" s="113" t="s">
        <v>120</v>
      </c>
      <c r="G812" s="114">
        <v>64</v>
      </c>
      <c r="H812" s="115">
        <v>225.91</v>
      </c>
      <c r="I812" s="116">
        <f t="shared" si="14"/>
        <v>14458.24</v>
      </c>
      <c r="J812" s="84"/>
    </row>
    <row r="813" spans="1:10" s="85" customFormat="1" ht="14.4" x14ac:dyDescent="0.3">
      <c r="A813" s="110" t="s">
        <v>1908</v>
      </c>
      <c r="B813" s="111" t="s">
        <v>1796</v>
      </c>
      <c r="C813" s="111" t="s">
        <v>286</v>
      </c>
      <c r="D813" s="111" t="s">
        <v>1909</v>
      </c>
      <c r="E813" s="112" t="s">
        <v>1910</v>
      </c>
      <c r="F813" s="113" t="s">
        <v>120</v>
      </c>
      <c r="G813" s="114">
        <v>12</v>
      </c>
      <c r="H813" s="115">
        <v>32.82</v>
      </c>
      <c r="I813" s="116">
        <f t="shared" si="14"/>
        <v>393.84</v>
      </c>
      <c r="J813" s="84"/>
    </row>
    <row r="814" spans="1:10" s="85" customFormat="1" ht="14.4" x14ac:dyDescent="0.3">
      <c r="A814" s="102" t="s">
        <v>1911</v>
      </c>
      <c r="B814" s="103" t="s">
        <v>1796</v>
      </c>
      <c r="C814" s="103" t="s">
        <v>290</v>
      </c>
      <c r="D814" s="103" t="s">
        <v>1840</v>
      </c>
      <c r="E814" s="104" t="s">
        <v>1841</v>
      </c>
      <c r="F814" s="105" t="s">
        <v>457</v>
      </c>
      <c r="G814" s="117">
        <v>2.5407999999999999</v>
      </c>
      <c r="H814" s="107">
        <v>54729.46</v>
      </c>
      <c r="I814" s="108">
        <f t="shared" si="14"/>
        <v>139056.60999999999</v>
      </c>
      <c r="J814" s="84"/>
    </row>
    <row r="815" spans="1:10" s="85" customFormat="1" ht="14.4" x14ac:dyDescent="0.3">
      <c r="A815" s="110" t="s">
        <v>1912</v>
      </c>
      <c r="B815" s="111" t="s">
        <v>1796</v>
      </c>
      <c r="C815" s="111" t="s">
        <v>293</v>
      </c>
      <c r="D815" s="111" t="s">
        <v>127</v>
      </c>
      <c r="E815" s="112" t="s">
        <v>1843</v>
      </c>
      <c r="F815" s="113" t="s">
        <v>470</v>
      </c>
      <c r="G815" s="114">
        <v>250</v>
      </c>
      <c r="H815" s="115">
        <v>143.26</v>
      </c>
      <c r="I815" s="116">
        <f t="shared" si="14"/>
        <v>35815</v>
      </c>
      <c r="J815" s="84"/>
    </row>
    <row r="816" spans="1:10" s="85" customFormat="1" ht="20.399999999999999" x14ac:dyDescent="0.3">
      <c r="A816" s="110" t="s">
        <v>1913</v>
      </c>
      <c r="B816" s="111" t="s">
        <v>1796</v>
      </c>
      <c r="C816" s="111" t="s">
        <v>296</v>
      </c>
      <c r="D816" s="111" t="s">
        <v>1914</v>
      </c>
      <c r="E816" s="112" t="s">
        <v>1915</v>
      </c>
      <c r="F816" s="113" t="s">
        <v>120</v>
      </c>
      <c r="G816" s="114">
        <v>4</v>
      </c>
      <c r="H816" s="115">
        <v>1025.3699999999999</v>
      </c>
      <c r="I816" s="116">
        <f t="shared" si="14"/>
        <v>4101.4799999999996</v>
      </c>
      <c r="J816" s="84"/>
    </row>
    <row r="817" spans="1:10" s="85" customFormat="1" ht="20.399999999999999" x14ac:dyDescent="0.3">
      <c r="A817" s="110" t="s">
        <v>1916</v>
      </c>
      <c r="B817" s="111" t="s">
        <v>1796</v>
      </c>
      <c r="C817" s="111" t="s">
        <v>300</v>
      </c>
      <c r="D817" s="111" t="s">
        <v>1917</v>
      </c>
      <c r="E817" s="112" t="s">
        <v>1918</v>
      </c>
      <c r="F817" s="113" t="s">
        <v>120</v>
      </c>
      <c r="G817" s="114">
        <v>16</v>
      </c>
      <c r="H817" s="115">
        <v>902.04</v>
      </c>
      <c r="I817" s="116">
        <f t="shared" si="14"/>
        <v>14432.64</v>
      </c>
      <c r="J817" s="84"/>
    </row>
    <row r="818" spans="1:10" s="85" customFormat="1" ht="14.4" x14ac:dyDescent="0.3">
      <c r="A818" s="110" t="s">
        <v>1919</v>
      </c>
      <c r="B818" s="111" t="s">
        <v>1796</v>
      </c>
      <c r="C818" s="111" t="s">
        <v>304</v>
      </c>
      <c r="D818" s="111" t="s">
        <v>127</v>
      </c>
      <c r="E818" s="112" t="s">
        <v>1845</v>
      </c>
      <c r="F818" s="113" t="s">
        <v>120</v>
      </c>
      <c r="G818" s="114">
        <v>56</v>
      </c>
      <c r="H818" s="115">
        <v>120.91</v>
      </c>
      <c r="I818" s="116">
        <f t="shared" si="14"/>
        <v>6770.96</v>
      </c>
      <c r="J818" s="84"/>
    </row>
    <row r="819" spans="1:10" s="85" customFormat="1" ht="20.399999999999999" x14ac:dyDescent="0.3">
      <c r="A819" s="110" t="s">
        <v>1920</v>
      </c>
      <c r="B819" s="111" t="s">
        <v>1796</v>
      </c>
      <c r="C819" s="111" t="s">
        <v>307</v>
      </c>
      <c r="D819" s="111" t="s">
        <v>1847</v>
      </c>
      <c r="E819" s="112" t="s">
        <v>1848</v>
      </c>
      <c r="F819" s="113" t="s">
        <v>120</v>
      </c>
      <c r="G819" s="114">
        <v>12</v>
      </c>
      <c r="H819" s="115">
        <v>19.03</v>
      </c>
      <c r="I819" s="116">
        <f t="shared" si="14"/>
        <v>228.36</v>
      </c>
      <c r="J819" s="84"/>
    </row>
    <row r="820" spans="1:10" s="85" customFormat="1" ht="14.4" x14ac:dyDescent="0.3">
      <c r="A820" s="102" t="s">
        <v>1921</v>
      </c>
      <c r="B820" s="103" t="s">
        <v>1796</v>
      </c>
      <c r="C820" s="103" t="s">
        <v>310</v>
      </c>
      <c r="D820" s="103" t="s">
        <v>1922</v>
      </c>
      <c r="E820" s="104" t="s">
        <v>1923</v>
      </c>
      <c r="F820" s="105" t="s">
        <v>457</v>
      </c>
      <c r="G820" s="117">
        <v>2.5771999999999999</v>
      </c>
      <c r="H820" s="107">
        <v>54723.61</v>
      </c>
      <c r="I820" s="108">
        <f t="shared" si="14"/>
        <v>141033.69</v>
      </c>
      <c r="J820" s="84"/>
    </row>
    <row r="821" spans="1:10" s="85" customFormat="1" ht="14.4" x14ac:dyDescent="0.3">
      <c r="A821" s="110" t="s">
        <v>1924</v>
      </c>
      <c r="B821" s="111" t="s">
        <v>1796</v>
      </c>
      <c r="C821" s="111" t="s">
        <v>313</v>
      </c>
      <c r="D821" s="111" t="s">
        <v>127</v>
      </c>
      <c r="E821" s="112" t="s">
        <v>1925</v>
      </c>
      <c r="F821" s="113" t="s">
        <v>470</v>
      </c>
      <c r="G821" s="114">
        <v>255</v>
      </c>
      <c r="H821" s="115">
        <v>100.57</v>
      </c>
      <c r="I821" s="116">
        <f t="shared" si="14"/>
        <v>25645.35</v>
      </c>
      <c r="J821" s="84"/>
    </row>
    <row r="822" spans="1:10" s="85" customFormat="1" ht="20.399999999999999" x14ac:dyDescent="0.3">
      <c r="A822" s="110" t="s">
        <v>1926</v>
      </c>
      <c r="B822" s="111" t="s">
        <v>1796</v>
      </c>
      <c r="C822" s="111" t="s">
        <v>316</v>
      </c>
      <c r="D822" s="111" t="s">
        <v>1856</v>
      </c>
      <c r="E822" s="112" t="s">
        <v>1927</v>
      </c>
      <c r="F822" s="113" t="s">
        <v>120</v>
      </c>
      <c r="G822" s="114">
        <v>56</v>
      </c>
      <c r="H822" s="115">
        <v>212.93</v>
      </c>
      <c r="I822" s="116">
        <f t="shared" si="14"/>
        <v>11924.08</v>
      </c>
      <c r="J822" s="84"/>
    </row>
    <row r="823" spans="1:10" s="85" customFormat="1" ht="14.4" x14ac:dyDescent="0.3">
      <c r="A823" s="110" t="s">
        <v>1928</v>
      </c>
      <c r="B823" s="111" t="s">
        <v>1796</v>
      </c>
      <c r="C823" s="111" t="s">
        <v>320</v>
      </c>
      <c r="D823" s="111" t="s">
        <v>1929</v>
      </c>
      <c r="E823" s="112" t="s">
        <v>1930</v>
      </c>
      <c r="F823" s="113" t="s">
        <v>120</v>
      </c>
      <c r="G823" s="114">
        <v>12</v>
      </c>
      <c r="H823" s="115">
        <v>12.28</v>
      </c>
      <c r="I823" s="116">
        <f t="shared" si="14"/>
        <v>147.36000000000001</v>
      </c>
      <c r="J823" s="84"/>
    </row>
    <row r="824" spans="1:10" s="85" customFormat="1" ht="14.4" x14ac:dyDescent="0.3">
      <c r="A824" s="102" t="s">
        <v>1931</v>
      </c>
      <c r="B824" s="103" t="s">
        <v>1796</v>
      </c>
      <c r="C824" s="103" t="s">
        <v>323</v>
      </c>
      <c r="D824" s="103" t="s">
        <v>1850</v>
      </c>
      <c r="E824" s="104" t="s">
        <v>1851</v>
      </c>
      <c r="F824" s="105" t="s">
        <v>457</v>
      </c>
      <c r="G824" s="117">
        <v>1.1268</v>
      </c>
      <c r="H824" s="107">
        <v>54718.93</v>
      </c>
      <c r="I824" s="108">
        <f t="shared" si="14"/>
        <v>61657.29</v>
      </c>
      <c r="J824" s="84"/>
    </row>
    <row r="825" spans="1:10" s="85" customFormat="1" ht="20.399999999999999" x14ac:dyDescent="0.3">
      <c r="A825" s="110" t="s">
        <v>1932</v>
      </c>
      <c r="B825" s="111" t="s">
        <v>1796</v>
      </c>
      <c r="C825" s="111" t="s">
        <v>328</v>
      </c>
      <c r="D825" s="111" t="s">
        <v>1853</v>
      </c>
      <c r="E825" s="112" t="s">
        <v>1854</v>
      </c>
      <c r="F825" s="113" t="s">
        <v>470</v>
      </c>
      <c r="G825" s="114">
        <v>110</v>
      </c>
      <c r="H825" s="115">
        <v>91.21</v>
      </c>
      <c r="I825" s="116">
        <f t="shared" si="14"/>
        <v>10033.1</v>
      </c>
      <c r="J825" s="84"/>
    </row>
    <row r="826" spans="1:10" s="85" customFormat="1" ht="20.399999999999999" x14ac:dyDescent="0.3">
      <c r="A826" s="110" t="s">
        <v>1933</v>
      </c>
      <c r="B826" s="111" t="s">
        <v>1796</v>
      </c>
      <c r="C826" s="111" t="s">
        <v>332</v>
      </c>
      <c r="D826" s="111" t="s">
        <v>1856</v>
      </c>
      <c r="E826" s="112" t="s">
        <v>1857</v>
      </c>
      <c r="F826" s="113" t="s">
        <v>120</v>
      </c>
      <c r="G826" s="114">
        <v>64</v>
      </c>
      <c r="H826" s="115">
        <v>212.93</v>
      </c>
      <c r="I826" s="116">
        <f t="shared" ref="I826:I850" si="15">G826*H826</f>
        <v>13627.52</v>
      </c>
      <c r="J826" s="84"/>
    </row>
    <row r="827" spans="1:10" s="85" customFormat="1" ht="14.4" x14ac:dyDescent="0.3">
      <c r="A827" s="102" t="s">
        <v>1934</v>
      </c>
      <c r="B827" s="103" t="s">
        <v>1796</v>
      </c>
      <c r="C827" s="103" t="s">
        <v>335</v>
      </c>
      <c r="D827" s="103" t="s">
        <v>1727</v>
      </c>
      <c r="E827" s="104" t="s">
        <v>1728</v>
      </c>
      <c r="F827" s="105" t="s">
        <v>164</v>
      </c>
      <c r="G827" s="122">
        <v>1.8</v>
      </c>
      <c r="H827" s="107">
        <v>10481.709999999999</v>
      </c>
      <c r="I827" s="108">
        <f t="shared" si="15"/>
        <v>18867.080000000002</v>
      </c>
      <c r="J827" s="84"/>
    </row>
    <row r="828" spans="1:10" s="85" customFormat="1" ht="14.4" x14ac:dyDescent="0.3">
      <c r="A828" s="102" t="s">
        <v>1935</v>
      </c>
      <c r="B828" s="103" t="s">
        <v>1796</v>
      </c>
      <c r="C828" s="103" t="s">
        <v>338</v>
      </c>
      <c r="D828" s="103" t="s">
        <v>1730</v>
      </c>
      <c r="E828" s="104" t="s">
        <v>1731</v>
      </c>
      <c r="F828" s="105" t="s">
        <v>164</v>
      </c>
      <c r="G828" s="122">
        <v>1.8</v>
      </c>
      <c r="H828" s="107">
        <v>3210.33</v>
      </c>
      <c r="I828" s="108">
        <f t="shared" si="15"/>
        <v>5778.59</v>
      </c>
      <c r="J828" s="84"/>
    </row>
    <row r="829" spans="1:10" s="85" customFormat="1" ht="14.4" x14ac:dyDescent="0.3">
      <c r="A829" s="110" t="s">
        <v>1936</v>
      </c>
      <c r="B829" s="111" t="s">
        <v>1796</v>
      </c>
      <c r="C829" s="111" t="s">
        <v>342</v>
      </c>
      <c r="D829" s="111" t="s">
        <v>127</v>
      </c>
      <c r="E829" s="112" t="s">
        <v>1861</v>
      </c>
      <c r="F829" s="113" t="s">
        <v>513</v>
      </c>
      <c r="G829" s="181">
        <v>1.6199999999999999E-2</v>
      </c>
      <c r="H829" s="115">
        <v>362105.7</v>
      </c>
      <c r="I829" s="116">
        <f t="shared" si="15"/>
        <v>5866.11</v>
      </c>
      <c r="J829" s="84"/>
    </row>
    <row r="830" spans="1:10" s="85" customFormat="1" ht="14.4" x14ac:dyDescent="0.3">
      <c r="A830" s="102" t="s">
        <v>1937</v>
      </c>
      <c r="B830" s="103" t="s">
        <v>1796</v>
      </c>
      <c r="C830" s="103" t="s">
        <v>346</v>
      </c>
      <c r="D830" s="103" t="s">
        <v>329</v>
      </c>
      <c r="E830" s="104" t="s">
        <v>330</v>
      </c>
      <c r="F830" s="105" t="s">
        <v>164</v>
      </c>
      <c r="G830" s="122">
        <v>4.9000000000000004</v>
      </c>
      <c r="H830" s="107">
        <v>248783.64</v>
      </c>
      <c r="I830" s="108">
        <f t="shared" si="15"/>
        <v>1219039.8400000001</v>
      </c>
      <c r="J830" s="84"/>
    </row>
    <row r="831" spans="1:10" s="85" customFormat="1" ht="14.4" x14ac:dyDescent="0.3">
      <c r="A831" s="110" t="s">
        <v>1938</v>
      </c>
      <c r="B831" s="111" t="s">
        <v>1796</v>
      </c>
      <c r="C831" s="111" t="s">
        <v>349</v>
      </c>
      <c r="D831" s="111" t="s">
        <v>1939</v>
      </c>
      <c r="E831" s="112" t="s">
        <v>1940</v>
      </c>
      <c r="F831" s="113" t="s">
        <v>513</v>
      </c>
      <c r="G831" s="179">
        <v>2.4689139999999998</v>
      </c>
      <c r="H831" s="115">
        <v>179658.91</v>
      </c>
      <c r="I831" s="116">
        <f t="shared" si="15"/>
        <v>443562.4</v>
      </c>
      <c r="J831" s="84"/>
    </row>
    <row r="832" spans="1:10" s="85" customFormat="1" ht="14.4" x14ac:dyDescent="0.3">
      <c r="A832" s="102" t="s">
        <v>1941</v>
      </c>
      <c r="B832" s="103" t="s">
        <v>1796</v>
      </c>
      <c r="C832" s="103" t="s">
        <v>354</v>
      </c>
      <c r="D832" s="103" t="s">
        <v>1942</v>
      </c>
      <c r="E832" s="104" t="s">
        <v>1943</v>
      </c>
      <c r="F832" s="105" t="s">
        <v>326</v>
      </c>
      <c r="G832" s="118">
        <v>6.0309999999999997</v>
      </c>
      <c r="H832" s="107">
        <v>29501.84</v>
      </c>
      <c r="I832" s="108">
        <f t="shared" si="15"/>
        <v>177925.6</v>
      </c>
      <c r="J832" s="84"/>
    </row>
    <row r="833" spans="1:10" s="85" customFormat="1" ht="14.4" x14ac:dyDescent="0.3">
      <c r="A833" s="110" t="s">
        <v>1944</v>
      </c>
      <c r="B833" s="111" t="s">
        <v>1796</v>
      </c>
      <c r="C833" s="111" t="s">
        <v>690</v>
      </c>
      <c r="D833" s="111" t="s">
        <v>127</v>
      </c>
      <c r="E833" s="112" t="s">
        <v>1945</v>
      </c>
      <c r="F833" s="113" t="s">
        <v>169</v>
      </c>
      <c r="G833" s="120">
        <v>36.869999999999997</v>
      </c>
      <c r="H833" s="115">
        <v>436.73</v>
      </c>
      <c r="I833" s="116">
        <f t="shared" si="15"/>
        <v>16102.24</v>
      </c>
      <c r="J833" s="84"/>
    </row>
    <row r="834" spans="1:10" s="85" customFormat="1" ht="40.799999999999997" x14ac:dyDescent="0.3">
      <c r="A834" s="110" t="s">
        <v>1946</v>
      </c>
      <c r="B834" s="111" t="s">
        <v>1796</v>
      </c>
      <c r="C834" s="111" t="s">
        <v>531</v>
      </c>
      <c r="D834" s="111" t="s">
        <v>1947</v>
      </c>
      <c r="E834" s="112" t="s">
        <v>1948</v>
      </c>
      <c r="F834" s="113" t="s">
        <v>326</v>
      </c>
      <c r="G834" s="120">
        <v>6.22</v>
      </c>
      <c r="H834" s="115">
        <v>22536.02</v>
      </c>
      <c r="I834" s="116">
        <f t="shared" si="15"/>
        <v>140174.04</v>
      </c>
      <c r="J834" s="84"/>
    </row>
    <row r="835" spans="1:10" s="85" customFormat="1" ht="20.399999999999999" x14ac:dyDescent="0.3">
      <c r="A835" s="110" t="s">
        <v>1949</v>
      </c>
      <c r="B835" s="111" t="s">
        <v>1796</v>
      </c>
      <c r="C835" s="111" t="s">
        <v>534</v>
      </c>
      <c r="D835" s="111" t="s">
        <v>1950</v>
      </c>
      <c r="E835" s="112" t="s">
        <v>1951</v>
      </c>
      <c r="F835" s="113" t="s">
        <v>470</v>
      </c>
      <c r="G835" s="180">
        <v>3.6120000000000001</v>
      </c>
      <c r="H835" s="115">
        <v>1748.51</v>
      </c>
      <c r="I835" s="116">
        <f t="shared" si="15"/>
        <v>6315.62</v>
      </c>
      <c r="J835" s="84"/>
    </row>
    <row r="836" spans="1:10" s="85" customFormat="1" ht="14.4" x14ac:dyDescent="0.3">
      <c r="A836" s="102" t="s">
        <v>1952</v>
      </c>
      <c r="B836" s="103" t="s">
        <v>1796</v>
      </c>
      <c r="C836" s="103" t="s">
        <v>536</v>
      </c>
      <c r="D836" s="103" t="s">
        <v>1825</v>
      </c>
      <c r="E836" s="104" t="s">
        <v>1826</v>
      </c>
      <c r="F836" s="105" t="s">
        <v>457</v>
      </c>
      <c r="G836" s="121">
        <v>0.11</v>
      </c>
      <c r="H836" s="107">
        <v>103654.45</v>
      </c>
      <c r="I836" s="108">
        <f t="shared" si="15"/>
        <v>11401.99</v>
      </c>
      <c r="J836" s="84"/>
    </row>
    <row r="837" spans="1:10" s="85" customFormat="1" ht="14.4" x14ac:dyDescent="0.3">
      <c r="A837" s="110" t="s">
        <v>1953</v>
      </c>
      <c r="B837" s="111" t="s">
        <v>1796</v>
      </c>
      <c r="C837" s="111" t="s">
        <v>538</v>
      </c>
      <c r="D837" s="111" t="s">
        <v>127</v>
      </c>
      <c r="E837" s="112" t="s">
        <v>1828</v>
      </c>
      <c r="F837" s="113" t="s">
        <v>470</v>
      </c>
      <c r="G837" s="119">
        <v>1.5</v>
      </c>
      <c r="H837" s="115">
        <v>235.51</v>
      </c>
      <c r="I837" s="116">
        <f t="shared" si="15"/>
        <v>353.27</v>
      </c>
      <c r="J837" s="84"/>
    </row>
    <row r="838" spans="1:10" s="85" customFormat="1" ht="20.399999999999999" x14ac:dyDescent="0.3">
      <c r="A838" s="110" t="s">
        <v>1954</v>
      </c>
      <c r="B838" s="111" t="s">
        <v>1796</v>
      </c>
      <c r="C838" s="111" t="s">
        <v>540</v>
      </c>
      <c r="D838" s="111" t="s">
        <v>1955</v>
      </c>
      <c r="E838" s="112" t="s">
        <v>1956</v>
      </c>
      <c r="F838" s="113" t="s">
        <v>1957</v>
      </c>
      <c r="G838" s="120">
        <v>0.93</v>
      </c>
      <c r="H838" s="115">
        <v>10193.91</v>
      </c>
      <c r="I838" s="116">
        <f t="shared" si="15"/>
        <v>9480.34</v>
      </c>
      <c r="J838" s="84"/>
    </row>
    <row r="839" spans="1:10" s="85" customFormat="1" ht="14.4" x14ac:dyDescent="0.3">
      <c r="A839" s="110" t="s">
        <v>1958</v>
      </c>
      <c r="B839" s="111" t="s">
        <v>1796</v>
      </c>
      <c r="C839" s="111" t="s">
        <v>542</v>
      </c>
      <c r="D839" s="111" t="s">
        <v>127</v>
      </c>
      <c r="E839" s="112" t="s">
        <v>1830</v>
      </c>
      <c r="F839" s="113" t="s">
        <v>120</v>
      </c>
      <c r="G839" s="114">
        <v>1</v>
      </c>
      <c r="H839" s="115">
        <v>155.44</v>
      </c>
      <c r="I839" s="116">
        <f t="shared" si="15"/>
        <v>155.44</v>
      </c>
      <c r="J839" s="84"/>
    </row>
    <row r="840" spans="1:10" s="85" customFormat="1" ht="20.399999999999999" x14ac:dyDescent="0.3">
      <c r="A840" s="110" t="s">
        <v>1959</v>
      </c>
      <c r="B840" s="111" t="s">
        <v>1796</v>
      </c>
      <c r="C840" s="111" t="s">
        <v>544</v>
      </c>
      <c r="D840" s="111" t="s">
        <v>1960</v>
      </c>
      <c r="E840" s="112" t="s">
        <v>1961</v>
      </c>
      <c r="F840" s="113" t="s">
        <v>120</v>
      </c>
      <c r="G840" s="114">
        <v>3</v>
      </c>
      <c r="H840" s="115">
        <v>157.86000000000001</v>
      </c>
      <c r="I840" s="116">
        <f t="shared" si="15"/>
        <v>473.58</v>
      </c>
      <c r="J840" s="84"/>
    </row>
    <row r="841" spans="1:10" s="85" customFormat="1" ht="14.4" x14ac:dyDescent="0.3">
      <c r="A841" s="102" t="s">
        <v>1962</v>
      </c>
      <c r="B841" s="103" t="s">
        <v>1796</v>
      </c>
      <c r="C841" s="103" t="s">
        <v>547</v>
      </c>
      <c r="D841" s="103" t="s">
        <v>1743</v>
      </c>
      <c r="E841" s="104" t="s">
        <v>1744</v>
      </c>
      <c r="F841" s="105" t="s">
        <v>1745</v>
      </c>
      <c r="G841" s="106">
        <v>1</v>
      </c>
      <c r="H841" s="107">
        <v>1991.24</v>
      </c>
      <c r="I841" s="108">
        <f t="shared" si="15"/>
        <v>1991.24</v>
      </c>
      <c r="J841" s="84"/>
    </row>
    <row r="842" spans="1:10" s="85" customFormat="1" ht="20.399999999999999" x14ac:dyDescent="0.3">
      <c r="A842" s="110" t="s">
        <v>1963</v>
      </c>
      <c r="B842" s="111" t="s">
        <v>1796</v>
      </c>
      <c r="C842" s="111" t="s">
        <v>549</v>
      </c>
      <c r="D842" s="111" t="s">
        <v>1964</v>
      </c>
      <c r="E842" s="112" t="s">
        <v>1965</v>
      </c>
      <c r="F842" s="113" t="s">
        <v>372</v>
      </c>
      <c r="G842" s="114">
        <v>1</v>
      </c>
      <c r="H842" s="115">
        <v>658.81</v>
      </c>
      <c r="I842" s="116">
        <f t="shared" si="15"/>
        <v>658.81</v>
      </c>
      <c r="J842" s="84"/>
    </row>
    <row r="843" spans="1:10" s="85" customFormat="1" ht="14.4" x14ac:dyDescent="0.3">
      <c r="A843" s="110" t="s">
        <v>1966</v>
      </c>
      <c r="B843" s="111" t="s">
        <v>1796</v>
      </c>
      <c r="C843" s="111" t="s">
        <v>551</v>
      </c>
      <c r="D843" s="111" t="s">
        <v>1967</v>
      </c>
      <c r="E843" s="112" t="s">
        <v>1968</v>
      </c>
      <c r="F843" s="113" t="s">
        <v>120</v>
      </c>
      <c r="G843" s="114">
        <v>1</v>
      </c>
      <c r="H843" s="115">
        <v>2200.75</v>
      </c>
      <c r="I843" s="116">
        <f t="shared" si="15"/>
        <v>2200.75</v>
      </c>
      <c r="J843" s="84"/>
    </row>
    <row r="844" spans="1:10" s="85" customFormat="1" ht="14.4" x14ac:dyDescent="0.3">
      <c r="A844" s="102" t="s">
        <v>1969</v>
      </c>
      <c r="B844" s="103" t="s">
        <v>1796</v>
      </c>
      <c r="C844" s="103" t="s">
        <v>555</v>
      </c>
      <c r="D844" s="103" t="s">
        <v>1942</v>
      </c>
      <c r="E844" s="104" t="s">
        <v>1943</v>
      </c>
      <c r="F844" s="105" t="s">
        <v>326</v>
      </c>
      <c r="G844" s="122">
        <v>0.1</v>
      </c>
      <c r="H844" s="107">
        <v>29508.51</v>
      </c>
      <c r="I844" s="108">
        <f t="shared" si="15"/>
        <v>2950.85</v>
      </c>
      <c r="J844" s="84"/>
    </row>
    <row r="845" spans="1:10" s="85" customFormat="1" ht="14.4" x14ac:dyDescent="0.3">
      <c r="A845" s="110" t="s">
        <v>1970</v>
      </c>
      <c r="B845" s="111" t="s">
        <v>1796</v>
      </c>
      <c r="C845" s="111" t="s">
        <v>559</v>
      </c>
      <c r="D845" s="111" t="s">
        <v>127</v>
      </c>
      <c r="E845" s="112" t="s">
        <v>1971</v>
      </c>
      <c r="F845" s="113" t="s">
        <v>470</v>
      </c>
      <c r="G845" s="181">
        <v>11.1456</v>
      </c>
      <c r="H845" s="115">
        <v>532.37</v>
      </c>
      <c r="I845" s="116">
        <f t="shared" si="15"/>
        <v>5933.58</v>
      </c>
      <c r="J845" s="84"/>
    </row>
    <row r="846" spans="1:10" s="85" customFormat="1" ht="14.4" x14ac:dyDescent="0.3">
      <c r="A846" s="110" t="s">
        <v>1972</v>
      </c>
      <c r="B846" s="111" t="s">
        <v>1796</v>
      </c>
      <c r="C846" s="111" t="s">
        <v>563</v>
      </c>
      <c r="D846" s="111" t="s">
        <v>127</v>
      </c>
      <c r="E846" s="112" t="s">
        <v>1945</v>
      </c>
      <c r="F846" s="113" t="s">
        <v>169</v>
      </c>
      <c r="G846" s="120">
        <v>0.61</v>
      </c>
      <c r="H846" s="115">
        <v>595.30999999999995</v>
      </c>
      <c r="I846" s="116">
        <f t="shared" si="15"/>
        <v>363.14</v>
      </c>
      <c r="J846" s="84"/>
    </row>
    <row r="847" spans="1:10" s="85" customFormat="1" ht="14.4" x14ac:dyDescent="0.3">
      <c r="A847" s="102" t="s">
        <v>1973</v>
      </c>
      <c r="B847" s="103" t="s">
        <v>1796</v>
      </c>
      <c r="C847" s="103" t="s">
        <v>566</v>
      </c>
      <c r="D847" s="103" t="s">
        <v>329</v>
      </c>
      <c r="E847" s="104" t="s">
        <v>330</v>
      </c>
      <c r="F847" s="105" t="s">
        <v>164</v>
      </c>
      <c r="G847" s="118">
        <v>5.2999999999999999E-2</v>
      </c>
      <c r="H847" s="107">
        <v>248785.98</v>
      </c>
      <c r="I847" s="108">
        <f t="shared" si="15"/>
        <v>13185.66</v>
      </c>
      <c r="J847" s="84"/>
    </row>
    <row r="848" spans="1:10" s="85" customFormat="1" ht="14.4" x14ac:dyDescent="0.3">
      <c r="A848" s="110" t="s">
        <v>1974</v>
      </c>
      <c r="B848" s="111" t="s">
        <v>1796</v>
      </c>
      <c r="C848" s="111" t="s">
        <v>713</v>
      </c>
      <c r="D848" s="111" t="s">
        <v>1939</v>
      </c>
      <c r="E848" s="112" t="s">
        <v>1940</v>
      </c>
      <c r="F848" s="113" t="s">
        <v>513</v>
      </c>
      <c r="G848" s="179">
        <v>2.6705E-2</v>
      </c>
      <c r="H848" s="115">
        <v>179657.56</v>
      </c>
      <c r="I848" s="116">
        <f t="shared" si="15"/>
        <v>4797.76</v>
      </c>
      <c r="J848" s="84"/>
    </row>
    <row r="849" spans="1:11" s="85" customFormat="1" ht="14.4" x14ac:dyDescent="0.3">
      <c r="A849" s="102" t="s">
        <v>1975</v>
      </c>
      <c r="B849" s="103" t="s">
        <v>1796</v>
      </c>
      <c r="C849" s="103" t="s">
        <v>716</v>
      </c>
      <c r="D849" s="103" t="s">
        <v>1976</v>
      </c>
      <c r="E849" s="104" t="s">
        <v>1977</v>
      </c>
      <c r="F849" s="105" t="s">
        <v>326</v>
      </c>
      <c r="G849" s="122">
        <v>0.5</v>
      </c>
      <c r="H849" s="107">
        <v>276595.37</v>
      </c>
      <c r="I849" s="108">
        <f t="shared" si="15"/>
        <v>138297.69</v>
      </c>
      <c r="J849" s="84"/>
      <c r="K849" s="84"/>
    </row>
    <row r="850" spans="1:11" s="85" customFormat="1" ht="15" thickBot="1" x14ac:dyDescent="0.35">
      <c r="A850" s="110" t="s">
        <v>1978</v>
      </c>
      <c r="B850" s="124" t="s">
        <v>1796</v>
      </c>
      <c r="C850" s="124" t="s">
        <v>718</v>
      </c>
      <c r="D850" s="124" t="s">
        <v>127</v>
      </c>
      <c r="E850" s="125" t="s">
        <v>1979</v>
      </c>
      <c r="F850" s="126" t="s">
        <v>120</v>
      </c>
      <c r="G850" s="127">
        <v>100</v>
      </c>
      <c r="H850" s="128">
        <v>11571.85</v>
      </c>
      <c r="I850" s="129">
        <f t="shared" si="15"/>
        <v>1157185</v>
      </c>
      <c r="J850" s="84"/>
      <c r="K850" s="84"/>
    </row>
    <row r="851" spans="1:11" s="85" customFormat="1" ht="14.4" x14ac:dyDescent="0.3">
      <c r="A851" s="130"/>
      <c r="B851" s="131"/>
      <c r="C851" s="131"/>
      <c r="D851" s="131"/>
      <c r="E851" s="132" t="s">
        <v>356</v>
      </c>
      <c r="F851" s="297"/>
      <c r="G851" s="297"/>
      <c r="H851" s="133"/>
      <c r="I851" s="134">
        <v>3168877.73</v>
      </c>
      <c r="J851" s="84"/>
      <c r="K851" s="84"/>
    </row>
    <row r="852" spans="1:11" s="85" customFormat="1" ht="15" thickBot="1" x14ac:dyDescent="0.35">
      <c r="A852" s="135"/>
      <c r="B852" s="136"/>
      <c r="C852" s="136"/>
      <c r="D852" s="136"/>
      <c r="E852" s="183" t="s">
        <v>357</v>
      </c>
      <c r="F852" s="138"/>
      <c r="G852" s="139"/>
      <c r="H852" s="140"/>
      <c r="I852" s="141">
        <v>2476955.25</v>
      </c>
      <c r="J852" s="84"/>
    </row>
    <row r="853" spans="1:11" s="85" customFormat="1" ht="15.6" thickTop="1" thickBot="1" x14ac:dyDescent="0.35">
      <c r="A853" s="142"/>
      <c r="B853" s="143"/>
      <c r="C853" s="143"/>
      <c r="D853" s="143"/>
      <c r="E853" s="144" t="s">
        <v>41</v>
      </c>
      <c r="F853" s="298"/>
      <c r="G853" s="298"/>
      <c r="H853" s="145"/>
      <c r="I853" s="146">
        <f>I851+I852</f>
        <v>5645832.9800000004</v>
      </c>
      <c r="J853" s="84"/>
      <c r="K853" s="147"/>
    </row>
    <row r="854" spans="1:11" s="85" customFormat="1" ht="14.4" x14ac:dyDescent="0.3">
      <c r="A854" s="148" t="s">
        <v>141</v>
      </c>
      <c r="B854" s="300" t="s">
        <v>1980</v>
      </c>
      <c r="C854" s="300"/>
      <c r="D854" s="300"/>
      <c r="E854" s="149" t="s">
        <v>569</v>
      </c>
      <c r="F854" s="150"/>
      <c r="G854" s="151"/>
      <c r="H854" s="152"/>
      <c r="I854" s="153">
        <f>I1004</f>
        <v>1660750.96</v>
      </c>
      <c r="J854" s="84"/>
    </row>
    <row r="855" spans="1:11" s="85" customFormat="1" ht="14.4" x14ac:dyDescent="0.3">
      <c r="A855" s="102" t="s">
        <v>1981</v>
      </c>
      <c r="B855" s="103" t="s">
        <v>1982</v>
      </c>
      <c r="C855" s="103" t="s">
        <v>112</v>
      </c>
      <c r="D855" s="103" t="s">
        <v>1983</v>
      </c>
      <c r="E855" s="104" t="s">
        <v>1984</v>
      </c>
      <c r="F855" s="105" t="s">
        <v>1985</v>
      </c>
      <c r="G855" s="176">
        <v>3.2190000000000003E-2</v>
      </c>
      <c r="H855" s="107">
        <v>118545.46</v>
      </c>
      <c r="I855" s="108">
        <f t="shared" ref="I855:I918" si="16">G855*H855</f>
        <v>3815.98</v>
      </c>
      <c r="J855" s="84"/>
    </row>
    <row r="856" spans="1:11" s="85" customFormat="1" ht="14.4" x14ac:dyDescent="0.3">
      <c r="A856" s="110" t="s">
        <v>1986</v>
      </c>
      <c r="B856" s="111" t="s">
        <v>1982</v>
      </c>
      <c r="C856" s="111" t="s">
        <v>122</v>
      </c>
      <c r="D856" s="111" t="s">
        <v>127</v>
      </c>
      <c r="E856" s="112" t="s">
        <v>1987</v>
      </c>
      <c r="F856" s="113" t="s">
        <v>120</v>
      </c>
      <c r="G856" s="114">
        <v>3</v>
      </c>
      <c r="H856" s="115">
        <v>10575.77</v>
      </c>
      <c r="I856" s="116">
        <f t="shared" si="16"/>
        <v>31727.31</v>
      </c>
      <c r="J856" s="84"/>
    </row>
    <row r="857" spans="1:11" s="85" customFormat="1" ht="14.4" x14ac:dyDescent="0.3">
      <c r="A857" s="102" t="s">
        <v>1988</v>
      </c>
      <c r="B857" s="103" t="s">
        <v>1982</v>
      </c>
      <c r="C857" s="103" t="s">
        <v>126</v>
      </c>
      <c r="D857" s="103" t="s">
        <v>481</v>
      </c>
      <c r="E857" s="104" t="s">
        <v>482</v>
      </c>
      <c r="F857" s="105" t="s">
        <v>457</v>
      </c>
      <c r="G857" s="117">
        <v>0.30449999999999999</v>
      </c>
      <c r="H857" s="107">
        <v>103632.92</v>
      </c>
      <c r="I857" s="108">
        <f t="shared" si="16"/>
        <v>31556.22</v>
      </c>
      <c r="J857" s="84"/>
    </row>
    <row r="858" spans="1:11" s="85" customFormat="1" ht="14.4" x14ac:dyDescent="0.3">
      <c r="A858" s="110" t="s">
        <v>1989</v>
      </c>
      <c r="B858" s="111" t="s">
        <v>1982</v>
      </c>
      <c r="C858" s="111" t="s">
        <v>130</v>
      </c>
      <c r="D858" s="111" t="s">
        <v>127</v>
      </c>
      <c r="E858" s="112" t="s">
        <v>1990</v>
      </c>
      <c r="F858" s="113" t="s">
        <v>470</v>
      </c>
      <c r="G858" s="114">
        <v>30</v>
      </c>
      <c r="H858" s="115">
        <v>324.37</v>
      </c>
      <c r="I858" s="116">
        <f t="shared" si="16"/>
        <v>9731.1</v>
      </c>
      <c r="J858" s="84"/>
    </row>
    <row r="859" spans="1:11" s="85" customFormat="1" ht="14.4" x14ac:dyDescent="0.3">
      <c r="A859" s="110" t="s">
        <v>1991</v>
      </c>
      <c r="B859" s="111" t="s">
        <v>1982</v>
      </c>
      <c r="C859" s="111" t="s">
        <v>134</v>
      </c>
      <c r="D859" s="111" t="s">
        <v>127</v>
      </c>
      <c r="E859" s="112" t="s">
        <v>1992</v>
      </c>
      <c r="F859" s="113" t="s">
        <v>120</v>
      </c>
      <c r="G859" s="114">
        <v>15</v>
      </c>
      <c r="H859" s="115">
        <v>69.569999999999993</v>
      </c>
      <c r="I859" s="116">
        <f t="shared" si="16"/>
        <v>1043.55</v>
      </c>
      <c r="J859" s="84"/>
    </row>
    <row r="860" spans="1:11" s="85" customFormat="1" ht="14.4" x14ac:dyDescent="0.3">
      <c r="A860" s="110" t="s">
        <v>1993</v>
      </c>
      <c r="B860" s="111" t="s">
        <v>1982</v>
      </c>
      <c r="C860" s="111" t="s">
        <v>137</v>
      </c>
      <c r="D860" s="111" t="s">
        <v>1994</v>
      </c>
      <c r="E860" s="112" t="s">
        <v>1995</v>
      </c>
      <c r="F860" s="113" t="s">
        <v>120</v>
      </c>
      <c r="G860" s="114">
        <v>4</v>
      </c>
      <c r="H860" s="115">
        <v>301.52</v>
      </c>
      <c r="I860" s="116">
        <f t="shared" si="16"/>
        <v>1206.08</v>
      </c>
      <c r="J860" s="84"/>
    </row>
    <row r="861" spans="1:11" s="85" customFormat="1" ht="20.399999999999999" x14ac:dyDescent="0.3">
      <c r="A861" s="110" t="s">
        <v>1996</v>
      </c>
      <c r="B861" s="111" t="s">
        <v>1982</v>
      </c>
      <c r="C861" s="111" t="s">
        <v>144</v>
      </c>
      <c r="D861" s="111" t="s">
        <v>1997</v>
      </c>
      <c r="E861" s="112" t="s">
        <v>1998</v>
      </c>
      <c r="F861" s="113" t="s">
        <v>120</v>
      </c>
      <c r="G861" s="114">
        <v>2</v>
      </c>
      <c r="H861" s="115">
        <v>611.1</v>
      </c>
      <c r="I861" s="116">
        <f t="shared" si="16"/>
        <v>1222.2</v>
      </c>
      <c r="J861" s="84"/>
    </row>
    <row r="862" spans="1:11" s="85" customFormat="1" ht="14.4" x14ac:dyDescent="0.3">
      <c r="A862" s="102" t="s">
        <v>1999</v>
      </c>
      <c r="B862" s="103" t="s">
        <v>1982</v>
      </c>
      <c r="C862" s="103" t="s">
        <v>851</v>
      </c>
      <c r="D862" s="103" t="s">
        <v>2000</v>
      </c>
      <c r="E862" s="104" t="s">
        <v>2001</v>
      </c>
      <c r="F862" s="105" t="s">
        <v>169</v>
      </c>
      <c r="G862" s="106">
        <v>5</v>
      </c>
      <c r="H862" s="107">
        <v>98.36</v>
      </c>
      <c r="I862" s="108">
        <f t="shared" si="16"/>
        <v>491.8</v>
      </c>
      <c r="J862" s="84"/>
    </row>
    <row r="863" spans="1:11" s="85" customFormat="1" ht="14.4" x14ac:dyDescent="0.3">
      <c r="A863" s="102" t="s">
        <v>2002</v>
      </c>
      <c r="B863" s="103" t="s">
        <v>1982</v>
      </c>
      <c r="C863" s="103" t="s">
        <v>853</v>
      </c>
      <c r="D863" s="103" t="s">
        <v>2003</v>
      </c>
      <c r="E863" s="104" t="s">
        <v>2004</v>
      </c>
      <c r="F863" s="105" t="s">
        <v>164</v>
      </c>
      <c r="G863" s="121">
        <v>0.05</v>
      </c>
      <c r="H863" s="107">
        <v>14650.04</v>
      </c>
      <c r="I863" s="108">
        <f t="shared" si="16"/>
        <v>732.5</v>
      </c>
      <c r="J863" s="84"/>
    </row>
    <row r="864" spans="1:11" s="85" customFormat="1" ht="14.4" x14ac:dyDescent="0.3">
      <c r="A864" s="102" t="s">
        <v>2005</v>
      </c>
      <c r="B864" s="103" t="s">
        <v>1982</v>
      </c>
      <c r="C864" s="103" t="s">
        <v>147</v>
      </c>
      <c r="D864" s="103" t="s">
        <v>1730</v>
      </c>
      <c r="E864" s="104" t="s">
        <v>1731</v>
      </c>
      <c r="F864" s="105" t="s">
        <v>164</v>
      </c>
      <c r="G864" s="121">
        <v>0.05</v>
      </c>
      <c r="H864" s="107">
        <v>9004.07</v>
      </c>
      <c r="I864" s="108">
        <f t="shared" si="16"/>
        <v>450.2</v>
      </c>
      <c r="J864" s="84"/>
    </row>
    <row r="865" spans="1:10" s="85" customFormat="1" ht="20.399999999999999" x14ac:dyDescent="0.3">
      <c r="A865" s="102" t="s">
        <v>2006</v>
      </c>
      <c r="B865" s="103" t="s">
        <v>1982</v>
      </c>
      <c r="C865" s="103" t="s">
        <v>151</v>
      </c>
      <c r="D865" s="103" t="s">
        <v>1750</v>
      </c>
      <c r="E865" s="104" t="s">
        <v>1751</v>
      </c>
      <c r="F865" s="105" t="s">
        <v>326</v>
      </c>
      <c r="G865" s="121">
        <v>0.06</v>
      </c>
      <c r="H865" s="107">
        <v>60994.45</v>
      </c>
      <c r="I865" s="108">
        <f t="shared" si="16"/>
        <v>3659.67</v>
      </c>
      <c r="J865" s="84"/>
    </row>
    <row r="866" spans="1:10" s="85" customFormat="1" ht="14.4" x14ac:dyDescent="0.3">
      <c r="A866" s="110" t="s">
        <v>2007</v>
      </c>
      <c r="B866" s="111" t="s">
        <v>1982</v>
      </c>
      <c r="C866" s="111" t="s">
        <v>154</v>
      </c>
      <c r="D866" s="111" t="s">
        <v>127</v>
      </c>
      <c r="E866" s="112" t="s">
        <v>2008</v>
      </c>
      <c r="F866" s="113" t="s">
        <v>470</v>
      </c>
      <c r="G866" s="181">
        <v>12.3888</v>
      </c>
      <c r="H866" s="115">
        <v>836.81</v>
      </c>
      <c r="I866" s="116">
        <f t="shared" si="16"/>
        <v>10367.07</v>
      </c>
      <c r="J866" s="84"/>
    </row>
    <row r="867" spans="1:10" s="85" customFormat="1" ht="14.4" x14ac:dyDescent="0.3">
      <c r="A867" s="102" t="s">
        <v>2009</v>
      </c>
      <c r="B867" s="103" t="s">
        <v>1982</v>
      </c>
      <c r="C867" s="103" t="s">
        <v>158</v>
      </c>
      <c r="D867" s="103" t="s">
        <v>481</v>
      </c>
      <c r="E867" s="104" t="s">
        <v>482</v>
      </c>
      <c r="F867" s="105" t="s">
        <v>457</v>
      </c>
      <c r="G867" s="117">
        <v>6.1600000000000002E-2</v>
      </c>
      <c r="H867" s="107">
        <v>103641.58</v>
      </c>
      <c r="I867" s="108">
        <f t="shared" si="16"/>
        <v>6384.32</v>
      </c>
      <c r="J867" s="84"/>
    </row>
    <row r="868" spans="1:10" s="85" customFormat="1" ht="14.4" x14ac:dyDescent="0.3">
      <c r="A868" s="110" t="s">
        <v>2010</v>
      </c>
      <c r="B868" s="111" t="s">
        <v>1982</v>
      </c>
      <c r="C868" s="111" t="s">
        <v>161</v>
      </c>
      <c r="D868" s="111" t="s">
        <v>127</v>
      </c>
      <c r="E868" s="112" t="s">
        <v>2011</v>
      </c>
      <c r="F868" s="113" t="s">
        <v>470</v>
      </c>
      <c r="G868" s="114">
        <v>6</v>
      </c>
      <c r="H868" s="115">
        <v>165.91</v>
      </c>
      <c r="I868" s="116">
        <f t="shared" si="16"/>
        <v>995.46</v>
      </c>
      <c r="J868" s="84"/>
    </row>
    <row r="869" spans="1:10" s="85" customFormat="1" ht="14.4" x14ac:dyDescent="0.3">
      <c r="A869" s="110" t="s">
        <v>2012</v>
      </c>
      <c r="B869" s="111" t="s">
        <v>1982</v>
      </c>
      <c r="C869" s="111" t="s">
        <v>166</v>
      </c>
      <c r="D869" s="111" t="s">
        <v>127</v>
      </c>
      <c r="E869" s="112" t="s">
        <v>2013</v>
      </c>
      <c r="F869" s="113" t="s">
        <v>120</v>
      </c>
      <c r="G869" s="114">
        <v>4</v>
      </c>
      <c r="H869" s="115">
        <v>169.84</v>
      </c>
      <c r="I869" s="116">
        <f t="shared" si="16"/>
        <v>679.36</v>
      </c>
      <c r="J869" s="84"/>
    </row>
    <row r="870" spans="1:10" s="85" customFormat="1" ht="20.399999999999999" x14ac:dyDescent="0.3">
      <c r="A870" s="110" t="s">
        <v>2014</v>
      </c>
      <c r="B870" s="111" t="s">
        <v>1982</v>
      </c>
      <c r="C870" s="111" t="s">
        <v>171</v>
      </c>
      <c r="D870" s="111" t="s">
        <v>2015</v>
      </c>
      <c r="E870" s="112" t="s">
        <v>2016</v>
      </c>
      <c r="F870" s="113" t="s">
        <v>120</v>
      </c>
      <c r="G870" s="114">
        <v>2</v>
      </c>
      <c r="H870" s="115">
        <v>1561.87</v>
      </c>
      <c r="I870" s="116">
        <f t="shared" si="16"/>
        <v>3123.74</v>
      </c>
      <c r="J870" s="84"/>
    </row>
    <row r="871" spans="1:10" s="85" customFormat="1" ht="14.4" x14ac:dyDescent="0.3">
      <c r="A871" s="110" t="s">
        <v>2017</v>
      </c>
      <c r="B871" s="111" t="s">
        <v>1982</v>
      </c>
      <c r="C871" s="111" t="s">
        <v>174</v>
      </c>
      <c r="D871" s="111" t="s">
        <v>127</v>
      </c>
      <c r="E871" s="112" t="s">
        <v>2018</v>
      </c>
      <c r="F871" s="113" t="s">
        <v>120</v>
      </c>
      <c r="G871" s="114">
        <v>2</v>
      </c>
      <c r="H871" s="115">
        <v>5314.71</v>
      </c>
      <c r="I871" s="116">
        <f t="shared" si="16"/>
        <v>10629.42</v>
      </c>
      <c r="J871" s="84"/>
    </row>
    <row r="872" spans="1:10" s="85" customFormat="1" ht="14.4" x14ac:dyDescent="0.3">
      <c r="A872" s="102" t="s">
        <v>2019</v>
      </c>
      <c r="B872" s="103" t="s">
        <v>1982</v>
      </c>
      <c r="C872" s="103" t="s">
        <v>177</v>
      </c>
      <c r="D872" s="103" t="s">
        <v>481</v>
      </c>
      <c r="E872" s="104" t="s">
        <v>482</v>
      </c>
      <c r="F872" s="105" t="s">
        <v>457</v>
      </c>
      <c r="G872" s="117">
        <v>8.0600000000000005E-2</v>
      </c>
      <c r="H872" s="107">
        <v>103628.48</v>
      </c>
      <c r="I872" s="108">
        <f t="shared" si="16"/>
        <v>8352.4599999999991</v>
      </c>
      <c r="J872" s="84"/>
    </row>
    <row r="873" spans="1:10" s="85" customFormat="1" ht="30.6" x14ac:dyDescent="0.3">
      <c r="A873" s="110" t="s">
        <v>2020</v>
      </c>
      <c r="B873" s="111" t="s">
        <v>1982</v>
      </c>
      <c r="C873" s="111" t="s">
        <v>180</v>
      </c>
      <c r="D873" s="111" t="s">
        <v>2021</v>
      </c>
      <c r="E873" s="112" t="s">
        <v>2022</v>
      </c>
      <c r="F873" s="113" t="s">
        <v>470</v>
      </c>
      <c r="G873" s="114">
        <v>8</v>
      </c>
      <c r="H873" s="115">
        <v>256.82</v>
      </c>
      <c r="I873" s="116">
        <f t="shared" si="16"/>
        <v>2054.56</v>
      </c>
      <c r="J873" s="84"/>
    </row>
    <row r="874" spans="1:10" s="85" customFormat="1" ht="20.399999999999999" x14ac:dyDescent="0.3">
      <c r="A874" s="110" t="s">
        <v>2023</v>
      </c>
      <c r="B874" s="111" t="s">
        <v>1982</v>
      </c>
      <c r="C874" s="111" t="s">
        <v>183</v>
      </c>
      <c r="D874" s="111" t="s">
        <v>2024</v>
      </c>
      <c r="E874" s="112" t="s">
        <v>2025</v>
      </c>
      <c r="F874" s="113" t="s">
        <v>120</v>
      </c>
      <c r="G874" s="114">
        <v>2</v>
      </c>
      <c r="H874" s="115">
        <v>633.54999999999995</v>
      </c>
      <c r="I874" s="116">
        <f t="shared" si="16"/>
        <v>1267.0999999999999</v>
      </c>
      <c r="J874" s="84"/>
    </row>
    <row r="875" spans="1:10" s="85" customFormat="1" ht="14.4" x14ac:dyDescent="0.3">
      <c r="A875" s="102" t="s">
        <v>2026</v>
      </c>
      <c r="B875" s="103" t="s">
        <v>1982</v>
      </c>
      <c r="C875" s="103" t="s">
        <v>186</v>
      </c>
      <c r="D875" s="103" t="s">
        <v>481</v>
      </c>
      <c r="E875" s="104" t="s">
        <v>482</v>
      </c>
      <c r="F875" s="105" t="s">
        <v>457</v>
      </c>
      <c r="G875" s="121">
        <v>0.03</v>
      </c>
      <c r="H875" s="107">
        <v>103621.87</v>
      </c>
      <c r="I875" s="108">
        <f t="shared" si="16"/>
        <v>3108.66</v>
      </c>
      <c r="J875" s="84"/>
    </row>
    <row r="876" spans="1:10" s="85" customFormat="1" ht="20.399999999999999" x14ac:dyDescent="0.3">
      <c r="A876" s="110" t="s">
        <v>2027</v>
      </c>
      <c r="B876" s="111" t="s">
        <v>1982</v>
      </c>
      <c r="C876" s="111" t="s">
        <v>189</v>
      </c>
      <c r="D876" s="111" t="s">
        <v>2028</v>
      </c>
      <c r="E876" s="112" t="s">
        <v>2029</v>
      </c>
      <c r="F876" s="113" t="s">
        <v>470</v>
      </c>
      <c r="G876" s="114">
        <v>3</v>
      </c>
      <c r="H876" s="115">
        <v>308.16000000000003</v>
      </c>
      <c r="I876" s="116">
        <f t="shared" si="16"/>
        <v>924.48</v>
      </c>
      <c r="J876" s="84"/>
    </row>
    <row r="877" spans="1:10" s="85" customFormat="1" ht="14.4" x14ac:dyDescent="0.3">
      <c r="A877" s="102" t="s">
        <v>2030</v>
      </c>
      <c r="B877" s="103" t="s">
        <v>1982</v>
      </c>
      <c r="C877" s="103" t="s">
        <v>191</v>
      </c>
      <c r="D877" s="103" t="s">
        <v>481</v>
      </c>
      <c r="E877" s="104" t="s">
        <v>482</v>
      </c>
      <c r="F877" s="105" t="s">
        <v>457</v>
      </c>
      <c r="G877" s="117">
        <v>2.01E-2</v>
      </c>
      <c r="H877" s="107">
        <v>103616.56</v>
      </c>
      <c r="I877" s="108">
        <f t="shared" si="16"/>
        <v>2082.69</v>
      </c>
      <c r="J877" s="84"/>
    </row>
    <row r="878" spans="1:10" s="85" customFormat="1" ht="14.4" x14ac:dyDescent="0.3">
      <c r="A878" s="110" t="s">
        <v>2031</v>
      </c>
      <c r="B878" s="111" t="s">
        <v>1982</v>
      </c>
      <c r="C878" s="111" t="s">
        <v>194</v>
      </c>
      <c r="D878" s="111" t="s">
        <v>127</v>
      </c>
      <c r="E878" s="112" t="s">
        <v>1990</v>
      </c>
      <c r="F878" s="113" t="s">
        <v>470</v>
      </c>
      <c r="G878" s="119">
        <v>1.5</v>
      </c>
      <c r="H878" s="115">
        <v>324.37</v>
      </c>
      <c r="I878" s="116">
        <f t="shared" si="16"/>
        <v>486.56</v>
      </c>
      <c r="J878" s="84"/>
    </row>
    <row r="879" spans="1:10" s="85" customFormat="1" ht="20.399999999999999" x14ac:dyDescent="0.3">
      <c r="A879" s="110" t="s">
        <v>2032</v>
      </c>
      <c r="B879" s="111" t="s">
        <v>1982</v>
      </c>
      <c r="C879" s="111" t="s">
        <v>197</v>
      </c>
      <c r="D879" s="111" t="s">
        <v>2033</v>
      </c>
      <c r="E879" s="112" t="s">
        <v>2034</v>
      </c>
      <c r="F879" s="113" t="s">
        <v>120</v>
      </c>
      <c r="G879" s="114">
        <v>12</v>
      </c>
      <c r="H879" s="115">
        <v>199.44</v>
      </c>
      <c r="I879" s="116">
        <f t="shared" si="16"/>
        <v>2393.2800000000002</v>
      </c>
      <c r="J879" s="84"/>
    </row>
    <row r="880" spans="1:10" s="85" customFormat="1" ht="14.4" x14ac:dyDescent="0.3">
      <c r="A880" s="110" t="s">
        <v>2035</v>
      </c>
      <c r="B880" s="111" t="s">
        <v>1982</v>
      </c>
      <c r="C880" s="111" t="s">
        <v>200</v>
      </c>
      <c r="D880" s="111" t="s">
        <v>127</v>
      </c>
      <c r="E880" s="112" t="s">
        <v>1992</v>
      </c>
      <c r="F880" s="113" t="s">
        <v>120</v>
      </c>
      <c r="G880" s="114">
        <v>5</v>
      </c>
      <c r="H880" s="115">
        <v>69.569999999999993</v>
      </c>
      <c r="I880" s="116">
        <f t="shared" si="16"/>
        <v>347.85</v>
      </c>
      <c r="J880" s="84"/>
    </row>
    <row r="881" spans="1:10" s="85" customFormat="1" ht="14.4" x14ac:dyDescent="0.3">
      <c r="A881" s="110" t="s">
        <v>2036</v>
      </c>
      <c r="B881" s="111" t="s">
        <v>1982</v>
      </c>
      <c r="C881" s="111" t="s">
        <v>203</v>
      </c>
      <c r="D881" s="111" t="s">
        <v>127</v>
      </c>
      <c r="E881" s="112" t="s">
        <v>2037</v>
      </c>
      <c r="F881" s="113" t="s">
        <v>120</v>
      </c>
      <c r="G881" s="114">
        <v>11</v>
      </c>
      <c r="H881" s="115">
        <v>1215.04</v>
      </c>
      <c r="I881" s="116">
        <f t="shared" si="16"/>
        <v>13365.44</v>
      </c>
      <c r="J881" s="84"/>
    </row>
    <row r="882" spans="1:10" s="85" customFormat="1" ht="20.399999999999999" x14ac:dyDescent="0.3">
      <c r="A882" s="110" t="s">
        <v>2038</v>
      </c>
      <c r="B882" s="111" t="s">
        <v>1982</v>
      </c>
      <c r="C882" s="111" t="s">
        <v>205</v>
      </c>
      <c r="D882" s="111" t="s">
        <v>1994</v>
      </c>
      <c r="E882" s="112" t="s">
        <v>2039</v>
      </c>
      <c r="F882" s="113" t="s">
        <v>120</v>
      </c>
      <c r="G882" s="114">
        <v>10</v>
      </c>
      <c r="H882" s="115">
        <v>301.52</v>
      </c>
      <c r="I882" s="116">
        <f t="shared" si="16"/>
        <v>3015.2</v>
      </c>
      <c r="J882" s="84"/>
    </row>
    <row r="883" spans="1:10" s="85" customFormat="1" ht="14.4" x14ac:dyDescent="0.3">
      <c r="A883" s="110" t="s">
        <v>2040</v>
      </c>
      <c r="B883" s="111" t="s">
        <v>1982</v>
      </c>
      <c r="C883" s="111" t="s">
        <v>209</v>
      </c>
      <c r="D883" s="111" t="s">
        <v>127</v>
      </c>
      <c r="E883" s="112" t="s">
        <v>2041</v>
      </c>
      <c r="F883" s="113" t="s">
        <v>120</v>
      </c>
      <c r="G883" s="114">
        <v>2</v>
      </c>
      <c r="H883" s="115">
        <v>2850.91</v>
      </c>
      <c r="I883" s="116">
        <f t="shared" si="16"/>
        <v>5701.82</v>
      </c>
      <c r="J883" s="84"/>
    </row>
    <row r="884" spans="1:10" s="85" customFormat="1" ht="14.4" x14ac:dyDescent="0.3">
      <c r="A884" s="102" t="s">
        <v>2042</v>
      </c>
      <c r="B884" s="103" t="s">
        <v>1982</v>
      </c>
      <c r="C884" s="103" t="s">
        <v>213</v>
      </c>
      <c r="D884" s="103" t="s">
        <v>475</v>
      </c>
      <c r="E884" s="104" t="s">
        <v>476</v>
      </c>
      <c r="F884" s="105" t="s">
        <v>457</v>
      </c>
      <c r="G884" s="117">
        <v>8.2000000000000007E-3</v>
      </c>
      <c r="H884" s="107">
        <v>103696.77</v>
      </c>
      <c r="I884" s="108">
        <f t="shared" si="16"/>
        <v>850.31</v>
      </c>
      <c r="J884" s="84"/>
    </row>
    <row r="885" spans="1:10" s="85" customFormat="1" ht="30.6" x14ac:dyDescent="0.3">
      <c r="A885" s="110" t="s">
        <v>2043</v>
      </c>
      <c r="B885" s="111" t="s">
        <v>1982</v>
      </c>
      <c r="C885" s="111" t="s">
        <v>215</v>
      </c>
      <c r="D885" s="111" t="s">
        <v>2044</v>
      </c>
      <c r="E885" s="112" t="s">
        <v>2045</v>
      </c>
      <c r="F885" s="113" t="s">
        <v>470</v>
      </c>
      <c r="G885" s="120">
        <v>0.82</v>
      </c>
      <c r="H885" s="115">
        <v>434.13</v>
      </c>
      <c r="I885" s="116">
        <f t="shared" si="16"/>
        <v>355.99</v>
      </c>
      <c r="J885" s="84"/>
    </row>
    <row r="886" spans="1:10" s="85" customFormat="1" ht="14.4" x14ac:dyDescent="0.3">
      <c r="A886" s="102" t="s">
        <v>2046</v>
      </c>
      <c r="B886" s="103" t="s">
        <v>1982</v>
      </c>
      <c r="C886" s="103" t="s">
        <v>218</v>
      </c>
      <c r="D886" s="103" t="s">
        <v>2047</v>
      </c>
      <c r="E886" s="104" t="s">
        <v>2048</v>
      </c>
      <c r="F886" s="105" t="s">
        <v>120</v>
      </c>
      <c r="G886" s="106">
        <v>2</v>
      </c>
      <c r="H886" s="107">
        <v>5340.19</v>
      </c>
      <c r="I886" s="108">
        <f t="shared" si="16"/>
        <v>10680.38</v>
      </c>
      <c r="J886" s="84"/>
    </row>
    <row r="887" spans="1:10" s="85" customFormat="1" ht="14.4" x14ac:dyDescent="0.3">
      <c r="A887" s="110" t="s">
        <v>2049</v>
      </c>
      <c r="B887" s="111" t="s">
        <v>1982</v>
      </c>
      <c r="C887" s="111" t="s">
        <v>221</v>
      </c>
      <c r="D887" s="111" t="s">
        <v>127</v>
      </c>
      <c r="E887" s="112" t="s">
        <v>2050</v>
      </c>
      <c r="F887" s="113" t="s">
        <v>120</v>
      </c>
      <c r="G887" s="114">
        <v>2</v>
      </c>
      <c r="H887" s="115">
        <v>8085.38</v>
      </c>
      <c r="I887" s="116">
        <f t="shared" si="16"/>
        <v>16170.76</v>
      </c>
      <c r="J887" s="84"/>
    </row>
    <row r="888" spans="1:10" s="85" customFormat="1" ht="20.399999999999999" x14ac:dyDescent="0.3">
      <c r="A888" s="110" t="s">
        <v>2051</v>
      </c>
      <c r="B888" s="111" t="s">
        <v>1982</v>
      </c>
      <c r="C888" s="111" t="s">
        <v>225</v>
      </c>
      <c r="D888" s="111" t="s">
        <v>1997</v>
      </c>
      <c r="E888" s="112" t="s">
        <v>1998</v>
      </c>
      <c r="F888" s="113" t="s">
        <v>120</v>
      </c>
      <c r="G888" s="114">
        <v>2</v>
      </c>
      <c r="H888" s="115">
        <v>611.1</v>
      </c>
      <c r="I888" s="116">
        <f t="shared" si="16"/>
        <v>1222.2</v>
      </c>
      <c r="J888" s="84"/>
    </row>
    <row r="889" spans="1:10" s="85" customFormat="1" ht="14.4" x14ac:dyDescent="0.3">
      <c r="A889" s="102" t="s">
        <v>2052</v>
      </c>
      <c r="B889" s="103" t="s">
        <v>1982</v>
      </c>
      <c r="C889" s="103" t="s">
        <v>229</v>
      </c>
      <c r="D889" s="103" t="s">
        <v>2053</v>
      </c>
      <c r="E889" s="104" t="s">
        <v>2054</v>
      </c>
      <c r="F889" s="105" t="s">
        <v>451</v>
      </c>
      <c r="G889" s="106">
        <v>2</v>
      </c>
      <c r="H889" s="107">
        <v>19115.02</v>
      </c>
      <c r="I889" s="108">
        <f t="shared" si="16"/>
        <v>38230.04</v>
      </c>
      <c r="J889" s="84"/>
    </row>
    <row r="890" spans="1:10" s="85" customFormat="1" ht="61.2" x14ac:dyDescent="0.3">
      <c r="A890" s="154" t="s">
        <v>2055</v>
      </c>
      <c r="B890" s="155" t="s">
        <v>1982</v>
      </c>
      <c r="C890" s="155" t="s">
        <v>232</v>
      </c>
      <c r="D890" s="155" t="s">
        <v>2056</v>
      </c>
      <c r="E890" s="156" t="s">
        <v>2057</v>
      </c>
      <c r="F890" s="157" t="s">
        <v>372</v>
      </c>
      <c r="G890" s="158">
        <v>2</v>
      </c>
      <c r="H890" s="159">
        <v>44329.94</v>
      </c>
      <c r="I890" s="160">
        <f t="shared" si="16"/>
        <v>88659.88</v>
      </c>
      <c r="J890" s="84" t="s">
        <v>408</v>
      </c>
    </row>
    <row r="891" spans="1:10" s="85" customFormat="1" ht="14.4" x14ac:dyDescent="0.3">
      <c r="A891" s="102" t="s">
        <v>2058</v>
      </c>
      <c r="B891" s="103" t="s">
        <v>1982</v>
      </c>
      <c r="C891" s="103" t="s">
        <v>234</v>
      </c>
      <c r="D891" s="103" t="s">
        <v>2059</v>
      </c>
      <c r="E891" s="104" t="s">
        <v>2060</v>
      </c>
      <c r="F891" s="105" t="s">
        <v>372</v>
      </c>
      <c r="G891" s="106">
        <v>4</v>
      </c>
      <c r="H891" s="107">
        <v>413.58</v>
      </c>
      <c r="I891" s="108">
        <f t="shared" si="16"/>
        <v>1654.32</v>
      </c>
      <c r="J891" s="84"/>
    </row>
    <row r="892" spans="1:10" s="85" customFormat="1" ht="20.399999999999999" x14ac:dyDescent="0.3">
      <c r="A892" s="154" t="s">
        <v>2061</v>
      </c>
      <c r="B892" s="155" t="s">
        <v>1982</v>
      </c>
      <c r="C892" s="155" t="s">
        <v>237</v>
      </c>
      <c r="D892" s="155" t="s">
        <v>2062</v>
      </c>
      <c r="E892" s="156" t="s">
        <v>2063</v>
      </c>
      <c r="F892" s="157" t="s">
        <v>120</v>
      </c>
      <c r="G892" s="158">
        <v>4</v>
      </c>
      <c r="H892" s="159">
        <v>678.73</v>
      </c>
      <c r="I892" s="160">
        <f t="shared" si="16"/>
        <v>2714.92</v>
      </c>
      <c r="J892" s="84" t="s">
        <v>408</v>
      </c>
    </row>
    <row r="893" spans="1:10" s="85" customFormat="1" ht="14.4" x14ac:dyDescent="0.3">
      <c r="A893" s="102" t="s">
        <v>2064</v>
      </c>
      <c r="B893" s="103" t="s">
        <v>1982</v>
      </c>
      <c r="C893" s="103" t="s">
        <v>241</v>
      </c>
      <c r="D893" s="103" t="s">
        <v>2065</v>
      </c>
      <c r="E893" s="104" t="s">
        <v>2066</v>
      </c>
      <c r="F893" s="105" t="s">
        <v>372</v>
      </c>
      <c r="G893" s="106">
        <v>1</v>
      </c>
      <c r="H893" s="107">
        <v>563.83000000000004</v>
      </c>
      <c r="I893" s="108">
        <f t="shared" si="16"/>
        <v>563.83000000000004</v>
      </c>
      <c r="J893" s="84"/>
    </row>
    <row r="894" spans="1:10" s="85" customFormat="1" ht="20.399999999999999" x14ac:dyDescent="0.3">
      <c r="A894" s="154" t="s">
        <v>2067</v>
      </c>
      <c r="B894" s="155" t="s">
        <v>1982</v>
      </c>
      <c r="C894" s="155" t="s">
        <v>244</v>
      </c>
      <c r="D894" s="155" t="s">
        <v>410</v>
      </c>
      <c r="E894" s="156" t="s">
        <v>411</v>
      </c>
      <c r="F894" s="157" t="s">
        <v>372</v>
      </c>
      <c r="G894" s="158">
        <v>1</v>
      </c>
      <c r="H894" s="159">
        <v>1529.66</v>
      </c>
      <c r="I894" s="160">
        <f t="shared" si="16"/>
        <v>1529.66</v>
      </c>
      <c r="J894" s="84" t="s">
        <v>408</v>
      </c>
    </row>
    <row r="895" spans="1:10" s="85" customFormat="1" ht="20.399999999999999" x14ac:dyDescent="0.3">
      <c r="A895" s="102" t="s">
        <v>2068</v>
      </c>
      <c r="B895" s="103" t="s">
        <v>1982</v>
      </c>
      <c r="C895" s="103" t="s">
        <v>248</v>
      </c>
      <c r="D895" s="103" t="s">
        <v>2069</v>
      </c>
      <c r="E895" s="104" t="s">
        <v>2070</v>
      </c>
      <c r="F895" s="105" t="s">
        <v>120</v>
      </c>
      <c r="G895" s="106">
        <v>1</v>
      </c>
      <c r="H895" s="107">
        <v>7059.79</v>
      </c>
      <c r="I895" s="108">
        <f t="shared" si="16"/>
        <v>7059.79</v>
      </c>
      <c r="J895" s="84"/>
    </row>
    <row r="896" spans="1:10" s="85" customFormat="1" ht="20.399999999999999" x14ac:dyDescent="0.3">
      <c r="A896" s="110" t="s">
        <v>2071</v>
      </c>
      <c r="B896" s="111" t="s">
        <v>1982</v>
      </c>
      <c r="C896" s="111" t="s">
        <v>252</v>
      </c>
      <c r="D896" s="111" t="s">
        <v>2024</v>
      </c>
      <c r="E896" s="112" t="s">
        <v>2072</v>
      </c>
      <c r="F896" s="113" t="s">
        <v>120</v>
      </c>
      <c r="G896" s="114">
        <v>1</v>
      </c>
      <c r="H896" s="115">
        <v>633.54</v>
      </c>
      <c r="I896" s="116">
        <f t="shared" si="16"/>
        <v>633.54</v>
      </c>
      <c r="J896" s="84"/>
    </row>
    <row r="897" spans="1:10" s="85" customFormat="1" ht="20.399999999999999" x14ac:dyDescent="0.3">
      <c r="A897" s="102" t="s">
        <v>2073</v>
      </c>
      <c r="B897" s="103" t="s">
        <v>1982</v>
      </c>
      <c r="C897" s="103" t="s">
        <v>255</v>
      </c>
      <c r="D897" s="103" t="s">
        <v>2074</v>
      </c>
      <c r="E897" s="104" t="s">
        <v>2075</v>
      </c>
      <c r="F897" s="105" t="s">
        <v>120</v>
      </c>
      <c r="G897" s="106">
        <v>1</v>
      </c>
      <c r="H897" s="107">
        <v>1348.96</v>
      </c>
      <c r="I897" s="108">
        <f t="shared" si="16"/>
        <v>1348.96</v>
      </c>
      <c r="J897" s="84"/>
    </row>
    <row r="898" spans="1:10" s="85" customFormat="1" ht="30.6" x14ac:dyDescent="0.3">
      <c r="A898" s="154" t="s">
        <v>2076</v>
      </c>
      <c r="B898" s="155" t="s">
        <v>1982</v>
      </c>
      <c r="C898" s="155" t="s">
        <v>258</v>
      </c>
      <c r="D898" s="155" t="s">
        <v>2077</v>
      </c>
      <c r="E898" s="156" t="s">
        <v>2078</v>
      </c>
      <c r="F898" s="157" t="s">
        <v>120</v>
      </c>
      <c r="G898" s="158">
        <v>1</v>
      </c>
      <c r="H898" s="159">
        <v>47947.61</v>
      </c>
      <c r="I898" s="160">
        <f t="shared" si="16"/>
        <v>47947.61</v>
      </c>
      <c r="J898" s="84" t="s">
        <v>408</v>
      </c>
    </row>
    <row r="899" spans="1:10" s="85" customFormat="1" ht="14.4" x14ac:dyDescent="0.3">
      <c r="A899" s="102" t="s">
        <v>2079</v>
      </c>
      <c r="B899" s="103" t="s">
        <v>1982</v>
      </c>
      <c r="C899" s="103" t="s">
        <v>261</v>
      </c>
      <c r="D899" s="103" t="s">
        <v>2080</v>
      </c>
      <c r="E899" s="104" t="s">
        <v>2081</v>
      </c>
      <c r="F899" s="105" t="s">
        <v>352</v>
      </c>
      <c r="G899" s="122">
        <v>0.2</v>
      </c>
      <c r="H899" s="107">
        <v>17385.349999999999</v>
      </c>
      <c r="I899" s="108">
        <f t="shared" si="16"/>
        <v>3477.07</v>
      </c>
      <c r="J899" s="84"/>
    </row>
    <row r="900" spans="1:10" s="85" customFormat="1" ht="14.4" x14ac:dyDescent="0.3">
      <c r="A900" s="110" t="s">
        <v>2082</v>
      </c>
      <c r="B900" s="111" t="s">
        <v>1982</v>
      </c>
      <c r="C900" s="111" t="s">
        <v>263</v>
      </c>
      <c r="D900" s="111" t="s">
        <v>127</v>
      </c>
      <c r="E900" s="112" t="s">
        <v>2083</v>
      </c>
      <c r="F900" s="113" t="s">
        <v>120</v>
      </c>
      <c r="G900" s="114">
        <v>2</v>
      </c>
      <c r="H900" s="115">
        <v>2033.63</v>
      </c>
      <c r="I900" s="116">
        <f t="shared" si="16"/>
        <v>4067.26</v>
      </c>
      <c r="J900" s="84"/>
    </row>
    <row r="901" spans="1:10" s="85" customFormat="1" ht="14.4" x14ac:dyDescent="0.3">
      <c r="A901" s="102" t="s">
        <v>2084</v>
      </c>
      <c r="B901" s="103" t="s">
        <v>1982</v>
      </c>
      <c r="C901" s="103" t="s">
        <v>842</v>
      </c>
      <c r="D901" s="103" t="s">
        <v>2000</v>
      </c>
      <c r="E901" s="104" t="s">
        <v>2001</v>
      </c>
      <c r="F901" s="105" t="s">
        <v>169</v>
      </c>
      <c r="G901" s="106">
        <v>4</v>
      </c>
      <c r="H901" s="107">
        <v>98.36</v>
      </c>
      <c r="I901" s="108">
        <f t="shared" si="16"/>
        <v>393.44</v>
      </c>
      <c r="J901" s="84"/>
    </row>
    <row r="902" spans="1:10" s="85" customFormat="1" ht="14.4" x14ac:dyDescent="0.3">
      <c r="A902" s="102" t="s">
        <v>2085</v>
      </c>
      <c r="B902" s="103" t="s">
        <v>1982</v>
      </c>
      <c r="C902" s="103" t="s">
        <v>844</v>
      </c>
      <c r="D902" s="103" t="s">
        <v>2003</v>
      </c>
      <c r="E902" s="104" t="s">
        <v>2004</v>
      </c>
      <c r="F902" s="105" t="s">
        <v>164</v>
      </c>
      <c r="G902" s="121">
        <v>0.04</v>
      </c>
      <c r="H902" s="107">
        <v>14612.76</v>
      </c>
      <c r="I902" s="108">
        <f t="shared" si="16"/>
        <v>584.51</v>
      </c>
      <c r="J902" s="84"/>
    </row>
    <row r="903" spans="1:10" s="85" customFormat="1" ht="14.4" x14ac:dyDescent="0.3">
      <c r="A903" s="102" t="s">
        <v>2086</v>
      </c>
      <c r="B903" s="103" t="s">
        <v>1982</v>
      </c>
      <c r="C903" s="103" t="s">
        <v>267</v>
      </c>
      <c r="D903" s="103" t="s">
        <v>1730</v>
      </c>
      <c r="E903" s="104" t="s">
        <v>1731</v>
      </c>
      <c r="F903" s="105" t="s">
        <v>164</v>
      </c>
      <c r="G903" s="121">
        <v>0.04</v>
      </c>
      <c r="H903" s="107">
        <v>9035.27</v>
      </c>
      <c r="I903" s="108">
        <f t="shared" si="16"/>
        <v>361.41</v>
      </c>
      <c r="J903" s="84"/>
    </row>
    <row r="904" spans="1:10" s="85" customFormat="1" ht="14.4" x14ac:dyDescent="0.3">
      <c r="A904" s="102" t="s">
        <v>2087</v>
      </c>
      <c r="B904" s="103" t="s">
        <v>1982</v>
      </c>
      <c r="C904" s="103" t="s">
        <v>271</v>
      </c>
      <c r="D904" s="103" t="s">
        <v>481</v>
      </c>
      <c r="E904" s="104" t="s">
        <v>482</v>
      </c>
      <c r="F904" s="105" t="s">
        <v>457</v>
      </c>
      <c r="G904" s="117">
        <v>0.22639999999999999</v>
      </c>
      <c r="H904" s="107">
        <v>103631.98</v>
      </c>
      <c r="I904" s="108">
        <f t="shared" si="16"/>
        <v>23462.28</v>
      </c>
      <c r="J904" s="84"/>
    </row>
    <row r="905" spans="1:10" s="85" customFormat="1" ht="14.4" x14ac:dyDescent="0.3">
      <c r="A905" s="110" t="s">
        <v>2088</v>
      </c>
      <c r="B905" s="111" t="s">
        <v>1982</v>
      </c>
      <c r="C905" s="111" t="s">
        <v>274</v>
      </c>
      <c r="D905" s="111" t="s">
        <v>127</v>
      </c>
      <c r="E905" s="112" t="s">
        <v>2011</v>
      </c>
      <c r="F905" s="113" t="s">
        <v>470</v>
      </c>
      <c r="G905" s="114">
        <v>22</v>
      </c>
      <c r="H905" s="115">
        <v>165.91</v>
      </c>
      <c r="I905" s="116">
        <f t="shared" si="16"/>
        <v>3650.02</v>
      </c>
      <c r="J905" s="84"/>
    </row>
    <row r="906" spans="1:10" s="85" customFormat="1" ht="14.4" x14ac:dyDescent="0.3">
      <c r="A906" s="110" t="s">
        <v>2089</v>
      </c>
      <c r="B906" s="111" t="s">
        <v>1982</v>
      </c>
      <c r="C906" s="111" t="s">
        <v>276</v>
      </c>
      <c r="D906" s="111" t="s">
        <v>127</v>
      </c>
      <c r="E906" s="112" t="s">
        <v>2013</v>
      </c>
      <c r="F906" s="113" t="s">
        <v>120</v>
      </c>
      <c r="G906" s="114">
        <v>16</v>
      </c>
      <c r="H906" s="115">
        <v>169.84</v>
      </c>
      <c r="I906" s="116">
        <f t="shared" si="16"/>
        <v>2717.44</v>
      </c>
      <c r="J906" s="84"/>
    </row>
    <row r="907" spans="1:10" s="85" customFormat="1" ht="14.4" x14ac:dyDescent="0.3">
      <c r="A907" s="102" t="s">
        <v>2090</v>
      </c>
      <c r="B907" s="103" t="s">
        <v>1982</v>
      </c>
      <c r="C907" s="103" t="s">
        <v>279</v>
      </c>
      <c r="D907" s="103" t="s">
        <v>481</v>
      </c>
      <c r="E907" s="104" t="s">
        <v>482</v>
      </c>
      <c r="F907" s="105" t="s">
        <v>457</v>
      </c>
      <c r="G907" s="118">
        <v>3.0000000000000001E-3</v>
      </c>
      <c r="H907" s="107">
        <v>103746.51</v>
      </c>
      <c r="I907" s="108">
        <f t="shared" si="16"/>
        <v>311.24</v>
      </c>
      <c r="J907" s="84"/>
    </row>
    <row r="908" spans="1:10" s="85" customFormat="1" ht="20.399999999999999" x14ac:dyDescent="0.3">
      <c r="A908" s="110" t="s">
        <v>2091</v>
      </c>
      <c r="B908" s="111" t="s">
        <v>1982</v>
      </c>
      <c r="C908" s="111" t="s">
        <v>282</v>
      </c>
      <c r="D908" s="111" t="s">
        <v>2092</v>
      </c>
      <c r="E908" s="112" t="s">
        <v>2093</v>
      </c>
      <c r="F908" s="113" t="s">
        <v>470</v>
      </c>
      <c r="G908" s="119">
        <v>0.3</v>
      </c>
      <c r="H908" s="115">
        <v>235.57</v>
      </c>
      <c r="I908" s="116">
        <f t="shared" si="16"/>
        <v>70.67</v>
      </c>
      <c r="J908" s="84"/>
    </row>
    <row r="909" spans="1:10" s="85" customFormat="1" ht="20.399999999999999" x14ac:dyDescent="0.3">
      <c r="A909" s="110" t="s">
        <v>2094</v>
      </c>
      <c r="B909" s="111" t="s">
        <v>1982</v>
      </c>
      <c r="C909" s="111" t="s">
        <v>286</v>
      </c>
      <c r="D909" s="111" t="s">
        <v>1994</v>
      </c>
      <c r="E909" s="112" t="s">
        <v>2039</v>
      </c>
      <c r="F909" s="113" t="s">
        <v>120</v>
      </c>
      <c r="G909" s="114">
        <v>2</v>
      </c>
      <c r="H909" s="115">
        <v>301.52</v>
      </c>
      <c r="I909" s="116">
        <f t="shared" si="16"/>
        <v>603.04</v>
      </c>
      <c r="J909" s="84"/>
    </row>
    <row r="910" spans="1:10" s="85" customFormat="1" ht="20.399999999999999" x14ac:dyDescent="0.3">
      <c r="A910" s="110" t="s">
        <v>2095</v>
      </c>
      <c r="B910" s="111" t="s">
        <v>1982</v>
      </c>
      <c r="C910" s="111" t="s">
        <v>293</v>
      </c>
      <c r="D910" s="111" t="s">
        <v>1997</v>
      </c>
      <c r="E910" s="112" t="s">
        <v>1998</v>
      </c>
      <c r="F910" s="113" t="s">
        <v>120</v>
      </c>
      <c r="G910" s="114">
        <v>2</v>
      </c>
      <c r="H910" s="115">
        <v>611.1</v>
      </c>
      <c r="I910" s="116">
        <f t="shared" si="16"/>
        <v>1222.2</v>
      </c>
      <c r="J910" s="84"/>
    </row>
    <row r="911" spans="1:10" s="85" customFormat="1" ht="20.399999999999999" x14ac:dyDescent="0.3">
      <c r="A911" s="102" t="s">
        <v>2096</v>
      </c>
      <c r="B911" s="103" t="s">
        <v>1982</v>
      </c>
      <c r="C911" s="103" t="s">
        <v>296</v>
      </c>
      <c r="D911" s="103" t="s">
        <v>1750</v>
      </c>
      <c r="E911" s="104" t="s">
        <v>1751</v>
      </c>
      <c r="F911" s="105" t="s">
        <v>326</v>
      </c>
      <c r="G911" s="122">
        <v>0.3</v>
      </c>
      <c r="H911" s="107">
        <v>60999.91</v>
      </c>
      <c r="I911" s="108">
        <f t="shared" si="16"/>
        <v>18299.97</v>
      </c>
      <c r="J911" s="84"/>
    </row>
    <row r="912" spans="1:10" s="85" customFormat="1" ht="14.4" x14ac:dyDescent="0.3">
      <c r="A912" s="110" t="s">
        <v>2097</v>
      </c>
      <c r="B912" s="111" t="s">
        <v>1982</v>
      </c>
      <c r="C912" s="111" t="s">
        <v>300</v>
      </c>
      <c r="D912" s="111" t="s">
        <v>127</v>
      </c>
      <c r="E912" s="112" t="s">
        <v>2098</v>
      </c>
      <c r="F912" s="113" t="s">
        <v>470</v>
      </c>
      <c r="G912" s="180">
        <v>15.486000000000001</v>
      </c>
      <c r="H912" s="115">
        <v>872.05</v>
      </c>
      <c r="I912" s="116">
        <f t="shared" si="16"/>
        <v>13504.57</v>
      </c>
      <c r="J912" s="84"/>
    </row>
    <row r="913" spans="1:10" s="85" customFormat="1" ht="14.4" x14ac:dyDescent="0.3">
      <c r="A913" s="110" t="s">
        <v>2099</v>
      </c>
      <c r="B913" s="111" t="s">
        <v>1982</v>
      </c>
      <c r="C913" s="111" t="s">
        <v>304</v>
      </c>
      <c r="D913" s="111" t="s">
        <v>127</v>
      </c>
      <c r="E913" s="112" t="s">
        <v>2008</v>
      </c>
      <c r="F913" s="113" t="s">
        <v>470</v>
      </c>
      <c r="G913" s="181">
        <v>9.2916000000000007</v>
      </c>
      <c r="H913" s="115">
        <v>836.81</v>
      </c>
      <c r="I913" s="116">
        <f t="shared" si="16"/>
        <v>7775.3</v>
      </c>
      <c r="J913" s="84"/>
    </row>
    <row r="914" spans="1:10" s="85" customFormat="1" ht="14.4" x14ac:dyDescent="0.3">
      <c r="A914" s="102" t="s">
        <v>2100</v>
      </c>
      <c r="B914" s="103" t="s">
        <v>1982</v>
      </c>
      <c r="C914" s="103" t="s">
        <v>307</v>
      </c>
      <c r="D914" s="103" t="s">
        <v>329</v>
      </c>
      <c r="E914" s="104" t="s">
        <v>330</v>
      </c>
      <c r="F914" s="105" t="s">
        <v>164</v>
      </c>
      <c r="G914" s="121">
        <v>0.08</v>
      </c>
      <c r="H914" s="107">
        <v>253560.43</v>
      </c>
      <c r="I914" s="108">
        <f t="shared" si="16"/>
        <v>20284.830000000002</v>
      </c>
      <c r="J914" s="84"/>
    </row>
    <row r="915" spans="1:10" s="85" customFormat="1" ht="14.4" x14ac:dyDescent="0.3">
      <c r="A915" s="110" t="s">
        <v>2101</v>
      </c>
      <c r="B915" s="111" t="s">
        <v>1982</v>
      </c>
      <c r="C915" s="111" t="s">
        <v>310</v>
      </c>
      <c r="D915" s="111" t="s">
        <v>127</v>
      </c>
      <c r="E915" s="112" t="s">
        <v>2102</v>
      </c>
      <c r="F915" s="113" t="s">
        <v>169</v>
      </c>
      <c r="G915" s="120">
        <v>9.76</v>
      </c>
      <c r="H915" s="115">
        <v>507.8</v>
      </c>
      <c r="I915" s="116">
        <f t="shared" si="16"/>
        <v>4956.13</v>
      </c>
      <c r="J915" s="84"/>
    </row>
    <row r="916" spans="1:10" s="85" customFormat="1" ht="14.4" x14ac:dyDescent="0.3">
      <c r="A916" s="102" t="s">
        <v>2103</v>
      </c>
      <c r="B916" s="103" t="s">
        <v>1982</v>
      </c>
      <c r="C916" s="103" t="s">
        <v>846</v>
      </c>
      <c r="D916" s="103" t="s">
        <v>2000</v>
      </c>
      <c r="E916" s="104" t="s">
        <v>2001</v>
      </c>
      <c r="F916" s="105" t="s">
        <v>169</v>
      </c>
      <c r="G916" s="106">
        <v>7</v>
      </c>
      <c r="H916" s="107">
        <v>98.36</v>
      </c>
      <c r="I916" s="108">
        <f t="shared" si="16"/>
        <v>688.52</v>
      </c>
      <c r="J916" s="84"/>
    </row>
    <row r="917" spans="1:10" s="85" customFormat="1" ht="14.4" x14ac:dyDescent="0.3">
      <c r="A917" s="102" t="s">
        <v>2104</v>
      </c>
      <c r="B917" s="103" t="s">
        <v>1982</v>
      </c>
      <c r="C917" s="103" t="s">
        <v>848</v>
      </c>
      <c r="D917" s="103" t="s">
        <v>2003</v>
      </c>
      <c r="E917" s="104" t="s">
        <v>2004</v>
      </c>
      <c r="F917" s="105" t="s">
        <v>164</v>
      </c>
      <c r="G917" s="121">
        <v>7.0000000000000007E-2</v>
      </c>
      <c r="H917" s="107">
        <v>14645.08</v>
      </c>
      <c r="I917" s="108">
        <f t="shared" si="16"/>
        <v>1025.1600000000001</v>
      </c>
      <c r="J917" s="84"/>
    </row>
    <row r="918" spans="1:10" s="85" customFormat="1" ht="14.4" x14ac:dyDescent="0.3">
      <c r="A918" s="102" t="s">
        <v>2105</v>
      </c>
      <c r="B918" s="103" t="s">
        <v>1982</v>
      </c>
      <c r="C918" s="103" t="s">
        <v>313</v>
      </c>
      <c r="D918" s="103" t="s">
        <v>1730</v>
      </c>
      <c r="E918" s="104" t="s">
        <v>1731</v>
      </c>
      <c r="F918" s="105" t="s">
        <v>164</v>
      </c>
      <c r="G918" s="121">
        <v>7.0000000000000007E-2</v>
      </c>
      <c r="H918" s="107">
        <v>9000.82</v>
      </c>
      <c r="I918" s="108">
        <f t="shared" si="16"/>
        <v>630.05999999999995</v>
      </c>
      <c r="J918" s="84"/>
    </row>
    <row r="919" spans="1:10" s="85" customFormat="1" ht="14.4" x14ac:dyDescent="0.3">
      <c r="A919" s="110" t="s">
        <v>2106</v>
      </c>
      <c r="B919" s="111" t="s">
        <v>1982</v>
      </c>
      <c r="C919" s="111" t="s">
        <v>814</v>
      </c>
      <c r="D919" s="111" t="s">
        <v>127</v>
      </c>
      <c r="E919" s="112" t="s">
        <v>2107</v>
      </c>
      <c r="F919" s="113" t="s">
        <v>513</v>
      </c>
      <c r="G919" s="119">
        <v>0.3</v>
      </c>
      <c r="H919" s="115">
        <v>61883.71</v>
      </c>
      <c r="I919" s="116">
        <f t="shared" ref="I919:I982" si="17">G919*H919</f>
        <v>18565.11</v>
      </c>
      <c r="J919" s="84"/>
    </row>
    <row r="920" spans="1:10" s="85" customFormat="1" ht="14.4" x14ac:dyDescent="0.3">
      <c r="A920" s="110" t="s">
        <v>2108</v>
      </c>
      <c r="B920" s="111" t="s">
        <v>1982</v>
      </c>
      <c r="C920" s="111" t="s">
        <v>855</v>
      </c>
      <c r="D920" s="111" t="s">
        <v>2109</v>
      </c>
      <c r="E920" s="112" t="s">
        <v>2110</v>
      </c>
      <c r="F920" s="113" t="s">
        <v>120</v>
      </c>
      <c r="G920" s="114">
        <v>40</v>
      </c>
      <c r="H920" s="115">
        <v>8.36</v>
      </c>
      <c r="I920" s="116">
        <f t="shared" si="17"/>
        <v>334.4</v>
      </c>
      <c r="J920" s="84"/>
    </row>
    <row r="921" spans="1:10" s="85" customFormat="1" ht="14.4" x14ac:dyDescent="0.3">
      <c r="A921" s="102" t="s">
        <v>2111</v>
      </c>
      <c r="B921" s="103" t="s">
        <v>1982</v>
      </c>
      <c r="C921" s="103" t="s">
        <v>316</v>
      </c>
      <c r="D921" s="103" t="s">
        <v>2112</v>
      </c>
      <c r="E921" s="104" t="s">
        <v>2113</v>
      </c>
      <c r="F921" s="105" t="s">
        <v>120</v>
      </c>
      <c r="G921" s="106">
        <v>1</v>
      </c>
      <c r="H921" s="107">
        <v>75507.25</v>
      </c>
      <c r="I921" s="108">
        <f t="shared" si="17"/>
        <v>75507.25</v>
      </c>
      <c r="J921" s="84"/>
    </row>
    <row r="922" spans="1:10" s="85" customFormat="1" ht="14.4" x14ac:dyDescent="0.3">
      <c r="A922" s="110" t="s">
        <v>2114</v>
      </c>
      <c r="B922" s="111" t="s">
        <v>1982</v>
      </c>
      <c r="C922" s="111" t="s">
        <v>141</v>
      </c>
      <c r="D922" s="111" t="s">
        <v>127</v>
      </c>
      <c r="E922" s="112" t="s">
        <v>1455</v>
      </c>
      <c r="F922" s="113" t="s">
        <v>340</v>
      </c>
      <c r="G922" s="120">
        <v>2.72</v>
      </c>
      <c r="H922" s="115">
        <v>634.14</v>
      </c>
      <c r="I922" s="116">
        <f t="shared" si="17"/>
        <v>1724.86</v>
      </c>
      <c r="J922" s="84"/>
    </row>
    <row r="923" spans="1:10" s="85" customFormat="1" ht="14.4" x14ac:dyDescent="0.3">
      <c r="A923" s="110" t="s">
        <v>2115</v>
      </c>
      <c r="B923" s="111" t="s">
        <v>1982</v>
      </c>
      <c r="C923" s="111" t="s">
        <v>320</v>
      </c>
      <c r="D923" s="111" t="s">
        <v>127</v>
      </c>
      <c r="E923" s="112" t="s">
        <v>2116</v>
      </c>
      <c r="F923" s="113" t="s">
        <v>1458</v>
      </c>
      <c r="G923" s="114">
        <v>1</v>
      </c>
      <c r="H923" s="115">
        <v>0</v>
      </c>
      <c r="I923" s="116">
        <f t="shared" si="17"/>
        <v>0</v>
      </c>
      <c r="J923" s="84" t="s">
        <v>4103</v>
      </c>
    </row>
    <row r="924" spans="1:10" s="85" customFormat="1" ht="20.399999999999999" x14ac:dyDescent="0.3">
      <c r="A924" s="102" t="s">
        <v>2117</v>
      </c>
      <c r="B924" s="103" t="s">
        <v>1982</v>
      </c>
      <c r="C924" s="103" t="s">
        <v>332</v>
      </c>
      <c r="D924" s="103" t="s">
        <v>1489</v>
      </c>
      <c r="E924" s="104" t="s">
        <v>1490</v>
      </c>
      <c r="F924" s="105" t="s">
        <v>164</v>
      </c>
      <c r="G924" s="176">
        <v>0.52610999999999997</v>
      </c>
      <c r="H924" s="107">
        <v>110234.23</v>
      </c>
      <c r="I924" s="108">
        <f t="shared" si="17"/>
        <v>57995.33</v>
      </c>
      <c r="J924" s="84"/>
    </row>
    <row r="925" spans="1:10" s="85" customFormat="1" ht="14.4" x14ac:dyDescent="0.3">
      <c r="A925" s="110" t="s">
        <v>2118</v>
      </c>
      <c r="B925" s="111" t="s">
        <v>1982</v>
      </c>
      <c r="C925" s="111" t="s">
        <v>290</v>
      </c>
      <c r="D925" s="111" t="s">
        <v>127</v>
      </c>
      <c r="E925" s="112" t="s">
        <v>1455</v>
      </c>
      <c r="F925" s="113" t="s">
        <v>340</v>
      </c>
      <c r="G925" s="180">
        <v>5.2140000000000004</v>
      </c>
      <c r="H925" s="115">
        <v>634.15</v>
      </c>
      <c r="I925" s="116">
        <f t="shared" si="17"/>
        <v>3306.46</v>
      </c>
      <c r="J925" s="84"/>
    </row>
    <row r="926" spans="1:10" s="85" customFormat="1" ht="14.4" x14ac:dyDescent="0.3">
      <c r="A926" s="110" t="s">
        <v>2119</v>
      </c>
      <c r="B926" s="111" t="s">
        <v>1982</v>
      </c>
      <c r="C926" s="111" t="s">
        <v>335</v>
      </c>
      <c r="D926" s="111" t="s">
        <v>127</v>
      </c>
      <c r="E926" s="112" t="s">
        <v>2120</v>
      </c>
      <c r="F926" s="113" t="s">
        <v>470</v>
      </c>
      <c r="G926" s="119">
        <v>2.2000000000000002</v>
      </c>
      <c r="H926" s="115">
        <v>7000.73</v>
      </c>
      <c r="I926" s="116">
        <f t="shared" si="17"/>
        <v>15401.61</v>
      </c>
      <c r="J926" s="84"/>
    </row>
    <row r="927" spans="1:10" s="85" customFormat="1" ht="14.4" x14ac:dyDescent="0.3">
      <c r="A927" s="110" t="s">
        <v>2121</v>
      </c>
      <c r="B927" s="111" t="s">
        <v>1982</v>
      </c>
      <c r="C927" s="111" t="s">
        <v>338</v>
      </c>
      <c r="D927" s="111" t="s">
        <v>127</v>
      </c>
      <c r="E927" s="112" t="s">
        <v>2122</v>
      </c>
      <c r="F927" s="113" t="s">
        <v>470</v>
      </c>
      <c r="G927" s="114">
        <v>1</v>
      </c>
      <c r="H927" s="115">
        <v>6188.17</v>
      </c>
      <c r="I927" s="116">
        <f t="shared" si="17"/>
        <v>6188.17</v>
      </c>
      <c r="J927" s="84"/>
    </row>
    <row r="928" spans="1:10" s="85" customFormat="1" ht="20.399999999999999" x14ac:dyDescent="0.3">
      <c r="A928" s="110" t="s">
        <v>2123</v>
      </c>
      <c r="B928" s="111" t="s">
        <v>1982</v>
      </c>
      <c r="C928" s="111" t="s">
        <v>342</v>
      </c>
      <c r="D928" s="111" t="s">
        <v>2124</v>
      </c>
      <c r="E928" s="112" t="s">
        <v>2125</v>
      </c>
      <c r="F928" s="113" t="s">
        <v>169</v>
      </c>
      <c r="G928" s="120">
        <v>0.32</v>
      </c>
      <c r="H928" s="115">
        <v>1719.66</v>
      </c>
      <c r="I928" s="116">
        <f t="shared" si="17"/>
        <v>550.29</v>
      </c>
      <c r="J928" s="84"/>
    </row>
    <row r="929" spans="1:10" s="85" customFormat="1" ht="14.4" x14ac:dyDescent="0.3">
      <c r="A929" s="110" t="s">
        <v>2126</v>
      </c>
      <c r="B929" s="111" t="s">
        <v>1982</v>
      </c>
      <c r="C929" s="111" t="s">
        <v>346</v>
      </c>
      <c r="D929" s="111" t="s">
        <v>127</v>
      </c>
      <c r="E929" s="112" t="s">
        <v>2127</v>
      </c>
      <c r="F929" s="113" t="s">
        <v>470</v>
      </c>
      <c r="G929" s="114">
        <v>13</v>
      </c>
      <c r="H929" s="115">
        <v>3064.84</v>
      </c>
      <c r="I929" s="116">
        <f t="shared" si="17"/>
        <v>39842.92</v>
      </c>
      <c r="J929" s="84"/>
    </row>
    <row r="930" spans="1:10" s="85" customFormat="1" ht="14.4" x14ac:dyDescent="0.3">
      <c r="A930" s="110" t="s">
        <v>2128</v>
      </c>
      <c r="B930" s="111" t="s">
        <v>1982</v>
      </c>
      <c r="C930" s="111" t="s">
        <v>349</v>
      </c>
      <c r="D930" s="111" t="s">
        <v>127</v>
      </c>
      <c r="E930" s="112" t="s">
        <v>2129</v>
      </c>
      <c r="F930" s="113" t="s">
        <v>120</v>
      </c>
      <c r="G930" s="114">
        <v>7</v>
      </c>
      <c r="H930" s="115">
        <v>3502.37</v>
      </c>
      <c r="I930" s="116">
        <f t="shared" si="17"/>
        <v>24516.59</v>
      </c>
      <c r="J930" s="84"/>
    </row>
    <row r="931" spans="1:10" s="85" customFormat="1" ht="14.4" x14ac:dyDescent="0.3">
      <c r="A931" s="110" t="s">
        <v>2130</v>
      </c>
      <c r="B931" s="111" t="s">
        <v>1982</v>
      </c>
      <c r="C931" s="111" t="s">
        <v>354</v>
      </c>
      <c r="D931" s="111" t="s">
        <v>127</v>
      </c>
      <c r="E931" s="112" t="s">
        <v>2131</v>
      </c>
      <c r="F931" s="113" t="s">
        <v>120</v>
      </c>
      <c r="G931" s="114">
        <v>1</v>
      </c>
      <c r="H931" s="115">
        <v>3561.16</v>
      </c>
      <c r="I931" s="116">
        <f t="shared" si="17"/>
        <v>3561.16</v>
      </c>
      <c r="J931" s="84"/>
    </row>
    <row r="932" spans="1:10" s="85" customFormat="1" ht="14.4" x14ac:dyDescent="0.3">
      <c r="A932" s="110" t="s">
        <v>2132</v>
      </c>
      <c r="B932" s="111" t="s">
        <v>1982</v>
      </c>
      <c r="C932" s="111" t="s">
        <v>690</v>
      </c>
      <c r="D932" s="111" t="s">
        <v>127</v>
      </c>
      <c r="E932" s="112" t="s">
        <v>2133</v>
      </c>
      <c r="F932" s="113" t="s">
        <v>120</v>
      </c>
      <c r="G932" s="114">
        <v>1</v>
      </c>
      <c r="H932" s="115">
        <v>4105.91</v>
      </c>
      <c r="I932" s="116">
        <f t="shared" si="17"/>
        <v>4105.91</v>
      </c>
      <c r="J932" s="84"/>
    </row>
    <row r="933" spans="1:10" s="85" customFormat="1" ht="14.4" x14ac:dyDescent="0.3">
      <c r="A933" s="110" t="s">
        <v>2134</v>
      </c>
      <c r="B933" s="111" t="s">
        <v>1982</v>
      </c>
      <c r="C933" s="111" t="s">
        <v>531</v>
      </c>
      <c r="D933" s="111" t="s">
        <v>127</v>
      </c>
      <c r="E933" s="112" t="s">
        <v>2135</v>
      </c>
      <c r="F933" s="113" t="s">
        <v>120</v>
      </c>
      <c r="G933" s="114">
        <v>1</v>
      </c>
      <c r="H933" s="115">
        <v>3563.98</v>
      </c>
      <c r="I933" s="116">
        <f t="shared" si="17"/>
        <v>3563.98</v>
      </c>
      <c r="J933" s="84"/>
    </row>
    <row r="934" spans="1:10" s="85" customFormat="1" ht="14.4" x14ac:dyDescent="0.3">
      <c r="A934" s="110" t="s">
        <v>2136</v>
      </c>
      <c r="B934" s="111" t="s">
        <v>1982</v>
      </c>
      <c r="C934" s="111" t="s">
        <v>534</v>
      </c>
      <c r="D934" s="111" t="s">
        <v>127</v>
      </c>
      <c r="E934" s="112" t="s">
        <v>2137</v>
      </c>
      <c r="F934" s="113" t="s">
        <v>120</v>
      </c>
      <c r="G934" s="114">
        <v>1</v>
      </c>
      <c r="H934" s="115">
        <v>2662.04</v>
      </c>
      <c r="I934" s="116">
        <f t="shared" si="17"/>
        <v>2662.04</v>
      </c>
      <c r="J934" s="84"/>
    </row>
    <row r="935" spans="1:10" s="85" customFormat="1" ht="14.4" x14ac:dyDescent="0.3">
      <c r="A935" s="110" t="s">
        <v>2138</v>
      </c>
      <c r="B935" s="111" t="s">
        <v>1982</v>
      </c>
      <c r="C935" s="111" t="s">
        <v>536</v>
      </c>
      <c r="D935" s="111" t="s">
        <v>127</v>
      </c>
      <c r="E935" s="112" t="s">
        <v>2139</v>
      </c>
      <c r="F935" s="113" t="s">
        <v>120</v>
      </c>
      <c r="G935" s="114">
        <v>2</v>
      </c>
      <c r="H935" s="115">
        <v>1318.33</v>
      </c>
      <c r="I935" s="116">
        <f t="shared" si="17"/>
        <v>2636.66</v>
      </c>
      <c r="J935" s="84"/>
    </row>
    <row r="936" spans="1:10" s="85" customFormat="1" ht="20.399999999999999" x14ac:dyDescent="0.3">
      <c r="A936" s="102" t="s">
        <v>2140</v>
      </c>
      <c r="B936" s="103" t="s">
        <v>1982</v>
      </c>
      <c r="C936" s="103" t="s">
        <v>538</v>
      </c>
      <c r="D936" s="103" t="s">
        <v>1684</v>
      </c>
      <c r="E936" s="104" t="s">
        <v>1685</v>
      </c>
      <c r="F936" s="105" t="s">
        <v>164</v>
      </c>
      <c r="G936" s="176">
        <v>0.35842000000000002</v>
      </c>
      <c r="H936" s="107">
        <v>160695.72</v>
      </c>
      <c r="I936" s="108">
        <f t="shared" si="17"/>
        <v>57596.56</v>
      </c>
      <c r="J936" s="84"/>
    </row>
    <row r="937" spans="1:10" s="85" customFormat="1" ht="14.4" x14ac:dyDescent="0.3">
      <c r="A937" s="110" t="s">
        <v>2141</v>
      </c>
      <c r="B937" s="111" t="s">
        <v>1982</v>
      </c>
      <c r="C937" s="111" t="s">
        <v>547</v>
      </c>
      <c r="D937" s="111" t="s">
        <v>127</v>
      </c>
      <c r="E937" s="112" t="s">
        <v>1455</v>
      </c>
      <c r="F937" s="113" t="s">
        <v>340</v>
      </c>
      <c r="G937" s="180">
        <v>3.552</v>
      </c>
      <c r="H937" s="115">
        <v>634.15</v>
      </c>
      <c r="I937" s="116">
        <f t="shared" si="17"/>
        <v>2252.5</v>
      </c>
      <c r="J937" s="84"/>
    </row>
    <row r="938" spans="1:10" s="85" customFormat="1" ht="14.4" x14ac:dyDescent="0.3">
      <c r="A938" s="110" t="s">
        <v>2142</v>
      </c>
      <c r="B938" s="111" t="s">
        <v>1982</v>
      </c>
      <c r="C938" s="111" t="s">
        <v>540</v>
      </c>
      <c r="D938" s="111" t="s">
        <v>127</v>
      </c>
      <c r="E938" s="112" t="s">
        <v>2143</v>
      </c>
      <c r="F938" s="113" t="s">
        <v>470</v>
      </c>
      <c r="G938" s="114">
        <v>18</v>
      </c>
      <c r="H938" s="115">
        <v>2186.5500000000002</v>
      </c>
      <c r="I938" s="116">
        <f t="shared" si="17"/>
        <v>39357.9</v>
      </c>
      <c r="J938" s="84"/>
    </row>
    <row r="939" spans="1:10" s="85" customFormat="1" ht="14.4" x14ac:dyDescent="0.3">
      <c r="A939" s="110" t="s">
        <v>2144</v>
      </c>
      <c r="B939" s="111" t="s">
        <v>1982</v>
      </c>
      <c r="C939" s="111" t="s">
        <v>542</v>
      </c>
      <c r="D939" s="111" t="s">
        <v>127</v>
      </c>
      <c r="E939" s="112" t="s">
        <v>2145</v>
      </c>
      <c r="F939" s="113" t="s">
        <v>120</v>
      </c>
      <c r="G939" s="114">
        <v>2</v>
      </c>
      <c r="H939" s="115">
        <v>2377.84</v>
      </c>
      <c r="I939" s="116">
        <f t="shared" si="17"/>
        <v>4755.68</v>
      </c>
      <c r="J939" s="84"/>
    </row>
    <row r="940" spans="1:10" s="85" customFormat="1" ht="14.4" x14ac:dyDescent="0.3">
      <c r="A940" s="110" t="s">
        <v>2146</v>
      </c>
      <c r="B940" s="111" t="s">
        <v>1982</v>
      </c>
      <c r="C940" s="111" t="s">
        <v>544</v>
      </c>
      <c r="D940" s="111" t="s">
        <v>127</v>
      </c>
      <c r="E940" s="112" t="s">
        <v>2147</v>
      </c>
      <c r="F940" s="113" t="s">
        <v>120</v>
      </c>
      <c r="G940" s="114">
        <v>2</v>
      </c>
      <c r="H940" s="115">
        <v>1336.86</v>
      </c>
      <c r="I940" s="116">
        <f t="shared" si="17"/>
        <v>2673.72</v>
      </c>
      <c r="J940" s="84"/>
    </row>
    <row r="941" spans="1:10" s="85" customFormat="1" ht="14.4" x14ac:dyDescent="0.3">
      <c r="A941" s="110" t="s">
        <v>2148</v>
      </c>
      <c r="B941" s="111" t="s">
        <v>1982</v>
      </c>
      <c r="C941" s="111" t="s">
        <v>323</v>
      </c>
      <c r="D941" s="111" t="s">
        <v>127</v>
      </c>
      <c r="E941" s="112" t="s">
        <v>2149</v>
      </c>
      <c r="F941" s="113" t="s">
        <v>120</v>
      </c>
      <c r="G941" s="114">
        <v>1</v>
      </c>
      <c r="H941" s="115">
        <v>6046.72</v>
      </c>
      <c r="I941" s="116">
        <f t="shared" si="17"/>
        <v>6046.72</v>
      </c>
      <c r="J941" s="84"/>
    </row>
    <row r="942" spans="1:10" s="85" customFormat="1" ht="14.4" x14ac:dyDescent="0.3">
      <c r="A942" s="110" t="s">
        <v>2150</v>
      </c>
      <c r="B942" s="111" t="s">
        <v>1982</v>
      </c>
      <c r="C942" s="111" t="s">
        <v>328</v>
      </c>
      <c r="D942" s="111" t="s">
        <v>127</v>
      </c>
      <c r="E942" s="112" t="s">
        <v>2151</v>
      </c>
      <c r="F942" s="113" t="s">
        <v>120</v>
      </c>
      <c r="G942" s="114">
        <v>2</v>
      </c>
      <c r="H942" s="115">
        <v>1661.83</v>
      </c>
      <c r="I942" s="116">
        <f t="shared" si="17"/>
        <v>3323.66</v>
      </c>
      <c r="J942" s="84"/>
    </row>
    <row r="943" spans="1:10" s="85" customFormat="1" ht="20.399999999999999" x14ac:dyDescent="0.3">
      <c r="A943" s="102" t="s">
        <v>2152</v>
      </c>
      <c r="B943" s="103" t="s">
        <v>1982</v>
      </c>
      <c r="C943" s="103" t="s">
        <v>549</v>
      </c>
      <c r="D943" s="103" t="s">
        <v>1052</v>
      </c>
      <c r="E943" s="104" t="s">
        <v>1053</v>
      </c>
      <c r="F943" s="105" t="s">
        <v>164</v>
      </c>
      <c r="G943" s="117">
        <v>0.1231</v>
      </c>
      <c r="H943" s="107">
        <v>213020.95</v>
      </c>
      <c r="I943" s="108">
        <f t="shared" si="17"/>
        <v>26222.880000000001</v>
      </c>
      <c r="J943" s="84"/>
    </row>
    <row r="944" spans="1:10" s="85" customFormat="1" ht="14.4" x14ac:dyDescent="0.3">
      <c r="A944" s="110" t="s">
        <v>2153</v>
      </c>
      <c r="B944" s="111" t="s">
        <v>1982</v>
      </c>
      <c r="C944" s="111" t="s">
        <v>811</v>
      </c>
      <c r="D944" s="111" t="s">
        <v>127</v>
      </c>
      <c r="E944" s="112" t="s">
        <v>1455</v>
      </c>
      <c r="F944" s="113" t="s">
        <v>340</v>
      </c>
      <c r="G944" s="181">
        <v>0.93310000000000004</v>
      </c>
      <c r="H944" s="115">
        <v>634.20000000000005</v>
      </c>
      <c r="I944" s="116">
        <f t="shared" si="17"/>
        <v>591.77</v>
      </c>
      <c r="J944" s="84"/>
    </row>
    <row r="945" spans="1:10" s="85" customFormat="1" ht="14.4" x14ac:dyDescent="0.3">
      <c r="A945" s="110" t="s">
        <v>2154</v>
      </c>
      <c r="B945" s="111" t="s">
        <v>1982</v>
      </c>
      <c r="C945" s="111" t="s">
        <v>551</v>
      </c>
      <c r="D945" s="111" t="s">
        <v>127</v>
      </c>
      <c r="E945" s="112" t="s">
        <v>2155</v>
      </c>
      <c r="F945" s="113" t="s">
        <v>470</v>
      </c>
      <c r="G945" s="119">
        <v>7.5</v>
      </c>
      <c r="H945" s="115">
        <v>1908.39</v>
      </c>
      <c r="I945" s="116">
        <f t="shared" si="17"/>
        <v>14312.93</v>
      </c>
      <c r="J945" s="84"/>
    </row>
    <row r="946" spans="1:10" s="85" customFormat="1" ht="30.6" x14ac:dyDescent="0.3">
      <c r="A946" s="110" t="s">
        <v>2156</v>
      </c>
      <c r="B946" s="111" t="s">
        <v>1982</v>
      </c>
      <c r="C946" s="111" t="s">
        <v>555</v>
      </c>
      <c r="D946" s="111" t="s">
        <v>2157</v>
      </c>
      <c r="E946" s="112" t="s">
        <v>2158</v>
      </c>
      <c r="F946" s="113" t="s">
        <v>169</v>
      </c>
      <c r="G946" s="120">
        <v>1.81</v>
      </c>
      <c r="H946" s="115">
        <v>1966.16</v>
      </c>
      <c r="I946" s="116">
        <f t="shared" si="17"/>
        <v>3558.75</v>
      </c>
      <c r="J946" s="84"/>
    </row>
    <row r="947" spans="1:10" s="85" customFormat="1" ht="20.399999999999999" x14ac:dyDescent="0.3">
      <c r="A947" s="102" t="s">
        <v>2159</v>
      </c>
      <c r="B947" s="103" t="s">
        <v>1982</v>
      </c>
      <c r="C947" s="103" t="s">
        <v>559</v>
      </c>
      <c r="D947" s="103" t="s">
        <v>222</v>
      </c>
      <c r="E947" s="104" t="s">
        <v>223</v>
      </c>
      <c r="F947" s="105" t="s">
        <v>164</v>
      </c>
      <c r="G947" s="176">
        <v>5.629E-2</v>
      </c>
      <c r="H947" s="107">
        <v>246024.04</v>
      </c>
      <c r="I947" s="108">
        <f t="shared" si="17"/>
        <v>13848.69</v>
      </c>
      <c r="J947" s="84"/>
    </row>
    <row r="948" spans="1:10" s="85" customFormat="1" ht="14.4" x14ac:dyDescent="0.3">
      <c r="A948" s="110" t="s">
        <v>2160</v>
      </c>
      <c r="B948" s="111" t="s">
        <v>1982</v>
      </c>
      <c r="C948" s="111" t="s">
        <v>817</v>
      </c>
      <c r="D948" s="111" t="s">
        <v>127</v>
      </c>
      <c r="E948" s="112" t="s">
        <v>1455</v>
      </c>
      <c r="F948" s="113" t="s">
        <v>340</v>
      </c>
      <c r="G948" s="181">
        <v>0.45029999999999998</v>
      </c>
      <c r="H948" s="115">
        <v>634.05999999999995</v>
      </c>
      <c r="I948" s="116">
        <f t="shared" si="17"/>
        <v>285.52</v>
      </c>
      <c r="J948" s="84"/>
    </row>
    <row r="949" spans="1:10" s="85" customFormat="1" ht="14.4" x14ac:dyDescent="0.3">
      <c r="A949" s="110" t="s">
        <v>2161</v>
      </c>
      <c r="B949" s="111" t="s">
        <v>1982</v>
      </c>
      <c r="C949" s="111" t="s">
        <v>563</v>
      </c>
      <c r="D949" s="111" t="s">
        <v>127</v>
      </c>
      <c r="E949" s="112" t="s">
        <v>2162</v>
      </c>
      <c r="F949" s="113" t="s">
        <v>470</v>
      </c>
      <c r="G949" s="119">
        <v>3.3</v>
      </c>
      <c r="H949" s="115">
        <v>1119.01</v>
      </c>
      <c r="I949" s="116">
        <f t="shared" si="17"/>
        <v>3692.73</v>
      </c>
      <c r="J949" s="84"/>
    </row>
    <row r="950" spans="1:10" s="85" customFormat="1" ht="14.4" x14ac:dyDescent="0.3">
      <c r="A950" s="110" t="s">
        <v>2163</v>
      </c>
      <c r="B950" s="111" t="s">
        <v>1982</v>
      </c>
      <c r="C950" s="111" t="s">
        <v>566</v>
      </c>
      <c r="D950" s="111" t="s">
        <v>127</v>
      </c>
      <c r="E950" s="112" t="s">
        <v>2164</v>
      </c>
      <c r="F950" s="113" t="s">
        <v>470</v>
      </c>
      <c r="G950" s="114">
        <v>4</v>
      </c>
      <c r="H950" s="115">
        <v>1432.8</v>
      </c>
      <c r="I950" s="116">
        <f t="shared" si="17"/>
        <v>5731.2</v>
      </c>
      <c r="J950" s="84"/>
    </row>
    <row r="951" spans="1:10" s="85" customFormat="1" ht="30.6" x14ac:dyDescent="0.3">
      <c r="A951" s="110" t="s">
        <v>2165</v>
      </c>
      <c r="B951" s="111" t="s">
        <v>1982</v>
      </c>
      <c r="C951" s="111" t="s">
        <v>713</v>
      </c>
      <c r="D951" s="111" t="s">
        <v>2166</v>
      </c>
      <c r="E951" s="112" t="s">
        <v>2167</v>
      </c>
      <c r="F951" s="113" t="s">
        <v>169</v>
      </c>
      <c r="G951" s="180">
        <v>0.309</v>
      </c>
      <c r="H951" s="115">
        <v>2014.78</v>
      </c>
      <c r="I951" s="116">
        <f t="shared" si="17"/>
        <v>622.57000000000005</v>
      </c>
      <c r="J951" s="84"/>
    </row>
    <row r="952" spans="1:10" s="85" customFormat="1" ht="14.4" x14ac:dyDescent="0.3">
      <c r="A952" s="102" t="s">
        <v>2168</v>
      </c>
      <c r="B952" s="103" t="s">
        <v>1982</v>
      </c>
      <c r="C952" s="103" t="s">
        <v>716</v>
      </c>
      <c r="D952" s="103" t="s">
        <v>155</v>
      </c>
      <c r="E952" s="104" t="s">
        <v>156</v>
      </c>
      <c r="F952" s="105" t="s">
        <v>120</v>
      </c>
      <c r="G952" s="106">
        <v>6</v>
      </c>
      <c r="H952" s="107">
        <v>2111.87</v>
      </c>
      <c r="I952" s="108">
        <f t="shared" si="17"/>
        <v>12671.22</v>
      </c>
      <c r="J952" s="84"/>
    </row>
    <row r="953" spans="1:10" s="85" customFormat="1" ht="14.4" x14ac:dyDescent="0.3">
      <c r="A953" s="110" t="s">
        <v>2169</v>
      </c>
      <c r="B953" s="111" t="s">
        <v>1982</v>
      </c>
      <c r="C953" s="111" t="s">
        <v>819</v>
      </c>
      <c r="D953" s="111" t="s">
        <v>127</v>
      </c>
      <c r="E953" s="112" t="s">
        <v>1455</v>
      </c>
      <c r="F953" s="113" t="s">
        <v>340</v>
      </c>
      <c r="G953" s="120">
        <v>0.96</v>
      </c>
      <c r="H953" s="115">
        <v>634.15</v>
      </c>
      <c r="I953" s="116">
        <f t="shared" si="17"/>
        <v>608.78</v>
      </c>
      <c r="J953" s="84"/>
    </row>
    <row r="954" spans="1:10" s="85" customFormat="1" ht="14.4" x14ac:dyDescent="0.3">
      <c r="A954" s="110" t="s">
        <v>2170</v>
      </c>
      <c r="B954" s="111" t="s">
        <v>1982</v>
      </c>
      <c r="C954" s="111" t="s">
        <v>718</v>
      </c>
      <c r="D954" s="111" t="s">
        <v>127</v>
      </c>
      <c r="E954" s="112" t="s">
        <v>2171</v>
      </c>
      <c r="F954" s="113" t="s">
        <v>120</v>
      </c>
      <c r="G954" s="114">
        <v>6</v>
      </c>
      <c r="H954" s="115">
        <v>4498.8500000000004</v>
      </c>
      <c r="I954" s="116">
        <f t="shared" si="17"/>
        <v>26993.1</v>
      </c>
      <c r="J954" s="84"/>
    </row>
    <row r="955" spans="1:10" s="85" customFormat="1" ht="14.4" x14ac:dyDescent="0.3">
      <c r="A955" s="102" t="s">
        <v>2172</v>
      </c>
      <c r="B955" s="103" t="s">
        <v>1982</v>
      </c>
      <c r="C955" s="103" t="s">
        <v>720</v>
      </c>
      <c r="D955" s="103" t="s">
        <v>148</v>
      </c>
      <c r="E955" s="104" t="s">
        <v>149</v>
      </c>
      <c r="F955" s="105" t="s">
        <v>120</v>
      </c>
      <c r="G955" s="106">
        <v>1</v>
      </c>
      <c r="H955" s="107">
        <v>2467.62</v>
      </c>
      <c r="I955" s="108">
        <f t="shared" si="17"/>
        <v>2467.62</v>
      </c>
      <c r="J955" s="84"/>
    </row>
    <row r="956" spans="1:10" s="85" customFormat="1" ht="14.4" x14ac:dyDescent="0.3">
      <c r="A956" s="110" t="s">
        <v>2173</v>
      </c>
      <c r="B956" s="111" t="s">
        <v>1982</v>
      </c>
      <c r="C956" s="111" t="s">
        <v>722</v>
      </c>
      <c r="D956" s="111" t="s">
        <v>127</v>
      </c>
      <c r="E956" s="112" t="s">
        <v>2174</v>
      </c>
      <c r="F956" s="113" t="s">
        <v>120</v>
      </c>
      <c r="G956" s="114">
        <v>1</v>
      </c>
      <c r="H956" s="115">
        <v>8003.34</v>
      </c>
      <c r="I956" s="116">
        <f t="shared" si="17"/>
        <v>8003.34</v>
      </c>
      <c r="J956" s="84"/>
    </row>
    <row r="957" spans="1:10" s="85" customFormat="1" ht="20.399999999999999" x14ac:dyDescent="0.3">
      <c r="A957" s="102" t="s">
        <v>2175</v>
      </c>
      <c r="B957" s="103" t="s">
        <v>1982</v>
      </c>
      <c r="C957" s="103" t="s">
        <v>724</v>
      </c>
      <c r="D957" s="103" t="s">
        <v>2176</v>
      </c>
      <c r="E957" s="104" t="s">
        <v>2177</v>
      </c>
      <c r="F957" s="105" t="s">
        <v>120</v>
      </c>
      <c r="G957" s="106">
        <v>1</v>
      </c>
      <c r="H957" s="107">
        <v>5652.69</v>
      </c>
      <c r="I957" s="108">
        <f t="shared" si="17"/>
        <v>5652.69</v>
      </c>
      <c r="J957" s="84"/>
    </row>
    <row r="958" spans="1:10" s="85" customFormat="1" ht="14.4" x14ac:dyDescent="0.3">
      <c r="A958" s="110" t="s">
        <v>2178</v>
      </c>
      <c r="B958" s="111" t="s">
        <v>1982</v>
      </c>
      <c r="C958" s="111" t="s">
        <v>821</v>
      </c>
      <c r="D958" s="111" t="s">
        <v>127</v>
      </c>
      <c r="E958" s="112" t="s">
        <v>1455</v>
      </c>
      <c r="F958" s="113" t="s">
        <v>340</v>
      </c>
      <c r="G958" s="180">
        <v>1.496</v>
      </c>
      <c r="H958" s="115">
        <v>634.13</v>
      </c>
      <c r="I958" s="116">
        <f t="shared" si="17"/>
        <v>948.66</v>
      </c>
      <c r="J958" s="84"/>
    </row>
    <row r="959" spans="1:10" s="85" customFormat="1" ht="20.399999999999999" x14ac:dyDescent="0.3">
      <c r="A959" s="154" t="s">
        <v>2179</v>
      </c>
      <c r="B959" s="155" t="s">
        <v>1982</v>
      </c>
      <c r="C959" s="155" t="s">
        <v>726</v>
      </c>
      <c r="D959" s="155" t="s">
        <v>127</v>
      </c>
      <c r="E959" s="156" t="s">
        <v>2180</v>
      </c>
      <c r="F959" s="157" t="s">
        <v>120</v>
      </c>
      <c r="G959" s="158">
        <v>1</v>
      </c>
      <c r="H959" s="159">
        <v>50092.97</v>
      </c>
      <c r="I959" s="160">
        <f t="shared" si="17"/>
        <v>50092.97</v>
      </c>
      <c r="J959" s="84" t="s">
        <v>408</v>
      </c>
    </row>
    <row r="960" spans="1:10" s="85" customFormat="1" ht="14.4" x14ac:dyDescent="0.3">
      <c r="A960" s="102" t="s">
        <v>2181</v>
      </c>
      <c r="B960" s="103" t="s">
        <v>1982</v>
      </c>
      <c r="C960" s="103" t="s">
        <v>728</v>
      </c>
      <c r="D960" s="103" t="s">
        <v>1508</v>
      </c>
      <c r="E960" s="104" t="s">
        <v>1509</v>
      </c>
      <c r="F960" s="105" t="s">
        <v>1510</v>
      </c>
      <c r="G960" s="121">
        <v>0.01</v>
      </c>
      <c r="H960" s="107">
        <v>17518.490000000002</v>
      </c>
      <c r="I960" s="108">
        <f t="shared" si="17"/>
        <v>175.18</v>
      </c>
      <c r="J960" s="84"/>
    </row>
    <row r="961" spans="1:10" s="85" customFormat="1" ht="14.4" x14ac:dyDescent="0.3">
      <c r="A961" s="102" t="s">
        <v>2182</v>
      </c>
      <c r="B961" s="103" t="s">
        <v>1982</v>
      </c>
      <c r="C961" s="103" t="s">
        <v>730</v>
      </c>
      <c r="D961" s="103" t="s">
        <v>2183</v>
      </c>
      <c r="E961" s="104" t="s">
        <v>2184</v>
      </c>
      <c r="F961" s="105" t="s">
        <v>120</v>
      </c>
      <c r="G961" s="106">
        <v>2</v>
      </c>
      <c r="H961" s="107">
        <v>2664.13</v>
      </c>
      <c r="I961" s="108">
        <f t="shared" si="17"/>
        <v>5328.26</v>
      </c>
      <c r="J961" s="84"/>
    </row>
    <row r="962" spans="1:10" s="85" customFormat="1" ht="14.4" x14ac:dyDescent="0.3">
      <c r="A962" s="110" t="s">
        <v>2185</v>
      </c>
      <c r="B962" s="111" t="s">
        <v>1982</v>
      </c>
      <c r="C962" s="111" t="s">
        <v>823</v>
      </c>
      <c r="D962" s="111" t="s">
        <v>127</v>
      </c>
      <c r="E962" s="112" t="s">
        <v>1455</v>
      </c>
      <c r="F962" s="113" t="s">
        <v>340</v>
      </c>
      <c r="G962" s="120">
        <v>2.06</v>
      </c>
      <c r="H962" s="115">
        <v>634.15</v>
      </c>
      <c r="I962" s="116">
        <f t="shared" si="17"/>
        <v>1306.3499999999999</v>
      </c>
      <c r="J962" s="84"/>
    </row>
    <row r="963" spans="1:10" s="85" customFormat="1" ht="14.4" x14ac:dyDescent="0.3">
      <c r="A963" s="110" t="s">
        <v>2186</v>
      </c>
      <c r="B963" s="111" t="s">
        <v>1982</v>
      </c>
      <c r="C963" s="111" t="s">
        <v>732</v>
      </c>
      <c r="D963" s="111" t="s">
        <v>127</v>
      </c>
      <c r="E963" s="112" t="s">
        <v>2187</v>
      </c>
      <c r="F963" s="113" t="s">
        <v>120</v>
      </c>
      <c r="G963" s="114">
        <v>2</v>
      </c>
      <c r="H963" s="115">
        <v>6899.43</v>
      </c>
      <c r="I963" s="116">
        <f t="shared" si="17"/>
        <v>13798.86</v>
      </c>
      <c r="J963" s="84"/>
    </row>
    <row r="964" spans="1:10" s="85" customFormat="1" ht="14.4" x14ac:dyDescent="0.3">
      <c r="A964" s="102" t="s">
        <v>2188</v>
      </c>
      <c r="B964" s="103" t="s">
        <v>1982</v>
      </c>
      <c r="C964" s="103" t="s">
        <v>734</v>
      </c>
      <c r="D964" s="103" t="s">
        <v>2189</v>
      </c>
      <c r="E964" s="104" t="s">
        <v>2190</v>
      </c>
      <c r="F964" s="105" t="s">
        <v>120</v>
      </c>
      <c r="G964" s="106">
        <v>1</v>
      </c>
      <c r="H964" s="107">
        <v>1914.56</v>
      </c>
      <c r="I964" s="108">
        <f t="shared" si="17"/>
        <v>1914.56</v>
      </c>
      <c r="J964" s="84"/>
    </row>
    <row r="965" spans="1:10" s="85" customFormat="1" ht="14.4" x14ac:dyDescent="0.3">
      <c r="A965" s="110" t="s">
        <v>2191</v>
      </c>
      <c r="B965" s="111" t="s">
        <v>1982</v>
      </c>
      <c r="C965" s="111" t="s">
        <v>825</v>
      </c>
      <c r="D965" s="111" t="s">
        <v>127</v>
      </c>
      <c r="E965" s="112" t="s">
        <v>1455</v>
      </c>
      <c r="F965" s="113" t="s">
        <v>340</v>
      </c>
      <c r="G965" s="120">
        <v>0.56000000000000005</v>
      </c>
      <c r="H965" s="115">
        <v>634.08000000000004</v>
      </c>
      <c r="I965" s="116">
        <f t="shared" si="17"/>
        <v>355.08</v>
      </c>
      <c r="J965" s="84"/>
    </row>
    <row r="966" spans="1:10" s="85" customFormat="1" ht="20.399999999999999" x14ac:dyDescent="0.3">
      <c r="A966" s="110" t="s">
        <v>2192</v>
      </c>
      <c r="B966" s="111" t="s">
        <v>1982</v>
      </c>
      <c r="C966" s="111" t="s">
        <v>736</v>
      </c>
      <c r="D966" s="111" t="s">
        <v>2193</v>
      </c>
      <c r="E966" s="112" t="s">
        <v>2194</v>
      </c>
      <c r="F966" s="113" t="s">
        <v>120</v>
      </c>
      <c r="G966" s="114">
        <v>1</v>
      </c>
      <c r="H966" s="115">
        <v>2391.9299999999998</v>
      </c>
      <c r="I966" s="116">
        <f t="shared" si="17"/>
        <v>2391.9299999999998</v>
      </c>
      <c r="J966" s="84"/>
    </row>
    <row r="967" spans="1:10" s="85" customFormat="1" ht="30.6" x14ac:dyDescent="0.3">
      <c r="A967" s="102" t="s">
        <v>2195</v>
      </c>
      <c r="B967" s="103" t="s">
        <v>1982</v>
      </c>
      <c r="C967" s="103" t="s">
        <v>738</v>
      </c>
      <c r="D967" s="103" t="s">
        <v>1512</v>
      </c>
      <c r="E967" s="104" t="s">
        <v>1513</v>
      </c>
      <c r="F967" s="105" t="s">
        <v>326</v>
      </c>
      <c r="G967" s="121">
        <v>1.05</v>
      </c>
      <c r="H967" s="107">
        <v>24433.73</v>
      </c>
      <c r="I967" s="108">
        <f t="shared" si="17"/>
        <v>25655.42</v>
      </c>
      <c r="J967" s="84"/>
    </row>
    <row r="968" spans="1:10" s="85" customFormat="1" ht="14.4" x14ac:dyDescent="0.3">
      <c r="A968" s="110" t="s">
        <v>2196</v>
      </c>
      <c r="B968" s="111" t="s">
        <v>1982</v>
      </c>
      <c r="C968" s="111" t="s">
        <v>740</v>
      </c>
      <c r="D968" s="111" t="s">
        <v>127</v>
      </c>
      <c r="E968" s="112" t="s">
        <v>2197</v>
      </c>
      <c r="F968" s="113" t="s">
        <v>169</v>
      </c>
      <c r="G968" s="119">
        <v>37.799999999999997</v>
      </c>
      <c r="H968" s="115">
        <v>745.9</v>
      </c>
      <c r="I968" s="116">
        <f t="shared" si="17"/>
        <v>28195.02</v>
      </c>
      <c r="J968" s="84"/>
    </row>
    <row r="969" spans="1:10" s="85" customFormat="1" ht="14.4" x14ac:dyDescent="0.3">
      <c r="A969" s="102" t="s">
        <v>2198</v>
      </c>
      <c r="B969" s="103" t="s">
        <v>1982</v>
      </c>
      <c r="C969" s="103" t="s">
        <v>743</v>
      </c>
      <c r="D969" s="103" t="s">
        <v>2199</v>
      </c>
      <c r="E969" s="104" t="s">
        <v>2200</v>
      </c>
      <c r="F969" s="105" t="s">
        <v>164</v>
      </c>
      <c r="G969" s="121">
        <v>0.35</v>
      </c>
      <c r="H969" s="107">
        <v>212434.59</v>
      </c>
      <c r="I969" s="108">
        <f t="shared" si="17"/>
        <v>74352.11</v>
      </c>
      <c r="J969" s="84"/>
    </row>
    <row r="970" spans="1:10" s="85" customFormat="1" ht="14.4" x14ac:dyDescent="0.3">
      <c r="A970" s="110" t="s">
        <v>2201</v>
      </c>
      <c r="B970" s="111" t="s">
        <v>1982</v>
      </c>
      <c r="C970" s="111" t="s">
        <v>745</v>
      </c>
      <c r="D970" s="111" t="s">
        <v>127</v>
      </c>
      <c r="E970" s="112" t="s">
        <v>2102</v>
      </c>
      <c r="F970" s="113" t="s">
        <v>169</v>
      </c>
      <c r="G970" s="119">
        <v>42.7</v>
      </c>
      <c r="H970" s="115">
        <v>507.8</v>
      </c>
      <c r="I970" s="116">
        <f t="shared" si="17"/>
        <v>21683.06</v>
      </c>
      <c r="J970" s="84"/>
    </row>
    <row r="971" spans="1:10" s="85" customFormat="1" ht="14.4" x14ac:dyDescent="0.3">
      <c r="A971" s="102" t="s">
        <v>2202</v>
      </c>
      <c r="B971" s="103" t="s">
        <v>1982</v>
      </c>
      <c r="C971" s="103" t="s">
        <v>747</v>
      </c>
      <c r="D971" s="103" t="s">
        <v>2203</v>
      </c>
      <c r="E971" s="104" t="s">
        <v>2204</v>
      </c>
      <c r="F971" s="105" t="s">
        <v>120</v>
      </c>
      <c r="G971" s="106">
        <v>1</v>
      </c>
      <c r="H971" s="107">
        <v>10267.549999999999</v>
      </c>
      <c r="I971" s="108">
        <f t="shared" si="17"/>
        <v>10267.549999999999</v>
      </c>
      <c r="J971" s="84"/>
    </row>
    <row r="972" spans="1:10" s="85" customFormat="1" ht="20.399999999999999" x14ac:dyDescent="0.3">
      <c r="A972" s="110" t="s">
        <v>2205</v>
      </c>
      <c r="B972" s="111" t="s">
        <v>1982</v>
      </c>
      <c r="C972" s="111" t="s">
        <v>749</v>
      </c>
      <c r="D972" s="111" t="s">
        <v>2206</v>
      </c>
      <c r="E972" s="112" t="s">
        <v>2207</v>
      </c>
      <c r="F972" s="113" t="s">
        <v>372</v>
      </c>
      <c r="G972" s="114">
        <v>1</v>
      </c>
      <c r="H972" s="115">
        <v>0</v>
      </c>
      <c r="I972" s="116">
        <f t="shared" si="17"/>
        <v>0</v>
      </c>
      <c r="J972" s="84" t="s">
        <v>4103</v>
      </c>
    </row>
    <row r="973" spans="1:10" s="85" customFormat="1" ht="14.4" x14ac:dyDescent="0.3">
      <c r="A973" s="102" t="s">
        <v>2208</v>
      </c>
      <c r="B973" s="103" t="s">
        <v>1982</v>
      </c>
      <c r="C973" s="103" t="s">
        <v>755</v>
      </c>
      <c r="D973" s="103" t="s">
        <v>2209</v>
      </c>
      <c r="E973" s="104" t="s">
        <v>2210</v>
      </c>
      <c r="F973" s="105" t="s">
        <v>120</v>
      </c>
      <c r="G973" s="106">
        <v>1</v>
      </c>
      <c r="H973" s="107">
        <v>1840.19</v>
      </c>
      <c r="I973" s="108">
        <f t="shared" si="17"/>
        <v>1840.19</v>
      </c>
      <c r="J973" s="84"/>
    </row>
    <row r="974" spans="1:10" s="85" customFormat="1" ht="14.4" x14ac:dyDescent="0.3">
      <c r="A974" s="110" t="s">
        <v>2211</v>
      </c>
      <c r="B974" s="111" t="s">
        <v>1982</v>
      </c>
      <c r="C974" s="111" t="s">
        <v>827</v>
      </c>
      <c r="D974" s="111" t="s">
        <v>127</v>
      </c>
      <c r="E974" s="112" t="s">
        <v>1455</v>
      </c>
      <c r="F974" s="113" t="s">
        <v>340</v>
      </c>
      <c r="G974" s="180">
        <v>0.246</v>
      </c>
      <c r="H974" s="115">
        <v>634.33000000000004</v>
      </c>
      <c r="I974" s="116">
        <f t="shared" si="17"/>
        <v>156.05000000000001</v>
      </c>
      <c r="J974" s="84"/>
    </row>
    <row r="975" spans="1:10" s="85" customFormat="1" ht="20.399999999999999" x14ac:dyDescent="0.3">
      <c r="A975" s="110" t="s">
        <v>2212</v>
      </c>
      <c r="B975" s="111" t="s">
        <v>1982</v>
      </c>
      <c r="C975" s="111" t="s">
        <v>757</v>
      </c>
      <c r="D975" s="111" t="s">
        <v>2213</v>
      </c>
      <c r="E975" s="112" t="s">
        <v>2214</v>
      </c>
      <c r="F975" s="113" t="s">
        <v>120</v>
      </c>
      <c r="G975" s="114">
        <v>1</v>
      </c>
      <c r="H975" s="115">
        <v>623.38</v>
      </c>
      <c r="I975" s="116">
        <f t="shared" si="17"/>
        <v>623.38</v>
      </c>
      <c r="J975" s="84"/>
    </row>
    <row r="976" spans="1:10" s="85" customFormat="1" ht="20.399999999999999" x14ac:dyDescent="0.3">
      <c r="A976" s="102" t="s">
        <v>2215</v>
      </c>
      <c r="B976" s="103" t="s">
        <v>1982</v>
      </c>
      <c r="C976" s="103" t="s">
        <v>760</v>
      </c>
      <c r="D976" s="103" t="s">
        <v>283</v>
      </c>
      <c r="E976" s="104" t="s">
        <v>284</v>
      </c>
      <c r="F976" s="105" t="s">
        <v>164</v>
      </c>
      <c r="G976" s="117">
        <v>1.21E-2</v>
      </c>
      <c r="H976" s="107">
        <v>213260.91</v>
      </c>
      <c r="I976" s="108">
        <f t="shared" si="17"/>
        <v>2580.46</v>
      </c>
      <c r="J976" s="84"/>
    </row>
    <row r="977" spans="1:10" s="85" customFormat="1" ht="14.4" x14ac:dyDescent="0.3">
      <c r="A977" s="110" t="s">
        <v>2216</v>
      </c>
      <c r="B977" s="111" t="s">
        <v>1982</v>
      </c>
      <c r="C977" s="111" t="s">
        <v>830</v>
      </c>
      <c r="D977" s="111" t="s">
        <v>127</v>
      </c>
      <c r="E977" s="112" t="s">
        <v>1455</v>
      </c>
      <c r="F977" s="113" t="s">
        <v>340</v>
      </c>
      <c r="G977" s="181">
        <v>9.1700000000000004E-2</v>
      </c>
      <c r="H977" s="115">
        <v>634.59</v>
      </c>
      <c r="I977" s="116">
        <f t="shared" si="17"/>
        <v>58.19</v>
      </c>
      <c r="J977" s="84"/>
    </row>
    <row r="978" spans="1:10" s="85" customFormat="1" ht="20.399999999999999" x14ac:dyDescent="0.3">
      <c r="A978" s="110" t="s">
        <v>2217</v>
      </c>
      <c r="B978" s="111" t="s">
        <v>1982</v>
      </c>
      <c r="C978" s="111" t="s">
        <v>763</v>
      </c>
      <c r="D978" s="111" t="s">
        <v>1614</v>
      </c>
      <c r="E978" s="112" t="s">
        <v>2218</v>
      </c>
      <c r="F978" s="113" t="s">
        <v>169</v>
      </c>
      <c r="G978" s="180">
        <v>1.099</v>
      </c>
      <c r="H978" s="115">
        <v>848.18</v>
      </c>
      <c r="I978" s="116">
        <f t="shared" si="17"/>
        <v>932.15</v>
      </c>
      <c r="J978" s="84"/>
    </row>
    <row r="979" spans="1:10" s="85" customFormat="1" ht="20.399999999999999" x14ac:dyDescent="0.3">
      <c r="A979" s="110" t="s">
        <v>2219</v>
      </c>
      <c r="B979" s="111" t="s">
        <v>1982</v>
      </c>
      <c r="C979" s="111" t="s">
        <v>766</v>
      </c>
      <c r="D979" s="111" t="s">
        <v>1614</v>
      </c>
      <c r="E979" s="112" t="s">
        <v>2220</v>
      </c>
      <c r="F979" s="113" t="s">
        <v>169</v>
      </c>
      <c r="G979" s="180">
        <v>0.111</v>
      </c>
      <c r="H979" s="115">
        <v>848.07</v>
      </c>
      <c r="I979" s="116">
        <f t="shared" si="17"/>
        <v>94.14</v>
      </c>
      <c r="J979" s="84"/>
    </row>
    <row r="980" spans="1:10" s="85" customFormat="1" ht="20.399999999999999" x14ac:dyDescent="0.3">
      <c r="A980" s="102" t="s">
        <v>2221</v>
      </c>
      <c r="B980" s="103" t="s">
        <v>1982</v>
      </c>
      <c r="C980" s="103" t="s">
        <v>769</v>
      </c>
      <c r="D980" s="103" t="s">
        <v>2222</v>
      </c>
      <c r="E980" s="104" t="s">
        <v>2223</v>
      </c>
      <c r="F980" s="105" t="s">
        <v>164</v>
      </c>
      <c r="G980" s="176">
        <v>6.28E-3</v>
      </c>
      <c r="H980" s="107">
        <v>269142.78000000003</v>
      </c>
      <c r="I980" s="108">
        <f t="shared" si="17"/>
        <v>1690.22</v>
      </c>
      <c r="J980" s="84"/>
    </row>
    <row r="981" spans="1:10" s="85" customFormat="1" ht="14.4" x14ac:dyDescent="0.3">
      <c r="A981" s="110" t="s">
        <v>2224</v>
      </c>
      <c r="B981" s="111" t="s">
        <v>1982</v>
      </c>
      <c r="C981" s="111" t="s">
        <v>832</v>
      </c>
      <c r="D981" s="111" t="s">
        <v>127</v>
      </c>
      <c r="E981" s="112" t="s">
        <v>1455</v>
      </c>
      <c r="F981" s="113" t="s">
        <v>340</v>
      </c>
      <c r="G981" s="181">
        <v>5.0200000000000002E-2</v>
      </c>
      <c r="H981" s="115">
        <v>633.82000000000005</v>
      </c>
      <c r="I981" s="116">
        <f t="shared" si="17"/>
        <v>31.82</v>
      </c>
      <c r="J981" s="84"/>
    </row>
    <row r="982" spans="1:10" s="85" customFormat="1" ht="20.399999999999999" x14ac:dyDescent="0.3">
      <c r="A982" s="110" t="s">
        <v>2225</v>
      </c>
      <c r="B982" s="111" t="s">
        <v>1982</v>
      </c>
      <c r="C982" s="111" t="s">
        <v>772</v>
      </c>
      <c r="D982" s="111" t="s">
        <v>2226</v>
      </c>
      <c r="E982" s="112" t="s">
        <v>2227</v>
      </c>
      <c r="F982" s="113" t="s">
        <v>169</v>
      </c>
      <c r="G982" s="180">
        <v>0.628</v>
      </c>
      <c r="H982" s="115">
        <v>629.70000000000005</v>
      </c>
      <c r="I982" s="116">
        <f t="shared" si="17"/>
        <v>395.45</v>
      </c>
      <c r="J982" s="84"/>
    </row>
    <row r="983" spans="1:10" s="85" customFormat="1" ht="14.4" x14ac:dyDescent="0.3">
      <c r="A983" s="102" t="s">
        <v>2228</v>
      </c>
      <c r="B983" s="103" t="s">
        <v>1982</v>
      </c>
      <c r="C983" s="103" t="s">
        <v>775</v>
      </c>
      <c r="D983" s="103" t="s">
        <v>1606</v>
      </c>
      <c r="E983" s="104" t="s">
        <v>1607</v>
      </c>
      <c r="F983" s="105" t="s">
        <v>120</v>
      </c>
      <c r="G983" s="106">
        <v>1</v>
      </c>
      <c r="H983" s="107">
        <v>1862.82</v>
      </c>
      <c r="I983" s="108">
        <f t="shared" ref="I983:I1000" si="18">G983*H983</f>
        <v>1862.82</v>
      </c>
      <c r="J983" s="84"/>
    </row>
    <row r="984" spans="1:10" s="85" customFormat="1" ht="20.399999999999999" x14ac:dyDescent="0.3">
      <c r="A984" s="110" t="s">
        <v>2229</v>
      </c>
      <c r="B984" s="111" t="s">
        <v>1982</v>
      </c>
      <c r="C984" s="111" t="s">
        <v>777</v>
      </c>
      <c r="D984" s="111" t="s">
        <v>2230</v>
      </c>
      <c r="E984" s="112" t="s">
        <v>2231</v>
      </c>
      <c r="F984" s="113" t="s">
        <v>120</v>
      </c>
      <c r="G984" s="114">
        <v>1</v>
      </c>
      <c r="H984" s="115">
        <v>1230.95</v>
      </c>
      <c r="I984" s="116">
        <f t="shared" si="18"/>
        <v>1230.95</v>
      </c>
      <c r="J984" s="84"/>
    </row>
    <row r="985" spans="1:10" s="85" customFormat="1" ht="14.4" x14ac:dyDescent="0.3">
      <c r="A985" s="102" t="s">
        <v>2232</v>
      </c>
      <c r="B985" s="103" t="s">
        <v>1982</v>
      </c>
      <c r="C985" s="103" t="s">
        <v>780</v>
      </c>
      <c r="D985" s="103" t="s">
        <v>2233</v>
      </c>
      <c r="E985" s="104" t="s">
        <v>2234</v>
      </c>
      <c r="F985" s="105" t="s">
        <v>120</v>
      </c>
      <c r="G985" s="106">
        <v>2</v>
      </c>
      <c r="H985" s="107">
        <v>4272.84</v>
      </c>
      <c r="I985" s="108">
        <f t="shared" si="18"/>
        <v>8545.68</v>
      </c>
      <c r="J985" s="84"/>
    </row>
    <row r="986" spans="1:10" s="85" customFormat="1" ht="14.4" x14ac:dyDescent="0.3">
      <c r="A986" s="110" t="s">
        <v>2235</v>
      </c>
      <c r="B986" s="111" t="s">
        <v>1982</v>
      </c>
      <c r="C986" s="111" t="s">
        <v>834</v>
      </c>
      <c r="D986" s="111" t="s">
        <v>127</v>
      </c>
      <c r="E986" s="112" t="s">
        <v>1455</v>
      </c>
      <c r="F986" s="113" t="s">
        <v>340</v>
      </c>
      <c r="G986" s="120">
        <v>0.23</v>
      </c>
      <c r="H986" s="115">
        <v>634.26</v>
      </c>
      <c r="I986" s="116">
        <f t="shared" si="18"/>
        <v>145.88</v>
      </c>
      <c r="J986" s="84"/>
    </row>
    <row r="987" spans="1:10" s="85" customFormat="1" ht="14.4" x14ac:dyDescent="0.3">
      <c r="A987" s="110" t="s">
        <v>2236</v>
      </c>
      <c r="B987" s="111" t="s">
        <v>1982</v>
      </c>
      <c r="C987" s="111" t="s">
        <v>783</v>
      </c>
      <c r="D987" s="111" t="s">
        <v>2237</v>
      </c>
      <c r="E987" s="112" t="s">
        <v>2238</v>
      </c>
      <c r="F987" s="113" t="s">
        <v>120</v>
      </c>
      <c r="G987" s="114">
        <v>2</v>
      </c>
      <c r="H987" s="115">
        <v>273.13</v>
      </c>
      <c r="I987" s="116">
        <f t="shared" si="18"/>
        <v>546.26</v>
      </c>
      <c r="J987" s="84"/>
    </row>
    <row r="988" spans="1:10" s="85" customFormat="1" ht="14.4" x14ac:dyDescent="0.3">
      <c r="A988" s="102" t="s">
        <v>2239</v>
      </c>
      <c r="B988" s="103" t="s">
        <v>1982</v>
      </c>
      <c r="C988" s="103" t="s">
        <v>785</v>
      </c>
      <c r="D988" s="103" t="s">
        <v>2240</v>
      </c>
      <c r="E988" s="104" t="s">
        <v>2241</v>
      </c>
      <c r="F988" s="105" t="s">
        <v>352</v>
      </c>
      <c r="G988" s="122">
        <v>0.6</v>
      </c>
      <c r="H988" s="107">
        <v>98514.1</v>
      </c>
      <c r="I988" s="108">
        <f t="shared" si="18"/>
        <v>59108.46</v>
      </c>
      <c r="J988" s="84"/>
    </row>
    <row r="989" spans="1:10" s="85" customFormat="1" ht="14.4" x14ac:dyDescent="0.3">
      <c r="A989" s="110" t="s">
        <v>2242</v>
      </c>
      <c r="B989" s="111" t="s">
        <v>1982</v>
      </c>
      <c r="C989" s="111" t="s">
        <v>836</v>
      </c>
      <c r="D989" s="111" t="s">
        <v>127</v>
      </c>
      <c r="E989" s="112" t="s">
        <v>1455</v>
      </c>
      <c r="F989" s="113" t="s">
        <v>340</v>
      </c>
      <c r="G989" s="119">
        <v>6.9</v>
      </c>
      <c r="H989" s="115">
        <v>634.15</v>
      </c>
      <c r="I989" s="116">
        <f t="shared" si="18"/>
        <v>4375.6400000000003</v>
      </c>
      <c r="J989" s="84"/>
    </row>
    <row r="990" spans="1:10" s="85" customFormat="1" ht="14.4" x14ac:dyDescent="0.3">
      <c r="A990" s="110" t="s">
        <v>2243</v>
      </c>
      <c r="B990" s="111" t="s">
        <v>1982</v>
      </c>
      <c r="C990" s="111" t="s">
        <v>787</v>
      </c>
      <c r="D990" s="111" t="s">
        <v>127</v>
      </c>
      <c r="E990" s="112" t="s">
        <v>2244</v>
      </c>
      <c r="F990" s="113" t="s">
        <v>120</v>
      </c>
      <c r="G990" s="114">
        <v>2</v>
      </c>
      <c r="H990" s="115">
        <v>51044.959999999999</v>
      </c>
      <c r="I990" s="116">
        <f t="shared" si="18"/>
        <v>102089.92</v>
      </c>
      <c r="J990" s="84"/>
    </row>
    <row r="991" spans="1:10" s="85" customFormat="1" ht="14.4" x14ac:dyDescent="0.3">
      <c r="A991" s="110" t="s">
        <v>2245</v>
      </c>
      <c r="B991" s="111" t="s">
        <v>1982</v>
      </c>
      <c r="C991" s="111" t="s">
        <v>790</v>
      </c>
      <c r="D991" s="111" t="s">
        <v>127</v>
      </c>
      <c r="E991" s="112" t="s">
        <v>2246</v>
      </c>
      <c r="F991" s="113" t="s">
        <v>120</v>
      </c>
      <c r="G991" s="114">
        <v>2</v>
      </c>
      <c r="H991" s="115">
        <v>3345.11</v>
      </c>
      <c r="I991" s="116">
        <f t="shared" si="18"/>
        <v>6690.22</v>
      </c>
      <c r="J991" s="84"/>
    </row>
    <row r="992" spans="1:10" s="85" customFormat="1" ht="14.4" x14ac:dyDescent="0.3">
      <c r="A992" s="110" t="s">
        <v>2247</v>
      </c>
      <c r="B992" s="111" t="s">
        <v>1982</v>
      </c>
      <c r="C992" s="111" t="s">
        <v>792</v>
      </c>
      <c r="D992" s="111" t="s">
        <v>127</v>
      </c>
      <c r="E992" s="112" t="s">
        <v>2248</v>
      </c>
      <c r="F992" s="113" t="s">
        <v>120</v>
      </c>
      <c r="G992" s="114">
        <v>2</v>
      </c>
      <c r="H992" s="115">
        <v>3288.23</v>
      </c>
      <c r="I992" s="116">
        <f t="shared" si="18"/>
        <v>6576.46</v>
      </c>
      <c r="J992" s="84"/>
    </row>
    <row r="993" spans="1:11" s="85" customFormat="1" ht="14.4" x14ac:dyDescent="0.3">
      <c r="A993" s="102" t="s">
        <v>2249</v>
      </c>
      <c r="B993" s="103" t="s">
        <v>1982</v>
      </c>
      <c r="C993" s="103" t="s">
        <v>794</v>
      </c>
      <c r="D993" s="103" t="s">
        <v>2250</v>
      </c>
      <c r="E993" s="104" t="s">
        <v>2251</v>
      </c>
      <c r="F993" s="105" t="s">
        <v>120</v>
      </c>
      <c r="G993" s="106">
        <v>2</v>
      </c>
      <c r="H993" s="107">
        <v>16341.25</v>
      </c>
      <c r="I993" s="108">
        <f t="shared" si="18"/>
        <v>32682.5</v>
      </c>
      <c r="J993" s="84"/>
    </row>
    <row r="994" spans="1:11" s="85" customFormat="1" ht="14.4" x14ac:dyDescent="0.3">
      <c r="A994" s="110" t="s">
        <v>2252</v>
      </c>
      <c r="B994" s="111" t="s">
        <v>1982</v>
      </c>
      <c r="C994" s="111" t="s">
        <v>838</v>
      </c>
      <c r="D994" s="111" t="s">
        <v>127</v>
      </c>
      <c r="E994" s="112" t="s">
        <v>1455</v>
      </c>
      <c r="F994" s="113" t="s">
        <v>340</v>
      </c>
      <c r="G994" s="120">
        <v>0.92</v>
      </c>
      <c r="H994" s="115">
        <v>634.15</v>
      </c>
      <c r="I994" s="116">
        <f t="shared" si="18"/>
        <v>583.41999999999996</v>
      </c>
      <c r="J994" s="84"/>
    </row>
    <row r="995" spans="1:11" s="85" customFormat="1" ht="14.4" x14ac:dyDescent="0.3">
      <c r="A995" s="110" t="s">
        <v>2253</v>
      </c>
      <c r="B995" s="111" t="s">
        <v>1982</v>
      </c>
      <c r="C995" s="111" t="s">
        <v>796</v>
      </c>
      <c r="D995" s="111" t="s">
        <v>127</v>
      </c>
      <c r="E995" s="112" t="s">
        <v>2254</v>
      </c>
      <c r="F995" s="113" t="s">
        <v>120</v>
      </c>
      <c r="G995" s="114">
        <v>2</v>
      </c>
      <c r="H995" s="115">
        <v>32894.629999999997</v>
      </c>
      <c r="I995" s="116">
        <f t="shared" si="18"/>
        <v>65789.259999999995</v>
      </c>
      <c r="J995" s="84"/>
    </row>
    <row r="996" spans="1:11" s="85" customFormat="1" ht="14.4" x14ac:dyDescent="0.3">
      <c r="A996" s="102" t="s">
        <v>2255</v>
      </c>
      <c r="B996" s="103" t="s">
        <v>1982</v>
      </c>
      <c r="C996" s="103" t="s">
        <v>798</v>
      </c>
      <c r="D996" s="103" t="s">
        <v>1606</v>
      </c>
      <c r="E996" s="104" t="s">
        <v>1607</v>
      </c>
      <c r="F996" s="105" t="s">
        <v>120</v>
      </c>
      <c r="G996" s="106">
        <v>2</v>
      </c>
      <c r="H996" s="107">
        <v>1862.83</v>
      </c>
      <c r="I996" s="108">
        <f t="shared" si="18"/>
        <v>3725.66</v>
      </c>
      <c r="J996" s="84"/>
    </row>
    <row r="997" spans="1:11" s="85" customFormat="1" ht="14.4" x14ac:dyDescent="0.3">
      <c r="A997" s="110" t="s">
        <v>2256</v>
      </c>
      <c r="B997" s="111" t="s">
        <v>1982</v>
      </c>
      <c r="C997" s="111" t="s">
        <v>802</v>
      </c>
      <c r="D997" s="111" t="s">
        <v>127</v>
      </c>
      <c r="E997" s="112" t="s">
        <v>2257</v>
      </c>
      <c r="F997" s="113" t="s">
        <v>120</v>
      </c>
      <c r="G997" s="114">
        <v>2</v>
      </c>
      <c r="H997" s="115">
        <v>3614.72</v>
      </c>
      <c r="I997" s="116">
        <f t="shared" si="18"/>
        <v>7229.44</v>
      </c>
      <c r="J997" s="84"/>
    </row>
    <row r="998" spans="1:11" s="85" customFormat="1" ht="20.399999999999999" x14ac:dyDescent="0.3">
      <c r="A998" s="102" t="s">
        <v>2258</v>
      </c>
      <c r="B998" s="103" t="s">
        <v>1982</v>
      </c>
      <c r="C998" s="103" t="s">
        <v>805</v>
      </c>
      <c r="D998" s="103" t="s">
        <v>2176</v>
      </c>
      <c r="E998" s="104" t="s">
        <v>2177</v>
      </c>
      <c r="F998" s="105" t="s">
        <v>120</v>
      </c>
      <c r="G998" s="106">
        <v>2</v>
      </c>
      <c r="H998" s="107">
        <v>5651.15</v>
      </c>
      <c r="I998" s="108">
        <f t="shared" si="18"/>
        <v>11302.3</v>
      </c>
      <c r="J998" s="84"/>
    </row>
    <row r="999" spans="1:11" s="85" customFormat="1" ht="14.4" x14ac:dyDescent="0.3">
      <c r="A999" s="110" t="s">
        <v>2259</v>
      </c>
      <c r="B999" s="111" t="s">
        <v>1982</v>
      </c>
      <c r="C999" s="111" t="s">
        <v>840</v>
      </c>
      <c r="D999" s="111" t="s">
        <v>127</v>
      </c>
      <c r="E999" s="112" t="s">
        <v>1455</v>
      </c>
      <c r="F999" s="113" t="s">
        <v>340</v>
      </c>
      <c r="G999" s="180">
        <v>2.992</v>
      </c>
      <c r="H999" s="115">
        <v>634.16</v>
      </c>
      <c r="I999" s="116">
        <f t="shared" si="18"/>
        <v>1897.41</v>
      </c>
      <c r="J999" s="84"/>
    </row>
    <row r="1000" spans="1:11" s="85" customFormat="1" ht="21" thickBot="1" x14ac:dyDescent="0.35">
      <c r="A1000" s="154" t="s">
        <v>2260</v>
      </c>
      <c r="B1000" s="184" t="s">
        <v>1982</v>
      </c>
      <c r="C1000" s="184" t="s">
        <v>808</v>
      </c>
      <c r="D1000" s="184" t="s">
        <v>127</v>
      </c>
      <c r="E1000" s="185" t="s">
        <v>2261</v>
      </c>
      <c r="F1000" s="186" t="s">
        <v>120</v>
      </c>
      <c r="G1000" s="187">
        <v>2</v>
      </c>
      <c r="H1000" s="188">
        <v>55572.480000000003</v>
      </c>
      <c r="I1000" s="189">
        <f t="shared" si="18"/>
        <v>111144.96000000001</v>
      </c>
      <c r="J1000" s="84" t="s">
        <v>408</v>
      </c>
    </row>
    <row r="1001" spans="1:11" s="85" customFormat="1" ht="14.4" x14ac:dyDescent="0.3">
      <c r="A1001" s="130"/>
      <c r="B1001" s="131"/>
      <c r="C1001" s="131"/>
      <c r="D1001" s="131"/>
      <c r="E1001" s="132" t="s">
        <v>356</v>
      </c>
      <c r="F1001" s="297"/>
      <c r="G1001" s="297"/>
      <c r="H1001" s="133"/>
      <c r="I1001" s="134">
        <v>683534.23</v>
      </c>
      <c r="J1001" s="84"/>
    </row>
    <row r="1002" spans="1:11" s="85" customFormat="1" ht="14.4" x14ac:dyDescent="0.3">
      <c r="A1002" s="190"/>
      <c r="B1002" s="163"/>
      <c r="C1002" s="163"/>
      <c r="D1002" s="163"/>
      <c r="E1002" s="164" t="s">
        <v>357</v>
      </c>
      <c r="F1002" s="165"/>
      <c r="G1002" s="166"/>
      <c r="H1002" s="167"/>
      <c r="I1002" s="168">
        <v>675126.73</v>
      </c>
      <c r="J1002" s="84"/>
    </row>
    <row r="1003" spans="1:11" s="85" customFormat="1" ht="15" thickBot="1" x14ac:dyDescent="0.35">
      <c r="A1003" s="191"/>
      <c r="B1003" s="170"/>
      <c r="C1003" s="170"/>
      <c r="D1003" s="170"/>
      <c r="E1003" s="171" t="s">
        <v>89</v>
      </c>
      <c r="F1003" s="172"/>
      <c r="G1003" s="173"/>
      <c r="H1003" s="174"/>
      <c r="I1003" s="175">
        <f>I1000+I959+I898+I894+I892+I890</f>
        <v>302090</v>
      </c>
      <c r="J1003" s="84"/>
    </row>
    <row r="1004" spans="1:11" s="85" customFormat="1" ht="15.6" thickTop="1" thickBot="1" x14ac:dyDescent="0.35">
      <c r="A1004" s="142"/>
      <c r="B1004" s="143"/>
      <c r="C1004" s="143"/>
      <c r="D1004" s="143"/>
      <c r="E1004" s="144" t="s">
        <v>83</v>
      </c>
      <c r="F1004" s="298"/>
      <c r="G1004" s="298"/>
      <c r="H1004" s="145"/>
      <c r="I1004" s="146">
        <f>I1001+I1002+I1003</f>
        <v>1660750.96</v>
      </c>
      <c r="J1004" s="84"/>
      <c r="K1004" s="147"/>
    </row>
    <row r="1005" spans="1:11" s="193" customFormat="1" ht="14.4" x14ac:dyDescent="0.3">
      <c r="A1005" s="148" t="s">
        <v>144</v>
      </c>
      <c r="B1005" s="300" t="s">
        <v>2262</v>
      </c>
      <c r="C1005" s="300"/>
      <c r="D1005" s="300"/>
      <c r="E1005" s="149" t="s">
        <v>1794</v>
      </c>
      <c r="F1005" s="150"/>
      <c r="G1005" s="151"/>
      <c r="H1005" s="152"/>
      <c r="I1005" s="153">
        <f>I1401</f>
        <v>15266424.640000001</v>
      </c>
      <c r="J1005" s="192"/>
    </row>
    <row r="1006" spans="1:11" s="85" customFormat="1" ht="14.4" x14ac:dyDescent="0.3">
      <c r="A1006" s="102" t="s">
        <v>2263</v>
      </c>
      <c r="B1006" s="103" t="s">
        <v>2264</v>
      </c>
      <c r="C1006" s="103" t="s">
        <v>112</v>
      </c>
      <c r="D1006" s="103" t="s">
        <v>2265</v>
      </c>
      <c r="E1006" s="104" t="s">
        <v>2266</v>
      </c>
      <c r="F1006" s="105" t="s">
        <v>352</v>
      </c>
      <c r="G1006" s="122">
        <v>0.1</v>
      </c>
      <c r="H1006" s="107">
        <v>20765.64</v>
      </c>
      <c r="I1006" s="108">
        <f t="shared" ref="I1006:I1069" si="19">G1006*H1006</f>
        <v>2076.56</v>
      </c>
      <c r="J1006" s="84"/>
      <c r="K1006" s="147"/>
    </row>
    <row r="1007" spans="1:11" s="85" customFormat="1" ht="20.399999999999999" x14ac:dyDescent="0.3">
      <c r="A1007" s="154" t="s">
        <v>2267</v>
      </c>
      <c r="B1007" s="155" t="s">
        <v>2264</v>
      </c>
      <c r="C1007" s="155" t="s">
        <v>122</v>
      </c>
      <c r="D1007" s="155" t="s">
        <v>2268</v>
      </c>
      <c r="E1007" s="156" t="s">
        <v>2269</v>
      </c>
      <c r="F1007" s="157" t="s">
        <v>120</v>
      </c>
      <c r="G1007" s="158">
        <v>1</v>
      </c>
      <c r="H1007" s="159">
        <v>8591.7000000000007</v>
      </c>
      <c r="I1007" s="160">
        <f t="shared" si="19"/>
        <v>8591.7000000000007</v>
      </c>
      <c r="J1007" s="84" t="s">
        <v>408</v>
      </c>
      <c r="K1007" s="147"/>
    </row>
    <row r="1008" spans="1:11" s="85" customFormat="1" ht="14.4" x14ac:dyDescent="0.3">
      <c r="A1008" s="102" t="s">
        <v>2270</v>
      </c>
      <c r="B1008" s="103" t="s">
        <v>2264</v>
      </c>
      <c r="C1008" s="103" t="s">
        <v>126</v>
      </c>
      <c r="D1008" s="103" t="s">
        <v>1343</v>
      </c>
      <c r="E1008" s="104" t="s">
        <v>1344</v>
      </c>
      <c r="F1008" s="105" t="s">
        <v>457</v>
      </c>
      <c r="G1008" s="121">
        <v>0.32</v>
      </c>
      <c r="H1008" s="107">
        <v>46173.78</v>
      </c>
      <c r="I1008" s="108">
        <f t="shared" si="19"/>
        <v>14775.61</v>
      </c>
      <c r="J1008" s="84"/>
      <c r="K1008" s="147"/>
    </row>
    <row r="1009" spans="1:11" s="85" customFormat="1" ht="14.4" x14ac:dyDescent="0.3">
      <c r="A1009" s="110" t="s">
        <v>2271</v>
      </c>
      <c r="B1009" s="111" t="s">
        <v>2264</v>
      </c>
      <c r="C1009" s="111" t="s">
        <v>130</v>
      </c>
      <c r="D1009" s="111" t="s">
        <v>127</v>
      </c>
      <c r="E1009" s="112" t="s">
        <v>2272</v>
      </c>
      <c r="F1009" s="113" t="s">
        <v>470</v>
      </c>
      <c r="G1009" s="114">
        <v>32</v>
      </c>
      <c r="H1009" s="115">
        <v>6706.44</v>
      </c>
      <c r="I1009" s="116">
        <f t="shared" si="19"/>
        <v>214606.07999999999</v>
      </c>
      <c r="J1009" s="84"/>
      <c r="K1009" s="147"/>
    </row>
    <row r="1010" spans="1:11" s="85" customFormat="1" ht="14.4" x14ac:dyDescent="0.3">
      <c r="A1010" s="102" t="s">
        <v>2273</v>
      </c>
      <c r="B1010" s="103" t="s">
        <v>2264</v>
      </c>
      <c r="C1010" s="103" t="s">
        <v>134</v>
      </c>
      <c r="D1010" s="103" t="s">
        <v>1922</v>
      </c>
      <c r="E1010" s="104" t="s">
        <v>1923</v>
      </c>
      <c r="F1010" s="105" t="s">
        <v>457</v>
      </c>
      <c r="G1010" s="117">
        <v>1.3396999999999999</v>
      </c>
      <c r="H1010" s="107">
        <v>54724.160000000003</v>
      </c>
      <c r="I1010" s="108">
        <f t="shared" si="19"/>
        <v>73313.960000000006</v>
      </c>
      <c r="J1010" s="84"/>
      <c r="K1010" s="147"/>
    </row>
    <row r="1011" spans="1:11" s="85" customFormat="1" ht="14.4" x14ac:dyDescent="0.3">
      <c r="A1011" s="110" t="s">
        <v>2274</v>
      </c>
      <c r="B1011" s="111" t="s">
        <v>2264</v>
      </c>
      <c r="C1011" s="111" t="s">
        <v>137</v>
      </c>
      <c r="D1011" s="111" t="s">
        <v>127</v>
      </c>
      <c r="E1011" s="112" t="s">
        <v>1990</v>
      </c>
      <c r="F1011" s="113" t="s">
        <v>470</v>
      </c>
      <c r="G1011" s="119">
        <v>132.5</v>
      </c>
      <c r="H1011" s="115">
        <v>300.41000000000003</v>
      </c>
      <c r="I1011" s="116">
        <f t="shared" si="19"/>
        <v>39804.33</v>
      </c>
      <c r="J1011" s="84"/>
      <c r="K1011" s="147"/>
    </row>
    <row r="1012" spans="1:11" s="85" customFormat="1" ht="14.4" x14ac:dyDescent="0.3">
      <c r="A1012" s="110" t="s">
        <v>2275</v>
      </c>
      <c r="B1012" s="111" t="s">
        <v>2264</v>
      </c>
      <c r="C1012" s="111" t="s">
        <v>141</v>
      </c>
      <c r="D1012" s="111" t="s">
        <v>127</v>
      </c>
      <c r="E1012" s="112" t="s">
        <v>1992</v>
      </c>
      <c r="F1012" s="113" t="s">
        <v>120</v>
      </c>
      <c r="G1012" s="114">
        <v>49</v>
      </c>
      <c r="H1012" s="115">
        <v>71.88</v>
      </c>
      <c r="I1012" s="116">
        <f t="shared" si="19"/>
        <v>3522.12</v>
      </c>
      <c r="J1012" s="84"/>
      <c r="K1012" s="147"/>
    </row>
    <row r="1013" spans="1:11" s="85" customFormat="1" ht="14.4" x14ac:dyDescent="0.3">
      <c r="A1013" s="110" t="s">
        <v>2276</v>
      </c>
      <c r="B1013" s="111" t="s">
        <v>2264</v>
      </c>
      <c r="C1013" s="111" t="s">
        <v>144</v>
      </c>
      <c r="D1013" s="111" t="s">
        <v>127</v>
      </c>
      <c r="E1013" s="112" t="s">
        <v>2277</v>
      </c>
      <c r="F1013" s="113" t="s">
        <v>120</v>
      </c>
      <c r="G1013" s="114">
        <v>5</v>
      </c>
      <c r="H1013" s="115">
        <v>1005.74</v>
      </c>
      <c r="I1013" s="116">
        <f t="shared" si="19"/>
        <v>5028.7</v>
      </c>
      <c r="J1013" s="84"/>
      <c r="K1013" s="147"/>
    </row>
    <row r="1014" spans="1:11" s="85" customFormat="1" ht="14.4" x14ac:dyDescent="0.3">
      <c r="A1014" s="102" t="s">
        <v>2278</v>
      </c>
      <c r="B1014" s="103" t="s">
        <v>2264</v>
      </c>
      <c r="C1014" s="103" t="s">
        <v>147</v>
      </c>
      <c r="D1014" s="103" t="s">
        <v>1840</v>
      </c>
      <c r="E1014" s="104" t="s">
        <v>1841</v>
      </c>
      <c r="F1014" s="105" t="s">
        <v>457</v>
      </c>
      <c r="G1014" s="176">
        <v>0.37895000000000001</v>
      </c>
      <c r="H1014" s="107">
        <v>54730.77</v>
      </c>
      <c r="I1014" s="108">
        <f t="shared" si="19"/>
        <v>20740.23</v>
      </c>
      <c r="J1014" s="84"/>
      <c r="K1014" s="147"/>
    </row>
    <row r="1015" spans="1:11" s="85" customFormat="1" ht="30.6" x14ac:dyDescent="0.3">
      <c r="A1015" s="110" t="s">
        <v>2279</v>
      </c>
      <c r="B1015" s="111" t="s">
        <v>2264</v>
      </c>
      <c r="C1015" s="111" t="s">
        <v>151</v>
      </c>
      <c r="D1015" s="111" t="s">
        <v>2021</v>
      </c>
      <c r="E1015" s="112" t="s">
        <v>2280</v>
      </c>
      <c r="F1015" s="113" t="s">
        <v>470</v>
      </c>
      <c r="G1015" s="180">
        <v>37.895000000000003</v>
      </c>
      <c r="H1015" s="115">
        <v>256.82</v>
      </c>
      <c r="I1015" s="116">
        <f t="shared" si="19"/>
        <v>9732.19</v>
      </c>
      <c r="J1015" s="84"/>
      <c r="K1015" s="147"/>
    </row>
    <row r="1016" spans="1:11" s="85" customFormat="1" ht="14.4" x14ac:dyDescent="0.3">
      <c r="A1016" s="102" t="s">
        <v>2281</v>
      </c>
      <c r="B1016" s="103" t="s">
        <v>2264</v>
      </c>
      <c r="C1016" s="103" t="s">
        <v>154</v>
      </c>
      <c r="D1016" s="103" t="s">
        <v>2282</v>
      </c>
      <c r="E1016" s="104" t="s">
        <v>2283</v>
      </c>
      <c r="F1016" s="105" t="s">
        <v>120</v>
      </c>
      <c r="G1016" s="106">
        <v>2</v>
      </c>
      <c r="H1016" s="107">
        <v>3115.04</v>
      </c>
      <c r="I1016" s="108">
        <f t="shared" si="19"/>
        <v>6230.08</v>
      </c>
      <c r="J1016" s="84"/>
      <c r="K1016" s="147"/>
    </row>
    <row r="1017" spans="1:11" s="85" customFormat="1" ht="20.399999999999999" x14ac:dyDescent="0.3">
      <c r="A1017" s="110" t="s">
        <v>2284</v>
      </c>
      <c r="B1017" s="111" t="s">
        <v>2264</v>
      </c>
      <c r="C1017" s="111" t="s">
        <v>158</v>
      </c>
      <c r="D1017" s="111" t="s">
        <v>1997</v>
      </c>
      <c r="E1017" s="112" t="s">
        <v>2285</v>
      </c>
      <c r="F1017" s="113" t="s">
        <v>120</v>
      </c>
      <c r="G1017" s="114">
        <v>2</v>
      </c>
      <c r="H1017" s="115">
        <v>611.1</v>
      </c>
      <c r="I1017" s="116">
        <f t="shared" si="19"/>
        <v>1222.2</v>
      </c>
      <c r="J1017" s="84"/>
      <c r="K1017" s="147"/>
    </row>
    <row r="1018" spans="1:11" s="85" customFormat="1" ht="14.4" x14ac:dyDescent="0.3">
      <c r="A1018" s="102" t="s">
        <v>2286</v>
      </c>
      <c r="B1018" s="103" t="s">
        <v>2264</v>
      </c>
      <c r="C1018" s="103" t="s">
        <v>161</v>
      </c>
      <c r="D1018" s="103" t="s">
        <v>1730</v>
      </c>
      <c r="E1018" s="104" t="s">
        <v>1731</v>
      </c>
      <c r="F1018" s="105" t="s">
        <v>164</v>
      </c>
      <c r="G1018" s="118">
        <v>0.23599999999999999</v>
      </c>
      <c r="H1018" s="107">
        <v>9012.6200000000008</v>
      </c>
      <c r="I1018" s="108">
        <f t="shared" si="19"/>
        <v>2126.98</v>
      </c>
      <c r="J1018" s="84"/>
      <c r="K1018" s="147"/>
    </row>
    <row r="1019" spans="1:11" s="85" customFormat="1" ht="20.399999999999999" x14ac:dyDescent="0.3">
      <c r="A1019" s="102" t="s">
        <v>2287</v>
      </c>
      <c r="B1019" s="103" t="s">
        <v>2264</v>
      </c>
      <c r="C1019" s="103" t="s">
        <v>166</v>
      </c>
      <c r="D1019" s="103" t="s">
        <v>1750</v>
      </c>
      <c r="E1019" s="104" t="s">
        <v>1751</v>
      </c>
      <c r="F1019" s="105" t="s">
        <v>326</v>
      </c>
      <c r="G1019" s="118">
        <v>5.8000000000000003E-2</v>
      </c>
      <c r="H1019" s="107">
        <v>58829.05</v>
      </c>
      <c r="I1019" s="108">
        <f t="shared" si="19"/>
        <v>3412.08</v>
      </c>
      <c r="J1019" s="84"/>
      <c r="K1019" s="147"/>
    </row>
    <row r="1020" spans="1:11" s="85" customFormat="1" ht="14.4" x14ac:dyDescent="0.3">
      <c r="A1020" s="110" t="s">
        <v>2288</v>
      </c>
      <c r="B1020" s="111" t="s">
        <v>2264</v>
      </c>
      <c r="C1020" s="111" t="s">
        <v>171</v>
      </c>
      <c r="D1020" s="111" t="s">
        <v>127</v>
      </c>
      <c r="E1020" s="112" t="s">
        <v>2008</v>
      </c>
      <c r="F1020" s="113" t="s">
        <v>470</v>
      </c>
      <c r="G1020" s="181">
        <v>12.3888</v>
      </c>
      <c r="H1020" s="115">
        <v>313.8</v>
      </c>
      <c r="I1020" s="116">
        <f t="shared" si="19"/>
        <v>3887.61</v>
      </c>
      <c r="J1020" s="84"/>
      <c r="K1020" s="147"/>
    </row>
    <row r="1021" spans="1:11" s="85" customFormat="1" ht="14.4" x14ac:dyDescent="0.3">
      <c r="A1021" s="102" t="s">
        <v>2289</v>
      </c>
      <c r="B1021" s="103" t="s">
        <v>2264</v>
      </c>
      <c r="C1021" s="103" t="s">
        <v>174</v>
      </c>
      <c r="D1021" s="103" t="s">
        <v>1983</v>
      </c>
      <c r="E1021" s="104" t="s">
        <v>1984</v>
      </c>
      <c r="F1021" s="105" t="s">
        <v>1985</v>
      </c>
      <c r="G1021" s="117">
        <v>0.1176</v>
      </c>
      <c r="H1021" s="107">
        <v>121740.16</v>
      </c>
      <c r="I1021" s="108">
        <f t="shared" si="19"/>
        <v>14316.64</v>
      </c>
      <c r="J1021" s="84"/>
      <c r="K1021" s="147"/>
    </row>
    <row r="1022" spans="1:11" s="85" customFormat="1" ht="14.4" x14ac:dyDescent="0.3">
      <c r="A1022" s="110" t="s">
        <v>2290</v>
      </c>
      <c r="B1022" s="111" t="s">
        <v>2264</v>
      </c>
      <c r="C1022" s="111" t="s">
        <v>177</v>
      </c>
      <c r="D1022" s="111" t="s">
        <v>127</v>
      </c>
      <c r="E1022" s="112" t="s">
        <v>2291</v>
      </c>
      <c r="F1022" s="113" t="s">
        <v>120</v>
      </c>
      <c r="G1022" s="114">
        <v>5</v>
      </c>
      <c r="H1022" s="115">
        <v>19503.599999999999</v>
      </c>
      <c r="I1022" s="116">
        <f t="shared" si="19"/>
        <v>97518</v>
      </c>
      <c r="J1022" s="84"/>
      <c r="K1022" s="147"/>
    </row>
    <row r="1023" spans="1:11" s="85" customFormat="1" ht="14.4" x14ac:dyDescent="0.3">
      <c r="A1023" s="102" t="s">
        <v>2292</v>
      </c>
      <c r="B1023" s="103" t="s">
        <v>2264</v>
      </c>
      <c r="C1023" s="103" t="s">
        <v>180</v>
      </c>
      <c r="D1023" s="103" t="s">
        <v>1922</v>
      </c>
      <c r="E1023" s="104" t="s">
        <v>1923</v>
      </c>
      <c r="F1023" s="105" t="s">
        <v>457</v>
      </c>
      <c r="G1023" s="117">
        <v>1.7499</v>
      </c>
      <c r="H1023" s="107">
        <v>54723.28</v>
      </c>
      <c r="I1023" s="108">
        <f t="shared" si="19"/>
        <v>95760.27</v>
      </c>
      <c r="J1023" s="84"/>
      <c r="K1023" s="147"/>
    </row>
    <row r="1024" spans="1:11" s="85" customFormat="1" ht="14.4" x14ac:dyDescent="0.3">
      <c r="A1024" s="110" t="s">
        <v>2293</v>
      </c>
      <c r="B1024" s="111" t="s">
        <v>2264</v>
      </c>
      <c r="C1024" s="111" t="s">
        <v>183</v>
      </c>
      <c r="D1024" s="111" t="s">
        <v>127</v>
      </c>
      <c r="E1024" s="112" t="s">
        <v>1990</v>
      </c>
      <c r="F1024" s="113" t="s">
        <v>470</v>
      </c>
      <c r="G1024" s="119">
        <v>172.5</v>
      </c>
      <c r="H1024" s="115">
        <v>300.41000000000003</v>
      </c>
      <c r="I1024" s="116">
        <f t="shared" si="19"/>
        <v>51820.73</v>
      </c>
      <c r="J1024" s="84"/>
      <c r="K1024" s="147"/>
    </row>
    <row r="1025" spans="1:11" s="85" customFormat="1" ht="14.4" x14ac:dyDescent="0.3">
      <c r="A1025" s="110" t="s">
        <v>2294</v>
      </c>
      <c r="B1025" s="111" t="s">
        <v>2264</v>
      </c>
      <c r="C1025" s="111" t="s">
        <v>186</v>
      </c>
      <c r="D1025" s="111" t="s">
        <v>127</v>
      </c>
      <c r="E1025" s="112" t="s">
        <v>1992</v>
      </c>
      <c r="F1025" s="113" t="s">
        <v>120</v>
      </c>
      <c r="G1025" s="114">
        <v>83</v>
      </c>
      <c r="H1025" s="115">
        <v>71.88</v>
      </c>
      <c r="I1025" s="116">
        <f t="shared" si="19"/>
        <v>5966.04</v>
      </c>
      <c r="J1025" s="84"/>
      <c r="K1025" s="147"/>
    </row>
    <row r="1026" spans="1:11" s="85" customFormat="1" ht="14.4" x14ac:dyDescent="0.3">
      <c r="A1026" s="110" t="s">
        <v>2295</v>
      </c>
      <c r="B1026" s="111" t="s">
        <v>2264</v>
      </c>
      <c r="C1026" s="111" t="s">
        <v>189</v>
      </c>
      <c r="D1026" s="111" t="s">
        <v>127</v>
      </c>
      <c r="E1026" s="112" t="s">
        <v>2277</v>
      </c>
      <c r="F1026" s="113" t="s">
        <v>120</v>
      </c>
      <c r="G1026" s="114">
        <v>2</v>
      </c>
      <c r="H1026" s="115">
        <v>1005.74</v>
      </c>
      <c r="I1026" s="116">
        <f t="shared" si="19"/>
        <v>2011.48</v>
      </c>
      <c r="J1026" s="84"/>
      <c r="K1026" s="147"/>
    </row>
    <row r="1027" spans="1:11" s="85" customFormat="1" ht="14.4" x14ac:dyDescent="0.3">
      <c r="A1027" s="102" t="s">
        <v>2296</v>
      </c>
      <c r="B1027" s="103" t="s">
        <v>2264</v>
      </c>
      <c r="C1027" s="103" t="s">
        <v>191</v>
      </c>
      <c r="D1027" s="103" t="s">
        <v>1730</v>
      </c>
      <c r="E1027" s="104" t="s">
        <v>1731</v>
      </c>
      <c r="F1027" s="105" t="s">
        <v>164</v>
      </c>
      <c r="G1027" s="121">
        <v>0.24</v>
      </c>
      <c r="H1027" s="107">
        <v>9012.5499999999993</v>
      </c>
      <c r="I1027" s="108">
        <f t="shared" si="19"/>
        <v>2163.0100000000002</v>
      </c>
      <c r="J1027" s="84"/>
      <c r="K1027" s="147"/>
    </row>
    <row r="1028" spans="1:11" s="85" customFormat="1" ht="20.399999999999999" x14ac:dyDescent="0.3">
      <c r="A1028" s="102" t="s">
        <v>2297</v>
      </c>
      <c r="B1028" s="103" t="s">
        <v>2264</v>
      </c>
      <c r="C1028" s="103" t="s">
        <v>194</v>
      </c>
      <c r="D1028" s="103" t="s">
        <v>1750</v>
      </c>
      <c r="E1028" s="104" t="s">
        <v>1751</v>
      </c>
      <c r="F1028" s="105" t="s">
        <v>326</v>
      </c>
      <c r="G1028" s="118">
        <v>9.4E-2</v>
      </c>
      <c r="H1028" s="107">
        <v>58851.12</v>
      </c>
      <c r="I1028" s="108">
        <f t="shared" si="19"/>
        <v>5532.01</v>
      </c>
      <c r="J1028" s="84"/>
      <c r="K1028" s="147"/>
    </row>
    <row r="1029" spans="1:11" s="85" customFormat="1" ht="14.4" x14ac:dyDescent="0.3">
      <c r="A1029" s="110" t="s">
        <v>2298</v>
      </c>
      <c r="B1029" s="111" t="s">
        <v>2264</v>
      </c>
      <c r="C1029" s="111" t="s">
        <v>197</v>
      </c>
      <c r="D1029" s="111" t="s">
        <v>127</v>
      </c>
      <c r="E1029" s="112" t="s">
        <v>2008</v>
      </c>
      <c r="F1029" s="113" t="s">
        <v>470</v>
      </c>
      <c r="G1029" s="181">
        <v>20.131799999999998</v>
      </c>
      <c r="H1029" s="115">
        <v>313.8</v>
      </c>
      <c r="I1029" s="116">
        <f t="shared" si="19"/>
        <v>6317.36</v>
      </c>
      <c r="J1029" s="84"/>
      <c r="K1029" s="147"/>
    </row>
    <row r="1030" spans="1:11" s="85" customFormat="1" ht="14.4" x14ac:dyDescent="0.3">
      <c r="A1030" s="102" t="s">
        <v>2299</v>
      </c>
      <c r="B1030" s="103" t="s">
        <v>2264</v>
      </c>
      <c r="C1030" s="103" t="s">
        <v>200</v>
      </c>
      <c r="D1030" s="103" t="s">
        <v>1814</v>
      </c>
      <c r="E1030" s="104" t="s">
        <v>1815</v>
      </c>
      <c r="F1030" s="105" t="s">
        <v>457</v>
      </c>
      <c r="G1030" s="117">
        <v>0.52059999999999995</v>
      </c>
      <c r="H1030" s="107">
        <v>137464.62</v>
      </c>
      <c r="I1030" s="108">
        <f t="shared" si="19"/>
        <v>71564.08</v>
      </c>
      <c r="J1030" s="84"/>
      <c r="K1030" s="147"/>
    </row>
    <row r="1031" spans="1:11" s="85" customFormat="1" ht="14.4" x14ac:dyDescent="0.3">
      <c r="A1031" s="110" t="s">
        <v>2300</v>
      </c>
      <c r="B1031" s="111" t="s">
        <v>2264</v>
      </c>
      <c r="C1031" s="111" t="s">
        <v>203</v>
      </c>
      <c r="D1031" s="111" t="s">
        <v>127</v>
      </c>
      <c r="E1031" s="112" t="s">
        <v>2301</v>
      </c>
      <c r="F1031" s="113" t="s">
        <v>470</v>
      </c>
      <c r="G1031" s="119">
        <v>51.5</v>
      </c>
      <c r="H1031" s="115">
        <v>1346.62</v>
      </c>
      <c r="I1031" s="116">
        <f t="shared" si="19"/>
        <v>69350.929999999993</v>
      </c>
      <c r="J1031" s="84"/>
      <c r="K1031" s="147"/>
    </row>
    <row r="1032" spans="1:11" s="85" customFormat="1" ht="14.4" x14ac:dyDescent="0.3">
      <c r="A1032" s="110" t="s">
        <v>2302</v>
      </c>
      <c r="B1032" s="111" t="s">
        <v>2264</v>
      </c>
      <c r="C1032" s="111" t="s">
        <v>205</v>
      </c>
      <c r="D1032" s="111" t="s">
        <v>127</v>
      </c>
      <c r="E1032" s="112" t="s">
        <v>2303</v>
      </c>
      <c r="F1032" s="113" t="s">
        <v>120</v>
      </c>
      <c r="G1032" s="114">
        <v>8</v>
      </c>
      <c r="H1032" s="115">
        <v>1166.32</v>
      </c>
      <c r="I1032" s="116">
        <f t="shared" si="19"/>
        <v>9330.56</v>
      </c>
      <c r="J1032" s="84"/>
      <c r="K1032" s="147"/>
    </row>
    <row r="1033" spans="1:11" s="85" customFormat="1" ht="14.4" x14ac:dyDescent="0.3">
      <c r="A1033" s="102" t="s">
        <v>2304</v>
      </c>
      <c r="B1033" s="103" t="s">
        <v>2264</v>
      </c>
      <c r="C1033" s="103" t="s">
        <v>209</v>
      </c>
      <c r="D1033" s="103" t="s">
        <v>2305</v>
      </c>
      <c r="E1033" s="104" t="s">
        <v>2306</v>
      </c>
      <c r="F1033" s="105" t="s">
        <v>457</v>
      </c>
      <c r="G1033" s="117">
        <v>0.2954</v>
      </c>
      <c r="H1033" s="107">
        <v>137366.47</v>
      </c>
      <c r="I1033" s="108">
        <f t="shared" si="19"/>
        <v>40578.06</v>
      </c>
      <c r="J1033" s="84"/>
      <c r="K1033" s="147"/>
    </row>
    <row r="1034" spans="1:11" s="85" customFormat="1" ht="14.4" x14ac:dyDescent="0.3">
      <c r="A1034" s="110" t="s">
        <v>2307</v>
      </c>
      <c r="B1034" s="111" t="s">
        <v>2264</v>
      </c>
      <c r="C1034" s="111" t="s">
        <v>213</v>
      </c>
      <c r="D1034" s="111" t="s">
        <v>127</v>
      </c>
      <c r="E1034" s="112" t="s">
        <v>2308</v>
      </c>
      <c r="F1034" s="113" t="s">
        <v>470</v>
      </c>
      <c r="G1034" s="114">
        <v>29</v>
      </c>
      <c r="H1034" s="115">
        <v>957.11</v>
      </c>
      <c r="I1034" s="116">
        <f t="shared" si="19"/>
        <v>27756.19</v>
      </c>
      <c r="J1034" s="84"/>
      <c r="K1034" s="147"/>
    </row>
    <row r="1035" spans="1:11" s="85" customFormat="1" ht="14.4" x14ac:dyDescent="0.3">
      <c r="A1035" s="110" t="s">
        <v>2309</v>
      </c>
      <c r="B1035" s="111" t="s">
        <v>2264</v>
      </c>
      <c r="C1035" s="111" t="s">
        <v>215</v>
      </c>
      <c r="D1035" s="111" t="s">
        <v>127</v>
      </c>
      <c r="E1035" s="112" t="s">
        <v>2310</v>
      </c>
      <c r="F1035" s="113" t="s">
        <v>120</v>
      </c>
      <c r="G1035" s="114">
        <v>9</v>
      </c>
      <c r="H1035" s="115">
        <v>672.1</v>
      </c>
      <c r="I1035" s="116">
        <f t="shared" si="19"/>
        <v>6048.9</v>
      </c>
      <c r="J1035" s="84"/>
      <c r="K1035" s="147"/>
    </row>
    <row r="1036" spans="1:11" s="85" customFormat="1" ht="14.4" x14ac:dyDescent="0.3">
      <c r="A1036" s="102" t="s">
        <v>2311</v>
      </c>
      <c r="B1036" s="103" t="s">
        <v>2264</v>
      </c>
      <c r="C1036" s="103" t="s">
        <v>218</v>
      </c>
      <c r="D1036" s="103" t="s">
        <v>2312</v>
      </c>
      <c r="E1036" s="104" t="s">
        <v>2313</v>
      </c>
      <c r="F1036" s="105" t="s">
        <v>457</v>
      </c>
      <c r="G1036" s="117">
        <v>1.2004999999999999</v>
      </c>
      <c r="H1036" s="107">
        <v>122871.91</v>
      </c>
      <c r="I1036" s="108">
        <f t="shared" si="19"/>
        <v>147507.73000000001</v>
      </c>
      <c r="J1036" s="84"/>
      <c r="K1036" s="147"/>
    </row>
    <row r="1037" spans="1:11" s="85" customFormat="1" ht="14.4" x14ac:dyDescent="0.3">
      <c r="A1037" s="110" t="s">
        <v>2314</v>
      </c>
      <c r="B1037" s="111" t="s">
        <v>2264</v>
      </c>
      <c r="C1037" s="111" t="s">
        <v>221</v>
      </c>
      <c r="D1037" s="111" t="s">
        <v>127</v>
      </c>
      <c r="E1037" s="112" t="s">
        <v>2315</v>
      </c>
      <c r="F1037" s="113" t="s">
        <v>470</v>
      </c>
      <c r="G1037" s="119">
        <v>118.5</v>
      </c>
      <c r="H1037" s="115">
        <v>807.61</v>
      </c>
      <c r="I1037" s="116">
        <f t="shared" si="19"/>
        <v>95701.79</v>
      </c>
      <c r="J1037" s="84"/>
      <c r="K1037" s="147"/>
    </row>
    <row r="1038" spans="1:11" s="85" customFormat="1" ht="14.4" x14ac:dyDescent="0.3">
      <c r="A1038" s="110" t="s">
        <v>2316</v>
      </c>
      <c r="B1038" s="111" t="s">
        <v>2264</v>
      </c>
      <c r="C1038" s="111" t="s">
        <v>225</v>
      </c>
      <c r="D1038" s="111" t="s">
        <v>127</v>
      </c>
      <c r="E1038" s="112" t="s">
        <v>2317</v>
      </c>
      <c r="F1038" s="113" t="s">
        <v>120</v>
      </c>
      <c r="G1038" s="114">
        <v>31</v>
      </c>
      <c r="H1038" s="115">
        <v>313</v>
      </c>
      <c r="I1038" s="116">
        <f t="shared" si="19"/>
        <v>9703</v>
      </c>
      <c r="J1038" s="84"/>
      <c r="K1038" s="147"/>
    </row>
    <row r="1039" spans="1:11" s="85" customFormat="1" ht="14.4" x14ac:dyDescent="0.3">
      <c r="A1039" s="102" t="s">
        <v>2318</v>
      </c>
      <c r="B1039" s="103" t="s">
        <v>2264</v>
      </c>
      <c r="C1039" s="103" t="s">
        <v>229</v>
      </c>
      <c r="D1039" s="103" t="s">
        <v>1825</v>
      </c>
      <c r="E1039" s="104" t="s">
        <v>1826</v>
      </c>
      <c r="F1039" s="105" t="s">
        <v>457</v>
      </c>
      <c r="G1039" s="118">
        <v>2.008</v>
      </c>
      <c r="H1039" s="107">
        <v>103658.38</v>
      </c>
      <c r="I1039" s="108">
        <f t="shared" si="19"/>
        <v>208146.03</v>
      </c>
      <c r="J1039" s="84"/>
      <c r="K1039" s="147"/>
    </row>
    <row r="1040" spans="1:11" s="85" customFormat="1" ht="14.4" x14ac:dyDescent="0.3">
      <c r="A1040" s="110" t="s">
        <v>2319</v>
      </c>
      <c r="B1040" s="111" t="s">
        <v>2264</v>
      </c>
      <c r="C1040" s="111" t="s">
        <v>232</v>
      </c>
      <c r="D1040" s="111" t="s">
        <v>127</v>
      </c>
      <c r="E1040" s="112" t="s">
        <v>2320</v>
      </c>
      <c r="F1040" s="113" t="s">
        <v>470</v>
      </c>
      <c r="G1040" s="114">
        <v>195</v>
      </c>
      <c r="H1040" s="115">
        <v>741.77</v>
      </c>
      <c r="I1040" s="116">
        <f t="shared" si="19"/>
        <v>144645.15</v>
      </c>
      <c r="J1040" s="84"/>
      <c r="K1040" s="147"/>
    </row>
    <row r="1041" spans="1:11" s="85" customFormat="1" ht="14.4" x14ac:dyDescent="0.3">
      <c r="A1041" s="110" t="s">
        <v>2321</v>
      </c>
      <c r="B1041" s="111" t="s">
        <v>2264</v>
      </c>
      <c r="C1041" s="111" t="s">
        <v>234</v>
      </c>
      <c r="D1041" s="111" t="s">
        <v>127</v>
      </c>
      <c r="E1041" s="112" t="s">
        <v>1830</v>
      </c>
      <c r="F1041" s="113" t="s">
        <v>120</v>
      </c>
      <c r="G1041" s="114">
        <v>116</v>
      </c>
      <c r="H1041" s="115">
        <v>282.29000000000002</v>
      </c>
      <c r="I1041" s="116">
        <f t="shared" si="19"/>
        <v>32745.64</v>
      </c>
      <c r="J1041" s="84"/>
      <c r="K1041" s="147"/>
    </row>
    <row r="1042" spans="1:11" s="85" customFormat="1" ht="14.4" x14ac:dyDescent="0.3">
      <c r="A1042" s="110" t="s">
        <v>2322</v>
      </c>
      <c r="B1042" s="111" t="s">
        <v>2264</v>
      </c>
      <c r="C1042" s="111" t="s">
        <v>237</v>
      </c>
      <c r="D1042" s="111" t="s">
        <v>127</v>
      </c>
      <c r="E1042" s="112" t="s">
        <v>2323</v>
      </c>
      <c r="F1042" s="113" t="s">
        <v>120</v>
      </c>
      <c r="G1042" s="114">
        <v>18</v>
      </c>
      <c r="H1042" s="115">
        <v>3670.09</v>
      </c>
      <c r="I1042" s="116">
        <f t="shared" si="19"/>
        <v>66061.62</v>
      </c>
      <c r="J1042" s="84"/>
      <c r="K1042" s="147"/>
    </row>
    <row r="1043" spans="1:11" s="85" customFormat="1" ht="14.4" x14ac:dyDescent="0.3">
      <c r="A1043" s="102" t="s">
        <v>2324</v>
      </c>
      <c r="B1043" s="103" t="s">
        <v>2264</v>
      </c>
      <c r="C1043" s="103" t="s">
        <v>241</v>
      </c>
      <c r="D1043" s="103" t="s">
        <v>1922</v>
      </c>
      <c r="E1043" s="104" t="s">
        <v>1923</v>
      </c>
      <c r="F1043" s="105" t="s">
        <v>457</v>
      </c>
      <c r="G1043" s="118">
        <v>2.1999999999999999E-2</v>
      </c>
      <c r="H1043" s="107">
        <v>54739.45</v>
      </c>
      <c r="I1043" s="108">
        <f t="shared" si="19"/>
        <v>1204.27</v>
      </c>
      <c r="J1043" s="84"/>
      <c r="K1043" s="147"/>
    </row>
    <row r="1044" spans="1:11" s="85" customFormat="1" ht="14.4" x14ac:dyDescent="0.3">
      <c r="A1044" s="110" t="s">
        <v>2325</v>
      </c>
      <c r="B1044" s="111" t="s">
        <v>2264</v>
      </c>
      <c r="C1044" s="111" t="s">
        <v>244</v>
      </c>
      <c r="D1044" s="111" t="s">
        <v>127</v>
      </c>
      <c r="E1044" s="112" t="s">
        <v>1990</v>
      </c>
      <c r="F1044" s="113" t="s">
        <v>470</v>
      </c>
      <c r="G1044" s="119">
        <v>2.2000000000000002</v>
      </c>
      <c r="H1044" s="115">
        <v>300.42</v>
      </c>
      <c r="I1044" s="116">
        <f t="shared" si="19"/>
        <v>660.92</v>
      </c>
      <c r="J1044" s="84"/>
      <c r="K1044" s="147"/>
    </row>
    <row r="1045" spans="1:11" s="85" customFormat="1" ht="14.4" x14ac:dyDescent="0.3">
      <c r="A1045" s="110" t="s">
        <v>2326</v>
      </c>
      <c r="B1045" s="111" t="s">
        <v>2264</v>
      </c>
      <c r="C1045" s="111" t="s">
        <v>248</v>
      </c>
      <c r="D1045" s="111" t="s">
        <v>127</v>
      </c>
      <c r="E1045" s="112" t="s">
        <v>2277</v>
      </c>
      <c r="F1045" s="113" t="s">
        <v>120</v>
      </c>
      <c r="G1045" s="114">
        <v>34</v>
      </c>
      <c r="H1045" s="115">
        <v>1005.74</v>
      </c>
      <c r="I1045" s="116">
        <f t="shared" si="19"/>
        <v>34195.160000000003</v>
      </c>
      <c r="J1045" s="84"/>
      <c r="K1045" s="147"/>
    </row>
    <row r="1046" spans="1:11" s="85" customFormat="1" ht="20.399999999999999" x14ac:dyDescent="0.3">
      <c r="A1046" s="102" t="s">
        <v>2327</v>
      </c>
      <c r="B1046" s="103" t="s">
        <v>2264</v>
      </c>
      <c r="C1046" s="103" t="s">
        <v>252</v>
      </c>
      <c r="D1046" s="103" t="s">
        <v>2328</v>
      </c>
      <c r="E1046" s="104" t="s">
        <v>2329</v>
      </c>
      <c r="F1046" s="105" t="s">
        <v>120</v>
      </c>
      <c r="G1046" s="106">
        <v>2</v>
      </c>
      <c r="H1046" s="107">
        <v>5032.47</v>
      </c>
      <c r="I1046" s="108">
        <f t="shared" si="19"/>
        <v>10064.94</v>
      </c>
      <c r="J1046" s="84"/>
      <c r="K1046" s="147"/>
    </row>
    <row r="1047" spans="1:11" s="85" customFormat="1" ht="20.399999999999999" x14ac:dyDescent="0.3">
      <c r="A1047" s="110" t="s">
        <v>2330</v>
      </c>
      <c r="B1047" s="111" t="s">
        <v>2264</v>
      </c>
      <c r="C1047" s="111" t="s">
        <v>255</v>
      </c>
      <c r="D1047" s="111" t="s">
        <v>2331</v>
      </c>
      <c r="E1047" s="112" t="s">
        <v>2332</v>
      </c>
      <c r="F1047" s="113" t="s">
        <v>120</v>
      </c>
      <c r="G1047" s="114">
        <v>2</v>
      </c>
      <c r="H1047" s="115">
        <v>5871.65</v>
      </c>
      <c r="I1047" s="116">
        <f t="shared" si="19"/>
        <v>11743.3</v>
      </c>
      <c r="J1047" s="84"/>
      <c r="K1047" s="147"/>
    </row>
    <row r="1048" spans="1:11" s="85" customFormat="1" ht="14.4" x14ac:dyDescent="0.3">
      <c r="A1048" s="102" t="s">
        <v>2333</v>
      </c>
      <c r="B1048" s="103" t="s">
        <v>2264</v>
      </c>
      <c r="C1048" s="103" t="s">
        <v>258</v>
      </c>
      <c r="D1048" s="103" t="s">
        <v>2282</v>
      </c>
      <c r="E1048" s="104" t="s">
        <v>2283</v>
      </c>
      <c r="F1048" s="105" t="s">
        <v>120</v>
      </c>
      <c r="G1048" s="106">
        <v>24</v>
      </c>
      <c r="H1048" s="107">
        <v>3115.05</v>
      </c>
      <c r="I1048" s="108">
        <f t="shared" si="19"/>
        <v>74761.2</v>
      </c>
      <c r="J1048" s="84"/>
      <c r="K1048" s="147"/>
    </row>
    <row r="1049" spans="1:11" s="85" customFormat="1" ht="14.4" x14ac:dyDescent="0.3">
      <c r="A1049" s="110" t="s">
        <v>2334</v>
      </c>
      <c r="B1049" s="111" t="s">
        <v>2264</v>
      </c>
      <c r="C1049" s="111" t="s">
        <v>261</v>
      </c>
      <c r="D1049" s="111" t="s">
        <v>127</v>
      </c>
      <c r="E1049" s="112" t="s">
        <v>2335</v>
      </c>
      <c r="F1049" s="113" t="s">
        <v>120</v>
      </c>
      <c r="G1049" s="114">
        <v>24</v>
      </c>
      <c r="H1049" s="115">
        <v>369.38</v>
      </c>
      <c r="I1049" s="116">
        <f t="shared" si="19"/>
        <v>8865.1200000000008</v>
      </c>
      <c r="J1049" s="84"/>
      <c r="K1049" s="147"/>
    </row>
    <row r="1050" spans="1:11" s="85" customFormat="1" ht="14.4" x14ac:dyDescent="0.3">
      <c r="A1050" s="102" t="s">
        <v>2336</v>
      </c>
      <c r="B1050" s="103" t="s">
        <v>2264</v>
      </c>
      <c r="C1050" s="103" t="s">
        <v>263</v>
      </c>
      <c r="D1050" s="103" t="s">
        <v>1730</v>
      </c>
      <c r="E1050" s="104" t="s">
        <v>1731</v>
      </c>
      <c r="F1050" s="105" t="s">
        <v>164</v>
      </c>
      <c r="G1050" s="121">
        <v>2.0099999999999998</v>
      </c>
      <c r="H1050" s="107">
        <v>9013.39</v>
      </c>
      <c r="I1050" s="108">
        <f t="shared" si="19"/>
        <v>18116.91</v>
      </c>
      <c r="J1050" s="84"/>
      <c r="K1050" s="147"/>
    </row>
    <row r="1051" spans="1:11" s="85" customFormat="1" ht="20.399999999999999" x14ac:dyDescent="0.3">
      <c r="A1051" s="102" t="s">
        <v>2337</v>
      </c>
      <c r="B1051" s="103" t="s">
        <v>2264</v>
      </c>
      <c r="C1051" s="103" t="s">
        <v>267</v>
      </c>
      <c r="D1051" s="103" t="s">
        <v>1750</v>
      </c>
      <c r="E1051" s="104" t="s">
        <v>1751</v>
      </c>
      <c r="F1051" s="105" t="s">
        <v>326</v>
      </c>
      <c r="G1051" s="118">
        <v>3.8159999999999998</v>
      </c>
      <c r="H1051" s="107">
        <v>58846.879999999997</v>
      </c>
      <c r="I1051" s="108">
        <f t="shared" si="19"/>
        <v>224559.69</v>
      </c>
      <c r="J1051" s="84"/>
      <c r="K1051" s="147"/>
    </row>
    <row r="1052" spans="1:11" s="85" customFormat="1" ht="14.4" x14ac:dyDescent="0.3">
      <c r="A1052" s="110" t="s">
        <v>2338</v>
      </c>
      <c r="B1052" s="111" t="s">
        <v>2264</v>
      </c>
      <c r="C1052" s="111" t="s">
        <v>271</v>
      </c>
      <c r="D1052" s="111" t="s">
        <v>127</v>
      </c>
      <c r="E1052" s="112" t="s">
        <v>2339</v>
      </c>
      <c r="F1052" s="113" t="s">
        <v>470</v>
      </c>
      <c r="G1052" s="180">
        <v>46.457999999999998</v>
      </c>
      <c r="H1052" s="115">
        <v>584.52</v>
      </c>
      <c r="I1052" s="116">
        <f t="shared" si="19"/>
        <v>27155.63</v>
      </c>
      <c r="J1052" s="84"/>
      <c r="K1052" s="147"/>
    </row>
    <row r="1053" spans="1:11" s="85" customFormat="1" ht="14.4" x14ac:dyDescent="0.3">
      <c r="A1053" s="110" t="s">
        <v>2340</v>
      </c>
      <c r="B1053" s="111" t="s">
        <v>2264</v>
      </c>
      <c r="C1053" s="111" t="s">
        <v>274</v>
      </c>
      <c r="D1053" s="111" t="s">
        <v>127</v>
      </c>
      <c r="E1053" s="112" t="s">
        <v>2341</v>
      </c>
      <c r="F1053" s="113" t="s">
        <v>470</v>
      </c>
      <c r="G1053" s="180">
        <v>30.972000000000001</v>
      </c>
      <c r="H1053" s="115">
        <v>614.11</v>
      </c>
      <c r="I1053" s="116">
        <f t="shared" si="19"/>
        <v>19020.21</v>
      </c>
      <c r="J1053" s="84"/>
      <c r="K1053" s="147"/>
    </row>
    <row r="1054" spans="1:11" s="85" customFormat="1" ht="14.4" x14ac:dyDescent="0.3">
      <c r="A1054" s="110" t="s">
        <v>2342</v>
      </c>
      <c r="B1054" s="111" t="s">
        <v>2264</v>
      </c>
      <c r="C1054" s="111" t="s">
        <v>276</v>
      </c>
      <c r="D1054" s="111" t="s">
        <v>127</v>
      </c>
      <c r="E1054" s="112" t="s">
        <v>2343</v>
      </c>
      <c r="F1054" s="113" t="s">
        <v>470</v>
      </c>
      <c r="G1054" s="181">
        <v>122.3394</v>
      </c>
      <c r="H1054" s="115">
        <v>455.75</v>
      </c>
      <c r="I1054" s="116">
        <f t="shared" si="19"/>
        <v>55756.18</v>
      </c>
      <c r="J1054" s="84"/>
      <c r="K1054" s="147"/>
    </row>
    <row r="1055" spans="1:11" s="85" customFormat="1" ht="14.4" x14ac:dyDescent="0.3">
      <c r="A1055" s="110" t="s">
        <v>2344</v>
      </c>
      <c r="B1055" s="111" t="s">
        <v>2264</v>
      </c>
      <c r="C1055" s="111" t="s">
        <v>279</v>
      </c>
      <c r="D1055" s="111" t="s">
        <v>127</v>
      </c>
      <c r="E1055" s="112" t="s">
        <v>2345</v>
      </c>
      <c r="F1055" s="113" t="s">
        <v>470</v>
      </c>
      <c r="G1055" s="180">
        <v>201.31800000000001</v>
      </c>
      <c r="H1055" s="115">
        <v>470.86</v>
      </c>
      <c r="I1055" s="116">
        <f t="shared" si="19"/>
        <v>94792.59</v>
      </c>
      <c r="J1055" s="84"/>
      <c r="K1055" s="147"/>
    </row>
    <row r="1056" spans="1:11" s="85" customFormat="1" ht="14.4" x14ac:dyDescent="0.3">
      <c r="A1056" s="102" t="s">
        <v>2346</v>
      </c>
      <c r="B1056" s="103" t="s">
        <v>2264</v>
      </c>
      <c r="C1056" s="103" t="s">
        <v>282</v>
      </c>
      <c r="D1056" s="103" t="s">
        <v>2347</v>
      </c>
      <c r="E1056" s="104" t="s">
        <v>2348</v>
      </c>
      <c r="F1056" s="105" t="s">
        <v>120</v>
      </c>
      <c r="G1056" s="106">
        <v>1</v>
      </c>
      <c r="H1056" s="107">
        <v>10244.19</v>
      </c>
      <c r="I1056" s="108">
        <f t="shared" si="19"/>
        <v>10244.19</v>
      </c>
      <c r="J1056" s="84"/>
      <c r="K1056" s="147"/>
    </row>
    <row r="1057" spans="1:11" s="85" customFormat="1" ht="14.4" x14ac:dyDescent="0.3">
      <c r="A1057" s="110" t="s">
        <v>2349</v>
      </c>
      <c r="B1057" s="111" t="s">
        <v>2264</v>
      </c>
      <c r="C1057" s="111" t="s">
        <v>286</v>
      </c>
      <c r="D1057" s="111" t="s">
        <v>127</v>
      </c>
      <c r="E1057" s="112" t="s">
        <v>2350</v>
      </c>
      <c r="F1057" s="113" t="s">
        <v>1458</v>
      </c>
      <c r="G1057" s="114">
        <v>1</v>
      </c>
      <c r="H1057" s="115">
        <v>0</v>
      </c>
      <c r="I1057" s="116">
        <f t="shared" si="19"/>
        <v>0</v>
      </c>
      <c r="J1057" s="84" t="s">
        <v>4103</v>
      </c>
      <c r="K1057" s="147"/>
    </row>
    <row r="1058" spans="1:11" s="85" customFormat="1" ht="14.4" x14ac:dyDescent="0.3">
      <c r="A1058" s="102" t="s">
        <v>2351</v>
      </c>
      <c r="B1058" s="103" t="s">
        <v>2264</v>
      </c>
      <c r="C1058" s="103" t="s">
        <v>290</v>
      </c>
      <c r="D1058" s="103" t="s">
        <v>2352</v>
      </c>
      <c r="E1058" s="104" t="s">
        <v>2353</v>
      </c>
      <c r="F1058" s="105" t="s">
        <v>120</v>
      </c>
      <c r="G1058" s="106">
        <v>3</v>
      </c>
      <c r="H1058" s="107">
        <v>333009.59000000003</v>
      </c>
      <c r="I1058" s="108">
        <f t="shared" si="19"/>
        <v>999028.77</v>
      </c>
      <c r="J1058" s="84"/>
      <c r="K1058" s="147"/>
    </row>
    <row r="1059" spans="1:11" s="85" customFormat="1" ht="20.399999999999999" x14ac:dyDescent="0.3">
      <c r="A1059" s="110" t="s">
        <v>2354</v>
      </c>
      <c r="B1059" s="111" t="s">
        <v>2264</v>
      </c>
      <c r="C1059" s="111" t="s">
        <v>293</v>
      </c>
      <c r="D1059" s="111" t="s">
        <v>127</v>
      </c>
      <c r="E1059" s="112" t="s">
        <v>2355</v>
      </c>
      <c r="F1059" s="113" t="s">
        <v>1458</v>
      </c>
      <c r="G1059" s="114">
        <v>1</v>
      </c>
      <c r="H1059" s="115">
        <v>0</v>
      </c>
      <c r="I1059" s="116">
        <f t="shared" si="19"/>
        <v>0</v>
      </c>
      <c r="J1059" s="84" t="s">
        <v>4103</v>
      </c>
      <c r="K1059" s="147"/>
    </row>
    <row r="1060" spans="1:11" s="85" customFormat="1" ht="20.399999999999999" x14ac:dyDescent="0.3">
      <c r="A1060" s="110" t="s">
        <v>2356</v>
      </c>
      <c r="B1060" s="111" t="s">
        <v>2264</v>
      </c>
      <c r="C1060" s="111" t="s">
        <v>296</v>
      </c>
      <c r="D1060" s="111" t="s">
        <v>127</v>
      </c>
      <c r="E1060" s="112" t="s">
        <v>2357</v>
      </c>
      <c r="F1060" s="113" t="s">
        <v>1458</v>
      </c>
      <c r="G1060" s="114">
        <v>1</v>
      </c>
      <c r="H1060" s="115">
        <v>0</v>
      </c>
      <c r="I1060" s="116">
        <f t="shared" si="19"/>
        <v>0</v>
      </c>
      <c r="J1060" s="84" t="s">
        <v>4103</v>
      </c>
      <c r="K1060" s="147"/>
    </row>
    <row r="1061" spans="1:11" s="85" customFormat="1" ht="20.399999999999999" x14ac:dyDescent="0.3">
      <c r="A1061" s="110" t="s">
        <v>2358</v>
      </c>
      <c r="B1061" s="111" t="s">
        <v>2264</v>
      </c>
      <c r="C1061" s="111" t="s">
        <v>300</v>
      </c>
      <c r="D1061" s="111" t="s">
        <v>127</v>
      </c>
      <c r="E1061" s="112" t="s">
        <v>2359</v>
      </c>
      <c r="F1061" s="113" t="s">
        <v>1458</v>
      </c>
      <c r="G1061" s="114">
        <v>1</v>
      </c>
      <c r="H1061" s="115">
        <v>0</v>
      </c>
      <c r="I1061" s="116">
        <f t="shared" si="19"/>
        <v>0</v>
      </c>
      <c r="J1061" s="84" t="s">
        <v>4103</v>
      </c>
      <c r="K1061" s="147"/>
    </row>
    <row r="1062" spans="1:11" s="85" customFormat="1" ht="14.4" x14ac:dyDescent="0.3">
      <c r="A1062" s="102" t="s">
        <v>2360</v>
      </c>
      <c r="B1062" s="103" t="s">
        <v>2264</v>
      </c>
      <c r="C1062" s="103" t="s">
        <v>304</v>
      </c>
      <c r="D1062" s="103" t="s">
        <v>2361</v>
      </c>
      <c r="E1062" s="104" t="s">
        <v>2362</v>
      </c>
      <c r="F1062" s="105" t="s">
        <v>120</v>
      </c>
      <c r="G1062" s="106">
        <v>1</v>
      </c>
      <c r="H1062" s="107">
        <v>362078.3</v>
      </c>
      <c r="I1062" s="108">
        <f t="shared" si="19"/>
        <v>362078.3</v>
      </c>
      <c r="J1062" s="84"/>
      <c r="K1062" s="147"/>
    </row>
    <row r="1063" spans="1:11" s="85" customFormat="1" ht="20.399999999999999" x14ac:dyDescent="0.3">
      <c r="A1063" s="110" t="s">
        <v>2363</v>
      </c>
      <c r="B1063" s="111" t="s">
        <v>2264</v>
      </c>
      <c r="C1063" s="111" t="s">
        <v>307</v>
      </c>
      <c r="D1063" s="111" t="s">
        <v>127</v>
      </c>
      <c r="E1063" s="112" t="s">
        <v>2364</v>
      </c>
      <c r="F1063" s="113" t="s">
        <v>1458</v>
      </c>
      <c r="G1063" s="114">
        <v>1</v>
      </c>
      <c r="H1063" s="115">
        <v>0</v>
      </c>
      <c r="I1063" s="116">
        <f t="shared" si="19"/>
        <v>0</v>
      </c>
      <c r="J1063" s="84" t="s">
        <v>4103</v>
      </c>
      <c r="K1063" s="147"/>
    </row>
    <row r="1064" spans="1:11" s="85" customFormat="1" ht="14.4" x14ac:dyDescent="0.3">
      <c r="A1064" s="102" t="s">
        <v>2365</v>
      </c>
      <c r="B1064" s="103" t="s">
        <v>2264</v>
      </c>
      <c r="C1064" s="103" t="s">
        <v>310</v>
      </c>
      <c r="D1064" s="103" t="s">
        <v>1451</v>
      </c>
      <c r="E1064" s="104" t="s">
        <v>1452</v>
      </c>
      <c r="F1064" s="105" t="s">
        <v>120</v>
      </c>
      <c r="G1064" s="106">
        <v>2</v>
      </c>
      <c r="H1064" s="107">
        <v>206021.25</v>
      </c>
      <c r="I1064" s="108">
        <f t="shared" si="19"/>
        <v>412042.5</v>
      </c>
      <c r="J1064" s="84"/>
      <c r="K1064" s="147"/>
    </row>
    <row r="1065" spans="1:11" s="85" customFormat="1" ht="20.399999999999999" x14ac:dyDescent="0.3">
      <c r="A1065" s="110" t="s">
        <v>2366</v>
      </c>
      <c r="B1065" s="111" t="s">
        <v>2264</v>
      </c>
      <c r="C1065" s="111" t="s">
        <v>313</v>
      </c>
      <c r="D1065" s="111" t="s">
        <v>127</v>
      </c>
      <c r="E1065" s="112" t="s">
        <v>2367</v>
      </c>
      <c r="F1065" s="113" t="s">
        <v>1458</v>
      </c>
      <c r="G1065" s="114">
        <v>1</v>
      </c>
      <c r="H1065" s="115">
        <v>0</v>
      </c>
      <c r="I1065" s="116">
        <f t="shared" si="19"/>
        <v>0</v>
      </c>
      <c r="J1065" s="84" t="s">
        <v>4103</v>
      </c>
      <c r="K1065" s="147"/>
    </row>
    <row r="1066" spans="1:11" s="85" customFormat="1" ht="20.399999999999999" x14ac:dyDescent="0.3">
      <c r="A1066" s="110" t="s">
        <v>2368</v>
      </c>
      <c r="B1066" s="111" t="s">
        <v>2264</v>
      </c>
      <c r="C1066" s="111" t="s">
        <v>316</v>
      </c>
      <c r="D1066" s="111" t="s">
        <v>127</v>
      </c>
      <c r="E1066" s="112" t="s">
        <v>2369</v>
      </c>
      <c r="F1066" s="113" t="s">
        <v>1458</v>
      </c>
      <c r="G1066" s="114">
        <v>1</v>
      </c>
      <c r="H1066" s="115">
        <v>0</v>
      </c>
      <c r="I1066" s="116">
        <f t="shared" si="19"/>
        <v>0</v>
      </c>
      <c r="J1066" s="84" t="s">
        <v>4103</v>
      </c>
      <c r="K1066" s="147"/>
    </row>
    <row r="1067" spans="1:11" s="85" customFormat="1" ht="14.4" x14ac:dyDescent="0.3">
      <c r="A1067" s="102" t="s">
        <v>2370</v>
      </c>
      <c r="B1067" s="103" t="s">
        <v>2264</v>
      </c>
      <c r="C1067" s="103" t="s">
        <v>320</v>
      </c>
      <c r="D1067" s="103" t="s">
        <v>2347</v>
      </c>
      <c r="E1067" s="104" t="s">
        <v>2348</v>
      </c>
      <c r="F1067" s="105" t="s">
        <v>120</v>
      </c>
      <c r="G1067" s="106">
        <v>10</v>
      </c>
      <c r="H1067" s="107">
        <v>10244.16</v>
      </c>
      <c r="I1067" s="108">
        <f t="shared" si="19"/>
        <v>102441.60000000001</v>
      </c>
      <c r="J1067" s="84"/>
      <c r="K1067" s="147"/>
    </row>
    <row r="1068" spans="1:11" s="85" customFormat="1" ht="14.4" x14ac:dyDescent="0.3">
      <c r="A1068" s="110" t="s">
        <v>2371</v>
      </c>
      <c r="B1068" s="111" t="s">
        <v>2264</v>
      </c>
      <c r="C1068" s="111" t="s">
        <v>323</v>
      </c>
      <c r="D1068" s="111" t="s">
        <v>127</v>
      </c>
      <c r="E1068" s="112" t="s">
        <v>2372</v>
      </c>
      <c r="F1068" s="113" t="s">
        <v>1458</v>
      </c>
      <c r="G1068" s="114">
        <v>7</v>
      </c>
      <c r="H1068" s="115">
        <v>0</v>
      </c>
      <c r="I1068" s="116">
        <f t="shared" si="19"/>
        <v>0</v>
      </c>
      <c r="J1068" s="84" t="s">
        <v>4103</v>
      </c>
      <c r="K1068" s="147"/>
    </row>
    <row r="1069" spans="1:11" s="85" customFormat="1" ht="14.4" x14ac:dyDescent="0.3">
      <c r="A1069" s="110" t="s">
        <v>2373</v>
      </c>
      <c r="B1069" s="111" t="s">
        <v>2264</v>
      </c>
      <c r="C1069" s="111" t="s">
        <v>328</v>
      </c>
      <c r="D1069" s="111" t="s">
        <v>127</v>
      </c>
      <c r="E1069" s="112" t="s">
        <v>2374</v>
      </c>
      <c r="F1069" s="113" t="s">
        <v>1458</v>
      </c>
      <c r="G1069" s="114">
        <v>2</v>
      </c>
      <c r="H1069" s="115">
        <v>0</v>
      </c>
      <c r="I1069" s="116">
        <f t="shared" si="19"/>
        <v>0</v>
      </c>
      <c r="J1069" s="84" t="s">
        <v>4103</v>
      </c>
      <c r="K1069" s="147"/>
    </row>
    <row r="1070" spans="1:11" s="85" customFormat="1" ht="14.4" x14ac:dyDescent="0.3">
      <c r="A1070" s="110" t="s">
        <v>2375</v>
      </c>
      <c r="B1070" s="111" t="s">
        <v>2264</v>
      </c>
      <c r="C1070" s="111" t="s">
        <v>332</v>
      </c>
      <c r="D1070" s="111" t="s">
        <v>127</v>
      </c>
      <c r="E1070" s="112" t="s">
        <v>2376</v>
      </c>
      <c r="F1070" s="113" t="s">
        <v>1458</v>
      </c>
      <c r="G1070" s="114">
        <v>1</v>
      </c>
      <c r="H1070" s="115">
        <v>0</v>
      </c>
      <c r="I1070" s="116">
        <f t="shared" ref="I1070:I1133" si="20">G1070*H1070</f>
        <v>0</v>
      </c>
      <c r="J1070" s="84" t="s">
        <v>4103</v>
      </c>
      <c r="K1070" s="147"/>
    </row>
    <row r="1071" spans="1:11" s="85" customFormat="1" ht="14.4" x14ac:dyDescent="0.3">
      <c r="A1071" s="102" t="s">
        <v>2377</v>
      </c>
      <c r="B1071" s="103" t="s">
        <v>2264</v>
      </c>
      <c r="C1071" s="103" t="s">
        <v>335</v>
      </c>
      <c r="D1071" s="103" t="s">
        <v>2378</v>
      </c>
      <c r="E1071" s="104" t="s">
        <v>2379</v>
      </c>
      <c r="F1071" s="105" t="s">
        <v>120</v>
      </c>
      <c r="G1071" s="106">
        <v>22</v>
      </c>
      <c r="H1071" s="107">
        <v>9641.3799999999992</v>
      </c>
      <c r="I1071" s="108">
        <f t="shared" si="20"/>
        <v>212110.36</v>
      </c>
      <c r="J1071" s="84"/>
      <c r="K1071" s="147"/>
    </row>
    <row r="1072" spans="1:11" s="85" customFormat="1" ht="30.6" x14ac:dyDescent="0.3">
      <c r="A1072" s="110" t="s">
        <v>2380</v>
      </c>
      <c r="B1072" s="111" t="s">
        <v>2264</v>
      </c>
      <c r="C1072" s="111" t="s">
        <v>338</v>
      </c>
      <c r="D1072" s="111" t="s">
        <v>2381</v>
      </c>
      <c r="E1072" s="112" t="s">
        <v>2382</v>
      </c>
      <c r="F1072" s="113" t="s">
        <v>120</v>
      </c>
      <c r="G1072" s="114">
        <v>3</v>
      </c>
      <c r="H1072" s="115">
        <v>0</v>
      </c>
      <c r="I1072" s="116">
        <f t="shared" si="20"/>
        <v>0</v>
      </c>
      <c r="J1072" s="84" t="s">
        <v>4103</v>
      </c>
      <c r="K1072" s="147"/>
    </row>
    <row r="1073" spans="1:11" s="85" customFormat="1" ht="20.399999999999999" x14ac:dyDescent="0.3">
      <c r="A1073" s="110" t="s">
        <v>2383</v>
      </c>
      <c r="B1073" s="111" t="s">
        <v>2264</v>
      </c>
      <c r="C1073" s="111" t="s">
        <v>342</v>
      </c>
      <c r="D1073" s="111" t="s">
        <v>2384</v>
      </c>
      <c r="E1073" s="112" t="s">
        <v>2385</v>
      </c>
      <c r="F1073" s="113" t="s">
        <v>120</v>
      </c>
      <c r="G1073" s="114">
        <v>1</v>
      </c>
      <c r="H1073" s="115">
        <v>0</v>
      </c>
      <c r="I1073" s="116">
        <f t="shared" si="20"/>
        <v>0</v>
      </c>
      <c r="J1073" s="84" t="s">
        <v>4103</v>
      </c>
      <c r="K1073" s="147"/>
    </row>
    <row r="1074" spans="1:11" s="85" customFormat="1" ht="20.399999999999999" x14ac:dyDescent="0.3">
      <c r="A1074" s="110" t="s">
        <v>2386</v>
      </c>
      <c r="B1074" s="111" t="s">
        <v>2264</v>
      </c>
      <c r="C1074" s="111" t="s">
        <v>346</v>
      </c>
      <c r="D1074" s="111" t="s">
        <v>127</v>
      </c>
      <c r="E1074" s="112" t="s">
        <v>2387</v>
      </c>
      <c r="F1074" s="113" t="s">
        <v>120</v>
      </c>
      <c r="G1074" s="114">
        <v>4</v>
      </c>
      <c r="H1074" s="115">
        <v>0</v>
      </c>
      <c r="I1074" s="116">
        <f t="shared" si="20"/>
        <v>0</v>
      </c>
      <c r="J1074" s="84" t="s">
        <v>4103</v>
      </c>
      <c r="K1074" s="147"/>
    </row>
    <row r="1075" spans="1:11" s="85" customFormat="1" ht="14.4" x14ac:dyDescent="0.3">
      <c r="A1075" s="110" t="s">
        <v>2388</v>
      </c>
      <c r="B1075" s="111" t="s">
        <v>2264</v>
      </c>
      <c r="C1075" s="111" t="s">
        <v>349</v>
      </c>
      <c r="D1075" s="111" t="s">
        <v>127</v>
      </c>
      <c r="E1075" s="112" t="s">
        <v>2372</v>
      </c>
      <c r="F1075" s="113" t="s">
        <v>1458</v>
      </c>
      <c r="G1075" s="114">
        <v>7</v>
      </c>
      <c r="H1075" s="115">
        <v>0</v>
      </c>
      <c r="I1075" s="116">
        <f t="shared" si="20"/>
        <v>0</v>
      </c>
      <c r="J1075" s="84" t="s">
        <v>4103</v>
      </c>
      <c r="K1075" s="147"/>
    </row>
    <row r="1076" spans="1:11" s="85" customFormat="1" ht="14.4" x14ac:dyDescent="0.3">
      <c r="A1076" s="110" t="s">
        <v>2389</v>
      </c>
      <c r="B1076" s="111" t="s">
        <v>2264</v>
      </c>
      <c r="C1076" s="111" t="s">
        <v>354</v>
      </c>
      <c r="D1076" s="111" t="s">
        <v>127</v>
      </c>
      <c r="E1076" s="112" t="s">
        <v>2374</v>
      </c>
      <c r="F1076" s="113" t="s">
        <v>1458</v>
      </c>
      <c r="G1076" s="114">
        <v>2</v>
      </c>
      <c r="H1076" s="115">
        <v>0</v>
      </c>
      <c r="I1076" s="116">
        <f t="shared" si="20"/>
        <v>0</v>
      </c>
      <c r="J1076" s="84" t="s">
        <v>4103</v>
      </c>
      <c r="K1076" s="147"/>
    </row>
    <row r="1077" spans="1:11" s="85" customFormat="1" ht="14.4" x14ac:dyDescent="0.3">
      <c r="A1077" s="110" t="s">
        <v>2390</v>
      </c>
      <c r="B1077" s="111" t="s">
        <v>2264</v>
      </c>
      <c r="C1077" s="111" t="s">
        <v>690</v>
      </c>
      <c r="D1077" s="111" t="s">
        <v>127</v>
      </c>
      <c r="E1077" s="112" t="s">
        <v>2376</v>
      </c>
      <c r="F1077" s="113" t="s">
        <v>1458</v>
      </c>
      <c r="G1077" s="114">
        <v>1</v>
      </c>
      <c r="H1077" s="115">
        <v>0</v>
      </c>
      <c r="I1077" s="116">
        <f t="shared" si="20"/>
        <v>0</v>
      </c>
      <c r="J1077" s="84" t="s">
        <v>4103</v>
      </c>
      <c r="K1077" s="147"/>
    </row>
    <row r="1078" spans="1:11" s="85" customFormat="1" ht="20.399999999999999" x14ac:dyDescent="0.3">
      <c r="A1078" s="110" t="s">
        <v>2391</v>
      </c>
      <c r="B1078" s="111" t="s">
        <v>2264</v>
      </c>
      <c r="C1078" s="111" t="s">
        <v>531</v>
      </c>
      <c r="D1078" s="111" t="s">
        <v>127</v>
      </c>
      <c r="E1078" s="112" t="s">
        <v>2392</v>
      </c>
      <c r="F1078" s="113" t="s">
        <v>120</v>
      </c>
      <c r="G1078" s="114">
        <v>4</v>
      </c>
      <c r="H1078" s="115">
        <v>0</v>
      </c>
      <c r="I1078" s="116">
        <f t="shared" si="20"/>
        <v>0</v>
      </c>
      <c r="J1078" s="84" t="s">
        <v>4103</v>
      </c>
      <c r="K1078" s="147"/>
    </row>
    <row r="1079" spans="1:11" s="85" customFormat="1" ht="20.399999999999999" x14ac:dyDescent="0.3">
      <c r="A1079" s="110" t="s">
        <v>2393</v>
      </c>
      <c r="B1079" s="111" t="s">
        <v>2264</v>
      </c>
      <c r="C1079" s="111" t="s">
        <v>534</v>
      </c>
      <c r="D1079" s="111" t="s">
        <v>127</v>
      </c>
      <c r="E1079" s="112" t="s">
        <v>2394</v>
      </c>
      <c r="F1079" s="113" t="s">
        <v>120</v>
      </c>
      <c r="G1079" s="114">
        <v>8</v>
      </c>
      <c r="H1079" s="115">
        <v>0</v>
      </c>
      <c r="I1079" s="116">
        <f t="shared" si="20"/>
        <v>0</v>
      </c>
      <c r="J1079" s="84" t="s">
        <v>4103</v>
      </c>
      <c r="K1079" s="147"/>
    </row>
    <row r="1080" spans="1:11" s="85" customFormat="1" ht="20.399999999999999" x14ac:dyDescent="0.3">
      <c r="A1080" s="110" t="s">
        <v>2395</v>
      </c>
      <c r="B1080" s="111" t="s">
        <v>2264</v>
      </c>
      <c r="C1080" s="111" t="s">
        <v>536</v>
      </c>
      <c r="D1080" s="111" t="s">
        <v>127</v>
      </c>
      <c r="E1080" s="112" t="s">
        <v>2396</v>
      </c>
      <c r="F1080" s="113" t="s">
        <v>120</v>
      </c>
      <c r="G1080" s="114">
        <v>2</v>
      </c>
      <c r="H1080" s="115">
        <v>0</v>
      </c>
      <c r="I1080" s="116">
        <f t="shared" si="20"/>
        <v>0</v>
      </c>
      <c r="J1080" s="84" t="s">
        <v>4103</v>
      </c>
      <c r="K1080" s="147"/>
    </row>
    <row r="1081" spans="1:11" s="85" customFormat="1" ht="14.4" x14ac:dyDescent="0.3">
      <c r="A1081" s="102" t="s">
        <v>2397</v>
      </c>
      <c r="B1081" s="103" t="s">
        <v>2264</v>
      </c>
      <c r="C1081" s="103" t="s">
        <v>538</v>
      </c>
      <c r="D1081" s="103" t="s">
        <v>2398</v>
      </c>
      <c r="E1081" s="104" t="s">
        <v>2399</v>
      </c>
      <c r="F1081" s="105" t="s">
        <v>120</v>
      </c>
      <c r="G1081" s="106">
        <v>8</v>
      </c>
      <c r="H1081" s="107">
        <v>18455.61</v>
      </c>
      <c r="I1081" s="108">
        <f t="shared" si="20"/>
        <v>147644.88</v>
      </c>
      <c r="J1081" s="84"/>
      <c r="K1081" s="147"/>
    </row>
    <row r="1082" spans="1:11" s="85" customFormat="1" ht="20.399999999999999" x14ac:dyDescent="0.3">
      <c r="A1082" s="110" t="s">
        <v>2400</v>
      </c>
      <c r="B1082" s="111" t="s">
        <v>2264</v>
      </c>
      <c r="C1082" s="111" t="s">
        <v>540</v>
      </c>
      <c r="D1082" s="111" t="s">
        <v>127</v>
      </c>
      <c r="E1082" s="112" t="s">
        <v>2401</v>
      </c>
      <c r="F1082" s="113" t="s">
        <v>120</v>
      </c>
      <c r="G1082" s="114">
        <v>4</v>
      </c>
      <c r="H1082" s="115">
        <v>0</v>
      </c>
      <c r="I1082" s="116">
        <f t="shared" si="20"/>
        <v>0</v>
      </c>
      <c r="J1082" s="84" t="s">
        <v>4103</v>
      </c>
      <c r="K1082" s="147"/>
    </row>
    <row r="1083" spans="1:11" s="85" customFormat="1" ht="20.399999999999999" x14ac:dyDescent="0.3">
      <c r="A1083" s="110" t="s">
        <v>2402</v>
      </c>
      <c r="B1083" s="111" t="s">
        <v>2264</v>
      </c>
      <c r="C1083" s="111" t="s">
        <v>542</v>
      </c>
      <c r="D1083" s="111" t="s">
        <v>127</v>
      </c>
      <c r="E1083" s="112" t="s">
        <v>2403</v>
      </c>
      <c r="F1083" s="113" t="s">
        <v>120</v>
      </c>
      <c r="G1083" s="114">
        <v>4</v>
      </c>
      <c r="H1083" s="115">
        <v>0</v>
      </c>
      <c r="I1083" s="116">
        <f t="shared" si="20"/>
        <v>0</v>
      </c>
      <c r="J1083" s="84" t="s">
        <v>4103</v>
      </c>
      <c r="K1083" s="147"/>
    </row>
    <row r="1084" spans="1:11" s="85" customFormat="1" ht="14.4" x14ac:dyDescent="0.3">
      <c r="A1084" s="102" t="s">
        <v>2404</v>
      </c>
      <c r="B1084" s="103" t="s">
        <v>2264</v>
      </c>
      <c r="C1084" s="103" t="s">
        <v>544</v>
      </c>
      <c r="D1084" s="103" t="s">
        <v>2405</v>
      </c>
      <c r="E1084" s="104" t="s">
        <v>2406</v>
      </c>
      <c r="F1084" s="105" t="s">
        <v>120</v>
      </c>
      <c r="G1084" s="106">
        <v>1</v>
      </c>
      <c r="H1084" s="107">
        <v>25960.38</v>
      </c>
      <c r="I1084" s="108">
        <f t="shared" si="20"/>
        <v>25960.38</v>
      </c>
      <c r="J1084" s="84"/>
      <c r="K1084" s="147"/>
    </row>
    <row r="1085" spans="1:11" s="85" customFormat="1" ht="20.399999999999999" x14ac:dyDescent="0.3">
      <c r="A1085" s="110" t="s">
        <v>2407</v>
      </c>
      <c r="B1085" s="111" t="s">
        <v>2264</v>
      </c>
      <c r="C1085" s="111" t="s">
        <v>547</v>
      </c>
      <c r="D1085" s="111" t="s">
        <v>127</v>
      </c>
      <c r="E1085" s="112" t="s">
        <v>2408</v>
      </c>
      <c r="F1085" s="113" t="s">
        <v>120</v>
      </c>
      <c r="G1085" s="114">
        <v>1</v>
      </c>
      <c r="H1085" s="115">
        <v>0</v>
      </c>
      <c r="I1085" s="116">
        <f t="shared" si="20"/>
        <v>0</v>
      </c>
      <c r="J1085" s="84" t="s">
        <v>4103</v>
      </c>
      <c r="K1085" s="147"/>
    </row>
    <row r="1086" spans="1:11" s="85" customFormat="1" ht="14.4" x14ac:dyDescent="0.3">
      <c r="A1086" s="102" t="s">
        <v>2409</v>
      </c>
      <c r="B1086" s="103" t="s">
        <v>2264</v>
      </c>
      <c r="C1086" s="103" t="s">
        <v>549</v>
      </c>
      <c r="D1086" s="103" t="s">
        <v>2410</v>
      </c>
      <c r="E1086" s="104" t="s">
        <v>2411</v>
      </c>
      <c r="F1086" s="105" t="s">
        <v>120</v>
      </c>
      <c r="G1086" s="106">
        <v>6</v>
      </c>
      <c r="H1086" s="107">
        <v>12706.25</v>
      </c>
      <c r="I1086" s="108">
        <f t="shared" si="20"/>
        <v>76237.5</v>
      </c>
      <c r="J1086" s="84"/>
      <c r="K1086" s="147"/>
    </row>
    <row r="1087" spans="1:11" s="85" customFormat="1" ht="30.6" x14ac:dyDescent="0.3">
      <c r="A1087" s="154" t="s">
        <v>2412</v>
      </c>
      <c r="B1087" s="155" t="s">
        <v>2264</v>
      </c>
      <c r="C1087" s="155" t="s">
        <v>551</v>
      </c>
      <c r="D1087" s="155" t="s">
        <v>2413</v>
      </c>
      <c r="E1087" s="156" t="s">
        <v>2414</v>
      </c>
      <c r="F1087" s="157" t="s">
        <v>120</v>
      </c>
      <c r="G1087" s="158">
        <v>1</v>
      </c>
      <c r="H1087" s="159">
        <v>34368.949999999997</v>
      </c>
      <c r="I1087" s="160">
        <f t="shared" si="20"/>
        <v>34368.949999999997</v>
      </c>
      <c r="J1087" s="84" t="s">
        <v>408</v>
      </c>
      <c r="K1087" s="147"/>
    </row>
    <row r="1088" spans="1:11" s="85" customFormat="1" ht="30.6" x14ac:dyDescent="0.3">
      <c r="A1088" s="154" t="s">
        <v>2415</v>
      </c>
      <c r="B1088" s="155" t="s">
        <v>2264</v>
      </c>
      <c r="C1088" s="155" t="s">
        <v>555</v>
      </c>
      <c r="D1088" s="155" t="s">
        <v>2413</v>
      </c>
      <c r="E1088" s="156" t="s">
        <v>2416</v>
      </c>
      <c r="F1088" s="157" t="s">
        <v>120</v>
      </c>
      <c r="G1088" s="158">
        <v>1</v>
      </c>
      <c r="H1088" s="159">
        <v>34368.949999999997</v>
      </c>
      <c r="I1088" s="160">
        <f t="shared" si="20"/>
        <v>34368.949999999997</v>
      </c>
      <c r="J1088" s="84" t="s">
        <v>408</v>
      </c>
      <c r="K1088" s="147"/>
    </row>
    <row r="1089" spans="1:11" s="85" customFormat="1" ht="30.6" x14ac:dyDescent="0.3">
      <c r="A1089" s="154" t="s">
        <v>2417</v>
      </c>
      <c r="B1089" s="155" t="s">
        <v>2264</v>
      </c>
      <c r="C1089" s="155" t="s">
        <v>559</v>
      </c>
      <c r="D1089" s="155" t="s">
        <v>2418</v>
      </c>
      <c r="E1089" s="156" t="s">
        <v>2419</v>
      </c>
      <c r="F1089" s="157" t="s">
        <v>120</v>
      </c>
      <c r="G1089" s="158">
        <v>1</v>
      </c>
      <c r="H1089" s="159">
        <v>26248.81</v>
      </c>
      <c r="I1089" s="160">
        <f t="shared" si="20"/>
        <v>26248.81</v>
      </c>
      <c r="J1089" s="84" t="s">
        <v>408</v>
      </c>
      <c r="K1089" s="147"/>
    </row>
    <row r="1090" spans="1:11" s="85" customFormat="1" ht="30.6" x14ac:dyDescent="0.3">
      <c r="A1090" s="154" t="s">
        <v>2420</v>
      </c>
      <c r="B1090" s="155" t="s">
        <v>2264</v>
      </c>
      <c r="C1090" s="155" t="s">
        <v>563</v>
      </c>
      <c r="D1090" s="155" t="s">
        <v>2418</v>
      </c>
      <c r="E1090" s="156" t="s">
        <v>2421</v>
      </c>
      <c r="F1090" s="157" t="s">
        <v>120</v>
      </c>
      <c r="G1090" s="158">
        <v>1</v>
      </c>
      <c r="H1090" s="159">
        <v>26248.81</v>
      </c>
      <c r="I1090" s="160">
        <f t="shared" si="20"/>
        <v>26248.81</v>
      </c>
      <c r="J1090" s="84" t="s">
        <v>408</v>
      </c>
      <c r="K1090" s="147"/>
    </row>
    <row r="1091" spans="1:11" s="85" customFormat="1" ht="30.6" x14ac:dyDescent="0.3">
      <c r="A1091" s="154" t="s">
        <v>2422</v>
      </c>
      <c r="B1091" s="155" t="s">
        <v>2264</v>
      </c>
      <c r="C1091" s="155" t="s">
        <v>566</v>
      </c>
      <c r="D1091" s="155" t="s">
        <v>2423</v>
      </c>
      <c r="E1091" s="156" t="s">
        <v>2424</v>
      </c>
      <c r="F1091" s="157" t="s">
        <v>120</v>
      </c>
      <c r="G1091" s="158">
        <v>1</v>
      </c>
      <c r="H1091" s="159">
        <v>21518.720000000001</v>
      </c>
      <c r="I1091" s="160">
        <f t="shared" si="20"/>
        <v>21518.720000000001</v>
      </c>
      <c r="J1091" s="84" t="s">
        <v>408</v>
      </c>
      <c r="K1091" s="147"/>
    </row>
    <row r="1092" spans="1:11" s="85" customFormat="1" ht="30.6" x14ac:dyDescent="0.3">
      <c r="A1092" s="154" t="s">
        <v>2425</v>
      </c>
      <c r="B1092" s="155" t="s">
        <v>2264</v>
      </c>
      <c r="C1092" s="155" t="s">
        <v>713</v>
      </c>
      <c r="D1092" s="155" t="s">
        <v>2423</v>
      </c>
      <c r="E1092" s="156" t="s">
        <v>2426</v>
      </c>
      <c r="F1092" s="157" t="s">
        <v>120</v>
      </c>
      <c r="G1092" s="158">
        <v>1</v>
      </c>
      <c r="H1092" s="159">
        <v>21518.720000000001</v>
      </c>
      <c r="I1092" s="160">
        <f t="shared" si="20"/>
        <v>21518.720000000001</v>
      </c>
      <c r="J1092" s="84" t="s">
        <v>408</v>
      </c>
      <c r="K1092" s="147"/>
    </row>
    <row r="1093" spans="1:11" s="85" customFormat="1" ht="14.4" x14ac:dyDescent="0.3">
      <c r="A1093" s="102" t="s">
        <v>2427</v>
      </c>
      <c r="B1093" s="103" t="s">
        <v>2264</v>
      </c>
      <c r="C1093" s="103" t="s">
        <v>716</v>
      </c>
      <c r="D1093" s="103" t="s">
        <v>2428</v>
      </c>
      <c r="E1093" s="104" t="s">
        <v>2429</v>
      </c>
      <c r="F1093" s="105" t="s">
        <v>120</v>
      </c>
      <c r="G1093" s="106">
        <v>6</v>
      </c>
      <c r="H1093" s="107">
        <v>3793.47</v>
      </c>
      <c r="I1093" s="108">
        <f t="shared" si="20"/>
        <v>22760.82</v>
      </c>
      <c r="J1093" s="84"/>
      <c r="K1093" s="147"/>
    </row>
    <row r="1094" spans="1:11" s="85" customFormat="1" ht="14.4" x14ac:dyDescent="0.3">
      <c r="A1094" s="154" t="s">
        <v>2430</v>
      </c>
      <c r="B1094" s="155" t="s">
        <v>2264</v>
      </c>
      <c r="C1094" s="155" t="s">
        <v>718</v>
      </c>
      <c r="D1094" s="155" t="s">
        <v>127</v>
      </c>
      <c r="E1094" s="156" t="s">
        <v>2431</v>
      </c>
      <c r="F1094" s="157" t="s">
        <v>120</v>
      </c>
      <c r="G1094" s="158">
        <v>2</v>
      </c>
      <c r="H1094" s="159">
        <v>16502.2</v>
      </c>
      <c r="I1094" s="160">
        <f t="shared" si="20"/>
        <v>33004.400000000001</v>
      </c>
      <c r="J1094" s="84" t="s">
        <v>408</v>
      </c>
      <c r="K1094" s="147"/>
    </row>
    <row r="1095" spans="1:11" s="85" customFormat="1" ht="20.399999999999999" x14ac:dyDescent="0.3">
      <c r="A1095" s="110" t="s">
        <v>2432</v>
      </c>
      <c r="B1095" s="111" t="s">
        <v>2264</v>
      </c>
      <c r="C1095" s="111" t="s">
        <v>720</v>
      </c>
      <c r="D1095" s="111" t="s">
        <v>2433</v>
      </c>
      <c r="E1095" s="112" t="s">
        <v>2434</v>
      </c>
      <c r="F1095" s="113" t="s">
        <v>120</v>
      </c>
      <c r="G1095" s="114">
        <v>1</v>
      </c>
      <c r="H1095" s="115">
        <v>11270.83</v>
      </c>
      <c r="I1095" s="116">
        <f t="shared" si="20"/>
        <v>11270.83</v>
      </c>
      <c r="J1095" s="84"/>
      <c r="K1095" s="147"/>
    </row>
    <row r="1096" spans="1:11" s="85" customFormat="1" ht="20.399999999999999" x14ac:dyDescent="0.3">
      <c r="A1096" s="110" t="s">
        <v>2435</v>
      </c>
      <c r="B1096" s="111" t="s">
        <v>2264</v>
      </c>
      <c r="C1096" s="111" t="s">
        <v>722</v>
      </c>
      <c r="D1096" s="111" t="s">
        <v>2436</v>
      </c>
      <c r="E1096" s="112" t="s">
        <v>2437</v>
      </c>
      <c r="F1096" s="113" t="s">
        <v>120</v>
      </c>
      <c r="G1096" s="114">
        <v>2</v>
      </c>
      <c r="H1096" s="115">
        <v>9751.25</v>
      </c>
      <c r="I1096" s="116">
        <f t="shared" si="20"/>
        <v>19502.5</v>
      </c>
      <c r="J1096" s="84"/>
      <c r="K1096" s="147"/>
    </row>
    <row r="1097" spans="1:11" s="85" customFormat="1" ht="14.4" x14ac:dyDescent="0.3">
      <c r="A1097" s="154" t="s">
        <v>2438</v>
      </c>
      <c r="B1097" s="155" t="s">
        <v>2264</v>
      </c>
      <c r="C1097" s="155" t="s">
        <v>724</v>
      </c>
      <c r="D1097" s="155" t="s">
        <v>127</v>
      </c>
      <c r="E1097" s="156" t="s">
        <v>2439</v>
      </c>
      <c r="F1097" s="157" t="s">
        <v>120</v>
      </c>
      <c r="G1097" s="158">
        <v>1</v>
      </c>
      <c r="H1097" s="159">
        <v>11616.66</v>
      </c>
      <c r="I1097" s="160">
        <f t="shared" si="20"/>
        <v>11616.66</v>
      </c>
      <c r="J1097" s="84" t="s">
        <v>408</v>
      </c>
      <c r="K1097" s="147"/>
    </row>
    <row r="1098" spans="1:11" s="85" customFormat="1" ht="14.4" x14ac:dyDescent="0.3">
      <c r="A1098" s="102" t="s">
        <v>2440</v>
      </c>
      <c r="B1098" s="103" t="s">
        <v>2264</v>
      </c>
      <c r="C1098" s="103" t="s">
        <v>726</v>
      </c>
      <c r="D1098" s="103" t="s">
        <v>2183</v>
      </c>
      <c r="E1098" s="104" t="s">
        <v>2184</v>
      </c>
      <c r="F1098" s="105" t="s">
        <v>120</v>
      </c>
      <c r="G1098" s="106">
        <v>5</v>
      </c>
      <c r="H1098" s="107">
        <v>2493.9699999999998</v>
      </c>
      <c r="I1098" s="108">
        <f t="shared" si="20"/>
        <v>12469.85</v>
      </c>
      <c r="J1098" s="84"/>
      <c r="K1098" s="147"/>
    </row>
    <row r="1099" spans="1:11" s="85" customFormat="1" ht="20.399999999999999" x14ac:dyDescent="0.3">
      <c r="A1099" s="110" t="s">
        <v>2441</v>
      </c>
      <c r="B1099" s="111" t="s">
        <v>2264</v>
      </c>
      <c r="C1099" s="111" t="s">
        <v>728</v>
      </c>
      <c r="D1099" s="111" t="s">
        <v>2442</v>
      </c>
      <c r="E1099" s="112" t="s">
        <v>2443</v>
      </c>
      <c r="F1099" s="113" t="s">
        <v>120</v>
      </c>
      <c r="G1099" s="114">
        <v>1</v>
      </c>
      <c r="H1099" s="115">
        <v>7151.43</v>
      </c>
      <c r="I1099" s="116">
        <f t="shared" si="20"/>
        <v>7151.43</v>
      </c>
      <c r="J1099" s="84"/>
      <c r="K1099" s="147"/>
    </row>
    <row r="1100" spans="1:11" s="85" customFormat="1" ht="20.399999999999999" x14ac:dyDescent="0.3">
      <c r="A1100" s="110" t="s">
        <v>2444</v>
      </c>
      <c r="B1100" s="111" t="s">
        <v>2264</v>
      </c>
      <c r="C1100" s="111" t="s">
        <v>730</v>
      </c>
      <c r="D1100" s="111" t="s">
        <v>2445</v>
      </c>
      <c r="E1100" s="112" t="s">
        <v>2446</v>
      </c>
      <c r="F1100" s="113" t="s">
        <v>120</v>
      </c>
      <c r="G1100" s="114">
        <v>2</v>
      </c>
      <c r="H1100" s="115">
        <v>5571.43</v>
      </c>
      <c r="I1100" s="116">
        <f t="shared" si="20"/>
        <v>11142.86</v>
      </c>
      <c r="J1100" s="84"/>
      <c r="K1100" s="147"/>
    </row>
    <row r="1101" spans="1:11" s="85" customFormat="1" ht="20.399999999999999" x14ac:dyDescent="0.3">
      <c r="A1101" s="110" t="s">
        <v>2447</v>
      </c>
      <c r="B1101" s="111" t="s">
        <v>2264</v>
      </c>
      <c r="C1101" s="111" t="s">
        <v>732</v>
      </c>
      <c r="D1101" s="111" t="s">
        <v>2442</v>
      </c>
      <c r="E1101" s="112" t="s">
        <v>2448</v>
      </c>
      <c r="F1101" s="113" t="s">
        <v>120</v>
      </c>
      <c r="G1101" s="114">
        <v>2</v>
      </c>
      <c r="H1101" s="115">
        <v>7151.42</v>
      </c>
      <c r="I1101" s="116">
        <f t="shared" si="20"/>
        <v>14302.84</v>
      </c>
      <c r="J1101" s="84"/>
      <c r="K1101" s="147"/>
    </row>
    <row r="1102" spans="1:11" s="85" customFormat="1" ht="14.4" x14ac:dyDescent="0.3">
      <c r="A1102" s="102" t="s">
        <v>2449</v>
      </c>
      <c r="B1102" s="103" t="s">
        <v>2264</v>
      </c>
      <c r="C1102" s="103" t="s">
        <v>734</v>
      </c>
      <c r="D1102" s="103" t="s">
        <v>2450</v>
      </c>
      <c r="E1102" s="104" t="s">
        <v>2451</v>
      </c>
      <c r="F1102" s="105" t="s">
        <v>120</v>
      </c>
      <c r="G1102" s="106">
        <v>3</v>
      </c>
      <c r="H1102" s="107">
        <v>2005.67</v>
      </c>
      <c r="I1102" s="108">
        <f t="shared" si="20"/>
        <v>6017.01</v>
      </c>
      <c r="J1102" s="84"/>
      <c r="K1102" s="147"/>
    </row>
    <row r="1103" spans="1:11" s="85" customFormat="1" ht="20.399999999999999" x14ac:dyDescent="0.3">
      <c r="A1103" s="110" t="s">
        <v>2452</v>
      </c>
      <c r="B1103" s="111" t="s">
        <v>2264</v>
      </c>
      <c r="C1103" s="111" t="s">
        <v>736</v>
      </c>
      <c r="D1103" s="111" t="s">
        <v>2453</v>
      </c>
      <c r="E1103" s="112" t="s">
        <v>2454</v>
      </c>
      <c r="F1103" s="113" t="s">
        <v>120</v>
      </c>
      <c r="G1103" s="114">
        <v>3</v>
      </c>
      <c r="H1103" s="115">
        <v>3423.74</v>
      </c>
      <c r="I1103" s="116">
        <f t="shared" si="20"/>
        <v>10271.219999999999</v>
      </c>
      <c r="J1103" s="84"/>
      <c r="K1103" s="147"/>
    </row>
    <row r="1104" spans="1:11" s="85" customFormat="1" ht="14.4" x14ac:dyDescent="0.3">
      <c r="A1104" s="102" t="s">
        <v>2455</v>
      </c>
      <c r="B1104" s="103" t="s">
        <v>2264</v>
      </c>
      <c r="C1104" s="103" t="s">
        <v>738</v>
      </c>
      <c r="D1104" s="103" t="s">
        <v>1501</v>
      </c>
      <c r="E1104" s="104" t="s">
        <v>1502</v>
      </c>
      <c r="F1104" s="105" t="s">
        <v>120</v>
      </c>
      <c r="G1104" s="106">
        <v>16</v>
      </c>
      <c r="H1104" s="107">
        <v>9634.75</v>
      </c>
      <c r="I1104" s="108">
        <f t="shared" si="20"/>
        <v>154156</v>
      </c>
      <c r="J1104" s="84"/>
      <c r="K1104" s="147"/>
    </row>
    <row r="1105" spans="1:11" s="85" customFormat="1" ht="30.6" x14ac:dyDescent="0.3">
      <c r="A1105" s="154" t="s">
        <v>2456</v>
      </c>
      <c r="B1105" s="155" t="s">
        <v>2264</v>
      </c>
      <c r="C1105" s="155" t="s">
        <v>740</v>
      </c>
      <c r="D1105" s="155" t="s">
        <v>2457</v>
      </c>
      <c r="E1105" s="156" t="s">
        <v>2458</v>
      </c>
      <c r="F1105" s="157" t="s">
        <v>120</v>
      </c>
      <c r="G1105" s="158">
        <v>2</v>
      </c>
      <c r="H1105" s="159">
        <v>11063.88</v>
      </c>
      <c r="I1105" s="160">
        <f t="shared" si="20"/>
        <v>22127.759999999998</v>
      </c>
      <c r="J1105" s="84" t="s">
        <v>408</v>
      </c>
      <c r="K1105" s="147"/>
    </row>
    <row r="1106" spans="1:11" s="85" customFormat="1" ht="30.6" x14ac:dyDescent="0.3">
      <c r="A1106" s="154" t="s">
        <v>2459</v>
      </c>
      <c r="B1106" s="155" t="s">
        <v>2264</v>
      </c>
      <c r="C1106" s="155" t="s">
        <v>743</v>
      </c>
      <c r="D1106" s="155" t="s">
        <v>2460</v>
      </c>
      <c r="E1106" s="156" t="s">
        <v>2461</v>
      </c>
      <c r="F1106" s="157" t="s">
        <v>120</v>
      </c>
      <c r="G1106" s="158">
        <v>1</v>
      </c>
      <c r="H1106" s="159">
        <v>12241.28</v>
      </c>
      <c r="I1106" s="160">
        <f t="shared" si="20"/>
        <v>12241.28</v>
      </c>
      <c r="J1106" s="84" t="s">
        <v>408</v>
      </c>
      <c r="K1106" s="147"/>
    </row>
    <row r="1107" spans="1:11" s="85" customFormat="1" ht="30.6" x14ac:dyDescent="0.3">
      <c r="A1107" s="154" t="s">
        <v>2462</v>
      </c>
      <c r="B1107" s="155" t="s">
        <v>2264</v>
      </c>
      <c r="C1107" s="155" t="s">
        <v>745</v>
      </c>
      <c r="D1107" s="155" t="s">
        <v>2463</v>
      </c>
      <c r="E1107" s="156" t="s">
        <v>2464</v>
      </c>
      <c r="F1107" s="157" t="s">
        <v>120</v>
      </c>
      <c r="G1107" s="158">
        <v>1</v>
      </c>
      <c r="H1107" s="159">
        <v>14007.44</v>
      </c>
      <c r="I1107" s="160">
        <f t="shared" si="20"/>
        <v>14007.44</v>
      </c>
      <c r="J1107" s="84" t="s">
        <v>408</v>
      </c>
      <c r="K1107" s="147"/>
    </row>
    <row r="1108" spans="1:11" s="85" customFormat="1" ht="30.6" x14ac:dyDescent="0.3">
      <c r="A1108" s="154" t="s">
        <v>2465</v>
      </c>
      <c r="B1108" s="155" t="s">
        <v>2264</v>
      </c>
      <c r="C1108" s="155" t="s">
        <v>747</v>
      </c>
      <c r="D1108" s="155" t="s">
        <v>2460</v>
      </c>
      <c r="E1108" s="156" t="s">
        <v>2466</v>
      </c>
      <c r="F1108" s="157" t="s">
        <v>120</v>
      </c>
      <c r="G1108" s="158">
        <v>1</v>
      </c>
      <c r="H1108" s="159">
        <v>12241.28</v>
      </c>
      <c r="I1108" s="160">
        <f t="shared" si="20"/>
        <v>12241.28</v>
      </c>
      <c r="J1108" s="84" t="s">
        <v>408</v>
      </c>
      <c r="K1108" s="147"/>
    </row>
    <row r="1109" spans="1:11" s="85" customFormat="1" ht="30.6" x14ac:dyDescent="0.3">
      <c r="A1109" s="154" t="s">
        <v>2467</v>
      </c>
      <c r="B1109" s="155" t="s">
        <v>2264</v>
      </c>
      <c r="C1109" s="155" t="s">
        <v>749</v>
      </c>
      <c r="D1109" s="155" t="s">
        <v>2463</v>
      </c>
      <c r="E1109" s="156" t="s">
        <v>2468</v>
      </c>
      <c r="F1109" s="157" t="s">
        <v>120</v>
      </c>
      <c r="G1109" s="158">
        <v>1</v>
      </c>
      <c r="H1109" s="159">
        <v>14007.44</v>
      </c>
      <c r="I1109" s="160">
        <f t="shared" si="20"/>
        <v>14007.44</v>
      </c>
      <c r="J1109" s="84" t="s">
        <v>408</v>
      </c>
      <c r="K1109" s="147"/>
    </row>
    <row r="1110" spans="1:11" s="85" customFormat="1" ht="30.6" x14ac:dyDescent="0.3">
      <c r="A1110" s="154" t="s">
        <v>2469</v>
      </c>
      <c r="B1110" s="155" t="s">
        <v>2264</v>
      </c>
      <c r="C1110" s="155" t="s">
        <v>751</v>
      </c>
      <c r="D1110" s="155" t="s">
        <v>2463</v>
      </c>
      <c r="E1110" s="156" t="s">
        <v>2470</v>
      </c>
      <c r="F1110" s="157" t="s">
        <v>120</v>
      </c>
      <c r="G1110" s="158">
        <v>4</v>
      </c>
      <c r="H1110" s="159">
        <v>14007.44</v>
      </c>
      <c r="I1110" s="160">
        <f t="shared" si="20"/>
        <v>56029.760000000002</v>
      </c>
      <c r="J1110" s="84" t="s">
        <v>408</v>
      </c>
      <c r="K1110" s="147"/>
    </row>
    <row r="1111" spans="1:11" s="85" customFormat="1" ht="30.6" x14ac:dyDescent="0.3">
      <c r="A1111" s="154" t="s">
        <v>2471</v>
      </c>
      <c r="B1111" s="155" t="s">
        <v>2264</v>
      </c>
      <c r="C1111" s="155" t="s">
        <v>753</v>
      </c>
      <c r="D1111" s="155" t="s">
        <v>2460</v>
      </c>
      <c r="E1111" s="156" t="s">
        <v>2472</v>
      </c>
      <c r="F1111" s="157" t="s">
        <v>120</v>
      </c>
      <c r="G1111" s="158">
        <v>1</v>
      </c>
      <c r="H1111" s="159">
        <v>12241.28</v>
      </c>
      <c r="I1111" s="160">
        <f t="shared" si="20"/>
        <v>12241.28</v>
      </c>
      <c r="J1111" s="84" t="s">
        <v>408</v>
      </c>
      <c r="K1111" s="147"/>
    </row>
    <row r="1112" spans="1:11" s="85" customFormat="1" ht="30.6" x14ac:dyDescent="0.3">
      <c r="A1112" s="154" t="s">
        <v>2473</v>
      </c>
      <c r="B1112" s="155" t="s">
        <v>2264</v>
      </c>
      <c r="C1112" s="155" t="s">
        <v>755</v>
      </c>
      <c r="D1112" s="155" t="s">
        <v>2460</v>
      </c>
      <c r="E1112" s="156" t="s">
        <v>2474</v>
      </c>
      <c r="F1112" s="157" t="s">
        <v>120</v>
      </c>
      <c r="G1112" s="158">
        <v>1</v>
      </c>
      <c r="H1112" s="159">
        <v>12241.28</v>
      </c>
      <c r="I1112" s="160">
        <f t="shared" si="20"/>
        <v>12241.28</v>
      </c>
      <c r="J1112" s="84" t="s">
        <v>408</v>
      </c>
      <c r="K1112" s="147"/>
    </row>
    <row r="1113" spans="1:11" s="85" customFormat="1" ht="14.4" x14ac:dyDescent="0.3">
      <c r="A1113" s="154" t="s">
        <v>2475</v>
      </c>
      <c r="B1113" s="155" t="s">
        <v>2264</v>
      </c>
      <c r="C1113" s="155" t="s">
        <v>757</v>
      </c>
      <c r="D1113" s="155" t="s">
        <v>127</v>
      </c>
      <c r="E1113" s="156" t="s">
        <v>2476</v>
      </c>
      <c r="F1113" s="157" t="s">
        <v>120</v>
      </c>
      <c r="G1113" s="158">
        <v>4</v>
      </c>
      <c r="H1113" s="159">
        <v>14890.12</v>
      </c>
      <c r="I1113" s="160">
        <f t="shared" si="20"/>
        <v>59560.480000000003</v>
      </c>
      <c r="J1113" s="84" t="s">
        <v>408</v>
      </c>
      <c r="K1113" s="147"/>
    </row>
    <row r="1114" spans="1:11" s="85" customFormat="1" ht="14.4" x14ac:dyDescent="0.3">
      <c r="A1114" s="102" t="s">
        <v>2477</v>
      </c>
      <c r="B1114" s="103" t="s">
        <v>2264</v>
      </c>
      <c r="C1114" s="103" t="s">
        <v>760</v>
      </c>
      <c r="D1114" s="103" t="s">
        <v>2478</v>
      </c>
      <c r="E1114" s="104" t="s">
        <v>2479</v>
      </c>
      <c r="F1114" s="105" t="s">
        <v>120</v>
      </c>
      <c r="G1114" s="106">
        <v>16</v>
      </c>
      <c r="H1114" s="107">
        <v>7286.79</v>
      </c>
      <c r="I1114" s="108">
        <f t="shared" si="20"/>
        <v>116588.64</v>
      </c>
      <c r="J1114" s="84"/>
      <c r="K1114" s="147"/>
    </row>
    <row r="1115" spans="1:11" s="85" customFormat="1" ht="20.399999999999999" x14ac:dyDescent="0.3">
      <c r="A1115" s="154" t="s">
        <v>2480</v>
      </c>
      <c r="B1115" s="155" t="s">
        <v>2264</v>
      </c>
      <c r="C1115" s="155" t="s">
        <v>763</v>
      </c>
      <c r="D1115" s="155" t="s">
        <v>127</v>
      </c>
      <c r="E1115" s="156" t="s">
        <v>2481</v>
      </c>
      <c r="F1115" s="157" t="s">
        <v>120</v>
      </c>
      <c r="G1115" s="158">
        <v>8</v>
      </c>
      <c r="H1115" s="159">
        <v>13042.09</v>
      </c>
      <c r="I1115" s="160">
        <f t="shared" si="20"/>
        <v>104336.72</v>
      </c>
      <c r="J1115" s="84" t="s">
        <v>408</v>
      </c>
      <c r="K1115" s="147"/>
    </row>
    <row r="1116" spans="1:11" s="85" customFormat="1" ht="20.399999999999999" x14ac:dyDescent="0.3">
      <c r="A1116" s="154" t="s">
        <v>2482</v>
      </c>
      <c r="B1116" s="155" t="s">
        <v>2264</v>
      </c>
      <c r="C1116" s="155" t="s">
        <v>766</v>
      </c>
      <c r="D1116" s="155" t="s">
        <v>127</v>
      </c>
      <c r="E1116" s="156" t="s">
        <v>2481</v>
      </c>
      <c r="F1116" s="157" t="s">
        <v>120</v>
      </c>
      <c r="G1116" s="158">
        <v>8</v>
      </c>
      <c r="H1116" s="159">
        <v>17567.86</v>
      </c>
      <c r="I1116" s="160">
        <f t="shared" si="20"/>
        <v>140542.88</v>
      </c>
      <c r="J1116" s="84" t="s">
        <v>408</v>
      </c>
      <c r="K1116" s="147"/>
    </row>
    <row r="1117" spans="1:11" s="85" customFormat="1" ht="14.4" x14ac:dyDescent="0.3">
      <c r="A1117" s="102" t="s">
        <v>2483</v>
      </c>
      <c r="B1117" s="103" t="s">
        <v>2264</v>
      </c>
      <c r="C1117" s="103" t="s">
        <v>769</v>
      </c>
      <c r="D1117" s="103" t="s">
        <v>1599</v>
      </c>
      <c r="E1117" s="104" t="s">
        <v>1600</v>
      </c>
      <c r="F1117" s="105" t="s">
        <v>120</v>
      </c>
      <c r="G1117" s="106">
        <v>8</v>
      </c>
      <c r="H1117" s="107">
        <v>3227.58</v>
      </c>
      <c r="I1117" s="108">
        <f t="shared" si="20"/>
        <v>25820.639999999999</v>
      </c>
      <c r="J1117" s="84"/>
      <c r="K1117" s="147"/>
    </row>
    <row r="1118" spans="1:11" s="85" customFormat="1" ht="14.4" x14ac:dyDescent="0.3">
      <c r="A1118" s="154" t="s">
        <v>2484</v>
      </c>
      <c r="B1118" s="155" t="s">
        <v>2264</v>
      </c>
      <c r="C1118" s="155" t="s">
        <v>772</v>
      </c>
      <c r="D1118" s="155" t="s">
        <v>127</v>
      </c>
      <c r="E1118" s="156" t="s">
        <v>2485</v>
      </c>
      <c r="F1118" s="157" t="s">
        <v>120</v>
      </c>
      <c r="G1118" s="158">
        <v>4</v>
      </c>
      <c r="H1118" s="159">
        <v>12488.97</v>
      </c>
      <c r="I1118" s="160">
        <f t="shared" si="20"/>
        <v>49955.88</v>
      </c>
      <c r="J1118" s="84" t="s">
        <v>408</v>
      </c>
      <c r="K1118" s="147"/>
    </row>
    <row r="1119" spans="1:11" s="85" customFormat="1" ht="14.4" x14ac:dyDescent="0.3">
      <c r="A1119" s="154" t="s">
        <v>2486</v>
      </c>
      <c r="B1119" s="155" t="s">
        <v>2264</v>
      </c>
      <c r="C1119" s="155" t="s">
        <v>775</v>
      </c>
      <c r="D1119" s="155" t="s">
        <v>127</v>
      </c>
      <c r="E1119" s="156" t="s">
        <v>2487</v>
      </c>
      <c r="F1119" s="157" t="s">
        <v>120</v>
      </c>
      <c r="G1119" s="158">
        <v>4</v>
      </c>
      <c r="H1119" s="159">
        <v>14244.59</v>
      </c>
      <c r="I1119" s="160">
        <f t="shared" si="20"/>
        <v>56978.36</v>
      </c>
      <c r="J1119" s="84" t="s">
        <v>408</v>
      </c>
      <c r="K1119" s="147"/>
    </row>
    <row r="1120" spans="1:11" s="85" customFormat="1" ht="14.4" x14ac:dyDescent="0.3">
      <c r="A1120" s="102" t="s">
        <v>2488</v>
      </c>
      <c r="B1120" s="103" t="s">
        <v>2264</v>
      </c>
      <c r="C1120" s="103" t="s">
        <v>777</v>
      </c>
      <c r="D1120" s="103" t="s">
        <v>2489</v>
      </c>
      <c r="E1120" s="104" t="s">
        <v>2490</v>
      </c>
      <c r="F1120" s="105" t="s">
        <v>120</v>
      </c>
      <c r="G1120" s="106">
        <v>18</v>
      </c>
      <c r="H1120" s="107">
        <v>2147.85</v>
      </c>
      <c r="I1120" s="108">
        <f t="shared" si="20"/>
        <v>38661.300000000003</v>
      </c>
      <c r="J1120" s="84"/>
      <c r="K1120" s="147"/>
    </row>
    <row r="1121" spans="1:11" s="85" customFormat="1" ht="14.4" x14ac:dyDescent="0.3">
      <c r="A1121" s="154" t="s">
        <v>2491</v>
      </c>
      <c r="B1121" s="155" t="s">
        <v>2264</v>
      </c>
      <c r="C1121" s="155" t="s">
        <v>780</v>
      </c>
      <c r="D1121" s="155" t="s">
        <v>127</v>
      </c>
      <c r="E1121" s="156" t="s">
        <v>2492</v>
      </c>
      <c r="F1121" s="157" t="s">
        <v>120</v>
      </c>
      <c r="G1121" s="158">
        <v>18</v>
      </c>
      <c r="H1121" s="159">
        <v>7668.1</v>
      </c>
      <c r="I1121" s="160">
        <f t="shared" si="20"/>
        <v>138025.79999999999</v>
      </c>
      <c r="J1121" s="84" t="s">
        <v>408</v>
      </c>
      <c r="K1121" s="147"/>
    </row>
    <row r="1122" spans="1:11" s="85" customFormat="1" ht="14.4" x14ac:dyDescent="0.3">
      <c r="A1122" s="102" t="s">
        <v>2493</v>
      </c>
      <c r="B1122" s="103" t="s">
        <v>2264</v>
      </c>
      <c r="C1122" s="103" t="s">
        <v>783</v>
      </c>
      <c r="D1122" s="103" t="s">
        <v>155</v>
      </c>
      <c r="E1122" s="104" t="s">
        <v>156</v>
      </c>
      <c r="F1122" s="105" t="s">
        <v>120</v>
      </c>
      <c r="G1122" s="106">
        <v>95</v>
      </c>
      <c r="H1122" s="107">
        <v>2099.08</v>
      </c>
      <c r="I1122" s="108">
        <f t="shared" si="20"/>
        <v>199412.6</v>
      </c>
      <c r="J1122" s="84"/>
      <c r="K1122" s="147"/>
    </row>
    <row r="1123" spans="1:11" s="85" customFormat="1" ht="14.4" x14ac:dyDescent="0.3">
      <c r="A1123" s="110" t="s">
        <v>2494</v>
      </c>
      <c r="B1123" s="111" t="s">
        <v>2264</v>
      </c>
      <c r="C1123" s="111" t="s">
        <v>785</v>
      </c>
      <c r="D1123" s="111" t="s">
        <v>127</v>
      </c>
      <c r="E1123" s="112" t="s">
        <v>2495</v>
      </c>
      <c r="F1123" s="113" t="s">
        <v>120</v>
      </c>
      <c r="G1123" s="114">
        <v>18</v>
      </c>
      <c r="H1123" s="115">
        <v>12358.62</v>
      </c>
      <c r="I1123" s="116">
        <f t="shared" si="20"/>
        <v>222455.16</v>
      </c>
      <c r="J1123" s="84"/>
      <c r="K1123" s="147"/>
    </row>
    <row r="1124" spans="1:11" s="85" customFormat="1" ht="14.4" x14ac:dyDescent="0.3">
      <c r="A1124" s="110" t="s">
        <v>2496</v>
      </c>
      <c r="B1124" s="111" t="s">
        <v>2264</v>
      </c>
      <c r="C1124" s="111" t="s">
        <v>787</v>
      </c>
      <c r="D1124" s="111" t="s">
        <v>127</v>
      </c>
      <c r="E1124" s="112" t="s">
        <v>2497</v>
      </c>
      <c r="F1124" s="113" t="s">
        <v>120</v>
      </c>
      <c r="G1124" s="114">
        <v>9</v>
      </c>
      <c r="H1124" s="115">
        <v>13444.9</v>
      </c>
      <c r="I1124" s="116">
        <f t="shared" si="20"/>
        <v>121004.1</v>
      </c>
      <c r="J1124" s="84"/>
      <c r="K1124" s="147"/>
    </row>
    <row r="1125" spans="1:11" s="85" customFormat="1" ht="14.4" x14ac:dyDescent="0.3">
      <c r="A1125" s="110" t="s">
        <v>2498</v>
      </c>
      <c r="B1125" s="111" t="s">
        <v>2264</v>
      </c>
      <c r="C1125" s="111" t="s">
        <v>790</v>
      </c>
      <c r="D1125" s="111" t="s">
        <v>127</v>
      </c>
      <c r="E1125" s="112" t="s">
        <v>2499</v>
      </c>
      <c r="F1125" s="113" t="s">
        <v>120</v>
      </c>
      <c r="G1125" s="114">
        <v>9</v>
      </c>
      <c r="H1125" s="115">
        <v>13444.9</v>
      </c>
      <c r="I1125" s="116">
        <f t="shared" si="20"/>
        <v>121004.1</v>
      </c>
      <c r="J1125" s="84"/>
      <c r="K1125" s="147"/>
    </row>
    <row r="1126" spans="1:11" s="85" customFormat="1" ht="14.4" x14ac:dyDescent="0.3">
      <c r="A1126" s="110" t="s">
        <v>2500</v>
      </c>
      <c r="B1126" s="111" t="s">
        <v>2264</v>
      </c>
      <c r="C1126" s="111" t="s">
        <v>792</v>
      </c>
      <c r="D1126" s="111" t="s">
        <v>127</v>
      </c>
      <c r="E1126" s="112" t="s">
        <v>2501</v>
      </c>
      <c r="F1126" s="113" t="s">
        <v>120</v>
      </c>
      <c r="G1126" s="114">
        <v>12</v>
      </c>
      <c r="H1126" s="115">
        <v>8969.81</v>
      </c>
      <c r="I1126" s="116">
        <f t="shared" si="20"/>
        <v>107637.72</v>
      </c>
      <c r="J1126" s="84"/>
      <c r="K1126" s="147"/>
    </row>
    <row r="1127" spans="1:11" s="85" customFormat="1" ht="14.4" x14ac:dyDescent="0.3">
      <c r="A1127" s="110" t="s">
        <v>2502</v>
      </c>
      <c r="B1127" s="111" t="s">
        <v>2264</v>
      </c>
      <c r="C1127" s="111" t="s">
        <v>794</v>
      </c>
      <c r="D1127" s="111" t="s">
        <v>127</v>
      </c>
      <c r="E1127" s="112" t="s">
        <v>2503</v>
      </c>
      <c r="F1127" s="113" t="s">
        <v>120</v>
      </c>
      <c r="G1127" s="114">
        <v>5</v>
      </c>
      <c r="H1127" s="115">
        <v>8170.25</v>
      </c>
      <c r="I1127" s="116">
        <f t="shared" si="20"/>
        <v>40851.25</v>
      </c>
      <c r="J1127" s="84"/>
      <c r="K1127" s="147"/>
    </row>
    <row r="1128" spans="1:11" s="85" customFormat="1" ht="14.4" x14ac:dyDescent="0.3">
      <c r="A1128" s="110" t="s">
        <v>2504</v>
      </c>
      <c r="B1128" s="111" t="s">
        <v>2264</v>
      </c>
      <c r="C1128" s="111" t="s">
        <v>796</v>
      </c>
      <c r="D1128" s="111" t="s">
        <v>127</v>
      </c>
      <c r="E1128" s="112" t="s">
        <v>2505</v>
      </c>
      <c r="F1128" s="113" t="s">
        <v>120</v>
      </c>
      <c r="G1128" s="114">
        <v>9</v>
      </c>
      <c r="H1128" s="115">
        <v>7572.14</v>
      </c>
      <c r="I1128" s="116">
        <f t="shared" si="20"/>
        <v>68149.259999999995</v>
      </c>
      <c r="J1128" s="84"/>
      <c r="K1128" s="147"/>
    </row>
    <row r="1129" spans="1:11" s="85" customFormat="1" ht="14.4" x14ac:dyDescent="0.3">
      <c r="A1129" s="110" t="s">
        <v>2506</v>
      </c>
      <c r="B1129" s="111" t="s">
        <v>2264</v>
      </c>
      <c r="C1129" s="111" t="s">
        <v>798</v>
      </c>
      <c r="D1129" s="111" t="s">
        <v>127</v>
      </c>
      <c r="E1129" s="112" t="s">
        <v>2507</v>
      </c>
      <c r="F1129" s="113" t="s">
        <v>120</v>
      </c>
      <c r="G1129" s="114">
        <v>12</v>
      </c>
      <c r="H1129" s="115">
        <v>7572.14</v>
      </c>
      <c r="I1129" s="116">
        <f t="shared" si="20"/>
        <v>90865.68</v>
      </c>
      <c r="J1129" s="84"/>
      <c r="K1129" s="147"/>
    </row>
    <row r="1130" spans="1:11" s="85" customFormat="1" ht="14.4" x14ac:dyDescent="0.3">
      <c r="A1130" s="110" t="s">
        <v>2508</v>
      </c>
      <c r="B1130" s="111" t="s">
        <v>2264</v>
      </c>
      <c r="C1130" s="111" t="s">
        <v>802</v>
      </c>
      <c r="D1130" s="111" t="s">
        <v>127</v>
      </c>
      <c r="E1130" s="112" t="s">
        <v>2509</v>
      </c>
      <c r="F1130" s="113" t="s">
        <v>120</v>
      </c>
      <c r="G1130" s="114">
        <v>16</v>
      </c>
      <c r="H1130" s="115">
        <v>1278.8699999999999</v>
      </c>
      <c r="I1130" s="116">
        <f t="shared" si="20"/>
        <v>20461.919999999998</v>
      </c>
      <c r="J1130" s="84"/>
      <c r="K1130" s="147"/>
    </row>
    <row r="1131" spans="1:11" s="85" customFormat="1" ht="14.4" x14ac:dyDescent="0.3">
      <c r="A1131" s="110" t="s">
        <v>2510</v>
      </c>
      <c r="B1131" s="111" t="s">
        <v>2264</v>
      </c>
      <c r="C1131" s="111" t="s">
        <v>805</v>
      </c>
      <c r="D1131" s="111" t="s">
        <v>127</v>
      </c>
      <c r="E1131" s="112" t="s">
        <v>2511</v>
      </c>
      <c r="F1131" s="113" t="s">
        <v>120</v>
      </c>
      <c r="G1131" s="114">
        <v>2</v>
      </c>
      <c r="H1131" s="115">
        <v>5306.46</v>
      </c>
      <c r="I1131" s="116">
        <f t="shared" si="20"/>
        <v>10612.92</v>
      </c>
      <c r="J1131" s="84"/>
      <c r="K1131" s="147"/>
    </row>
    <row r="1132" spans="1:11" s="85" customFormat="1" ht="14.4" x14ac:dyDescent="0.3">
      <c r="A1132" s="110" t="s">
        <v>2512</v>
      </c>
      <c r="B1132" s="111" t="s">
        <v>2264</v>
      </c>
      <c r="C1132" s="111" t="s">
        <v>808</v>
      </c>
      <c r="D1132" s="111" t="s">
        <v>127</v>
      </c>
      <c r="E1132" s="112" t="s">
        <v>2513</v>
      </c>
      <c r="F1132" s="113" t="s">
        <v>120</v>
      </c>
      <c r="G1132" s="114">
        <v>1</v>
      </c>
      <c r="H1132" s="115">
        <v>7474.09</v>
      </c>
      <c r="I1132" s="116">
        <f t="shared" si="20"/>
        <v>7474.09</v>
      </c>
      <c r="J1132" s="84"/>
      <c r="K1132" s="147"/>
    </row>
    <row r="1133" spans="1:11" s="85" customFormat="1" ht="14.4" x14ac:dyDescent="0.3">
      <c r="A1133" s="110" t="s">
        <v>2514</v>
      </c>
      <c r="B1133" s="111" t="s">
        <v>2264</v>
      </c>
      <c r="C1133" s="111" t="s">
        <v>811</v>
      </c>
      <c r="D1133" s="111" t="s">
        <v>127</v>
      </c>
      <c r="E1133" s="112" t="s">
        <v>2515</v>
      </c>
      <c r="F1133" s="113" t="s">
        <v>120</v>
      </c>
      <c r="G1133" s="114">
        <v>1</v>
      </c>
      <c r="H1133" s="115">
        <v>6018.63</v>
      </c>
      <c r="I1133" s="116">
        <f t="shared" si="20"/>
        <v>6018.63</v>
      </c>
      <c r="J1133" s="84"/>
      <c r="K1133" s="147"/>
    </row>
    <row r="1134" spans="1:11" s="85" customFormat="1" ht="20.399999999999999" x14ac:dyDescent="0.3">
      <c r="A1134" s="110" t="s">
        <v>2516</v>
      </c>
      <c r="B1134" s="111" t="s">
        <v>2264</v>
      </c>
      <c r="C1134" s="111" t="s">
        <v>814</v>
      </c>
      <c r="D1134" s="111" t="s">
        <v>2517</v>
      </c>
      <c r="E1134" s="112" t="s">
        <v>2518</v>
      </c>
      <c r="F1134" s="113" t="s">
        <v>120</v>
      </c>
      <c r="G1134" s="114">
        <v>1</v>
      </c>
      <c r="H1134" s="115">
        <v>5390.02</v>
      </c>
      <c r="I1134" s="116">
        <f t="shared" ref="I1134:I1197" si="21">G1134*H1134</f>
        <v>5390.02</v>
      </c>
      <c r="J1134" s="84"/>
      <c r="K1134" s="147"/>
    </row>
    <row r="1135" spans="1:11" s="85" customFormat="1" ht="14.4" x14ac:dyDescent="0.3">
      <c r="A1135" s="102" t="s">
        <v>2519</v>
      </c>
      <c r="B1135" s="103" t="s">
        <v>2264</v>
      </c>
      <c r="C1135" s="103" t="s">
        <v>817</v>
      </c>
      <c r="D1135" s="103" t="s">
        <v>1606</v>
      </c>
      <c r="E1135" s="104" t="s">
        <v>1607</v>
      </c>
      <c r="F1135" s="105" t="s">
        <v>120</v>
      </c>
      <c r="G1135" s="106">
        <v>73</v>
      </c>
      <c r="H1135" s="107">
        <v>1862.82</v>
      </c>
      <c r="I1135" s="108">
        <f t="shared" si="21"/>
        <v>135985.85999999999</v>
      </c>
      <c r="J1135" s="84"/>
      <c r="K1135" s="147"/>
    </row>
    <row r="1136" spans="1:11" s="85" customFormat="1" ht="20.399999999999999" x14ac:dyDescent="0.3">
      <c r="A1136" s="110" t="s">
        <v>2520</v>
      </c>
      <c r="B1136" s="111" t="s">
        <v>2264</v>
      </c>
      <c r="C1136" s="111" t="s">
        <v>819</v>
      </c>
      <c r="D1136" s="111" t="s">
        <v>2521</v>
      </c>
      <c r="E1136" s="112" t="s">
        <v>2522</v>
      </c>
      <c r="F1136" s="113" t="s">
        <v>120</v>
      </c>
      <c r="G1136" s="114">
        <v>8</v>
      </c>
      <c r="H1136" s="115">
        <v>624.69000000000005</v>
      </c>
      <c r="I1136" s="116">
        <f t="shared" si="21"/>
        <v>4997.5200000000004</v>
      </c>
      <c r="J1136" s="84"/>
      <c r="K1136" s="147"/>
    </row>
    <row r="1137" spans="1:11" s="85" customFormat="1" ht="14.4" x14ac:dyDescent="0.3">
      <c r="A1137" s="110" t="s">
        <v>2523</v>
      </c>
      <c r="B1137" s="111" t="s">
        <v>2264</v>
      </c>
      <c r="C1137" s="111" t="s">
        <v>821</v>
      </c>
      <c r="D1137" s="111" t="s">
        <v>127</v>
      </c>
      <c r="E1137" s="112" t="s">
        <v>2524</v>
      </c>
      <c r="F1137" s="113" t="s">
        <v>120</v>
      </c>
      <c r="G1137" s="114">
        <v>4</v>
      </c>
      <c r="H1137" s="115">
        <v>6083.97</v>
      </c>
      <c r="I1137" s="116">
        <f t="shared" si="21"/>
        <v>24335.88</v>
      </c>
      <c r="J1137" s="84"/>
      <c r="K1137" s="147"/>
    </row>
    <row r="1138" spans="1:11" s="85" customFormat="1" ht="14.4" x14ac:dyDescent="0.3">
      <c r="A1138" s="110" t="s">
        <v>2525</v>
      </c>
      <c r="B1138" s="111" t="s">
        <v>2264</v>
      </c>
      <c r="C1138" s="111" t="s">
        <v>823</v>
      </c>
      <c r="D1138" s="111" t="s">
        <v>127</v>
      </c>
      <c r="E1138" s="112" t="s">
        <v>2526</v>
      </c>
      <c r="F1138" s="113" t="s">
        <v>120</v>
      </c>
      <c r="G1138" s="114">
        <v>4</v>
      </c>
      <c r="H1138" s="115">
        <v>4721.34</v>
      </c>
      <c r="I1138" s="116">
        <f t="shared" si="21"/>
        <v>18885.36</v>
      </c>
      <c r="J1138" s="84"/>
      <c r="K1138" s="147"/>
    </row>
    <row r="1139" spans="1:11" s="85" customFormat="1" ht="14.4" x14ac:dyDescent="0.3">
      <c r="A1139" s="110" t="s">
        <v>2527</v>
      </c>
      <c r="B1139" s="111" t="s">
        <v>2264</v>
      </c>
      <c r="C1139" s="111" t="s">
        <v>825</v>
      </c>
      <c r="D1139" s="111" t="s">
        <v>127</v>
      </c>
      <c r="E1139" s="112" t="s">
        <v>2528</v>
      </c>
      <c r="F1139" s="113" t="s">
        <v>120</v>
      </c>
      <c r="G1139" s="114">
        <v>8</v>
      </c>
      <c r="H1139" s="115">
        <v>4019.54</v>
      </c>
      <c r="I1139" s="116">
        <f t="shared" si="21"/>
        <v>32156.32</v>
      </c>
      <c r="J1139" s="84"/>
      <c r="K1139" s="147"/>
    </row>
    <row r="1140" spans="1:11" s="85" customFormat="1" ht="20.399999999999999" x14ac:dyDescent="0.3">
      <c r="A1140" s="110" t="s">
        <v>2529</v>
      </c>
      <c r="B1140" s="111" t="s">
        <v>2264</v>
      </c>
      <c r="C1140" s="111" t="s">
        <v>827</v>
      </c>
      <c r="D1140" s="111" t="s">
        <v>2530</v>
      </c>
      <c r="E1140" s="112" t="s">
        <v>2531</v>
      </c>
      <c r="F1140" s="113" t="s">
        <v>120</v>
      </c>
      <c r="G1140" s="114">
        <v>2</v>
      </c>
      <c r="H1140" s="115">
        <v>2794.03</v>
      </c>
      <c r="I1140" s="116">
        <f t="shared" si="21"/>
        <v>5588.06</v>
      </c>
      <c r="J1140" s="84"/>
      <c r="K1140" s="147"/>
    </row>
    <row r="1141" spans="1:11" s="85" customFormat="1" ht="20.399999999999999" x14ac:dyDescent="0.3">
      <c r="A1141" s="110" t="s">
        <v>2532</v>
      </c>
      <c r="B1141" s="111" t="s">
        <v>2264</v>
      </c>
      <c r="C1141" s="111" t="s">
        <v>830</v>
      </c>
      <c r="D1141" s="111" t="s">
        <v>2533</v>
      </c>
      <c r="E1141" s="112" t="s">
        <v>2534</v>
      </c>
      <c r="F1141" s="113" t="s">
        <v>120</v>
      </c>
      <c r="G1141" s="114">
        <v>1</v>
      </c>
      <c r="H1141" s="115">
        <v>1810.84</v>
      </c>
      <c r="I1141" s="116">
        <f t="shared" si="21"/>
        <v>1810.84</v>
      </c>
      <c r="J1141" s="84"/>
      <c r="K1141" s="147"/>
    </row>
    <row r="1142" spans="1:11" s="85" customFormat="1" ht="20.399999999999999" x14ac:dyDescent="0.3">
      <c r="A1142" s="110" t="s">
        <v>2535</v>
      </c>
      <c r="B1142" s="111" t="s">
        <v>2264</v>
      </c>
      <c r="C1142" s="111" t="s">
        <v>832</v>
      </c>
      <c r="D1142" s="111" t="s">
        <v>2536</v>
      </c>
      <c r="E1142" s="112" t="s">
        <v>2537</v>
      </c>
      <c r="F1142" s="113" t="s">
        <v>120</v>
      </c>
      <c r="G1142" s="114">
        <v>1</v>
      </c>
      <c r="H1142" s="115">
        <v>1356.9</v>
      </c>
      <c r="I1142" s="116">
        <f t="shared" si="21"/>
        <v>1356.9</v>
      </c>
      <c r="J1142" s="84"/>
      <c r="K1142" s="147"/>
    </row>
    <row r="1143" spans="1:11" s="85" customFormat="1" ht="14.4" x14ac:dyDescent="0.3">
      <c r="A1143" s="110" t="s">
        <v>2538</v>
      </c>
      <c r="B1143" s="111" t="s">
        <v>2264</v>
      </c>
      <c r="C1143" s="111" t="s">
        <v>834</v>
      </c>
      <c r="D1143" s="111" t="s">
        <v>127</v>
      </c>
      <c r="E1143" s="112" t="s">
        <v>2539</v>
      </c>
      <c r="F1143" s="113" t="s">
        <v>120</v>
      </c>
      <c r="G1143" s="114">
        <v>4</v>
      </c>
      <c r="H1143" s="115">
        <v>2869.13</v>
      </c>
      <c r="I1143" s="116">
        <f t="shared" si="21"/>
        <v>11476.52</v>
      </c>
      <c r="J1143" s="84"/>
      <c r="K1143" s="147"/>
    </row>
    <row r="1144" spans="1:11" s="85" customFormat="1" ht="14.4" x14ac:dyDescent="0.3">
      <c r="A1144" s="110" t="s">
        <v>2540</v>
      </c>
      <c r="B1144" s="111" t="s">
        <v>2264</v>
      </c>
      <c r="C1144" s="111" t="s">
        <v>836</v>
      </c>
      <c r="D1144" s="111" t="s">
        <v>127</v>
      </c>
      <c r="E1144" s="112" t="s">
        <v>2541</v>
      </c>
      <c r="F1144" s="113" t="s">
        <v>120</v>
      </c>
      <c r="G1144" s="114">
        <v>8</v>
      </c>
      <c r="H1144" s="115">
        <v>1497.13</v>
      </c>
      <c r="I1144" s="116">
        <f t="shared" si="21"/>
        <v>11977.04</v>
      </c>
      <c r="J1144" s="84"/>
      <c r="K1144" s="147"/>
    </row>
    <row r="1145" spans="1:11" s="85" customFormat="1" ht="14.4" x14ac:dyDescent="0.3">
      <c r="A1145" s="110" t="s">
        <v>2542</v>
      </c>
      <c r="B1145" s="111" t="s">
        <v>2264</v>
      </c>
      <c r="C1145" s="111" t="s">
        <v>838</v>
      </c>
      <c r="D1145" s="111" t="s">
        <v>127</v>
      </c>
      <c r="E1145" s="112" t="s">
        <v>2543</v>
      </c>
      <c r="F1145" s="113" t="s">
        <v>120</v>
      </c>
      <c r="G1145" s="114">
        <v>4</v>
      </c>
      <c r="H1145" s="115">
        <v>6614.63</v>
      </c>
      <c r="I1145" s="116">
        <f t="shared" si="21"/>
        <v>26458.52</v>
      </c>
      <c r="J1145" s="84"/>
      <c r="K1145" s="147"/>
    </row>
    <row r="1146" spans="1:11" s="85" customFormat="1" ht="20.399999999999999" x14ac:dyDescent="0.3">
      <c r="A1146" s="110" t="s">
        <v>2544</v>
      </c>
      <c r="B1146" s="111" t="s">
        <v>2264</v>
      </c>
      <c r="C1146" s="111" t="s">
        <v>840</v>
      </c>
      <c r="D1146" s="111" t="s">
        <v>2545</v>
      </c>
      <c r="E1146" s="112" t="s">
        <v>2546</v>
      </c>
      <c r="F1146" s="113" t="s">
        <v>120</v>
      </c>
      <c r="G1146" s="114">
        <v>1</v>
      </c>
      <c r="H1146" s="115">
        <v>1351.96</v>
      </c>
      <c r="I1146" s="116">
        <f t="shared" si="21"/>
        <v>1351.96</v>
      </c>
      <c r="J1146" s="84"/>
      <c r="K1146" s="147"/>
    </row>
    <row r="1147" spans="1:11" s="85" customFormat="1" ht="14.4" x14ac:dyDescent="0.3">
      <c r="A1147" s="110" t="s">
        <v>2547</v>
      </c>
      <c r="B1147" s="111" t="s">
        <v>2264</v>
      </c>
      <c r="C1147" s="111" t="s">
        <v>842</v>
      </c>
      <c r="D1147" s="111" t="s">
        <v>127</v>
      </c>
      <c r="E1147" s="112" t="s">
        <v>2548</v>
      </c>
      <c r="F1147" s="113" t="s">
        <v>120</v>
      </c>
      <c r="G1147" s="114">
        <v>1</v>
      </c>
      <c r="H1147" s="115">
        <v>2642.21</v>
      </c>
      <c r="I1147" s="116">
        <f t="shared" si="21"/>
        <v>2642.21</v>
      </c>
      <c r="J1147" s="84"/>
      <c r="K1147" s="147"/>
    </row>
    <row r="1148" spans="1:11" s="85" customFormat="1" ht="14.4" x14ac:dyDescent="0.3">
      <c r="A1148" s="110" t="s">
        <v>2549</v>
      </c>
      <c r="B1148" s="111" t="s">
        <v>2264</v>
      </c>
      <c r="C1148" s="111" t="s">
        <v>844</v>
      </c>
      <c r="D1148" s="111" t="s">
        <v>127</v>
      </c>
      <c r="E1148" s="112" t="s">
        <v>2550</v>
      </c>
      <c r="F1148" s="113" t="s">
        <v>120</v>
      </c>
      <c r="G1148" s="114">
        <v>1</v>
      </c>
      <c r="H1148" s="115">
        <v>2334.84</v>
      </c>
      <c r="I1148" s="116">
        <f t="shared" si="21"/>
        <v>2334.84</v>
      </c>
      <c r="J1148" s="84"/>
      <c r="K1148" s="147"/>
    </row>
    <row r="1149" spans="1:11" s="85" customFormat="1" ht="14.4" x14ac:dyDescent="0.3">
      <c r="A1149" s="110" t="s">
        <v>2551</v>
      </c>
      <c r="B1149" s="111" t="s">
        <v>2264</v>
      </c>
      <c r="C1149" s="111" t="s">
        <v>846</v>
      </c>
      <c r="D1149" s="111" t="s">
        <v>127</v>
      </c>
      <c r="E1149" s="112" t="s">
        <v>2552</v>
      </c>
      <c r="F1149" s="113" t="s">
        <v>120</v>
      </c>
      <c r="G1149" s="114">
        <v>4</v>
      </c>
      <c r="H1149" s="115">
        <v>15574.17</v>
      </c>
      <c r="I1149" s="116">
        <f t="shared" si="21"/>
        <v>62296.68</v>
      </c>
      <c r="J1149" s="84"/>
      <c r="K1149" s="147"/>
    </row>
    <row r="1150" spans="1:11" s="85" customFormat="1" ht="14.4" x14ac:dyDescent="0.3">
      <c r="A1150" s="110" t="s">
        <v>2553</v>
      </c>
      <c r="B1150" s="111" t="s">
        <v>2264</v>
      </c>
      <c r="C1150" s="111" t="s">
        <v>848</v>
      </c>
      <c r="D1150" s="111" t="s">
        <v>127</v>
      </c>
      <c r="E1150" s="112" t="s">
        <v>2554</v>
      </c>
      <c r="F1150" s="113" t="s">
        <v>120</v>
      </c>
      <c r="G1150" s="114">
        <v>4</v>
      </c>
      <c r="H1150" s="115">
        <v>16063.75</v>
      </c>
      <c r="I1150" s="116">
        <f t="shared" si="21"/>
        <v>64255</v>
      </c>
      <c r="J1150" s="84"/>
      <c r="K1150" s="147"/>
    </row>
    <row r="1151" spans="1:11" s="85" customFormat="1" ht="14.4" x14ac:dyDescent="0.3">
      <c r="A1151" s="110" t="s">
        <v>2555</v>
      </c>
      <c r="B1151" s="111" t="s">
        <v>2264</v>
      </c>
      <c r="C1151" s="111" t="s">
        <v>851</v>
      </c>
      <c r="D1151" s="111" t="s">
        <v>127</v>
      </c>
      <c r="E1151" s="112" t="s">
        <v>2556</v>
      </c>
      <c r="F1151" s="113" t="s">
        <v>120</v>
      </c>
      <c r="G1151" s="114">
        <v>18</v>
      </c>
      <c r="H1151" s="115">
        <v>3683.48</v>
      </c>
      <c r="I1151" s="116">
        <f t="shared" si="21"/>
        <v>66302.64</v>
      </c>
      <c r="J1151" s="84"/>
      <c r="K1151" s="147"/>
    </row>
    <row r="1152" spans="1:11" s="85" customFormat="1" ht="14.4" x14ac:dyDescent="0.3">
      <c r="A1152" s="102" t="s">
        <v>2557</v>
      </c>
      <c r="B1152" s="103" t="s">
        <v>2264</v>
      </c>
      <c r="C1152" s="103" t="s">
        <v>853</v>
      </c>
      <c r="D1152" s="103" t="s">
        <v>148</v>
      </c>
      <c r="E1152" s="104" t="s">
        <v>149</v>
      </c>
      <c r="F1152" s="105" t="s">
        <v>120</v>
      </c>
      <c r="G1152" s="106">
        <v>8</v>
      </c>
      <c r="H1152" s="107">
        <v>2431.17</v>
      </c>
      <c r="I1152" s="108">
        <f t="shared" si="21"/>
        <v>19449.36</v>
      </c>
      <c r="J1152" s="84"/>
      <c r="K1152" s="147"/>
    </row>
    <row r="1153" spans="1:11" s="85" customFormat="1" ht="14.4" x14ac:dyDescent="0.3">
      <c r="A1153" s="110" t="s">
        <v>2558</v>
      </c>
      <c r="B1153" s="111" t="s">
        <v>2264</v>
      </c>
      <c r="C1153" s="111" t="s">
        <v>855</v>
      </c>
      <c r="D1153" s="111" t="s">
        <v>127</v>
      </c>
      <c r="E1153" s="112" t="s">
        <v>2559</v>
      </c>
      <c r="F1153" s="113" t="s">
        <v>120</v>
      </c>
      <c r="G1153" s="114">
        <v>2</v>
      </c>
      <c r="H1153" s="115">
        <v>10326.1</v>
      </c>
      <c r="I1153" s="116">
        <f t="shared" si="21"/>
        <v>20652.2</v>
      </c>
      <c r="J1153" s="84"/>
      <c r="K1153" s="147"/>
    </row>
    <row r="1154" spans="1:11" s="85" customFormat="1" ht="20.399999999999999" x14ac:dyDescent="0.3">
      <c r="A1154" s="110" t="s">
        <v>2560</v>
      </c>
      <c r="B1154" s="111" t="s">
        <v>2264</v>
      </c>
      <c r="C1154" s="111" t="s">
        <v>857</v>
      </c>
      <c r="D1154" s="111" t="s">
        <v>1670</v>
      </c>
      <c r="E1154" s="112" t="s">
        <v>2561</v>
      </c>
      <c r="F1154" s="113" t="s">
        <v>120</v>
      </c>
      <c r="G1154" s="114">
        <v>1</v>
      </c>
      <c r="H1154" s="115">
        <v>5932.36</v>
      </c>
      <c r="I1154" s="116">
        <f t="shared" si="21"/>
        <v>5932.36</v>
      </c>
      <c r="J1154" s="84"/>
      <c r="K1154" s="147"/>
    </row>
    <row r="1155" spans="1:11" s="85" customFormat="1" ht="14.4" x14ac:dyDescent="0.3">
      <c r="A1155" s="110" t="s">
        <v>2562</v>
      </c>
      <c r="B1155" s="111" t="s">
        <v>2264</v>
      </c>
      <c r="C1155" s="111" t="s">
        <v>859</v>
      </c>
      <c r="D1155" s="111" t="s">
        <v>127</v>
      </c>
      <c r="E1155" s="112" t="s">
        <v>2563</v>
      </c>
      <c r="F1155" s="113" t="s">
        <v>120</v>
      </c>
      <c r="G1155" s="114">
        <v>4</v>
      </c>
      <c r="H1155" s="115">
        <v>10326.1</v>
      </c>
      <c r="I1155" s="116">
        <f t="shared" si="21"/>
        <v>41304.400000000001</v>
      </c>
      <c r="J1155" s="84"/>
      <c r="K1155" s="147"/>
    </row>
    <row r="1156" spans="1:11" s="85" customFormat="1" ht="20.399999999999999" x14ac:dyDescent="0.3">
      <c r="A1156" s="110" t="s">
        <v>2564</v>
      </c>
      <c r="B1156" s="111" t="s">
        <v>2264</v>
      </c>
      <c r="C1156" s="111" t="s">
        <v>861</v>
      </c>
      <c r="D1156" s="111" t="s">
        <v>2565</v>
      </c>
      <c r="E1156" s="112" t="s">
        <v>2566</v>
      </c>
      <c r="F1156" s="113" t="s">
        <v>120</v>
      </c>
      <c r="G1156" s="114">
        <v>1</v>
      </c>
      <c r="H1156" s="115">
        <v>4880.8100000000004</v>
      </c>
      <c r="I1156" s="116">
        <f t="shared" si="21"/>
        <v>4880.8100000000004</v>
      </c>
      <c r="J1156" s="84"/>
      <c r="K1156" s="147"/>
    </row>
    <row r="1157" spans="1:11" s="85" customFormat="1" ht="14.4" x14ac:dyDescent="0.3">
      <c r="A1157" s="102" t="s">
        <v>2567</v>
      </c>
      <c r="B1157" s="103" t="s">
        <v>2264</v>
      </c>
      <c r="C1157" s="103" t="s">
        <v>863</v>
      </c>
      <c r="D1157" s="103" t="s">
        <v>590</v>
      </c>
      <c r="E1157" s="104" t="s">
        <v>591</v>
      </c>
      <c r="F1157" s="105" t="s">
        <v>120</v>
      </c>
      <c r="G1157" s="106">
        <v>1</v>
      </c>
      <c r="H1157" s="107">
        <v>2923.46</v>
      </c>
      <c r="I1157" s="108">
        <f t="shared" si="21"/>
        <v>2923.46</v>
      </c>
      <c r="J1157" s="84"/>
      <c r="K1157" s="147"/>
    </row>
    <row r="1158" spans="1:11" s="85" customFormat="1" ht="20.399999999999999" x14ac:dyDescent="0.3">
      <c r="A1158" s="110" t="s">
        <v>2568</v>
      </c>
      <c r="B1158" s="111" t="s">
        <v>2264</v>
      </c>
      <c r="C1158" s="111" t="s">
        <v>865</v>
      </c>
      <c r="D1158" s="111" t="s">
        <v>1531</v>
      </c>
      <c r="E1158" s="112" t="s">
        <v>2569</v>
      </c>
      <c r="F1158" s="113" t="s">
        <v>120</v>
      </c>
      <c r="G1158" s="114">
        <v>1</v>
      </c>
      <c r="H1158" s="115">
        <v>9112.26</v>
      </c>
      <c r="I1158" s="116">
        <f t="shared" si="21"/>
        <v>9112.26</v>
      </c>
      <c r="J1158" s="84"/>
      <c r="K1158" s="147"/>
    </row>
    <row r="1159" spans="1:11" s="85" customFormat="1" ht="14.4" x14ac:dyDescent="0.3">
      <c r="A1159" s="102" t="s">
        <v>2570</v>
      </c>
      <c r="B1159" s="103" t="s">
        <v>2264</v>
      </c>
      <c r="C1159" s="103" t="s">
        <v>867</v>
      </c>
      <c r="D1159" s="103" t="s">
        <v>317</v>
      </c>
      <c r="E1159" s="104" t="s">
        <v>318</v>
      </c>
      <c r="F1159" s="105" t="s">
        <v>120</v>
      </c>
      <c r="G1159" s="106">
        <v>4</v>
      </c>
      <c r="H1159" s="107">
        <v>3725</v>
      </c>
      <c r="I1159" s="108">
        <f t="shared" si="21"/>
        <v>14900</v>
      </c>
      <c r="J1159" s="84"/>
      <c r="K1159" s="147"/>
    </row>
    <row r="1160" spans="1:11" s="85" customFormat="1" ht="20.399999999999999" x14ac:dyDescent="0.3">
      <c r="A1160" s="110" t="s">
        <v>2571</v>
      </c>
      <c r="B1160" s="111" t="s">
        <v>2264</v>
      </c>
      <c r="C1160" s="111" t="s">
        <v>869</v>
      </c>
      <c r="D1160" s="111" t="s">
        <v>1531</v>
      </c>
      <c r="E1160" s="112" t="s">
        <v>2572</v>
      </c>
      <c r="F1160" s="113" t="s">
        <v>120</v>
      </c>
      <c r="G1160" s="114">
        <v>1</v>
      </c>
      <c r="H1160" s="115">
        <v>9112.26</v>
      </c>
      <c r="I1160" s="116">
        <f t="shared" si="21"/>
        <v>9112.26</v>
      </c>
      <c r="J1160" s="84"/>
      <c r="K1160" s="147"/>
    </row>
    <row r="1161" spans="1:11" s="85" customFormat="1" ht="20.399999999999999" x14ac:dyDescent="0.3">
      <c r="A1161" s="110" t="s">
        <v>2573</v>
      </c>
      <c r="B1161" s="111" t="s">
        <v>2264</v>
      </c>
      <c r="C1161" s="111" t="s">
        <v>871</v>
      </c>
      <c r="D1161" s="111" t="s">
        <v>1531</v>
      </c>
      <c r="E1161" s="112" t="s">
        <v>2574</v>
      </c>
      <c r="F1161" s="113" t="s">
        <v>120</v>
      </c>
      <c r="G1161" s="114">
        <v>1</v>
      </c>
      <c r="H1161" s="115">
        <v>9112.26</v>
      </c>
      <c r="I1161" s="116">
        <f t="shared" si="21"/>
        <v>9112.26</v>
      </c>
      <c r="J1161" s="84"/>
      <c r="K1161" s="147"/>
    </row>
    <row r="1162" spans="1:11" s="85" customFormat="1" ht="20.399999999999999" x14ac:dyDescent="0.3">
      <c r="A1162" s="110" t="s">
        <v>2575</v>
      </c>
      <c r="B1162" s="111" t="s">
        <v>2264</v>
      </c>
      <c r="C1162" s="111" t="s">
        <v>873</v>
      </c>
      <c r="D1162" s="111" t="s">
        <v>1531</v>
      </c>
      <c r="E1162" s="112" t="s">
        <v>2576</v>
      </c>
      <c r="F1162" s="113" t="s">
        <v>120</v>
      </c>
      <c r="G1162" s="114">
        <v>1</v>
      </c>
      <c r="H1162" s="115">
        <v>9112.26</v>
      </c>
      <c r="I1162" s="116">
        <f t="shared" si="21"/>
        <v>9112.26</v>
      </c>
      <c r="J1162" s="84"/>
      <c r="K1162" s="147"/>
    </row>
    <row r="1163" spans="1:11" s="85" customFormat="1" ht="20.399999999999999" x14ac:dyDescent="0.3">
      <c r="A1163" s="110" t="s">
        <v>2577</v>
      </c>
      <c r="B1163" s="111" t="s">
        <v>2264</v>
      </c>
      <c r="C1163" s="111" t="s">
        <v>876</v>
      </c>
      <c r="D1163" s="111" t="s">
        <v>1531</v>
      </c>
      <c r="E1163" s="112" t="s">
        <v>2578</v>
      </c>
      <c r="F1163" s="113" t="s">
        <v>120</v>
      </c>
      <c r="G1163" s="114">
        <v>1</v>
      </c>
      <c r="H1163" s="115">
        <v>9112.26</v>
      </c>
      <c r="I1163" s="116">
        <f t="shared" si="21"/>
        <v>9112.26</v>
      </c>
      <c r="J1163" s="84"/>
      <c r="K1163" s="147"/>
    </row>
    <row r="1164" spans="1:11" s="85" customFormat="1" ht="14.4" x14ac:dyDescent="0.3">
      <c r="A1164" s="102" t="s">
        <v>2579</v>
      </c>
      <c r="B1164" s="103" t="s">
        <v>2264</v>
      </c>
      <c r="C1164" s="103" t="s">
        <v>878</v>
      </c>
      <c r="D1164" s="103" t="s">
        <v>2580</v>
      </c>
      <c r="E1164" s="104" t="s">
        <v>2581</v>
      </c>
      <c r="F1164" s="105" t="s">
        <v>120</v>
      </c>
      <c r="G1164" s="106">
        <v>1</v>
      </c>
      <c r="H1164" s="107">
        <v>4431.96</v>
      </c>
      <c r="I1164" s="108">
        <f t="shared" si="21"/>
        <v>4431.96</v>
      </c>
      <c r="J1164" s="84"/>
      <c r="K1164" s="147"/>
    </row>
    <row r="1165" spans="1:11" s="85" customFormat="1" ht="20.399999999999999" x14ac:dyDescent="0.3">
      <c r="A1165" s="110" t="s">
        <v>2582</v>
      </c>
      <c r="B1165" s="111" t="s">
        <v>2264</v>
      </c>
      <c r="C1165" s="111" t="s">
        <v>880</v>
      </c>
      <c r="D1165" s="111" t="s">
        <v>1531</v>
      </c>
      <c r="E1165" s="112" t="s">
        <v>2583</v>
      </c>
      <c r="F1165" s="113" t="s">
        <v>120</v>
      </c>
      <c r="G1165" s="114">
        <v>1</v>
      </c>
      <c r="H1165" s="115">
        <v>9112.26</v>
      </c>
      <c r="I1165" s="116">
        <f t="shared" si="21"/>
        <v>9112.26</v>
      </c>
      <c r="J1165" s="84"/>
      <c r="K1165" s="147"/>
    </row>
    <row r="1166" spans="1:11" s="85" customFormat="1" ht="20.399999999999999" x14ac:dyDescent="0.3">
      <c r="A1166" s="102" t="s">
        <v>2584</v>
      </c>
      <c r="B1166" s="103" t="s">
        <v>2264</v>
      </c>
      <c r="C1166" s="103" t="s">
        <v>882</v>
      </c>
      <c r="D1166" s="103" t="s">
        <v>1322</v>
      </c>
      <c r="E1166" s="104" t="s">
        <v>1323</v>
      </c>
      <c r="F1166" s="105" t="s">
        <v>164</v>
      </c>
      <c r="G1166" s="118">
        <v>0.40200000000000002</v>
      </c>
      <c r="H1166" s="107">
        <v>77805.960000000006</v>
      </c>
      <c r="I1166" s="108">
        <f t="shared" si="21"/>
        <v>31278</v>
      </c>
      <c r="J1166" s="84"/>
      <c r="K1166" s="147"/>
    </row>
    <row r="1167" spans="1:11" s="85" customFormat="1" ht="14.4" x14ac:dyDescent="0.3">
      <c r="A1167" s="110" t="s">
        <v>2585</v>
      </c>
      <c r="B1167" s="111" t="s">
        <v>2264</v>
      </c>
      <c r="C1167" s="111" t="s">
        <v>884</v>
      </c>
      <c r="D1167" s="111" t="s">
        <v>127</v>
      </c>
      <c r="E1167" s="112" t="s">
        <v>2586</v>
      </c>
      <c r="F1167" s="113" t="s">
        <v>470</v>
      </c>
      <c r="G1167" s="114">
        <v>5</v>
      </c>
      <c r="H1167" s="115">
        <v>17014.419999999998</v>
      </c>
      <c r="I1167" s="116">
        <f t="shared" si="21"/>
        <v>85072.1</v>
      </c>
      <c r="J1167" s="84"/>
      <c r="K1167" s="147"/>
    </row>
    <row r="1168" spans="1:11" s="85" customFormat="1" ht="14.4" x14ac:dyDescent="0.3">
      <c r="A1168" s="110" t="s">
        <v>2587</v>
      </c>
      <c r="B1168" s="111" t="s">
        <v>2264</v>
      </c>
      <c r="C1168" s="111" t="s">
        <v>886</v>
      </c>
      <c r="D1168" s="111" t="s">
        <v>127</v>
      </c>
      <c r="E1168" s="112" t="s">
        <v>2588</v>
      </c>
      <c r="F1168" s="113" t="s">
        <v>470</v>
      </c>
      <c r="G1168" s="114">
        <v>2</v>
      </c>
      <c r="H1168" s="115">
        <v>26456.89</v>
      </c>
      <c r="I1168" s="116">
        <f t="shared" si="21"/>
        <v>52913.78</v>
      </c>
      <c r="J1168" s="84"/>
      <c r="K1168" s="147"/>
    </row>
    <row r="1169" spans="1:11" s="85" customFormat="1" ht="20.399999999999999" x14ac:dyDescent="0.3">
      <c r="A1169" s="102" t="s">
        <v>2589</v>
      </c>
      <c r="B1169" s="103" t="s">
        <v>2264</v>
      </c>
      <c r="C1169" s="103" t="s">
        <v>888</v>
      </c>
      <c r="D1169" s="103" t="s">
        <v>1322</v>
      </c>
      <c r="E1169" s="104" t="s">
        <v>1323</v>
      </c>
      <c r="F1169" s="105" t="s">
        <v>164</v>
      </c>
      <c r="G1169" s="117">
        <v>2.8047</v>
      </c>
      <c r="H1169" s="107">
        <v>77804.91</v>
      </c>
      <c r="I1169" s="108">
        <f t="shared" si="21"/>
        <v>218219.43</v>
      </c>
      <c r="J1169" s="84"/>
      <c r="K1169" s="147"/>
    </row>
    <row r="1170" spans="1:11" s="85" customFormat="1" ht="14.4" x14ac:dyDescent="0.3">
      <c r="A1170" s="110" t="s">
        <v>2590</v>
      </c>
      <c r="B1170" s="111" t="s">
        <v>2264</v>
      </c>
      <c r="C1170" s="111" t="s">
        <v>890</v>
      </c>
      <c r="D1170" s="111" t="s">
        <v>127</v>
      </c>
      <c r="E1170" s="112" t="s">
        <v>2591</v>
      </c>
      <c r="F1170" s="113" t="s">
        <v>470</v>
      </c>
      <c r="G1170" s="114">
        <v>14</v>
      </c>
      <c r="H1170" s="115">
        <v>9461.4</v>
      </c>
      <c r="I1170" s="116">
        <f t="shared" si="21"/>
        <v>132459.6</v>
      </c>
      <c r="J1170" s="84"/>
      <c r="K1170" s="147"/>
    </row>
    <row r="1171" spans="1:11" s="85" customFormat="1" ht="14.4" x14ac:dyDescent="0.3">
      <c r="A1171" s="110" t="s">
        <v>2592</v>
      </c>
      <c r="B1171" s="111" t="s">
        <v>2264</v>
      </c>
      <c r="C1171" s="111" t="s">
        <v>892</v>
      </c>
      <c r="D1171" s="111" t="s">
        <v>127</v>
      </c>
      <c r="E1171" s="112" t="s">
        <v>2593</v>
      </c>
      <c r="F1171" s="113" t="s">
        <v>470</v>
      </c>
      <c r="G1171" s="119">
        <v>2.5</v>
      </c>
      <c r="H1171" s="115">
        <v>8003.63</v>
      </c>
      <c r="I1171" s="116">
        <f t="shared" si="21"/>
        <v>20009.080000000002</v>
      </c>
      <c r="J1171" s="84"/>
      <c r="K1171" s="147"/>
    </row>
    <row r="1172" spans="1:11" s="85" customFormat="1" ht="14.4" x14ac:dyDescent="0.3">
      <c r="A1172" s="110" t="s">
        <v>2594</v>
      </c>
      <c r="B1172" s="111" t="s">
        <v>2264</v>
      </c>
      <c r="C1172" s="111" t="s">
        <v>894</v>
      </c>
      <c r="D1172" s="111" t="s">
        <v>127</v>
      </c>
      <c r="E1172" s="112" t="s">
        <v>2595</v>
      </c>
      <c r="F1172" s="113" t="s">
        <v>470</v>
      </c>
      <c r="G1172" s="119">
        <v>3.8</v>
      </c>
      <c r="H1172" s="115">
        <v>17599.23</v>
      </c>
      <c r="I1172" s="116">
        <f t="shared" si="21"/>
        <v>66877.070000000007</v>
      </c>
      <c r="J1172" s="84"/>
      <c r="K1172" s="147"/>
    </row>
    <row r="1173" spans="1:11" s="85" customFormat="1" ht="14.4" x14ac:dyDescent="0.3">
      <c r="A1173" s="110" t="s">
        <v>2596</v>
      </c>
      <c r="B1173" s="111" t="s">
        <v>2264</v>
      </c>
      <c r="C1173" s="111" t="s">
        <v>896</v>
      </c>
      <c r="D1173" s="111" t="s">
        <v>127</v>
      </c>
      <c r="E1173" s="112" t="s">
        <v>2597</v>
      </c>
      <c r="F1173" s="113" t="s">
        <v>470</v>
      </c>
      <c r="G1173" s="119">
        <v>6.5</v>
      </c>
      <c r="H1173" s="115">
        <v>8366.06</v>
      </c>
      <c r="I1173" s="116">
        <f t="shared" si="21"/>
        <v>54379.39</v>
      </c>
      <c r="J1173" s="84"/>
      <c r="K1173" s="147"/>
    </row>
    <row r="1174" spans="1:11" s="85" customFormat="1" ht="14.4" x14ac:dyDescent="0.3">
      <c r="A1174" s="110" t="s">
        <v>2598</v>
      </c>
      <c r="B1174" s="111" t="s">
        <v>2264</v>
      </c>
      <c r="C1174" s="111" t="s">
        <v>899</v>
      </c>
      <c r="D1174" s="111" t="s">
        <v>127</v>
      </c>
      <c r="E1174" s="112" t="s">
        <v>2599</v>
      </c>
      <c r="F1174" s="113" t="s">
        <v>470</v>
      </c>
      <c r="G1174" s="119">
        <v>4.3</v>
      </c>
      <c r="H1174" s="115">
        <v>7858.26</v>
      </c>
      <c r="I1174" s="116">
        <f t="shared" si="21"/>
        <v>33790.519999999997</v>
      </c>
      <c r="J1174" s="84"/>
      <c r="K1174" s="147"/>
    </row>
    <row r="1175" spans="1:11" s="85" customFormat="1" ht="14.4" x14ac:dyDescent="0.3">
      <c r="A1175" s="110" t="s">
        <v>2600</v>
      </c>
      <c r="B1175" s="111" t="s">
        <v>2264</v>
      </c>
      <c r="C1175" s="111" t="s">
        <v>902</v>
      </c>
      <c r="D1175" s="111" t="s">
        <v>127</v>
      </c>
      <c r="E1175" s="112" t="s">
        <v>2601</v>
      </c>
      <c r="F1175" s="113" t="s">
        <v>470</v>
      </c>
      <c r="G1175" s="119">
        <v>4.2</v>
      </c>
      <c r="H1175" s="115">
        <v>7610.41</v>
      </c>
      <c r="I1175" s="116">
        <f t="shared" si="21"/>
        <v>31963.72</v>
      </c>
      <c r="J1175" s="84"/>
      <c r="K1175" s="147"/>
    </row>
    <row r="1176" spans="1:11" s="85" customFormat="1" ht="14.4" x14ac:dyDescent="0.3">
      <c r="A1176" s="110" t="s">
        <v>2602</v>
      </c>
      <c r="B1176" s="111" t="s">
        <v>2264</v>
      </c>
      <c r="C1176" s="111" t="s">
        <v>904</v>
      </c>
      <c r="D1176" s="111" t="s">
        <v>127</v>
      </c>
      <c r="E1176" s="112" t="s">
        <v>2603</v>
      </c>
      <c r="F1176" s="113" t="s">
        <v>470</v>
      </c>
      <c r="G1176" s="114">
        <v>10</v>
      </c>
      <c r="H1176" s="115">
        <v>8598.82</v>
      </c>
      <c r="I1176" s="116">
        <f t="shared" si="21"/>
        <v>85988.2</v>
      </c>
      <c r="J1176" s="84"/>
      <c r="K1176" s="147"/>
    </row>
    <row r="1177" spans="1:11" s="85" customFormat="1" ht="14.4" x14ac:dyDescent="0.3">
      <c r="A1177" s="110" t="s">
        <v>2604</v>
      </c>
      <c r="B1177" s="111" t="s">
        <v>2264</v>
      </c>
      <c r="C1177" s="111" t="s">
        <v>906</v>
      </c>
      <c r="D1177" s="111" t="s">
        <v>127</v>
      </c>
      <c r="E1177" s="112" t="s">
        <v>2605</v>
      </c>
      <c r="F1177" s="113" t="s">
        <v>470</v>
      </c>
      <c r="G1177" s="114">
        <v>1</v>
      </c>
      <c r="H1177" s="115">
        <v>8895.81</v>
      </c>
      <c r="I1177" s="116">
        <f t="shared" si="21"/>
        <v>8895.81</v>
      </c>
      <c r="J1177" s="84"/>
      <c r="K1177" s="147"/>
    </row>
    <row r="1178" spans="1:11" s="85" customFormat="1" ht="14.4" x14ac:dyDescent="0.3">
      <c r="A1178" s="110" t="s">
        <v>2606</v>
      </c>
      <c r="B1178" s="111" t="s">
        <v>2264</v>
      </c>
      <c r="C1178" s="111" t="s">
        <v>908</v>
      </c>
      <c r="D1178" s="111" t="s">
        <v>127</v>
      </c>
      <c r="E1178" s="112" t="s">
        <v>2607</v>
      </c>
      <c r="F1178" s="113" t="s">
        <v>470</v>
      </c>
      <c r="G1178" s="119">
        <v>3.4</v>
      </c>
      <c r="H1178" s="115">
        <v>7521.7</v>
      </c>
      <c r="I1178" s="116">
        <f t="shared" si="21"/>
        <v>25573.78</v>
      </c>
      <c r="J1178" s="84"/>
      <c r="K1178" s="147"/>
    </row>
    <row r="1179" spans="1:11" s="85" customFormat="1" ht="20.399999999999999" x14ac:dyDescent="0.3">
      <c r="A1179" s="110" t="s">
        <v>2608</v>
      </c>
      <c r="B1179" s="111" t="s">
        <v>2264</v>
      </c>
      <c r="C1179" s="111" t="s">
        <v>910</v>
      </c>
      <c r="D1179" s="111" t="s">
        <v>2609</v>
      </c>
      <c r="E1179" s="112" t="s">
        <v>2610</v>
      </c>
      <c r="F1179" s="113" t="s">
        <v>169</v>
      </c>
      <c r="G1179" s="119">
        <v>3.1</v>
      </c>
      <c r="H1179" s="115">
        <v>2230.23</v>
      </c>
      <c r="I1179" s="116">
        <f t="shared" si="21"/>
        <v>6913.71</v>
      </c>
      <c r="J1179" s="84"/>
      <c r="K1179" s="147"/>
    </row>
    <row r="1180" spans="1:11" s="85" customFormat="1" ht="20.399999999999999" x14ac:dyDescent="0.3">
      <c r="A1180" s="110" t="s">
        <v>2611</v>
      </c>
      <c r="B1180" s="111" t="s">
        <v>2264</v>
      </c>
      <c r="C1180" s="111" t="s">
        <v>912</v>
      </c>
      <c r="D1180" s="111" t="s">
        <v>2612</v>
      </c>
      <c r="E1180" s="112" t="s">
        <v>2613</v>
      </c>
      <c r="F1180" s="113" t="s">
        <v>169</v>
      </c>
      <c r="G1180" s="120">
        <v>0.71</v>
      </c>
      <c r="H1180" s="115">
        <v>2228.02</v>
      </c>
      <c r="I1180" s="116">
        <f t="shared" si="21"/>
        <v>1581.89</v>
      </c>
      <c r="J1180" s="84"/>
      <c r="K1180" s="147"/>
    </row>
    <row r="1181" spans="1:11" s="85" customFormat="1" ht="20.399999999999999" x14ac:dyDescent="0.3">
      <c r="A1181" s="110" t="s">
        <v>2614</v>
      </c>
      <c r="B1181" s="111" t="s">
        <v>2264</v>
      </c>
      <c r="C1181" s="111" t="s">
        <v>915</v>
      </c>
      <c r="D1181" s="111" t="s">
        <v>2615</v>
      </c>
      <c r="E1181" s="112" t="s">
        <v>2616</v>
      </c>
      <c r="F1181" s="113" t="s">
        <v>169</v>
      </c>
      <c r="G1181" s="119">
        <v>3.4</v>
      </c>
      <c r="H1181" s="115">
        <v>2225.62</v>
      </c>
      <c r="I1181" s="116">
        <f t="shared" si="21"/>
        <v>7567.11</v>
      </c>
      <c r="J1181" s="84"/>
      <c r="K1181" s="147"/>
    </row>
    <row r="1182" spans="1:11" s="85" customFormat="1" ht="14.4" x14ac:dyDescent="0.3">
      <c r="A1182" s="110" t="s">
        <v>2617</v>
      </c>
      <c r="B1182" s="111" t="s">
        <v>2264</v>
      </c>
      <c r="C1182" s="111" t="s">
        <v>917</v>
      </c>
      <c r="D1182" s="111" t="s">
        <v>127</v>
      </c>
      <c r="E1182" s="112" t="s">
        <v>2618</v>
      </c>
      <c r="F1182" s="113" t="s">
        <v>120</v>
      </c>
      <c r="G1182" s="114">
        <v>2</v>
      </c>
      <c r="H1182" s="115">
        <v>15534.8</v>
      </c>
      <c r="I1182" s="116">
        <f t="shared" si="21"/>
        <v>31069.599999999999</v>
      </c>
      <c r="J1182" s="84"/>
      <c r="K1182" s="147"/>
    </row>
    <row r="1183" spans="1:11" s="85" customFormat="1" ht="14.4" x14ac:dyDescent="0.3">
      <c r="A1183" s="110" t="s">
        <v>2619</v>
      </c>
      <c r="B1183" s="111" t="s">
        <v>2264</v>
      </c>
      <c r="C1183" s="111" t="s">
        <v>920</v>
      </c>
      <c r="D1183" s="111" t="s">
        <v>127</v>
      </c>
      <c r="E1183" s="112" t="s">
        <v>2620</v>
      </c>
      <c r="F1183" s="113" t="s">
        <v>120</v>
      </c>
      <c r="G1183" s="114">
        <v>1</v>
      </c>
      <c r="H1183" s="115">
        <v>10876.79</v>
      </c>
      <c r="I1183" s="116">
        <f t="shared" si="21"/>
        <v>10876.79</v>
      </c>
      <c r="J1183" s="84"/>
      <c r="K1183" s="147"/>
    </row>
    <row r="1184" spans="1:11" s="85" customFormat="1" ht="14.4" x14ac:dyDescent="0.3">
      <c r="A1184" s="110" t="s">
        <v>2621</v>
      </c>
      <c r="B1184" s="111" t="s">
        <v>2264</v>
      </c>
      <c r="C1184" s="111" t="s">
        <v>922</v>
      </c>
      <c r="D1184" s="111" t="s">
        <v>127</v>
      </c>
      <c r="E1184" s="112" t="s">
        <v>2622</v>
      </c>
      <c r="F1184" s="113" t="s">
        <v>120</v>
      </c>
      <c r="G1184" s="114">
        <v>1</v>
      </c>
      <c r="H1184" s="115">
        <v>20843.88</v>
      </c>
      <c r="I1184" s="116">
        <f t="shared" si="21"/>
        <v>20843.88</v>
      </c>
      <c r="J1184" s="84"/>
      <c r="K1184" s="147"/>
    </row>
    <row r="1185" spans="1:11" s="85" customFormat="1" ht="14.4" x14ac:dyDescent="0.3">
      <c r="A1185" s="110" t="s">
        <v>2623</v>
      </c>
      <c r="B1185" s="111" t="s">
        <v>2264</v>
      </c>
      <c r="C1185" s="111" t="s">
        <v>925</v>
      </c>
      <c r="D1185" s="111" t="s">
        <v>127</v>
      </c>
      <c r="E1185" s="112" t="s">
        <v>2624</v>
      </c>
      <c r="F1185" s="113" t="s">
        <v>120</v>
      </c>
      <c r="G1185" s="114">
        <v>2</v>
      </c>
      <c r="H1185" s="115">
        <v>11979.47</v>
      </c>
      <c r="I1185" s="116">
        <f t="shared" si="21"/>
        <v>23958.94</v>
      </c>
      <c r="J1185" s="84"/>
      <c r="K1185" s="147"/>
    </row>
    <row r="1186" spans="1:11" s="85" customFormat="1" ht="14.4" x14ac:dyDescent="0.3">
      <c r="A1186" s="110" t="s">
        <v>2625</v>
      </c>
      <c r="B1186" s="111" t="s">
        <v>2264</v>
      </c>
      <c r="C1186" s="111" t="s">
        <v>928</v>
      </c>
      <c r="D1186" s="111" t="s">
        <v>127</v>
      </c>
      <c r="E1186" s="112" t="s">
        <v>2626</v>
      </c>
      <c r="F1186" s="113" t="s">
        <v>120</v>
      </c>
      <c r="G1186" s="114">
        <v>2</v>
      </c>
      <c r="H1186" s="115">
        <v>5659.02</v>
      </c>
      <c r="I1186" s="116">
        <f t="shared" si="21"/>
        <v>11318.04</v>
      </c>
      <c r="J1186" s="84"/>
      <c r="K1186" s="147"/>
    </row>
    <row r="1187" spans="1:11" s="85" customFormat="1" ht="14.4" x14ac:dyDescent="0.3">
      <c r="A1187" s="110" t="s">
        <v>2627</v>
      </c>
      <c r="B1187" s="111" t="s">
        <v>2264</v>
      </c>
      <c r="C1187" s="111" t="s">
        <v>930</v>
      </c>
      <c r="D1187" s="111" t="s">
        <v>127</v>
      </c>
      <c r="E1187" s="112" t="s">
        <v>2628</v>
      </c>
      <c r="F1187" s="113" t="s">
        <v>120</v>
      </c>
      <c r="G1187" s="114">
        <v>1</v>
      </c>
      <c r="H1187" s="115">
        <v>5325.79</v>
      </c>
      <c r="I1187" s="116">
        <f t="shared" si="21"/>
        <v>5325.79</v>
      </c>
      <c r="J1187" s="84"/>
      <c r="K1187" s="147"/>
    </row>
    <row r="1188" spans="1:11" s="85" customFormat="1" ht="14.4" x14ac:dyDescent="0.3">
      <c r="A1188" s="110" t="s">
        <v>2629</v>
      </c>
      <c r="B1188" s="111" t="s">
        <v>2264</v>
      </c>
      <c r="C1188" s="111" t="s">
        <v>932</v>
      </c>
      <c r="D1188" s="111" t="s">
        <v>127</v>
      </c>
      <c r="E1188" s="112" t="s">
        <v>2630</v>
      </c>
      <c r="F1188" s="113" t="s">
        <v>120</v>
      </c>
      <c r="G1188" s="114">
        <v>1</v>
      </c>
      <c r="H1188" s="115">
        <v>5670.1</v>
      </c>
      <c r="I1188" s="116">
        <f t="shared" si="21"/>
        <v>5670.1</v>
      </c>
      <c r="J1188" s="84"/>
      <c r="K1188" s="147"/>
    </row>
    <row r="1189" spans="1:11" s="85" customFormat="1" ht="14.4" x14ac:dyDescent="0.3">
      <c r="A1189" s="110" t="s">
        <v>2631</v>
      </c>
      <c r="B1189" s="111" t="s">
        <v>2264</v>
      </c>
      <c r="C1189" s="111" t="s">
        <v>934</v>
      </c>
      <c r="D1189" s="111" t="s">
        <v>127</v>
      </c>
      <c r="E1189" s="112" t="s">
        <v>2632</v>
      </c>
      <c r="F1189" s="113" t="s">
        <v>120</v>
      </c>
      <c r="G1189" s="114">
        <v>1</v>
      </c>
      <c r="H1189" s="115">
        <v>4681.17</v>
      </c>
      <c r="I1189" s="116">
        <f t="shared" si="21"/>
        <v>4681.17</v>
      </c>
      <c r="J1189" s="84"/>
      <c r="K1189" s="147"/>
    </row>
    <row r="1190" spans="1:11" s="85" customFormat="1" ht="14.4" x14ac:dyDescent="0.3">
      <c r="A1190" s="110" t="s">
        <v>2633</v>
      </c>
      <c r="B1190" s="111" t="s">
        <v>2264</v>
      </c>
      <c r="C1190" s="111" t="s">
        <v>936</v>
      </c>
      <c r="D1190" s="111" t="s">
        <v>127</v>
      </c>
      <c r="E1190" s="112" t="s">
        <v>2634</v>
      </c>
      <c r="F1190" s="113" t="s">
        <v>120</v>
      </c>
      <c r="G1190" s="114">
        <v>4</v>
      </c>
      <c r="H1190" s="115">
        <v>4631.24</v>
      </c>
      <c r="I1190" s="116">
        <f t="shared" si="21"/>
        <v>18524.96</v>
      </c>
      <c r="J1190" s="84"/>
      <c r="K1190" s="147"/>
    </row>
    <row r="1191" spans="1:11" s="85" customFormat="1" ht="14.4" x14ac:dyDescent="0.3">
      <c r="A1191" s="110" t="s">
        <v>2635</v>
      </c>
      <c r="B1191" s="111" t="s">
        <v>2264</v>
      </c>
      <c r="C1191" s="111" t="s">
        <v>938</v>
      </c>
      <c r="D1191" s="111" t="s">
        <v>127</v>
      </c>
      <c r="E1191" s="112" t="s">
        <v>2636</v>
      </c>
      <c r="F1191" s="113" t="s">
        <v>120</v>
      </c>
      <c r="G1191" s="114">
        <v>1</v>
      </c>
      <c r="H1191" s="115">
        <v>5685.2</v>
      </c>
      <c r="I1191" s="116">
        <f t="shared" si="21"/>
        <v>5685.2</v>
      </c>
      <c r="J1191" s="84"/>
      <c r="K1191" s="147"/>
    </row>
    <row r="1192" spans="1:11" s="85" customFormat="1" ht="14.4" x14ac:dyDescent="0.3">
      <c r="A1192" s="110" t="s">
        <v>2637</v>
      </c>
      <c r="B1192" s="111" t="s">
        <v>2264</v>
      </c>
      <c r="C1192" s="111" t="s">
        <v>940</v>
      </c>
      <c r="D1192" s="111" t="s">
        <v>127</v>
      </c>
      <c r="E1192" s="112" t="s">
        <v>2638</v>
      </c>
      <c r="F1192" s="113" t="s">
        <v>120</v>
      </c>
      <c r="G1192" s="114">
        <v>3</v>
      </c>
      <c r="H1192" s="115">
        <v>6499.35</v>
      </c>
      <c r="I1192" s="116">
        <f t="shared" si="21"/>
        <v>19498.05</v>
      </c>
      <c r="J1192" s="84"/>
      <c r="K1192" s="147"/>
    </row>
    <row r="1193" spans="1:11" s="85" customFormat="1" ht="14.4" x14ac:dyDescent="0.3">
      <c r="A1193" s="110" t="s">
        <v>2639</v>
      </c>
      <c r="B1193" s="111" t="s">
        <v>2264</v>
      </c>
      <c r="C1193" s="111" t="s">
        <v>943</v>
      </c>
      <c r="D1193" s="111" t="s">
        <v>127</v>
      </c>
      <c r="E1193" s="112" t="s">
        <v>2640</v>
      </c>
      <c r="F1193" s="113" t="s">
        <v>120</v>
      </c>
      <c r="G1193" s="114">
        <v>1</v>
      </c>
      <c r="H1193" s="115">
        <v>5738.06</v>
      </c>
      <c r="I1193" s="116">
        <f t="shared" si="21"/>
        <v>5738.06</v>
      </c>
      <c r="J1193" s="84"/>
      <c r="K1193" s="147"/>
    </row>
    <row r="1194" spans="1:11" s="85" customFormat="1" ht="14.4" x14ac:dyDescent="0.3">
      <c r="A1194" s="110" t="s">
        <v>2641</v>
      </c>
      <c r="B1194" s="111" t="s">
        <v>2264</v>
      </c>
      <c r="C1194" s="111" t="s">
        <v>945</v>
      </c>
      <c r="D1194" s="111" t="s">
        <v>127</v>
      </c>
      <c r="E1194" s="112" t="s">
        <v>2642</v>
      </c>
      <c r="F1194" s="113" t="s">
        <v>120</v>
      </c>
      <c r="G1194" s="114">
        <v>2</v>
      </c>
      <c r="H1194" s="115">
        <v>5690.44</v>
      </c>
      <c r="I1194" s="116">
        <f t="shared" si="21"/>
        <v>11380.88</v>
      </c>
      <c r="J1194" s="84"/>
      <c r="K1194" s="147"/>
    </row>
    <row r="1195" spans="1:11" s="85" customFormat="1" ht="20.399999999999999" x14ac:dyDescent="0.3">
      <c r="A1195" s="110" t="s">
        <v>2643</v>
      </c>
      <c r="B1195" s="111" t="s">
        <v>2264</v>
      </c>
      <c r="C1195" s="111" t="s">
        <v>947</v>
      </c>
      <c r="D1195" s="111" t="s">
        <v>2644</v>
      </c>
      <c r="E1195" s="112" t="s">
        <v>2645</v>
      </c>
      <c r="F1195" s="113" t="s">
        <v>169</v>
      </c>
      <c r="G1195" s="180">
        <v>5.952</v>
      </c>
      <c r="H1195" s="115">
        <v>1670.79</v>
      </c>
      <c r="I1195" s="116">
        <f t="shared" si="21"/>
        <v>9944.5400000000009</v>
      </c>
      <c r="J1195" s="84"/>
      <c r="K1195" s="147"/>
    </row>
    <row r="1196" spans="1:11" s="85" customFormat="1" ht="14.4" x14ac:dyDescent="0.3">
      <c r="A1196" s="110" t="s">
        <v>2646</v>
      </c>
      <c r="B1196" s="111" t="s">
        <v>2264</v>
      </c>
      <c r="C1196" s="111" t="s">
        <v>949</v>
      </c>
      <c r="D1196" s="111" t="s">
        <v>127</v>
      </c>
      <c r="E1196" s="112" t="s">
        <v>2647</v>
      </c>
      <c r="F1196" s="113" t="s">
        <v>120</v>
      </c>
      <c r="G1196" s="114">
        <v>4</v>
      </c>
      <c r="H1196" s="115">
        <v>5357.2</v>
      </c>
      <c r="I1196" s="116">
        <f t="shared" si="21"/>
        <v>21428.799999999999</v>
      </c>
      <c r="J1196" s="84"/>
      <c r="K1196" s="147"/>
    </row>
    <row r="1197" spans="1:11" s="85" customFormat="1" ht="20.399999999999999" x14ac:dyDescent="0.3">
      <c r="A1197" s="102" t="s">
        <v>2648</v>
      </c>
      <c r="B1197" s="103" t="s">
        <v>2264</v>
      </c>
      <c r="C1197" s="103" t="s">
        <v>951</v>
      </c>
      <c r="D1197" s="103" t="s">
        <v>601</v>
      </c>
      <c r="E1197" s="104" t="s">
        <v>602</v>
      </c>
      <c r="F1197" s="105" t="s">
        <v>164</v>
      </c>
      <c r="G1197" s="117">
        <v>1.0043</v>
      </c>
      <c r="H1197" s="107">
        <v>100025.14</v>
      </c>
      <c r="I1197" s="108">
        <f t="shared" si="21"/>
        <v>100455.25</v>
      </c>
      <c r="J1197" s="84"/>
      <c r="K1197" s="147"/>
    </row>
    <row r="1198" spans="1:11" s="85" customFormat="1" ht="14.4" x14ac:dyDescent="0.3">
      <c r="A1198" s="110" t="s">
        <v>2649</v>
      </c>
      <c r="B1198" s="111" t="s">
        <v>2264</v>
      </c>
      <c r="C1198" s="111" t="s">
        <v>954</v>
      </c>
      <c r="D1198" s="111" t="s">
        <v>127</v>
      </c>
      <c r="E1198" s="112" t="s">
        <v>2650</v>
      </c>
      <c r="F1198" s="113" t="s">
        <v>470</v>
      </c>
      <c r="G1198" s="119">
        <v>4.5</v>
      </c>
      <c r="H1198" s="115">
        <v>7544.15</v>
      </c>
      <c r="I1198" s="116">
        <f t="shared" ref="I1198:I1261" si="22">G1198*H1198</f>
        <v>33948.68</v>
      </c>
      <c r="J1198" s="84"/>
      <c r="K1198" s="147"/>
    </row>
    <row r="1199" spans="1:11" s="85" customFormat="1" ht="14.4" x14ac:dyDescent="0.3">
      <c r="A1199" s="110" t="s">
        <v>2651</v>
      </c>
      <c r="B1199" s="111" t="s">
        <v>2264</v>
      </c>
      <c r="C1199" s="111" t="s">
        <v>957</v>
      </c>
      <c r="D1199" s="111" t="s">
        <v>127</v>
      </c>
      <c r="E1199" s="112" t="s">
        <v>2652</v>
      </c>
      <c r="F1199" s="113" t="s">
        <v>470</v>
      </c>
      <c r="G1199" s="119">
        <v>5.4</v>
      </c>
      <c r="H1199" s="115">
        <v>7342.8</v>
      </c>
      <c r="I1199" s="116">
        <f t="shared" si="22"/>
        <v>39651.120000000003</v>
      </c>
      <c r="J1199" s="84"/>
      <c r="K1199" s="147"/>
    </row>
    <row r="1200" spans="1:11" s="85" customFormat="1" ht="14.4" x14ac:dyDescent="0.3">
      <c r="A1200" s="110" t="s">
        <v>2653</v>
      </c>
      <c r="B1200" s="111" t="s">
        <v>2264</v>
      </c>
      <c r="C1200" s="111" t="s">
        <v>960</v>
      </c>
      <c r="D1200" s="111" t="s">
        <v>127</v>
      </c>
      <c r="E1200" s="112" t="s">
        <v>2654</v>
      </c>
      <c r="F1200" s="113" t="s">
        <v>470</v>
      </c>
      <c r="G1200" s="119">
        <v>1.4</v>
      </c>
      <c r="H1200" s="115">
        <v>8410.36</v>
      </c>
      <c r="I1200" s="116">
        <f t="shared" si="22"/>
        <v>11774.5</v>
      </c>
      <c r="J1200" s="84"/>
      <c r="K1200" s="147"/>
    </row>
    <row r="1201" spans="1:11" s="85" customFormat="1" ht="14.4" x14ac:dyDescent="0.3">
      <c r="A1201" s="110" t="s">
        <v>2655</v>
      </c>
      <c r="B1201" s="111" t="s">
        <v>2264</v>
      </c>
      <c r="C1201" s="111" t="s">
        <v>962</v>
      </c>
      <c r="D1201" s="111" t="s">
        <v>127</v>
      </c>
      <c r="E1201" s="112" t="s">
        <v>2656</v>
      </c>
      <c r="F1201" s="113" t="s">
        <v>470</v>
      </c>
      <c r="G1201" s="114">
        <v>2</v>
      </c>
      <c r="H1201" s="115">
        <v>7141.76</v>
      </c>
      <c r="I1201" s="116">
        <f t="shared" si="22"/>
        <v>14283.52</v>
      </c>
      <c r="J1201" s="84"/>
      <c r="K1201" s="147"/>
    </row>
    <row r="1202" spans="1:11" s="85" customFormat="1" ht="14.4" x14ac:dyDescent="0.3">
      <c r="A1202" s="110" t="s">
        <v>2657</v>
      </c>
      <c r="B1202" s="111" t="s">
        <v>2264</v>
      </c>
      <c r="C1202" s="111" t="s">
        <v>964</v>
      </c>
      <c r="D1202" s="111" t="s">
        <v>127</v>
      </c>
      <c r="E1202" s="112" t="s">
        <v>2658</v>
      </c>
      <c r="F1202" s="113" t="s">
        <v>470</v>
      </c>
      <c r="G1202" s="119">
        <v>8.3000000000000007</v>
      </c>
      <c r="H1202" s="115">
        <v>6509.32</v>
      </c>
      <c r="I1202" s="116">
        <f t="shared" si="22"/>
        <v>54027.360000000001</v>
      </c>
      <c r="J1202" s="84"/>
      <c r="K1202" s="147"/>
    </row>
    <row r="1203" spans="1:11" s="85" customFormat="1" ht="20.399999999999999" x14ac:dyDescent="0.3">
      <c r="A1203" s="110" t="s">
        <v>2659</v>
      </c>
      <c r="B1203" s="111" t="s">
        <v>2264</v>
      </c>
      <c r="C1203" s="111" t="s">
        <v>966</v>
      </c>
      <c r="D1203" s="111" t="s">
        <v>2660</v>
      </c>
      <c r="E1203" s="112" t="s">
        <v>2661</v>
      </c>
      <c r="F1203" s="113" t="s">
        <v>169</v>
      </c>
      <c r="G1203" s="120">
        <v>1.44</v>
      </c>
      <c r="H1203" s="115">
        <v>2236.52</v>
      </c>
      <c r="I1203" s="116">
        <f t="shared" si="22"/>
        <v>3220.59</v>
      </c>
      <c r="J1203" s="84"/>
      <c r="K1203" s="147"/>
    </row>
    <row r="1204" spans="1:11" s="85" customFormat="1" ht="20.399999999999999" x14ac:dyDescent="0.3">
      <c r="A1204" s="110" t="s">
        <v>2662</v>
      </c>
      <c r="B1204" s="111" t="s">
        <v>2264</v>
      </c>
      <c r="C1204" s="111" t="s">
        <v>968</v>
      </c>
      <c r="D1204" s="111" t="s">
        <v>2663</v>
      </c>
      <c r="E1204" s="112" t="s">
        <v>2664</v>
      </c>
      <c r="F1204" s="113" t="s">
        <v>169</v>
      </c>
      <c r="G1204" s="120">
        <v>2.16</v>
      </c>
      <c r="H1204" s="115">
        <v>2233.35</v>
      </c>
      <c r="I1204" s="116">
        <f t="shared" si="22"/>
        <v>4824.04</v>
      </c>
      <c r="J1204" s="84"/>
      <c r="K1204" s="147"/>
    </row>
    <row r="1205" spans="1:11" s="85" customFormat="1" ht="14.4" x14ac:dyDescent="0.3">
      <c r="A1205" s="110" t="s">
        <v>2665</v>
      </c>
      <c r="B1205" s="111" t="s">
        <v>2264</v>
      </c>
      <c r="C1205" s="111" t="s">
        <v>971</v>
      </c>
      <c r="D1205" s="111" t="s">
        <v>127</v>
      </c>
      <c r="E1205" s="112" t="s">
        <v>2666</v>
      </c>
      <c r="F1205" s="113" t="s">
        <v>120</v>
      </c>
      <c r="G1205" s="114">
        <v>1</v>
      </c>
      <c r="H1205" s="115">
        <v>26600.45</v>
      </c>
      <c r="I1205" s="116">
        <f t="shared" si="22"/>
        <v>26600.45</v>
      </c>
      <c r="J1205" s="84"/>
      <c r="K1205" s="147"/>
    </row>
    <row r="1206" spans="1:11" s="85" customFormat="1" ht="14.4" x14ac:dyDescent="0.3">
      <c r="A1206" s="110" t="s">
        <v>2667</v>
      </c>
      <c r="B1206" s="111" t="s">
        <v>2264</v>
      </c>
      <c r="C1206" s="111" t="s">
        <v>973</v>
      </c>
      <c r="D1206" s="111" t="s">
        <v>127</v>
      </c>
      <c r="E1206" s="112" t="s">
        <v>2668</v>
      </c>
      <c r="F1206" s="113" t="s">
        <v>120</v>
      </c>
      <c r="G1206" s="114">
        <v>2</v>
      </c>
      <c r="H1206" s="115">
        <v>14170.46</v>
      </c>
      <c r="I1206" s="116">
        <f t="shared" si="22"/>
        <v>28340.92</v>
      </c>
      <c r="J1206" s="84"/>
      <c r="K1206" s="147"/>
    </row>
    <row r="1207" spans="1:11" s="85" customFormat="1" ht="14.4" x14ac:dyDescent="0.3">
      <c r="A1207" s="110" t="s">
        <v>2669</v>
      </c>
      <c r="B1207" s="111" t="s">
        <v>2264</v>
      </c>
      <c r="C1207" s="111" t="s">
        <v>975</v>
      </c>
      <c r="D1207" s="111" t="s">
        <v>127</v>
      </c>
      <c r="E1207" s="112" t="s">
        <v>2670</v>
      </c>
      <c r="F1207" s="113" t="s">
        <v>120</v>
      </c>
      <c r="G1207" s="114">
        <v>1</v>
      </c>
      <c r="H1207" s="115">
        <v>4170.34</v>
      </c>
      <c r="I1207" s="116">
        <f t="shared" si="22"/>
        <v>4170.34</v>
      </c>
      <c r="J1207" s="84"/>
      <c r="K1207" s="147"/>
    </row>
    <row r="1208" spans="1:11" s="85" customFormat="1" ht="14.4" x14ac:dyDescent="0.3">
      <c r="A1208" s="110" t="s">
        <v>2671</v>
      </c>
      <c r="B1208" s="111" t="s">
        <v>2264</v>
      </c>
      <c r="C1208" s="111" t="s">
        <v>977</v>
      </c>
      <c r="D1208" s="111" t="s">
        <v>127</v>
      </c>
      <c r="E1208" s="112" t="s">
        <v>2672</v>
      </c>
      <c r="F1208" s="113" t="s">
        <v>120</v>
      </c>
      <c r="G1208" s="114">
        <v>2</v>
      </c>
      <c r="H1208" s="115">
        <v>3495.83</v>
      </c>
      <c r="I1208" s="116">
        <f t="shared" si="22"/>
        <v>6991.66</v>
      </c>
      <c r="J1208" s="84"/>
      <c r="K1208" s="147"/>
    </row>
    <row r="1209" spans="1:11" s="85" customFormat="1" ht="14.4" x14ac:dyDescent="0.3">
      <c r="A1209" s="110" t="s">
        <v>2673</v>
      </c>
      <c r="B1209" s="111" t="s">
        <v>2264</v>
      </c>
      <c r="C1209" s="111" t="s">
        <v>980</v>
      </c>
      <c r="D1209" s="111" t="s">
        <v>127</v>
      </c>
      <c r="E1209" s="112" t="s">
        <v>2674</v>
      </c>
      <c r="F1209" s="113" t="s">
        <v>120</v>
      </c>
      <c r="G1209" s="114">
        <v>1</v>
      </c>
      <c r="H1209" s="115">
        <v>3507.8</v>
      </c>
      <c r="I1209" s="116">
        <f t="shared" si="22"/>
        <v>3507.8</v>
      </c>
      <c r="J1209" s="84"/>
      <c r="K1209" s="147"/>
    </row>
    <row r="1210" spans="1:11" s="85" customFormat="1" ht="14.4" x14ac:dyDescent="0.3">
      <c r="A1210" s="110" t="s">
        <v>2675</v>
      </c>
      <c r="B1210" s="111" t="s">
        <v>2264</v>
      </c>
      <c r="C1210" s="111" t="s">
        <v>983</v>
      </c>
      <c r="D1210" s="111" t="s">
        <v>127</v>
      </c>
      <c r="E1210" s="112" t="s">
        <v>2676</v>
      </c>
      <c r="F1210" s="113" t="s">
        <v>120</v>
      </c>
      <c r="G1210" s="114">
        <v>4</v>
      </c>
      <c r="H1210" s="115">
        <v>3291.96</v>
      </c>
      <c r="I1210" s="116">
        <f t="shared" si="22"/>
        <v>13167.84</v>
      </c>
      <c r="J1210" s="84"/>
      <c r="K1210" s="147"/>
    </row>
    <row r="1211" spans="1:11" s="85" customFormat="1" ht="14.4" x14ac:dyDescent="0.3">
      <c r="A1211" s="110" t="s">
        <v>2677</v>
      </c>
      <c r="B1211" s="111" t="s">
        <v>2264</v>
      </c>
      <c r="C1211" s="111" t="s">
        <v>985</v>
      </c>
      <c r="D1211" s="111" t="s">
        <v>127</v>
      </c>
      <c r="E1211" s="112" t="s">
        <v>2678</v>
      </c>
      <c r="F1211" s="113" t="s">
        <v>120</v>
      </c>
      <c r="G1211" s="114">
        <v>1</v>
      </c>
      <c r="H1211" s="115">
        <v>3291.96</v>
      </c>
      <c r="I1211" s="116">
        <f t="shared" si="22"/>
        <v>3291.96</v>
      </c>
      <c r="J1211" s="84"/>
      <c r="K1211" s="147"/>
    </row>
    <row r="1212" spans="1:11" s="85" customFormat="1" ht="20.399999999999999" x14ac:dyDescent="0.3">
      <c r="A1212" s="102" t="s">
        <v>2679</v>
      </c>
      <c r="B1212" s="103" t="s">
        <v>2264</v>
      </c>
      <c r="C1212" s="103" t="s">
        <v>988</v>
      </c>
      <c r="D1212" s="103" t="s">
        <v>1489</v>
      </c>
      <c r="E1212" s="104" t="s">
        <v>1490</v>
      </c>
      <c r="F1212" s="105" t="s">
        <v>164</v>
      </c>
      <c r="G1212" s="117">
        <v>1.4867999999999999</v>
      </c>
      <c r="H1212" s="107">
        <v>109595.63</v>
      </c>
      <c r="I1212" s="108">
        <f t="shared" si="22"/>
        <v>162946.78</v>
      </c>
      <c r="J1212" s="84"/>
      <c r="K1212" s="147"/>
    </row>
    <row r="1213" spans="1:11" s="85" customFormat="1" ht="14.4" x14ac:dyDescent="0.3">
      <c r="A1213" s="110" t="s">
        <v>2680</v>
      </c>
      <c r="B1213" s="111" t="s">
        <v>2264</v>
      </c>
      <c r="C1213" s="111" t="s">
        <v>990</v>
      </c>
      <c r="D1213" s="111" t="s">
        <v>127</v>
      </c>
      <c r="E1213" s="112" t="s">
        <v>2681</v>
      </c>
      <c r="F1213" s="113" t="s">
        <v>470</v>
      </c>
      <c r="G1213" s="119">
        <v>3.4</v>
      </c>
      <c r="H1213" s="115">
        <v>5062.84</v>
      </c>
      <c r="I1213" s="116">
        <f t="shared" si="22"/>
        <v>17213.66</v>
      </c>
      <c r="J1213" s="84"/>
      <c r="K1213" s="147"/>
    </row>
    <row r="1214" spans="1:11" s="85" customFormat="1" ht="14.4" x14ac:dyDescent="0.3">
      <c r="A1214" s="110" t="s">
        <v>2682</v>
      </c>
      <c r="B1214" s="111" t="s">
        <v>2264</v>
      </c>
      <c r="C1214" s="111" t="s">
        <v>992</v>
      </c>
      <c r="D1214" s="111" t="s">
        <v>127</v>
      </c>
      <c r="E1214" s="112" t="s">
        <v>2683</v>
      </c>
      <c r="F1214" s="113" t="s">
        <v>470</v>
      </c>
      <c r="G1214" s="119">
        <v>8.1</v>
      </c>
      <c r="H1214" s="115">
        <v>6361.33</v>
      </c>
      <c r="I1214" s="116">
        <f t="shared" si="22"/>
        <v>51526.77</v>
      </c>
      <c r="J1214" s="84"/>
      <c r="K1214" s="147"/>
    </row>
    <row r="1215" spans="1:11" s="85" customFormat="1" ht="14.4" x14ac:dyDescent="0.3">
      <c r="A1215" s="110" t="s">
        <v>2684</v>
      </c>
      <c r="B1215" s="111" t="s">
        <v>2264</v>
      </c>
      <c r="C1215" s="111" t="s">
        <v>996</v>
      </c>
      <c r="D1215" s="111" t="s">
        <v>127</v>
      </c>
      <c r="E1215" s="112" t="s">
        <v>2685</v>
      </c>
      <c r="F1215" s="113" t="s">
        <v>470</v>
      </c>
      <c r="G1215" s="119">
        <v>4.5999999999999996</v>
      </c>
      <c r="H1215" s="115">
        <v>4805.8999999999996</v>
      </c>
      <c r="I1215" s="116">
        <f t="shared" si="22"/>
        <v>22107.14</v>
      </c>
      <c r="J1215" s="84"/>
      <c r="K1215" s="147"/>
    </row>
    <row r="1216" spans="1:11" s="85" customFormat="1" ht="14.4" x14ac:dyDescent="0.3">
      <c r="A1216" s="110" t="s">
        <v>2686</v>
      </c>
      <c r="B1216" s="111" t="s">
        <v>2264</v>
      </c>
      <c r="C1216" s="111" t="s">
        <v>999</v>
      </c>
      <c r="D1216" s="111" t="s">
        <v>127</v>
      </c>
      <c r="E1216" s="112" t="s">
        <v>2687</v>
      </c>
      <c r="F1216" s="113" t="s">
        <v>470</v>
      </c>
      <c r="G1216" s="119">
        <v>0.5</v>
      </c>
      <c r="H1216" s="115">
        <v>7059.7</v>
      </c>
      <c r="I1216" s="116">
        <f t="shared" si="22"/>
        <v>3529.85</v>
      </c>
      <c r="J1216" s="84"/>
      <c r="K1216" s="147"/>
    </row>
    <row r="1217" spans="1:11" s="85" customFormat="1" ht="14.4" x14ac:dyDescent="0.3">
      <c r="A1217" s="110" t="s">
        <v>2688</v>
      </c>
      <c r="B1217" s="111" t="s">
        <v>2264</v>
      </c>
      <c r="C1217" s="111" t="s">
        <v>1001</v>
      </c>
      <c r="D1217" s="111" t="s">
        <v>127</v>
      </c>
      <c r="E1217" s="112" t="s">
        <v>2689</v>
      </c>
      <c r="F1217" s="113" t="s">
        <v>470</v>
      </c>
      <c r="G1217" s="114">
        <v>13</v>
      </c>
      <c r="H1217" s="115">
        <v>5167.13</v>
      </c>
      <c r="I1217" s="116">
        <f t="shared" si="22"/>
        <v>67172.69</v>
      </c>
      <c r="J1217" s="84"/>
      <c r="K1217" s="147"/>
    </row>
    <row r="1218" spans="1:11" s="85" customFormat="1" ht="14.4" x14ac:dyDescent="0.3">
      <c r="A1218" s="110" t="s">
        <v>2690</v>
      </c>
      <c r="B1218" s="111" t="s">
        <v>2264</v>
      </c>
      <c r="C1218" s="111" t="s">
        <v>1004</v>
      </c>
      <c r="D1218" s="111" t="s">
        <v>127</v>
      </c>
      <c r="E1218" s="112" t="s">
        <v>2691</v>
      </c>
      <c r="F1218" s="113" t="s">
        <v>470</v>
      </c>
      <c r="G1218" s="119">
        <v>14.6</v>
      </c>
      <c r="H1218" s="115">
        <v>4218.57</v>
      </c>
      <c r="I1218" s="116">
        <f t="shared" si="22"/>
        <v>61591.12</v>
      </c>
      <c r="J1218" s="84"/>
      <c r="K1218" s="147"/>
    </row>
    <row r="1219" spans="1:11" s="85" customFormat="1" ht="20.399999999999999" x14ac:dyDescent="0.3">
      <c r="A1219" s="110" t="s">
        <v>2692</v>
      </c>
      <c r="B1219" s="111" t="s">
        <v>2264</v>
      </c>
      <c r="C1219" s="111" t="s">
        <v>1007</v>
      </c>
      <c r="D1219" s="111" t="s">
        <v>2693</v>
      </c>
      <c r="E1219" s="112" t="s">
        <v>2694</v>
      </c>
      <c r="F1219" s="113" t="s">
        <v>169</v>
      </c>
      <c r="G1219" s="120">
        <v>0.41</v>
      </c>
      <c r="H1219" s="115">
        <v>2240.64</v>
      </c>
      <c r="I1219" s="116">
        <f t="shared" si="22"/>
        <v>918.66</v>
      </c>
      <c r="J1219" s="84"/>
      <c r="K1219" s="147"/>
    </row>
    <row r="1220" spans="1:11" s="85" customFormat="1" ht="14.4" x14ac:dyDescent="0.3">
      <c r="A1220" s="110" t="s">
        <v>2695</v>
      </c>
      <c r="B1220" s="111" t="s">
        <v>2264</v>
      </c>
      <c r="C1220" s="111" t="s">
        <v>1009</v>
      </c>
      <c r="D1220" s="111" t="s">
        <v>127</v>
      </c>
      <c r="E1220" s="112" t="s">
        <v>2696</v>
      </c>
      <c r="F1220" s="113" t="s">
        <v>120</v>
      </c>
      <c r="G1220" s="114">
        <v>12</v>
      </c>
      <c r="H1220" s="115">
        <v>1022.95</v>
      </c>
      <c r="I1220" s="116">
        <f t="shared" si="22"/>
        <v>12275.4</v>
      </c>
      <c r="J1220" s="84"/>
      <c r="K1220" s="147"/>
    </row>
    <row r="1221" spans="1:11" s="85" customFormat="1" ht="14.4" x14ac:dyDescent="0.3">
      <c r="A1221" s="110" t="s">
        <v>2697</v>
      </c>
      <c r="B1221" s="111" t="s">
        <v>2264</v>
      </c>
      <c r="C1221" s="111" t="s">
        <v>1012</v>
      </c>
      <c r="D1221" s="111" t="s">
        <v>127</v>
      </c>
      <c r="E1221" s="112" t="s">
        <v>2698</v>
      </c>
      <c r="F1221" s="113" t="s">
        <v>120</v>
      </c>
      <c r="G1221" s="114">
        <v>2</v>
      </c>
      <c r="H1221" s="115">
        <v>1018.22</v>
      </c>
      <c r="I1221" s="116">
        <f t="shared" si="22"/>
        <v>2036.44</v>
      </c>
      <c r="J1221" s="84"/>
      <c r="K1221" s="147"/>
    </row>
    <row r="1222" spans="1:11" s="85" customFormat="1" ht="14.4" x14ac:dyDescent="0.3">
      <c r="A1222" s="110" t="s">
        <v>2699</v>
      </c>
      <c r="B1222" s="111" t="s">
        <v>2264</v>
      </c>
      <c r="C1222" s="111" t="s">
        <v>1014</v>
      </c>
      <c r="D1222" s="111" t="s">
        <v>127</v>
      </c>
      <c r="E1222" s="112" t="s">
        <v>2700</v>
      </c>
      <c r="F1222" s="113" t="s">
        <v>120</v>
      </c>
      <c r="G1222" s="114">
        <v>1</v>
      </c>
      <c r="H1222" s="115">
        <v>932.15</v>
      </c>
      <c r="I1222" s="116">
        <f t="shared" si="22"/>
        <v>932.15</v>
      </c>
      <c r="J1222" s="84"/>
      <c r="K1222" s="147"/>
    </row>
    <row r="1223" spans="1:11" s="85" customFormat="1" ht="14.4" x14ac:dyDescent="0.3">
      <c r="A1223" s="110" t="s">
        <v>2701</v>
      </c>
      <c r="B1223" s="111" t="s">
        <v>2264</v>
      </c>
      <c r="C1223" s="111" t="s">
        <v>1017</v>
      </c>
      <c r="D1223" s="111" t="s">
        <v>127</v>
      </c>
      <c r="E1223" s="112" t="s">
        <v>2702</v>
      </c>
      <c r="F1223" s="113" t="s">
        <v>120</v>
      </c>
      <c r="G1223" s="114">
        <v>1</v>
      </c>
      <c r="H1223" s="115">
        <v>941.61</v>
      </c>
      <c r="I1223" s="116">
        <f t="shared" si="22"/>
        <v>941.61</v>
      </c>
      <c r="J1223" s="84"/>
      <c r="K1223" s="147"/>
    </row>
    <row r="1224" spans="1:11" s="85" customFormat="1" ht="14.4" x14ac:dyDescent="0.3">
      <c r="A1224" s="110" t="s">
        <v>2703</v>
      </c>
      <c r="B1224" s="111" t="s">
        <v>2264</v>
      </c>
      <c r="C1224" s="111" t="s">
        <v>1019</v>
      </c>
      <c r="D1224" s="111" t="s">
        <v>127</v>
      </c>
      <c r="E1224" s="112" t="s">
        <v>2704</v>
      </c>
      <c r="F1224" s="113" t="s">
        <v>120</v>
      </c>
      <c r="G1224" s="114">
        <v>1</v>
      </c>
      <c r="H1224" s="115">
        <v>976.44</v>
      </c>
      <c r="I1224" s="116">
        <f t="shared" si="22"/>
        <v>976.44</v>
      </c>
      <c r="J1224" s="84"/>
      <c r="K1224" s="147"/>
    </row>
    <row r="1225" spans="1:11" s="85" customFormat="1" ht="14.4" x14ac:dyDescent="0.3">
      <c r="A1225" s="110" t="s">
        <v>2705</v>
      </c>
      <c r="B1225" s="111" t="s">
        <v>2264</v>
      </c>
      <c r="C1225" s="111" t="s">
        <v>1022</v>
      </c>
      <c r="D1225" s="111" t="s">
        <v>127</v>
      </c>
      <c r="E1225" s="112" t="s">
        <v>2706</v>
      </c>
      <c r="F1225" s="113" t="s">
        <v>120</v>
      </c>
      <c r="G1225" s="114">
        <v>21</v>
      </c>
      <c r="H1225" s="115">
        <v>1049.8399999999999</v>
      </c>
      <c r="I1225" s="116">
        <f t="shared" si="22"/>
        <v>22046.639999999999</v>
      </c>
      <c r="J1225" s="84"/>
      <c r="K1225" s="147"/>
    </row>
    <row r="1226" spans="1:11" s="85" customFormat="1" ht="14.4" x14ac:dyDescent="0.3">
      <c r="A1226" s="110" t="s">
        <v>2707</v>
      </c>
      <c r="B1226" s="111" t="s">
        <v>2264</v>
      </c>
      <c r="C1226" s="111" t="s">
        <v>1025</v>
      </c>
      <c r="D1226" s="111" t="s">
        <v>127</v>
      </c>
      <c r="E1226" s="112" t="s">
        <v>2708</v>
      </c>
      <c r="F1226" s="113" t="s">
        <v>120</v>
      </c>
      <c r="G1226" s="114">
        <v>6</v>
      </c>
      <c r="H1226" s="115">
        <v>1041.78</v>
      </c>
      <c r="I1226" s="116">
        <f t="shared" si="22"/>
        <v>6250.68</v>
      </c>
      <c r="J1226" s="84"/>
      <c r="K1226" s="147"/>
    </row>
    <row r="1227" spans="1:11" s="85" customFormat="1" ht="14.4" x14ac:dyDescent="0.3">
      <c r="A1227" s="110" t="s">
        <v>2709</v>
      </c>
      <c r="B1227" s="111" t="s">
        <v>2264</v>
      </c>
      <c r="C1227" s="111" t="s">
        <v>1028</v>
      </c>
      <c r="D1227" s="111" t="s">
        <v>127</v>
      </c>
      <c r="E1227" s="112" t="s">
        <v>2710</v>
      </c>
      <c r="F1227" s="113" t="s">
        <v>120</v>
      </c>
      <c r="G1227" s="114">
        <v>1</v>
      </c>
      <c r="H1227" s="115">
        <v>776.71</v>
      </c>
      <c r="I1227" s="116">
        <f t="shared" si="22"/>
        <v>776.71</v>
      </c>
      <c r="J1227" s="84"/>
      <c r="K1227" s="147"/>
    </row>
    <row r="1228" spans="1:11" s="85" customFormat="1" ht="14.4" x14ac:dyDescent="0.3">
      <c r="A1228" s="110" t="s">
        <v>2711</v>
      </c>
      <c r="B1228" s="111" t="s">
        <v>2264</v>
      </c>
      <c r="C1228" s="111" t="s">
        <v>1030</v>
      </c>
      <c r="D1228" s="111" t="s">
        <v>127</v>
      </c>
      <c r="E1228" s="112" t="s">
        <v>2712</v>
      </c>
      <c r="F1228" s="113" t="s">
        <v>120</v>
      </c>
      <c r="G1228" s="114">
        <v>1</v>
      </c>
      <c r="H1228" s="115">
        <v>628.91999999999996</v>
      </c>
      <c r="I1228" s="116">
        <f t="shared" si="22"/>
        <v>628.91999999999996</v>
      </c>
      <c r="J1228" s="84"/>
      <c r="K1228" s="147"/>
    </row>
    <row r="1229" spans="1:11" s="85" customFormat="1" ht="20.399999999999999" x14ac:dyDescent="0.3">
      <c r="A1229" s="110" t="s">
        <v>2713</v>
      </c>
      <c r="B1229" s="111" t="s">
        <v>2264</v>
      </c>
      <c r="C1229" s="111" t="s">
        <v>1032</v>
      </c>
      <c r="D1229" s="111" t="s">
        <v>127</v>
      </c>
      <c r="E1229" s="112" t="s">
        <v>2714</v>
      </c>
      <c r="F1229" s="113" t="s">
        <v>120</v>
      </c>
      <c r="G1229" s="114">
        <v>1</v>
      </c>
      <c r="H1229" s="115">
        <v>628.91999999999996</v>
      </c>
      <c r="I1229" s="116">
        <f t="shared" si="22"/>
        <v>628.91999999999996</v>
      </c>
      <c r="J1229" s="84"/>
      <c r="K1229" s="147"/>
    </row>
    <row r="1230" spans="1:11" s="85" customFormat="1" ht="14.4" x14ac:dyDescent="0.3">
      <c r="A1230" s="110" t="s">
        <v>2715</v>
      </c>
      <c r="B1230" s="111" t="s">
        <v>2264</v>
      </c>
      <c r="C1230" s="111" t="s">
        <v>1035</v>
      </c>
      <c r="D1230" s="111" t="s">
        <v>127</v>
      </c>
      <c r="E1230" s="112" t="s">
        <v>2716</v>
      </c>
      <c r="F1230" s="113" t="s">
        <v>120</v>
      </c>
      <c r="G1230" s="114">
        <v>1</v>
      </c>
      <c r="H1230" s="115">
        <v>740.36</v>
      </c>
      <c r="I1230" s="116">
        <f t="shared" si="22"/>
        <v>740.36</v>
      </c>
      <c r="J1230" s="84"/>
      <c r="K1230" s="147"/>
    </row>
    <row r="1231" spans="1:11" s="85" customFormat="1" ht="14.4" x14ac:dyDescent="0.3">
      <c r="A1231" s="110" t="s">
        <v>2717</v>
      </c>
      <c r="B1231" s="111" t="s">
        <v>2264</v>
      </c>
      <c r="C1231" s="111" t="s">
        <v>1038</v>
      </c>
      <c r="D1231" s="111" t="s">
        <v>127</v>
      </c>
      <c r="E1231" s="112" t="s">
        <v>2718</v>
      </c>
      <c r="F1231" s="113" t="s">
        <v>120</v>
      </c>
      <c r="G1231" s="114">
        <v>1</v>
      </c>
      <c r="H1231" s="115">
        <v>657.91</v>
      </c>
      <c r="I1231" s="116">
        <f t="shared" si="22"/>
        <v>657.91</v>
      </c>
      <c r="J1231" s="84"/>
      <c r="K1231" s="147"/>
    </row>
    <row r="1232" spans="1:11" s="85" customFormat="1" ht="14.4" x14ac:dyDescent="0.3">
      <c r="A1232" s="110" t="s">
        <v>2719</v>
      </c>
      <c r="B1232" s="111" t="s">
        <v>2264</v>
      </c>
      <c r="C1232" s="111" t="s">
        <v>1040</v>
      </c>
      <c r="D1232" s="111" t="s">
        <v>127</v>
      </c>
      <c r="E1232" s="112" t="s">
        <v>2720</v>
      </c>
      <c r="F1232" s="113" t="s">
        <v>120</v>
      </c>
      <c r="G1232" s="114">
        <v>3</v>
      </c>
      <c r="H1232" s="115">
        <v>794.22</v>
      </c>
      <c r="I1232" s="116">
        <f t="shared" si="22"/>
        <v>2382.66</v>
      </c>
      <c r="J1232" s="84"/>
      <c r="K1232" s="147"/>
    </row>
    <row r="1233" spans="1:11" s="85" customFormat="1" ht="14.4" x14ac:dyDescent="0.3">
      <c r="A1233" s="110" t="s">
        <v>2721</v>
      </c>
      <c r="B1233" s="111" t="s">
        <v>2264</v>
      </c>
      <c r="C1233" s="111" t="s">
        <v>1043</v>
      </c>
      <c r="D1233" s="111" t="s">
        <v>127</v>
      </c>
      <c r="E1233" s="112" t="s">
        <v>2722</v>
      </c>
      <c r="F1233" s="113" t="s">
        <v>120</v>
      </c>
      <c r="G1233" s="114">
        <v>1</v>
      </c>
      <c r="H1233" s="115">
        <v>803.68</v>
      </c>
      <c r="I1233" s="116">
        <f t="shared" si="22"/>
        <v>803.68</v>
      </c>
      <c r="J1233" s="84"/>
      <c r="K1233" s="147"/>
    </row>
    <row r="1234" spans="1:11" s="85" customFormat="1" ht="14.4" x14ac:dyDescent="0.3">
      <c r="A1234" s="110" t="s">
        <v>2723</v>
      </c>
      <c r="B1234" s="111" t="s">
        <v>2264</v>
      </c>
      <c r="C1234" s="111" t="s">
        <v>1046</v>
      </c>
      <c r="D1234" s="111" t="s">
        <v>127</v>
      </c>
      <c r="E1234" s="112" t="s">
        <v>2724</v>
      </c>
      <c r="F1234" s="113" t="s">
        <v>120</v>
      </c>
      <c r="G1234" s="114">
        <v>1</v>
      </c>
      <c r="H1234" s="115">
        <v>686.8</v>
      </c>
      <c r="I1234" s="116">
        <f t="shared" si="22"/>
        <v>686.8</v>
      </c>
      <c r="J1234" s="84"/>
      <c r="K1234" s="147"/>
    </row>
    <row r="1235" spans="1:11" s="85" customFormat="1" ht="14.4" x14ac:dyDescent="0.3">
      <c r="A1235" s="110" t="s">
        <v>2725</v>
      </c>
      <c r="B1235" s="111" t="s">
        <v>2264</v>
      </c>
      <c r="C1235" s="111" t="s">
        <v>1048</v>
      </c>
      <c r="D1235" s="111" t="s">
        <v>127</v>
      </c>
      <c r="E1235" s="112" t="s">
        <v>2726</v>
      </c>
      <c r="F1235" s="113" t="s">
        <v>120</v>
      </c>
      <c r="G1235" s="114">
        <v>1</v>
      </c>
      <c r="H1235" s="115">
        <v>10985.92</v>
      </c>
      <c r="I1235" s="116">
        <f t="shared" si="22"/>
        <v>10985.92</v>
      </c>
      <c r="J1235" s="84"/>
      <c r="K1235" s="147"/>
    </row>
    <row r="1236" spans="1:11" s="85" customFormat="1" ht="14.4" x14ac:dyDescent="0.3">
      <c r="A1236" s="110" t="s">
        <v>2727</v>
      </c>
      <c r="B1236" s="111" t="s">
        <v>2264</v>
      </c>
      <c r="C1236" s="111" t="s">
        <v>1051</v>
      </c>
      <c r="D1236" s="111" t="s">
        <v>127</v>
      </c>
      <c r="E1236" s="112" t="s">
        <v>2728</v>
      </c>
      <c r="F1236" s="113" t="s">
        <v>120</v>
      </c>
      <c r="G1236" s="114">
        <v>1</v>
      </c>
      <c r="H1236" s="115">
        <v>11112.47</v>
      </c>
      <c r="I1236" s="116">
        <f t="shared" si="22"/>
        <v>11112.47</v>
      </c>
      <c r="J1236" s="84"/>
      <c r="K1236" s="147"/>
    </row>
    <row r="1237" spans="1:11" s="85" customFormat="1" ht="14.4" x14ac:dyDescent="0.3">
      <c r="A1237" s="110" t="s">
        <v>2729</v>
      </c>
      <c r="B1237" s="111" t="s">
        <v>2264</v>
      </c>
      <c r="C1237" s="111" t="s">
        <v>1055</v>
      </c>
      <c r="D1237" s="111" t="s">
        <v>127</v>
      </c>
      <c r="E1237" s="112" t="s">
        <v>2730</v>
      </c>
      <c r="F1237" s="113" t="s">
        <v>120</v>
      </c>
      <c r="G1237" s="114">
        <v>2</v>
      </c>
      <c r="H1237" s="115">
        <v>7223.41</v>
      </c>
      <c r="I1237" s="116">
        <f t="shared" si="22"/>
        <v>14446.82</v>
      </c>
      <c r="J1237" s="84"/>
      <c r="K1237" s="147"/>
    </row>
    <row r="1238" spans="1:11" s="85" customFormat="1" ht="20.399999999999999" x14ac:dyDescent="0.3">
      <c r="A1238" s="110" t="s">
        <v>2731</v>
      </c>
      <c r="B1238" s="111" t="s">
        <v>2264</v>
      </c>
      <c r="C1238" s="111" t="s">
        <v>1058</v>
      </c>
      <c r="D1238" s="111" t="s">
        <v>2693</v>
      </c>
      <c r="E1238" s="112" t="s">
        <v>2732</v>
      </c>
      <c r="F1238" s="113" t="s">
        <v>169</v>
      </c>
      <c r="G1238" s="120">
        <v>1.94</v>
      </c>
      <c r="H1238" s="115">
        <v>2240.5300000000002</v>
      </c>
      <c r="I1238" s="116">
        <f t="shared" si="22"/>
        <v>4346.63</v>
      </c>
      <c r="J1238" s="84"/>
      <c r="K1238" s="147"/>
    </row>
    <row r="1239" spans="1:11" s="85" customFormat="1" ht="14.4" x14ac:dyDescent="0.3">
      <c r="A1239" s="110" t="s">
        <v>2733</v>
      </c>
      <c r="B1239" s="111" t="s">
        <v>2264</v>
      </c>
      <c r="C1239" s="111" t="s">
        <v>1061</v>
      </c>
      <c r="D1239" s="111" t="s">
        <v>127</v>
      </c>
      <c r="E1239" s="112" t="s">
        <v>2734</v>
      </c>
      <c r="F1239" s="113" t="s">
        <v>120</v>
      </c>
      <c r="G1239" s="114">
        <v>2</v>
      </c>
      <c r="H1239" s="115">
        <v>9246.8700000000008</v>
      </c>
      <c r="I1239" s="116">
        <f t="shared" si="22"/>
        <v>18493.740000000002</v>
      </c>
      <c r="J1239" s="84"/>
      <c r="K1239" s="147"/>
    </row>
    <row r="1240" spans="1:11" s="85" customFormat="1" ht="14.4" x14ac:dyDescent="0.3">
      <c r="A1240" s="110" t="s">
        <v>2735</v>
      </c>
      <c r="B1240" s="111" t="s">
        <v>2264</v>
      </c>
      <c r="C1240" s="111" t="s">
        <v>1064</v>
      </c>
      <c r="D1240" s="111" t="s">
        <v>127</v>
      </c>
      <c r="E1240" s="112" t="s">
        <v>2736</v>
      </c>
      <c r="F1240" s="113" t="s">
        <v>120</v>
      </c>
      <c r="G1240" s="114">
        <v>2</v>
      </c>
      <c r="H1240" s="115">
        <v>7147.5</v>
      </c>
      <c r="I1240" s="116">
        <f t="shared" si="22"/>
        <v>14295</v>
      </c>
      <c r="J1240" s="84"/>
      <c r="K1240" s="147"/>
    </row>
    <row r="1241" spans="1:11" s="85" customFormat="1" ht="14.4" x14ac:dyDescent="0.3">
      <c r="A1241" s="110" t="s">
        <v>2737</v>
      </c>
      <c r="B1241" s="111" t="s">
        <v>2264</v>
      </c>
      <c r="C1241" s="111" t="s">
        <v>1067</v>
      </c>
      <c r="D1241" s="111" t="s">
        <v>127</v>
      </c>
      <c r="E1241" s="112" t="s">
        <v>2738</v>
      </c>
      <c r="F1241" s="113" t="s">
        <v>120</v>
      </c>
      <c r="G1241" s="114">
        <v>1</v>
      </c>
      <c r="H1241" s="115">
        <v>5518.49</v>
      </c>
      <c r="I1241" s="116">
        <f t="shared" si="22"/>
        <v>5518.49</v>
      </c>
      <c r="J1241" s="84"/>
      <c r="K1241" s="147"/>
    </row>
    <row r="1242" spans="1:11" s="85" customFormat="1" ht="14.4" x14ac:dyDescent="0.3">
      <c r="A1242" s="110" t="s">
        <v>2739</v>
      </c>
      <c r="B1242" s="111" t="s">
        <v>2264</v>
      </c>
      <c r="C1242" s="111" t="s">
        <v>1070</v>
      </c>
      <c r="D1242" s="111" t="s">
        <v>127</v>
      </c>
      <c r="E1242" s="112" t="s">
        <v>2740</v>
      </c>
      <c r="F1242" s="113" t="s">
        <v>120</v>
      </c>
      <c r="G1242" s="114">
        <v>2</v>
      </c>
      <c r="H1242" s="115">
        <v>3402</v>
      </c>
      <c r="I1242" s="116">
        <f t="shared" si="22"/>
        <v>6804</v>
      </c>
      <c r="J1242" s="84"/>
      <c r="K1242" s="147"/>
    </row>
    <row r="1243" spans="1:11" s="85" customFormat="1" ht="14.4" x14ac:dyDescent="0.3">
      <c r="A1243" s="110" t="s">
        <v>2741</v>
      </c>
      <c r="B1243" s="111" t="s">
        <v>2264</v>
      </c>
      <c r="C1243" s="111" t="s">
        <v>1073</v>
      </c>
      <c r="D1243" s="111" t="s">
        <v>127</v>
      </c>
      <c r="E1243" s="112" t="s">
        <v>2742</v>
      </c>
      <c r="F1243" s="113" t="s">
        <v>120</v>
      </c>
      <c r="G1243" s="114">
        <v>2</v>
      </c>
      <c r="H1243" s="115">
        <v>4019.13</v>
      </c>
      <c r="I1243" s="116">
        <f t="shared" si="22"/>
        <v>8038.26</v>
      </c>
      <c r="J1243" s="84"/>
      <c r="K1243" s="147"/>
    </row>
    <row r="1244" spans="1:11" s="85" customFormat="1" ht="14.4" x14ac:dyDescent="0.3">
      <c r="A1244" s="110" t="s">
        <v>2743</v>
      </c>
      <c r="B1244" s="111" t="s">
        <v>2264</v>
      </c>
      <c r="C1244" s="111" t="s">
        <v>1075</v>
      </c>
      <c r="D1244" s="111" t="s">
        <v>127</v>
      </c>
      <c r="E1244" s="112" t="s">
        <v>2744</v>
      </c>
      <c r="F1244" s="113" t="s">
        <v>120</v>
      </c>
      <c r="G1244" s="114">
        <v>1</v>
      </c>
      <c r="H1244" s="115">
        <v>6498.85</v>
      </c>
      <c r="I1244" s="116">
        <f t="shared" si="22"/>
        <v>6498.85</v>
      </c>
      <c r="J1244" s="84"/>
      <c r="K1244" s="147"/>
    </row>
    <row r="1245" spans="1:11" s="85" customFormat="1" ht="14.4" x14ac:dyDescent="0.3">
      <c r="A1245" s="110" t="s">
        <v>2745</v>
      </c>
      <c r="B1245" s="111" t="s">
        <v>2264</v>
      </c>
      <c r="C1245" s="111" t="s">
        <v>1077</v>
      </c>
      <c r="D1245" s="111" t="s">
        <v>127</v>
      </c>
      <c r="E1245" s="112" t="s">
        <v>2746</v>
      </c>
      <c r="F1245" s="113" t="s">
        <v>120</v>
      </c>
      <c r="G1245" s="114">
        <v>2</v>
      </c>
      <c r="H1245" s="115">
        <v>5378.14</v>
      </c>
      <c r="I1245" s="116">
        <f t="shared" si="22"/>
        <v>10756.28</v>
      </c>
      <c r="J1245" s="84"/>
      <c r="K1245" s="147"/>
    </row>
    <row r="1246" spans="1:11" s="85" customFormat="1" ht="14.4" x14ac:dyDescent="0.3">
      <c r="A1246" s="110" t="s">
        <v>2747</v>
      </c>
      <c r="B1246" s="111" t="s">
        <v>2264</v>
      </c>
      <c r="C1246" s="111" t="s">
        <v>1080</v>
      </c>
      <c r="D1246" s="111" t="s">
        <v>127</v>
      </c>
      <c r="E1246" s="112" t="s">
        <v>2748</v>
      </c>
      <c r="F1246" s="113" t="s">
        <v>120</v>
      </c>
      <c r="G1246" s="114">
        <v>2</v>
      </c>
      <c r="H1246" s="115">
        <v>3975.44</v>
      </c>
      <c r="I1246" s="116">
        <f t="shared" si="22"/>
        <v>7950.88</v>
      </c>
      <c r="J1246" s="84"/>
      <c r="K1246" s="147"/>
    </row>
    <row r="1247" spans="1:11" s="85" customFormat="1" ht="14.4" x14ac:dyDescent="0.3">
      <c r="A1247" s="110" t="s">
        <v>2749</v>
      </c>
      <c r="B1247" s="111" t="s">
        <v>2264</v>
      </c>
      <c r="C1247" s="111" t="s">
        <v>1083</v>
      </c>
      <c r="D1247" s="111" t="s">
        <v>127</v>
      </c>
      <c r="E1247" s="112" t="s">
        <v>2750</v>
      </c>
      <c r="F1247" s="113" t="s">
        <v>120</v>
      </c>
      <c r="G1247" s="114">
        <v>1</v>
      </c>
      <c r="H1247" s="115">
        <v>4757.78</v>
      </c>
      <c r="I1247" s="116">
        <f t="shared" si="22"/>
        <v>4757.78</v>
      </c>
      <c r="J1247" s="84"/>
      <c r="K1247" s="147"/>
    </row>
    <row r="1248" spans="1:11" s="85" customFormat="1" ht="14.4" x14ac:dyDescent="0.3">
      <c r="A1248" s="110" t="s">
        <v>2751</v>
      </c>
      <c r="B1248" s="111" t="s">
        <v>2264</v>
      </c>
      <c r="C1248" s="111" t="s">
        <v>1086</v>
      </c>
      <c r="D1248" s="111" t="s">
        <v>127</v>
      </c>
      <c r="E1248" s="112" t="s">
        <v>2752</v>
      </c>
      <c r="F1248" s="113" t="s">
        <v>120</v>
      </c>
      <c r="G1248" s="114">
        <v>4</v>
      </c>
      <c r="H1248" s="115">
        <v>3147.49</v>
      </c>
      <c r="I1248" s="116">
        <f t="shared" si="22"/>
        <v>12589.96</v>
      </c>
      <c r="J1248" s="84"/>
      <c r="K1248" s="147"/>
    </row>
    <row r="1249" spans="1:11" s="85" customFormat="1" ht="14.4" x14ac:dyDescent="0.3">
      <c r="A1249" s="110" t="s">
        <v>2753</v>
      </c>
      <c r="B1249" s="111" t="s">
        <v>2264</v>
      </c>
      <c r="C1249" s="111" t="s">
        <v>1089</v>
      </c>
      <c r="D1249" s="111" t="s">
        <v>127</v>
      </c>
      <c r="E1249" s="112" t="s">
        <v>2754</v>
      </c>
      <c r="F1249" s="113" t="s">
        <v>120</v>
      </c>
      <c r="G1249" s="114">
        <v>1</v>
      </c>
      <c r="H1249" s="115">
        <v>2947.85</v>
      </c>
      <c r="I1249" s="116">
        <f t="shared" si="22"/>
        <v>2947.85</v>
      </c>
      <c r="J1249" s="84"/>
      <c r="K1249" s="147"/>
    </row>
    <row r="1250" spans="1:11" s="85" customFormat="1" ht="14.4" x14ac:dyDescent="0.3">
      <c r="A1250" s="110" t="s">
        <v>2755</v>
      </c>
      <c r="B1250" s="111" t="s">
        <v>2264</v>
      </c>
      <c r="C1250" s="111" t="s">
        <v>1091</v>
      </c>
      <c r="D1250" s="111" t="s">
        <v>127</v>
      </c>
      <c r="E1250" s="112" t="s">
        <v>2756</v>
      </c>
      <c r="F1250" s="113" t="s">
        <v>120</v>
      </c>
      <c r="G1250" s="114">
        <v>4</v>
      </c>
      <c r="H1250" s="115">
        <v>5274.34</v>
      </c>
      <c r="I1250" s="116">
        <f t="shared" si="22"/>
        <v>21097.360000000001</v>
      </c>
      <c r="J1250" s="84"/>
      <c r="K1250" s="147"/>
    </row>
    <row r="1251" spans="1:11" s="85" customFormat="1" ht="14.4" x14ac:dyDescent="0.3">
      <c r="A1251" s="110" t="s">
        <v>2757</v>
      </c>
      <c r="B1251" s="111" t="s">
        <v>2264</v>
      </c>
      <c r="C1251" s="111" t="s">
        <v>1094</v>
      </c>
      <c r="D1251" s="111" t="s">
        <v>127</v>
      </c>
      <c r="E1251" s="112" t="s">
        <v>2758</v>
      </c>
      <c r="F1251" s="113" t="s">
        <v>120</v>
      </c>
      <c r="G1251" s="114">
        <v>5</v>
      </c>
      <c r="H1251" s="115">
        <v>10750.95</v>
      </c>
      <c r="I1251" s="116">
        <f t="shared" si="22"/>
        <v>53754.75</v>
      </c>
      <c r="J1251" s="84"/>
      <c r="K1251" s="147"/>
    </row>
    <row r="1252" spans="1:11" s="85" customFormat="1" ht="14.4" x14ac:dyDescent="0.3">
      <c r="A1252" s="110" t="s">
        <v>2759</v>
      </c>
      <c r="B1252" s="111" t="s">
        <v>2264</v>
      </c>
      <c r="C1252" s="111" t="s">
        <v>1097</v>
      </c>
      <c r="D1252" s="111" t="s">
        <v>127</v>
      </c>
      <c r="E1252" s="112" t="s">
        <v>2760</v>
      </c>
      <c r="F1252" s="113" t="s">
        <v>120</v>
      </c>
      <c r="G1252" s="114">
        <v>1</v>
      </c>
      <c r="H1252" s="115">
        <v>2065.14</v>
      </c>
      <c r="I1252" s="116">
        <f t="shared" si="22"/>
        <v>2065.14</v>
      </c>
      <c r="J1252" s="84"/>
      <c r="K1252" s="147"/>
    </row>
    <row r="1253" spans="1:11" s="85" customFormat="1" ht="14.4" x14ac:dyDescent="0.3">
      <c r="A1253" s="110" t="s">
        <v>2761</v>
      </c>
      <c r="B1253" s="111" t="s">
        <v>2264</v>
      </c>
      <c r="C1253" s="111" t="s">
        <v>1099</v>
      </c>
      <c r="D1253" s="111" t="s">
        <v>127</v>
      </c>
      <c r="E1253" s="112" t="s">
        <v>2762</v>
      </c>
      <c r="F1253" s="113" t="s">
        <v>120</v>
      </c>
      <c r="G1253" s="114">
        <v>2</v>
      </c>
      <c r="H1253" s="115">
        <v>4647.95</v>
      </c>
      <c r="I1253" s="116">
        <f t="shared" si="22"/>
        <v>9295.9</v>
      </c>
      <c r="J1253" s="84"/>
      <c r="K1253" s="147"/>
    </row>
    <row r="1254" spans="1:11" s="85" customFormat="1" ht="14.4" x14ac:dyDescent="0.3">
      <c r="A1254" s="110" t="s">
        <v>2763</v>
      </c>
      <c r="B1254" s="111" t="s">
        <v>2264</v>
      </c>
      <c r="C1254" s="111" t="s">
        <v>1102</v>
      </c>
      <c r="D1254" s="111" t="s">
        <v>127</v>
      </c>
      <c r="E1254" s="112" t="s">
        <v>2764</v>
      </c>
      <c r="F1254" s="113" t="s">
        <v>120</v>
      </c>
      <c r="G1254" s="114">
        <v>3</v>
      </c>
      <c r="H1254" s="115">
        <v>3490.59</v>
      </c>
      <c r="I1254" s="116">
        <f t="shared" si="22"/>
        <v>10471.77</v>
      </c>
      <c r="J1254" s="84"/>
      <c r="K1254" s="147"/>
    </row>
    <row r="1255" spans="1:11" s="85" customFormat="1" ht="14.4" x14ac:dyDescent="0.3">
      <c r="A1255" s="110" t="s">
        <v>2765</v>
      </c>
      <c r="B1255" s="111" t="s">
        <v>2264</v>
      </c>
      <c r="C1255" s="111" t="s">
        <v>1104</v>
      </c>
      <c r="D1255" s="111" t="s">
        <v>127</v>
      </c>
      <c r="E1255" s="112" t="s">
        <v>2766</v>
      </c>
      <c r="F1255" s="113" t="s">
        <v>120</v>
      </c>
      <c r="G1255" s="114">
        <v>1</v>
      </c>
      <c r="H1255" s="115">
        <v>6040.58</v>
      </c>
      <c r="I1255" s="116">
        <f t="shared" si="22"/>
        <v>6040.58</v>
      </c>
      <c r="J1255" s="84"/>
      <c r="K1255" s="147"/>
    </row>
    <row r="1256" spans="1:11" s="85" customFormat="1" ht="14.4" x14ac:dyDescent="0.3">
      <c r="A1256" s="110" t="s">
        <v>2767</v>
      </c>
      <c r="B1256" s="111" t="s">
        <v>2264</v>
      </c>
      <c r="C1256" s="111" t="s">
        <v>1107</v>
      </c>
      <c r="D1256" s="111" t="s">
        <v>127</v>
      </c>
      <c r="E1256" s="112" t="s">
        <v>2768</v>
      </c>
      <c r="F1256" s="113" t="s">
        <v>120</v>
      </c>
      <c r="G1256" s="114">
        <v>2</v>
      </c>
      <c r="H1256" s="115">
        <v>1334.95</v>
      </c>
      <c r="I1256" s="116">
        <f t="shared" si="22"/>
        <v>2669.9</v>
      </c>
      <c r="J1256" s="84"/>
      <c r="K1256" s="147"/>
    </row>
    <row r="1257" spans="1:11" s="85" customFormat="1" ht="14.4" x14ac:dyDescent="0.3">
      <c r="A1257" s="110" t="s">
        <v>2769</v>
      </c>
      <c r="B1257" s="111" t="s">
        <v>2264</v>
      </c>
      <c r="C1257" s="111" t="s">
        <v>1110</v>
      </c>
      <c r="D1257" s="111" t="s">
        <v>127</v>
      </c>
      <c r="E1257" s="112" t="s">
        <v>2770</v>
      </c>
      <c r="F1257" s="113" t="s">
        <v>120</v>
      </c>
      <c r="G1257" s="114">
        <v>6</v>
      </c>
      <c r="H1257" s="115">
        <v>1147.0899999999999</v>
      </c>
      <c r="I1257" s="116">
        <f t="shared" si="22"/>
        <v>6882.54</v>
      </c>
      <c r="J1257" s="84"/>
      <c r="K1257" s="147"/>
    </row>
    <row r="1258" spans="1:11" s="85" customFormat="1" ht="14.4" x14ac:dyDescent="0.3">
      <c r="A1258" s="110" t="s">
        <v>2771</v>
      </c>
      <c r="B1258" s="111" t="s">
        <v>2264</v>
      </c>
      <c r="C1258" s="111" t="s">
        <v>1112</v>
      </c>
      <c r="D1258" s="111" t="s">
        <v>127</v>
      </c>
      <c r="E1258" s="112" t="s">
        <v>2772</v>
      </c>
      <c r="F1258" s="113" t="s">
        <v>120</v>
      </c>
      <c r="G1258" s="114">
        <v>1</v>
      </c>
      <c r="H1258" s="115">
        <v>2118.6999999999998</v>
      </c>
      <c r="I1258" s="116">
        <f t="shared" si="22"/>
        <v>2118.6999999999998</v>
      </c>
      <c r="J1258" s="84"/>
      <c r="K1258" s="147"/>
    </row>
    <row r="1259" spans="1:11" s="85" customFormat="1" ht="14.4" x14ac:dyDescent="0.3">
      <c r="A1259" s="110" t="s">
        <v>2773</v>
      </c>
      <c r="B1259" s="111" t="s">
        <v>2264</v>
      </c>
      <c r="C1259" s="111" t="s">
        <v>1114</v>
      </c>
      <c r="D1259" s="111" t="s">
        <v>127</v>
      </c>
      <c r="E1259" s="112" t="s">
        <v>2774</v>
      </c>
      <c r="F1259" s="113" t="s">
        <v>120</v>
      </c>
      <c r="G1259" s="114">
        <v>4</v>
      </c>
      <c r="H1259" s="115">
        <v>1717.41</v>
      </c>
      <c r="I1259" s="116">
        <f t="shared" si="22"/>
        <v>6869.64</v>
      </c>
      <c r="J1259" s="84"/>
      <c r="K1259" s="147"/>
    </row>
    <row r="1260" spans="1:11" s="85" customFormat="1" ht="14.4" x14ac:dyDescent="0.3">
      <c r="A1260" s="110" t="s">
        <v>2775</v>
      </c>
      <c r="B1260" s="111" t="s">
        <v>2264</v>
      </c>
      <c r="C1260" s="111" t="s">
        <v>1117</v>
      </c>
      <c r="D1260" s="111" t="s">
        <v>127</v>
      </c>
      <c r="E1260" s="112" t="s">
        <v>2776</v>
      </c>
      <c r="F1260" s="113" t="s">
        <v>120</v>
      </c>
      <c r="G1260" s="114">
        <v>2</v>
      </c>
      <c r="H1260" s="115">
        <v>2390.42</v>
      </c>
      <c r="I1260" s="116">
        <f t="shared" si="22"/>
        <v>4780.84</v>
      </c>
      <c r="J1260" s="84"/>
      <c r="K1260" s="147"/>
    </row>
    <row r="1261" spans="1:11" s="85" customFormat="1" ht="14.4" x14ac:dyDescent="0.3">
      <c r="A1261" s="110" t="s">
        <v>2777</v>
      </c>
      <c r="B1261" s="111" t="s">
        <v>2264</v>
      </c>
      <c r="C1261" s="111" t="s">
        <v>1120</v>
      </c>
      <c r="D1261" s="111" t="s">
        <v>127</v>
      </c>
      <c r="E1261" s="112" t="s">
        <v>2778</v>
      </c>
      <c r="F1261" s="113" t="s">
        <v>120</v>
      </c>
      <c r="G1261" s="114">
        <v>4</v>
      </c>
      <c r="H1261" s="115">
        <v>2447.9</v>
      </c>
      <c r="I1261" s="116">
        <f t="shared" si="22"/>
        <v>9791.6</v>
      </c>
      <c r="J1261" s="84"/>
      <c r="K1261" s="147"/>
    </row>
    <row r="1262" spans="1:11" s="85" customFormat="1" ht="14.4" x14ac:dyDescent="0.3">
      <c r="A1262" s="110" t="s">
        <v>2779</v>
      </c>
      <c r="B1262" s="111" t="s">
        <v>2264</v>
      </c>
      <c r="C1262" s="111" t="s">
        <v>1122</v>
      </c>
      <c r="D1262" s="111" t="s">
        <v>127</v>
      </c>
      <c r="E1262" s="112" t="s">
        <v>2780</v>
      </c>
      <c r="F1262" s="113" t="s">
        <v>120</v>
      </c>
      <c r="G1262" s="114">
        <v>1</v>
      </c>
      <c r="H1262" s="115">
        <v>3143.06</v>
      </c>
      <c r="I1262" s="116">
        <f t="shared" ref="I1262:I1325" si="23">G1262*H1262</f>
        <v>3143.06</v>
      </c>
      <c r="J1262" s="84"/>
      <c r="K1262" s="147"/>
    </row>
    <row r="1263" spans="1:11" s="85" customFormat="1" ht="14.4" x14ac:dyDescent="0.3">
      <c r="A1263" s="110" t="s">
        <v>2781</v>
      </c>
      <c r="B1263" s="111" t="s">
        <v>2264</v>
      </c>
      <c r="C1263" s="111" t="s">
        <v>1125</v>
      </c>
      <c r="D1263" s="111" t="s">
        <v>127</v>
      </c>
      <c r="E1263" s="112" t="s">
        <v>2782</v>
      </c>
      <c r="F1263" s="113" t="s">
        <v>120</v>
      </c>
      <c r="G1263" s="114">
        <v>2</v>
      </c>
      <c r="H1263" s="115">
        <v>2330.8200000000002</v>
      </c>
      <c r="I1263" s="116">
        <f t="shared" si="23"/>
        <v>4661.6400000000003</v>
      </c>
      <c r="J1263" s="84"/>
      <c r="K1263" s="147"/>
    </row>
    <row r="1264" spans="1:11" s="85" customFormat="1" ht="14.4" x14ac:dyDescent="0.3">
      <c r="A1264" s="110" t="s">
        <v>2783</v>
      </c>
      <c r="B1264" s="111" t="s">
        <v>2264</v>
      </c>
      <c r="C1264" s="111" t="s">
        <v>1127</v>
      </c>
      <c r="D1264" s="111" t="s">
        <v>127</v>
      </c>
      <c r="E1264" s="112" t="s">
        <v>2784</v>
      </c>
      <c r="F1264" s="113" t="s">
        <v>120</v>
      </c>
      <c r="G1264" s="114">
        <v>3</v>
      </c>
      <c r="H1264" s="115">
        <v>1675.33</v>
      </c>
      <c r="I1264" s="116">
        <f t="shared" si="23"/>
        <v>5025.99</v>
      </c>
      <c r="J1264" s="84"/>
      <c r="K1264" s="147"/>
    </row>
    <row r="1265" spans="1:11" s="85" customFormat="1" ht="14.4" x14ac:dyDescent="0.3">
      <c r="A1265" s="110" t="s">
        <v>2785</v>
      </c>
      <c r="B1265" s="111" t="s">
        <v>2264</v>
      </c>
      <c r="C1265" s="111" t="s">
        <v>1130</v>
      </c>
      <c r="D1265" s="111" t="s">
        <v>127</v>
      </c>
      <c r="E1265" s="112" t="s">
        <v>2786</v>
      </c>
      <c r="F1265" s="113" t="s">
        <v>120</v>
      </c>
      <c r="G1265" s="114">
        <v>2</v>
      </c>
      <c r="H1265" s="115">
        <v>1705.12</v>
      </c>
      <c r="I1265" s="116">
        <f t="shared" si="23"/>
        <v>3410.24</v>
      </c>
      <c r="J1265" s="84"/>
      <c r="K1265" s="147"/>
    </row>
    <row r="1266" spans="1:11" s="85" customFormat="1" ht="20.399999999999999" x14ac:dyDescent="0.3">
      <c r="A1266" s="110" t="s">
        <v>2787</v>
      </c>
      <c r="B1266" s="111" t="s">
        <v>2264</v>
      </c>
      <c r="C1266" s="111" t="s">
        <v>1132</v>
      </c>
      <c r="D1266" s="111" t="s">
        <v>2788</v>
      </c>
      <c r="E1266" s="112" t="s">
        <v>2789</v>
      </c>
      <c r="F1266" s="113" t="s">
        <v>169</v>
      </c>
      <c r="G1266" s="180">
        <v>1.421</v>
      </c>
      <c r="H1266" s="115">
        <v>2248</v>
      </c>
      <c r="I1266" s="116">
        <f t="shared" si="23"/>
        <v>3194.41</v>
      </c>
      <c r="J1266" s="84"/>
      <c r="K1266" s="147"/>
    </row>
    <row r="1267" spans="1:11" s="85" customFormat="1" ht="20.399999999999999" x14ac:dyDescent="0.3">
      <c r="A1267" s="110" t="s">
        <v>2790</v>
      </c>
      <c r="B1267" s="111" t="s">
        <v>2264</v>
      </c>
      <c r="C1267" s="111" t="s">
        <v>1135</v>
      </c>
      <c r="D1267" s="111" t="s">
        <v>2791</v>
      </c>
      <c r="E1267" s="112" t="s">
        <v>2792</v>
      </c>
      <c r="F1267" s="113" t="s">
        <v>169</v>
      </c>
      <c r="G1267" s="180">
        <v>2.4460000000000002</v>
      </c>
      <c r="H1267" s="115">
        <v>2254.6</v>
      </c>
      <c r="I1267" s="116">
        <f t="shared" si="23"/>
        <v>5514.75</v>
      </c>
      <c r="J1267" s="84"/>
      <c r="K1267" s="147"/>
    </row>
    <row r="1268" spans="1:11" s="85" customFormat="1" ht="20.399999999999999" x14ac:dyDescent="0.3">
      <c r="A1268" s="110" t="s">
        <v>2793</v>
      </c>
      <c r="B1268" s="111" t="s">
        <v>2264</v>
      </c>
      <c r="C1268" s="111" t="s">
        <v>1138</v>
      </c>
      <c r="D1268" s="111" t="s">
        <v>2693</v>
      </c>
      <c r="E1268" s="112" t="s">
        <v>2794</v>
      </c>
      <c r="F1268" s="113" t="s">
        <v>169</v>
      </c>
      <c r="G1268" s="180">
        <v>3.161</v>
      </c>
      <c r="H1268" s="115">
        <v>2240.5100000000002</v>
      </c>
      <c r="I1268" s="116">
        <f t="shared" si="23"/>
        <v>7082.25</v>
      </c>
      <c r="J1268" s="84"/>
      <c r="K1268" s="147"/>
    </row>
    <row r="1269" spans="1:11" s="85" customFormat="1" ht="14.4" x14ac:dyDescent="0.3">
      <c r="A1269" s="110" t="s">
        <v>2795</v>
      </c>
      <c r="B1269" s="111" t="s">
        <v>2264</v>
      </c>
      <c r="C1269" s="111" t="s">
        <v>1140</v>
      </c>
      <c r="D1269" s="111" t="s">
        <v>127</v>
      </c>
      <c r="E1269" s="112" t="s">
        <v>2796</v>
      </c>
      <c r="F1269" s="113" t="s">
        <v>120</v>
      </c>
      <c r="G1269" s="114">
        <v>1</v>
      </c>
      <c r="H1269" s="115">
        <v>3625</v>
      </c>
      <c r="I1269" s="116">
        <f t="shared" si="23"/>
        <v>3625</v>
      </c>
      <c r="J1269" s="84"/>
      <c r="K1269" s="147"/>
    </row>
    <row r="1270" spans="1:11" s="85" customFormat="1" ht="14.4" x14ac:dyDescent="0.3">
      <c r="A1270" s="110" t="s">
        <v>2797</v>
      </c>
      <c r="B1270" s="111" t="s">
        <v>2264</v>
      </c>
      <c r="C1270" s="111" t="s">
        <v>1143</v>
      </c>
      <c r="D1270" s="111" t="s">
        <v>127</v>
      </c>
      <c r="E1270" s="112" t="s">
        <v>2798</v>
      </c>
      <c r="F1270" s="113" t="s">
        <v>120</v>
      </c>
      <c r="G1270" s="114">
        <v>2</v>
      </c>
      <c r="H1270" s="115">
        <v>2274.54</v>
      </c>
      <c r="I1270" s="116">
        <f t="shared" si="23"/>
        <v>4549.08</v>
      </c>
      <c r="J1270" s="84"/>
      <c r="K1270" s="147"/>
    </row>
    <row r="1271" spans="1:11" s="85" customFormat="1" ht="14.4" x14ac:dyDescent="0.3">
      <c r="A1271" s="110" t="s">
        <v>2799</v>
      </c>
      <c r="B1271" s="111" t="s">
        <v>2264</v>
      </c>
      <c r="C1271" s="111" t="s">
        <v>1146</v>
      </c>
      <c r="D1271" s="111" t="s">
        <v>127</v>
      </c>
      <c r="E1271" s="112" t="s">
        <v>2800</v>
      </c>
      <c r="F1271" s="113" t="s">
        <v>120</v>
      </c>
      <c r="G1271" s="114">
        <v>1</v>
      </c>
      <c r="H1271" s="115">
        <v>4633.05</v>
      </c>
      <c r="I1271" s="116">
        <f t="shared" si="23"/>
        <v>4633.05</v>
      </c>
      <c r="J1271" s="84"/>
      <c r="K1271" s="147"/>
    </row>
    <row r="1272" spans="1:11" s="85" customFormat="1" ht="14.4" x14ac:dyDescent="0.3">
      <c r="A1272" s="110" t="s">
        <v>2801</v>
      </c>
      <c r="B1272" s="111" t="s">
        <v>2264</v>
      </c>
      <c r="C1272" s="111" t="s">
        <v>1149</v>
      </c>
      <c r="D1272" s="111" t="s">
        <v>127</v>
      </c>
      <c r="E1272" s="112" t="s">
        <v>2802</v>
      </c>
      <c r="F1272" s="113" t="s">
        <v>120</v>
      </c>
      <c r="G1272" s="114">
        <v>1</v>
      </c>
      <c r="H1272" s="115">
        <v>2039.97</v>
      </c>
      <c r="I1272" s="116">
        <f t="shared" si="23"/>
        <v>2039.97</v>
      </c>
      <c r="J1272" s="84"/>
      <c r="K1272" s="147"/>
    </row>
    <row r="1273" spans="1:11" s="85" customFormat="1" ht="14.4" x14ac:dyDescent="0.3">
      <c r="A1273" s="110" t="s">
        <v>2803</v>
      </c>
      <c r="B1273" s="111" t="s">
        <v>2264</v>
      </c>
      <c r="C1273" s="111" t="s">
        <v>1151</v>
      </c>
      <c r="D1273" s="111" t="s">
        <v>127</v>
      </c>
      <c r="E1273" s="112" t="s">
        <v>2804</v>
      </c>
      <c r="F1273" s="113" t="s">
        <v>120</v>
      </c>
      <c r="G1273" s="114">
        <v>1</v>
      </c>
      <c r="H1273" s="115">
        <v>2141.5500000000002</v>
      </c>
      <c r="I1273" s="116">
        <f t="shared" si="23"/>
        <v>2141.5500000000002</v>
      </c>
      <c r="J1273" s="84"/>
      <c r="K1273" s="147"/>
    </row>
    <row r="1274" spans="1:11" s="85" customFormat="1" ht="14.4" x14ac:dyDescent="0.3">
      <c r="A1274" s="110" t="s">
        <v>2805</v>
      </c>
      <c r="B1274" s="111" t="s">
        <v>2264</v>
      </c>
      <c r="C1274" s="111" t="s">
        <v>1153</v>
      </c>
      <c r="D1274" s="111" t="s">
        <v>127</v>
      </c>
      <c r="E1274" s="112" t="s">
        <v>2806</v>
      </c>
      <c r="F1274" s="113" t="s">
        <v>120</v>
      </c>
      <c r="G1274" s="114">
        <v>1</v>
      </c>
      <c r="H1274" s="115">
        <v>2434.21</v>
      </c>
      <c r="I1274" s="116">
        <f t="shared" si="23"/>
        <v>2434.21</v>
      </c>
      <c r="J1274" s="84"/>
      <c r="K1274" s="147"/>
    </row>
    <row r="1275" spans="1:11" s="85" customFormat="1" ht="14.4" x14ac:dyDescent="0.3">
      <c r="A1275" s="110" t="s">
        <v>2807</v>
      </c>
      <c r="B1275" s="111" t="s">
        <v>2264</v>
      </c>
      <c r="C1275" s="111" t="s">
        <v>1156</v>
      </c>
      <c r="D1275" s="111" t="s">
        <v>127</v>
      </c>
      <c r="E1275" s="112" t="s">
        <v>2808</v>
      </c>
      <c r="F1275" s="113" t="s">
        <v>120</v>
      </c>
      <c r="G1275" s="114">
        <v>1</v>
      </c>
      <c r="H1275" s="115">
        <v>2681.16</v>
      </c>
      <c r="I1275" s="116">
        <f t="shared" si="23"/>
        <v>2681.16</v>
      </c>
      <c r="J1275" s="84"/>
      <c r="K1275" s="147"/>
    </row>
    <row r="1276" spans="1:11" s="85" customFormat="1" ht="14.4" x14ac:dyDescent="0.3">
      <c r="A1276" s="110" t="s">
        <v>2809</v>
      </c>
      <c r="B1276" s="111" t="s">
        <v>2264</v>
      </c>
      <c r="C1276" s="111" t="s">
        <v>1159</v>
      </c>
      <c r="D1276" s="111" t="s">
        <v>127</v>
      </c>
      <c r="E1276" s="112" t="s">
        <v>2810</v>
      </c>
      <c r="F1276" s="113" t="s">
        <v>120</v>
      </c>
      <c r="G1276" s="114">
        <v>1</v>
      </c>
      <c r="H1276" s="115">
        <v>1749.63</v>
      </c>
      <c r="I1276" s="116">
        <f t="shared" si="23"/>
        <v>1749.63</v>
      </c>
      <c r="J1276" s="84"/>
      <c r="K1276" s="147"/>
    </row>
    <row r="1277" spans="1:11" s="85" customFormat="1" ht="14.4" x14ac:dyDescent="0.3">
      <c r="A1277" s="110" t="s">
        <v>2811</v>
      </c>
      <c r="B1277" s="111" t="s">
        <v>2264</v>
      </c>
      <c r="C1277" s="111" t="s">
        <v>1161</v>
      </c>
      <c r="D1277" s="111" t="s">
        <v>127</v>
      </c>
      <c r="E1277" s="112" t="s">
        <v>2812</v>
      </c>
      <c r="F1277" s="113" t="s">
        <v>120</v>
      </c>
      <c r="G1277" s="114">
        <v>1</v>
      </c>
      <c r="H1277" s="115">
        <v>1929.83</v>
      </c>
      <c r="I1277" s="116">
        <f t="shared" si="23"/>
        <v>1929.83</v>
      </c>
      <c r="J1277" s="84"/>
      <c r="K1277" s="147"/>
    </row>
    <row r="1278" spans="1:11" s="85" customFormat="1" ht="14.4" x14ac:dyDescent="0.3">
      <c r="A1278" s="110" t="s">
        <v>2813</v>
      </c>
      <c r="B1278" s="111" t="s">
        <v>2264</v>
      </c>
      <c r="C1278" s="111" t="s">
        <v>1164</v>
      </c>
      <c r="D1278" s="111" t="s">
        <v>127</v>
      </c>
      <c r="E1278" s="112" t="s">
        <v>2814</v>
      </c>
      <c r="F1278" s="113" t="s">
        <v>120</v>
      </c>
      <c r="G1278" s="114">
        <v>1</v>
      </c>
      <c r="H1278" s="115">
        <v>1517.07</v>
      </c>
      <c r="I1278" s="116">
        <f t="shared" si="23"/>
        <v>1517.07</v>
      </c>
      <c r="J1278" s="84"/>
      <c r="K1278" s="147"/>
    </row>
    <row r="1279" spans="1:11" s="85" customFormat="1" ht="20.399999999999999" x14ac:dyDescent="0.3">
      <c r="A1279" s="110" t="s">
        <v>2815</v>
      </c>
      <c r="B1279" s="111" t="s">
        <v>2264</v>
      </c>
      <c r="C1279" s="111" t="s">
        <v>1166</v>
      </c>
      <c r="D1279" s="111" t="s">
        <v>2816</v>
      </c>
      <c r="E1279" s="112" t="s">
        <v>2817</v>
      </c>
      <c r="F1279" s="113" t="s">
        <v>169</v>
      </c>
      <c r="G1279" s="180">
        <v>1.212</v>
      </c>
      <c r="H1279" s="115">
        <v>2258.6999999999998</v>
      </c>
      <c r="I1279" s="116">
        <f t="shared" si="23"/>
        <v>2737.54</v>
      </c>
      <c r="J1279" s="84"/>
      <c r="K1279" s="147"/>
    </row>
    <row r="1280" spans="1:11" s="85" customFormat="1" ht="20.399999999999999" x14ac:dyDescent="0.3">
      <c r="A1280" s="110" t="s">
        <v>2818</v>
      </c>
      <c r="B1280" s="111" t="s">
        <v>2264</v>
      </c>
      <c r="C1280" s="111" t="s">
        <v>1169</v>
      </c>
      <c r="D1280" s="111" t="s">
        <v>2819</v>
      </c>
      <c r="E1280" s="112" t="s">
        <v>2820</v>
      </c>
      <c r="F1280" s="113" t="s">
        <v>169</v>
      </c>
      <c r="G1280" s="180">
        <v>0.24199999999999999</v>
      </c>
      <c r="H1280" s="115">
        <v>2251.0300000000002</v>
      </c>
      <c r="I1280" s="116">
        <f t="shared" si="23"/>
        <v>544.75</v>
      </c>
      <c r="J1280" s="84"/>
      <c r="K1280" s="147"/>
    </row>
    <row r="1281" spans="1:11" s="85" customFormat="1" ht="20.399999999999999" x14ac:dyDescent="0.3">
      <c r="A1281" s="110" t="s">
        <v>2821</v>
      </c>
      <c r="B1281" s="111" t="s">
        <v>2264</v>
      </c>
      <c r="C1281" s="111" t="s">
        <v>1171</v>
      </c>
      <c r="D1281" s="111" t="s">
        <v>2788</v>
      </c>
      <c r="E1281" s="112" t="s">
        <v>2822</v>
      </c>
      <c r="F1281" s="113" t="s">
        <v>169</v>
      </c>
      <c r="G1281" s="180">
        <v>0.25600000000000001</v>
      </c>
      <c r="H1281" s="115">
        <v>2247.89</v>
      </c>
      <c r="I1281" s="116">
        <f t="shared" si="23"/>
        <v>575.46</v>
      </c>
      <c r="J1281" s="84"/>
      <c r="K1281" s="147"/>
    </row>
    <row r="1282" spans="1:11" s="85" customFormat="1" ht="20.399999999999999" x14ac:dyDescent="0.3">
      <c r="A1282" s="102" t="s">
        <v>2823</v>
      </c>
      <c r="B1282" s="103" t="s">
        <v>2264</v>
      </c>
      <c r="C1282" s="103" t="s">
        <v>1174</v>
      </c>
      <c r="D1282" s="103" t="s">
        <v>1489</v>
      </c>
      <c r="E1282" s="104" t="s">
        <v>1490</v>
      </c>
      <c r="F1282" s="105" t="s">
        <v>164</v>
      </c>
      <c r="G1282" s="117">
        <v>0.30230000000000001</v>
      </c>
      <c r="H1282" s="107">
        <v>110487.58</v>
      </c>
      <c r="I1282" s="108">
        <f t="shared" si="23"/>
        <v>33400.400000000001</v>
      </c>
      <c r="J1282" s="84"/>
      <c r="K1282" s="147"/>
    </row>
    <row r="1283" spans="1:11" s="85" customFormat="1" ht="14.4" x14ac:dyDescent="0.3">
      <c r="A1283" s="110" t="s">
        <v>2824</v>
      </c>
      <c r="B1283" s="111" t="s">
        <v>2264</v>
      </c>
      <c r="C1283" s="111" t="s">
        <v>1176</v>
      </c>
      <c r="D1283" s="111" t="s">
        <v>127</v>
      </c>
      <c r="E1283" s="112" t="s">
        <v>2825</v>
      </c>
      <c r="F1283" s="113" t="s">
        <v>470</v>
      </c>
      <c r="G1283" s="119">
        <v>1.5</v>
      </c>
      <c r="H1283" s="115">
        <v>5443.08</v>
      </c>
      <c r="I1283" s="116">
        <f t="shared" si="23"/>
        <v>8164.62</v>
      </c>
      <c r="J1283" s="84"/>
      <c r="K1283" s="147"/>
    </row>
    <row r="1284" spans="1:11" s="85" customFormat="1" ht="14.4" x14ac:dyDescent="0.3">
      <c r="A1284" s="110" t="s">
        <v>2826</v>
      </c>
      <c r="B1284" s="111" t="s">
        <v>2264</v>
      </c>
      <c r="C1284" s="111" t="s">
        <v>1179</v>
      </c>
      <c r="D1284" s="111" t="s">
        <v>127</v>
      </c>
      <c r="E1284" s="112" t="s">
        <v>2827</v>
      </c>
      <c r="F1284" s="113" t="s">
        <v>470</v>
      </c>
      <c r="G1284" s="119">
        <v>5.6</v>
      </c>
      <c r="H1284" s="115">
        <v>5415.29</v>
      </c>
      <c r="I1284" s="116">
        <f t="shared" si="23"/>
        <v>30325.62</v>
      </c>
      <c r="J1284" s="84"/>
      <c r="K1284" s="147"/>
    </row>
    <row r="1285" spans="1:11" s="85" customFormat="1" ht="20.399999999999999" x14ac:dyDescent="0.3">
      <c r="A1285" s="110" t="s">
        <v>2828</v>
      </c>
      <c r="B1285" s="111" t="s">
        <v>2264</v>
      </c>
      <c r="C1285" s="111" t="s">
        <v>1182</v>
      </c>
      <c r="D1285" s="111" t="s">
        <v>2829</v>
      </c>
      <c r="E1285" s="112" t="s">
        <v>2830</v>
      </c>
      <c r="F1285" s="113" t="s">
        <v>169</v>
      </c>
      <c r="G1285" s="180">
        <v>1.1839999999999999</v>
      </c>
      <c r="H1285" s="115">
        <v>2011.46</v>
      </c>
      <c r="I1285" s="116">
        <f t="shared" si="23"/>
        <v>2381.5700000000002</v>
      </c>
      <c r="J1285" s="84"/>
      <c r="K1285" s="147"/>
    </row>
    <row r="1286" spans="1:11" s="85" customFormat="1" ht="14.4" x14ac:dyDescent="0.3">
      <c r="A1286" s="110" t="s">
        <v>2831</v>
      </c>
      <c r="B1286" s="111" t="s">
        <v>2264</v>
      </c>
      <c r="C1286" s="111" t="s">
        <v>1185</v>
      </c>
      <c r="D1286" s="111" t="s">
        <v>127</v>
      </c>
      <c r="E1286" s="112" t="s">
        <v>2832</v>
      </c>
      <c r="F1286" s="113" t="s">
        <v>120</v>
      </c>
      <c r="G1286" s="114">
        <v>1</v>
      </c>
      <c r="H1286" s="115">
        <v>3148</v>
      </c>
      <c r="I1286" s="116">
        <f t="shared" si="23"/>
        <v>3148</v>
      </c>
      <c r="J1286" s="84"/>
      <c r="K1286" s="147"/>
    </row>
    <row r="1287" spans="1:11" s="85" customFormat="1" ht="14.4" x14ac:dyDescent="0.3">
      <c r="A1287" s="110" t="s">
        <v>2833</v>
      </c>
      <c r="B1287" s="111" t="s">
        <v>2264</v>
      </c>
      <c r="C1287" s="111" t="s">
        <v>1187</v>
      </c>
      <c r="D1287" s="111" t="s">
        <v>127</v>
      </c>
      <c r="E1287" s="112" t="s">
        <v>2834</v>
      </c>
      <c r="F1287" s="113" t="s">
        <v>120</v>
      </c>
      <c r="G1287" s="114">
        <v>3</v>
      </c>
      <c r="H1287" s="115">
        <v>3742.08</v>
      </c>
      <c r="I1287" s="116">
        <f t="shared" si="23"/>
        <v>11226.24</v>
      </c>
      <c r="J1287" s="84"/>
      <c r="K1287" s="147"/>
    </row>
    <row r="1288" spans="1:11" s="85" customFormat="1" ht="14.4" x14ac:dyDescent="0.3">
      <c r="A1288" s="110" t="s">
        <v>2835</v>
      </c>
      <c r="B1288" s="111" t="s">
        <v>2264</v>
      </c>
      <c r="C1288" s="111" t="s">
        <v>1189</v>
      </c>
      <c r="D1288" s="111" t="s">
        <v>127</v>
      </c>
      <c r="E1288" s="112" t="s">
        <v>2836</v>
      </c>
      <c r="F1288" s="113" t="s">
        <v>120</v>
      </c>
      <c r="G1288" s="114">
        <v>1</v>
      </c>
      <c r="H1288" s="115">
        <v>3742.08</v>
      </c>
      <c r="I1288" s="116">
        <f t="shared" si="23"/>
        <v>3742.08</v>
      </c>
      <c r="J1288" s="84"/>
      <c r="K1288" s="147"/>
    </row>
    <row r="1289" spans="1:11" s="85" customFormat="1" ht="20.399999999999999" x14ac:dyDescent="0.3">
      <c r="A1289" s="102" t="s">
        <v>2837</v>
      </c>
      <c r="B1289" s="103" t="s">
        <v>2264</v>
      </c>
      <c r="C1289" s="103" t="s">
        <v>1192</v>
      </c>
      <c r="D1289" s="103" t="s">
        <v>601</v>
      </c>
      <c r="E1289" s="104" t="s">
        <v>602</v>
      </c>
      <c r="F1289" s="105" t="s">
        <v>164</v>
      </c>
      <c r="G1289" s="117">
        <v>0.33450000000000002</v>
      </c>
      <c r="H1289" s="107">
        <v>100026.93</v>
      </c>
      <c r="I1289" s="108">
        <f t="shared" si="23"/>
        <v>33459.01</v>
      </c>
      <c r="J1289" s="84"/>
      <c r="K1289" s="147"/>
    </row>
    <row r="1290" spans="1:11" s="85" customFormat="1" ht="14.4" x14ac:dyDescent="0.3">
      <c r="A1290" s="110" t="s">
        <v>2838</v>
      </c>
      <c r="B1290" s="111" t="s">
        <v>2264</v>
      </c>
      <c r="C1290" s="111" t="s">
        <v>1195</v>
      </c>
      <c r="D1290" s="111" t="s">
        <v>127</v>
      </c>
      <c r="E1290" s="112" t="s">
        <v>2839</v>
      </c>
      <c r="F1290" s="113" t="s">
        <v>470</v>
      </c>
      <c r="G1290" s="119">
        <v>0.8</v>
      </c>
      <c r="H1290" s="115">
        <v>7241.02</v>
      </c>
      <c r="I1290" s="116">
        <f t="shared" si="23"/>
        <v>5792.82</v>
      </c>
      <c r="J1290" s="84"/>
      <c r="K1290" s="147"/>
    </row>
    <row r="1291" spans="1:11" s="85" customFormat="1" ht="14.4" x14ac:dyDescent="0.3">
      <c r="A1291" s="110" t="s">
        <v>2840</v>
      </c>
      <c r="B1291" s="111" t="s">
        <v>2264</v>
      </c>
      <c r="C1291" s="111" t="s">
        <v>1197</v>
      </c>
      <c r="D1291" s="111" t="s">
        <v>127</v>
      </c>
      <c r="E1291" s="112" t="s">
        <v>2841</v>
      </c>
      <c r="F1291" s="113" t="s">
        <v>470</v>
      </c>
      <c r="G1291" s="119">
        <v>6.3</v>
      </c>
      <c r="H1291" s="115">
        <v>5912.13</v>
      </c>
      <c r="I1291" s="116">
        <f t="shared" si="23"/>
        <v>37246.42</v>
      </c>
      <c r="J1291" s="84"/>
      <c r="K1291" s="147"/>
    </row>
    <row r="1292" spans="1:11" s="85" customFormat="1" ht="20.399999999999999" x14ac:dyDescent="0.3">
      <c r="A1292" s="110" t="s">
        <v>2842</v>
      </c>
      <c r="B1292" s="111" t="s">
        <v>2264</v>
      </c>
      <c r="C1292" s="111" t="s">
        <v>1200</v>
      </c>
      <c r="D1292" s="111" t="s">
        <v>2829</v>
      </c>
      <c r="E1292" s="112" t="s">
        <v>2843</v>
      </c>
      <c r="F1292" s="113" t="s">
        <v>169</v>
      </c>
      <c r="G1292" s="180">
        <v>3.6619999999999999</v>
      </c>
      <c r="H1292" s="115">
        <v>2011.49</v>
      </c>
      <c r="I1292" s="116">
        <f t="shared" si="23"/>
        <v>7366.08</v>
      </c>
      <c r="J1292" s="84"/>
      <c r="K1292" s="147"/>
    </row>
    <row r="1293" spans="1:11" s="85" customFormat="1" ht="14.4" x14ac:dyDescent="0.3">
      <c r="A1293" s="110" t="s">
        <v>2844</v>
      </c>
      <c r="B1293" s="111" t="s">
        <v>2264</v>
      </c>
      <c r="C1293" s="111" t="s">
        <v>1202</v>
      </c>
      <c r="D1293" s="111" t="s">
        <v>127</v>
      </c>
      <c r="E1293" s="112" t="s">
        <v>2845</v>
      </c>
      <c r="F1293" s="113" t="s">
        <v>120</v>
      </c>
      <c r="G1293" s="114">
        <v>2</v>
      </c>
      <c r="H1293" s="115">
        <v>6454.45</v>
      </c>
      <c r="I1293" s="116">
        <f t="shared" si="23"/>
        <v>12908.9</v>
      </c>
      <c r="J1293" s="84"/>
      <c r="K1293" s="147"/>
    </row>
    <row r="1294" spans="1:11" s="85" customFormat="1" ht="14.4" x14ac:dyDescent="0.3">
      <c r="A1294" s="110" t="s">
        <v>2846</v>
      </c>
      <c r="B1294" s="111" t="s">
        <v>2264</v>
      </c>
      <c r="C1294" s="111" t="s">
        <v>1205</v>
      </c>
      <c r="D1294" s="111" t="s">
        <v>127</v>
      </c>
      <c r="E1294" s="112" t="s">
        <v>2847</v>
      </c>
      <c r="F1294" s="113" t="s">
        <v>120</v>
      </c>
      <c r="G1294" s="114">
        <v>1</v>
      </c>
      <c r="H1294" s="115">
        <v>8361.74</v>
      </c>
      <c r="I1294" s="116">
        <f t="shared" si="23"/>
        <v>8361.74</v>
      </c>
      <c r="J1294" s="84"/>
      <c r="K1294" s="147"/>
    </row>
    <row r="1295" spans="1:11" s="85" customFormat="1" ht="20.399999999999999" x14ac:dyDescent="0.3">
      <c r="A1295" s="102" t="s">
        <v>2848</v>
      </c>
      <c r="B1295" s="103" t="s">
        <v>2264</v>
      </c>
      <c r="C1295" s="103" t="s">
        <v>1207</v>
      </c>
      <c r="D1295" s="103" t="s">
        <v>2849</v>
      </c>
      <c r="E1295" s="104" t="s">
        <v>2850</v>
      </c>
      <c r="F1295" s="105" t="s">
        <v>164</v>
      </c>
      <c r="G1295" s="117">
        <v>0.24979999999999999</v>
      </c>
      <c r="H1295" s="107">
        <v>109594.91</v>
      </c>
      <c r="I1295" s="108">
        <f t="shared" si="23"/>
        <v>27376.81</v>
      </c>
      <c r="J1295" s="84"/>
      <c r="K1295" s="147"/>
    </row>
    <row r="1296" spans="1:11" s="85" customFormat="1" ht="14.4" x14ac:dyDescent="0.3">
      <c r="A1296" s="110" t="s">
        <v>2851</v>
      </c>
      <c r="B1296" s="111" t="s">
        <v>2264</v>
      </c>
      <c r="C1296" s="111" t="s">
        <v>1210</v>
      </c>
      <c r="D1296" s="111" t="s">
        <v>127</v>
      </c>
      <c r="E1296" s="112" t="s">
        <v>2852</v>
      </c>
      <c r="F1296" s="113" t="s">
        <v>470</v>
      </c>
      <c r="G1296" s="114">
        <v>4</v>
      </c>
      <c r="H1296" s="115">
        <v>5024.37</v>
      </c>
      <c r="I1296" s="116">
        <f t="shared" si="23"/>
        <v>20097.48</v>
      </c>
      <c r="J1296" s="84"/>
      <c r="K1296" s="147"/>
    </row>
    <row r="1297" spans="1:11" s="85" customFormat="1" ht="14.4" x14ac:dyDescent="0.3">
      <c r="A1297" s="110" t="s">
        <v>2853</v>
      </c>
      <c r="B1297" s="111" t="s">
        <v>2264</v>
      </c>
      <c r="C1297" s="111" t="s">
        <v>1213</v>
      </c>
      <c r="D1297" s="111" t="s">
        <v>127</v>
      </c>
      <c r="E1297" s="112" t="s">
        <v>2854</v>
      </c>
      <c r="F1297" s="113" t="s">
        <v>470</v>
      </c>
      <c r="G1297" s="119">
        <v>1.8</v>
      </c>
      <c r="H1297" s="115">
        <v>5941.59</v>
      </c>
      <c r="I1297" s="116">
        <f t="shared" si="23"/>
        <v>10694.86</v>
      </c>
      <c r="J1297" s="84"/>
      <c r="K1297" s="147"/>
    </row>
    <row r="1298" spans="1:11" s="85" customFormat="1" ht="20.399999999999999" x14ac:dyDescent="0.3">
      <c r="A1298" s="102" t="s">
        <v>2855</v>
      </c>
      <c r="B1298" s="103" t="s">
        <v>2264</v>
      </c>
      <c r="C1298" s="103" t="s">
        <v>1215</v>
      </c>
      <c r="D1298" s="103" t="s">
        <v>2856</v>
      </c>
      <c r="E1298" s="104" t="s">
        <v>2857</v>
      </c>
      <c r="F1298" s="105" t="s">
        <v>164</v>
      </c>
      <c r="G1298" s="117">
        <v>0.97040000000000004</v>
      </c>
      <c r="H1298" s="107">
        <v>119836.11</v>
      </c>
      <c r="I1298" s="108">
        <f t="shared" si="23"/>
        <v>116288.96000000001</v>
      </c>
      <c r="J1298" s="84"/>
      <c r="K1298" s="147"/>
    </row>
    <row r="1299" spans="1:11" s="85" customFormat="1" ht="20.399999999999999" x14ac:dyDescent="0.3">
      <c r="A1299" s="110" t="s">
        <v>2858</v>
      </c>
      <c r="B1299" s="111" t="s">
        <v>2264</v>
      </c>
      <c r="C1299" s="111" t="s">
        <v>1218</v>
      </c>
      <c r="D1299" s="111" t="s">
        <v>2859</v>
      </c>
      <c r="E1299" s="112" t="s">
        <v>2860</v>
      </c>
      <c r="F1299" s="113" t="s">
        <v>169</v>
      </c>
      <c r="G1299" s="119">
        <v>13.2</v>
      </c>
      <c r="H1299" s="115">
        <v>846.17</v>
      </c>
      <c r="I1299" s="116">
        <f t="shared" si="23"/>
        <v>11169.44</v>
      </c>
      <c r="J1299" s="84"/>
      <c r="K1299" s="147"/>
    </row>
    <row r="1300" spans="1:11" s="85" customFormat="1" ht="14.4" x14ac:dyDescent="0.3">
      <c r="A1300" s="110" t="s">
        <v>2861</v>
      </c>
      <c r="B1300" s="111" t="s">
        <v>2264</v>
      </c>
      <c r="C1300" s="111" t="s">
        <v>1220</v>
      </c>
      <c r="D1300" s="111" t="s">
        <v>127</v>
      </c>
      <c r="E1300" s="112" t="s">
        <v>2862</v>
      </c>
      <c r="F1300" s="113" t="s">
        <v>470</v>
      </c>
      <c r="G1300" s="119">
        <v>11.2</v>
      </c>
      <c r="H1300" s="115">
        <v>3194</v>
      </c>
      <c r="I1300" s="116">
        <f t="shared" si="23"/>
        <v>35772.800000000003</v>
      </c>
      <c r="J1300" s="84"/>
      <c r="K1300" s="147"/>
    </row>
    <row r="1301" spans="1:11" s="85" customFormat="1" ht="14.4" x14ac:dyDescent="0.3">
      <c r="A1301" s="110" t="s">
        <v>2863</v>
      </c>
      <c r="B1301" s="111" t="s">
        <v>2264</v>
      </c>
      <c r="C1301" s="111" t="s">
        <v>1223</v>
      </c>
      <c r="D1301" s="111" t="s">
        <v>127</v>
      </c>
      <c r="E1301" s="112" t="s">
        <v>2864</v>
      </c>
      <c r="F1301" s="113" t="s">
        <v>470</v>
      </c>
      <c r="G1301" s="114">
        <v>11</v>
      </c>
      <c r="H1301" s="115">
        <v>4153.03</v>
      </c>
      <c r="I1301" s="116">
        <f t="shared" si="23"/>
        <v>45683.33</v>
      </c>
      <c r="J1301" s="84"/>
      <c r="K1301" s="147"/>
    </row>
    <row r="1302" spans="1:11" s="85" customFormat="1" ht="14.4" x14ac:dyDescent="0.3">
      <c r="A1302" s="110" t="s">
        <v>2865</v>
      </c>
      <c r="B1302" s="111" t="s">
        <v>2264</v>
      </c>
      <c r="C1302" s="111" t="s">
        <v>1226</v>
      </c>
      <c r="D1302" s="111" t="s">
        <v>127</v>
      </c>
      <c r="E1302" s="112" t="s">
        <v>2866</v>
      </c>
      <c r="F1302" s="113" t="s">
        <v>470</v>
      </c>
      <c r="G1302" s="114">
        <v>4</v>
      </c>
      <c r="H1302" s="115">
        <v>4833.99</v>
      </c>
      <c r="I1302" s="116">
        <f t="shared" si="23"/>
        <v>19335.96</v>
      </c>
      <c r="J1302" s="84"/>
      <c r="K1302" s="147"/>
    </row>
    <row r="1303" spans="1:11" s="85" customFormat="1" ht="14.4" x14ac:dyDescent="0.3">
      <c r="A1303" s="110" t="s">
        <v>2867</v>
      </c>
      <c r="B1303" s="111" t="s">
        <v>2264</v>
      </c>
      <c r="C1303" s="111" t="s">
        <v>1228</v>
      </c>
      <c r="D1303" s="111" t="s">
        <v>127</v>
      </c>
      <c r="E1303" s="112" t="s">
        <v>2868</v>
      </c>
      <c r="F1303" s="113" t="s">
        <v>120</v>
      </c>
      <c r="G1303" s="114">
        <v>2</v>
      </c>
      <c r="H1303" s="115">
        <v>1328.91</v>
      </c>
      <c r="I1303" s="116">
        <f t="shared" si="23"/>
        <v>2657.82</v>
      </c>
      <c r="J1303" s="84"/>
      <c r="K1303" s="147"/>
    </row>
    <row r="1304" spans="1:11" s="85" customFormat="1" ht="14.4" x14ac:dyDescent="0.3">
      <c r="A1304" s="110" t="s">
        <v>2869</v>
      </c>
      <c r="B1304" s="111" t="s">
        <v>2264</v>
      </c>
      <c r="C1304" s="111" t="s">
        <v>1231</v>
      </c>
      <c r="D1304" s="111" t="s">
        <v>127</v>
      </c>
      <c r="E1304" s="112" t="s">
        <v>2870</v>
      </c>
      <c r="F1304" s="113" t="s">
        <v>120</v>
      </c>
      <c r="G1304" s="114">
        <v>18</v>
      </c>
      <c r="H1304" s="115">
        <v>1328.91</v>
      </c>
      <c r="I1304" s="116">
        <f t="shared" si="23"/>
        <v>23920.38</v>
      </c>
      <c r="J1304" s="84"/>
      <c r="K1304" s="147"/>
    </row>
    <row r="1305" spans="1:11" s="85" customFormat="1" ht="20.399999999999999" x14ac:dyDescent="0.3">
      <c r="A1305" s="110" t="s">
        <v>2871</v>
      </c>
      <c r="B1305" s="111" t="s">
        <v>2264</v>
      </c>
      <c r="C1305" s="111" t="s">
        <v>1233</v>
      </c>
      <c r="D1305" s="111" t="s">
        <v>2829</v>
      </c>
      <c r="E1305" s="112" t="s">
        <v>2872</v>
      </c>
      <c r="F1305" s="113" t="s">
        <v>169</v>
      </c>
      <c r="G1305" s="120">
        <v>0.41</v>
      </c>
      <c r="H1305" s="115">
        <v>2011.52</v>
      </c>
      <c r="I1305" s="116">
        <f t="shared" si="23"/>
        <v>824.72</v>
      </c>
      <c r="J1305" s="84"/>
      <c r="K1305" s="147"/>
    </row>
    <row r="1306" spans="1:11" s="85" customFormat="1" ht="20.399999999999999" x14ac:dyDescent="0.3">
      <c r="A1306" s="110" t="s">
        <v>2873</v>
      </c>
      <c r="B1306" s="111" t="s">
        <v>2264</v>
      </c>
      <c r="C1306" s="111" t="s">
        <v>1235</v>
      </c>
      <c r="D1306" s="111" t="s">
        <v>2874</v>
      </c>
      <c r="E1306" s="112" t="s">
        <v>2875</v>
      </c>
      <c r="F1306" s="113" t="s">
        <v>169</v>
      </c>
      <c r="G1306" s="180">
        <v>1.3879999999999999</v>
      </c>
      <c r="H1306" s="115">
        <v>2018.71</v>
      </c>
      <c r="I1306" s="116">
        <f t="shared" si="23"/>
        <v>2801.97</v>
      </c>
      <c r="J1306" s="84"/>
      <c r="K1306" s="147"/>
    </row>
    <row r="1307" spans="1:11" s="85" customFormat="1" ht="14.4" x14ac:dyDescent="0.3">
      <c r="A1307" s="110" t="s">
        <v>2876</v>
      </c>
      <c r="B1307" s="111" t="s">
        <v>2264</v>
      </c>
      <c r="C1307" s="111" t="s">
        <v>1238</v>
      </c>
      <c r="D1307" s="111" t="s">
        <v>127</v>
      </c>
      <c r="E1307" s="112" t="s">
        <v>2877</v>
      </c>
      <c r="F1307" s="113" t="s">
        <v>120</v>
      </c>
      <c r="G1307" s="114">
        <v>2</v>
      </c>
      <c r="H1307" s="115">
        <v>4488.78</v>
      </c>
      <c r="I1307" s="116">
        <f t="shared" si="23"/>
        <v>8977.56</v>
      </c>
      <c r="J1307" s="84"/>
      <c r="K1307" s="147"/>
    </row>
    <row r="1308" spans="1:11" s="85" customFormat="1" ht="14.4" x14ac:dyDescent="0.3">
      <c r="A1308" s="110" t="s">
        <v>2878</v>
      </c>
      <c r="B1308" s="111" t="s">
        <v>2264</v>
      </c>
      <c r="C1308" s="111" t="s">
        <v>1240</v>
      </c>
      <c r="D1308" s="111" t="s">
        <v>127</v>
      </c>
      <c r="E1308" s="112" t="s">
        <v>2879</v>
      </c>
      <c r="F1308" s="113" t="s">
        <v>120</v>
      </c>
      <c r="G1308" s="114">
        <v>2</v>
      </c>
      <c r="H1308" s="115">
        <v>2749.32</v>
      </c>
      <c r="I1308" s="116">
        <f t="shared" si="23"/>
        <v>5498.64</v>
      </c>
      <c r="J1308" s="84"/>
      <c r="K1308" s="147"/>
    </row>
    <row r="1309" spans="1:11" s="85" customFormat="1" ht="20.399999999999999" x14ac:dyDescent="0.3">
      <c r="A1309" s="110" t="s">
        <v>2880</v>
      </c>
      <c r="B1309" s="111" t="s">
        <v>2264</v>
      </c>
      <c r="C1309" s="111" t="s">
        <v>1242</v>
      </c>
      <c r="D1309" s="111" t="s">
        <v>2829</v>
      </c>
      <c r="E1309" s="112" t="s">
        <v>2881</v>
      </c>
      <c r="F1309" s="113" t="s">
        <v>169</v>
      </c>
      <c r="G1309" s="180">
        <v>3.258</v>
      </c>
      <c r="H1309" s="115">
        <v>2011.49</v>
      </c>
      <c r="I1309" s="116">
        <f t="shared" si="23"/>
        <v>6553.43</v>
      </c>
      <c r="J1309" s="84"/>
      <c r="K1309" s="147"/>
    </row>
    <row r="1310" spans="1:11" s="85" customFormat="1" ht="20.399999999999999" x14ac:dyDescent="0.3">
      <c r="A1310" s="110" t="s">
        <v>2882</v>
      </c>
      <c r="B1310" s="111" t="s">
        <v>2264</v>
      </c>
      <c r="C1310" s="111" t="s">
        <v>1244</v>
      </c>
      <c r="D1310" s="111" t="s">
        <v>2874</v>
      </c>
      <c r="E1310" s="112" t="s">
        <v>2883</v>
      </c>
      <c r="F1310" s="113" t="s">
        <v>169</v>
      </c>
      <c r="G1310" s="180">
        <v>2.4460000000000002</v>
      </c>
      <c r="H1310" s="115">
        <v>2018.72</v>
      </c>
      <c r="I1310" s="116">
        <f t="shared" si="23"/>
        <v>4937.79</v>
      </c>
      <c r="J1310" s="84"/>
      <c r="K1310" s="147"/>
    </row>
    <row r="1311" spans="1:11" s="85" customFormat="1" ht="20.399999999999999" x14ac:dyDescent="0.3">
      <c r="A1311" s="102" t="s">
        <v>2884</v>
      </c>
      <c r="B1311" s="103" t="s">
        <v>2264</v>
      </c>
      <c r="C1311" s="103" t="s">
        <v>1247</v>
      </c>
      <c r="D1311" s="103" t="s">
        <v>1617</v>
      </c>
      <c r="E1311" s="104" t="s">
        <v>1618</v>
      </c>
      <c r="F1311" s="105" t="s">
        <v>164</v>
      </c>
      <c r="G1311" s="176">
        <v>5.4305399999999997</v>
      </c>
      <c r="H1311" s="107">
        <v>130028.23</v>
      </c>
      <c r="I1311" s="108">
        <f t="shared" si="23"/>
        <v>706123.5</v>
      </c>
      <c r="J1311" s="84"/>
      <c r="K1311" s="147"/>
    </row>
    <row r="1312" spans="1:11" s="85" customFormat="1" ht="14.4" x14ac:dyDescent="0.3">
      <c r="A1312" s="110" t="s">
        <v>2885</v>
      </c>
      <c r="B1312" s="111" t="s">
        <v>2264</v>
      </c>
      <c r="C1312" s="111" t="s">
        <v>1249</v>
      </c>
      <c r="D1312" s="111" t="s">
        <v>127</v>
      </c>
      <c r="E1312" s="112" t="s">
        <v>2886</v>
      </c>
      <c r="F1312" s="113" t="s">
        <v>470</v>
      </c>
      <c r="G1312" s="119">
        <v>14.5</v>
      </c>
      <c r="H1312" s="115">
        <v>3900.44</v>
      </c>
      <c r="I1312" s="116">
        <f t="shared" si="23"/>
        <v>56556.38</v>
      </c>
      <c r="J1312" s="84"/>
      <c r="K1312" s="147"/>
    </row>
    <row r="1313" spans="1:11" s="85" customFormat="1" ht="14.4" x14ac:dyDescent="0.3">
      <c r="A1313" s="110" t="s">
        <v>2887</v>
      </c>
      <c r="B1313" s="111" t="s">
        <v>2264</v>
      </c>
      <c r="C1313" s="111" t="s">
        <v>1252</v>
      </c>
      <c r="D1313" s="111" t="s">
        <v>127</v>
      </c>
      <c r="E1313" s="112" t="s">
        <v>2888</v>
      </c>
      <c r="F1313" s="113" t="s">
        <v>470</v>
      </c>
      <c r="G1313" s="119">
        <v>0.3</v>
      </c>
      <c r="H1313" s="115">
        <v>3900.79</v>
      </c>
      <c r="I1313" s="116">
        <f t="shared" si="23"/>
        <v>1170.24</v>
      </c>
      <c r="J1313" s="84"/>
      <c r="K1313" s="147"/>
    </row>
    <row r="1314" spans="1:11" s="85" customFormat="1" ht="14.4" x14ac:dyDescent="0.3">
      <c r="A1314" s="110" t="s">
        <v>2889</v>
      </c>
      <c r="B1314" s="111" t="s">
        <v>2264</v>
      </c>
      <c r="C1314" s="111" t="s">
        <v>1255</v>
      </c>
      <c r="D1314" s="111" t="s">
        <v>127</v>
      </c>
      <c r="E1314" s="112" t="s">
        <v>2890</v>
      </c>
      <c r="F1314" s="113" t="s">
        <v>470</v>
      </c>
      <c r="G1314" s="119">
        <v>4.7</v>
      </c>
      <c r="H1314" s="115">
        <v>3822.21</v>
      </c>
      <c r="I1314" s="116">
        <f t="shared" si="23"/>
        <v>17964.39</v>
      </c>
      <c r="J1314" s="84"/>
      <c r="K1314" s="147"/>
    </row>
    <row r="1315" spans="1:11" s="85" customFormat="1" ht="14.4" x14ac:dyDescent="0.3">
      <c r="A1315" s="110" t="s">
        <v>2891</v>
      </c>
      <c r="B1315" s="111" t="s">
        <v>2264</v>
      </c>
      <c r="C1315" s="111" t="s">
        <v>1258</v>
      </c>
      <c r="D1315" s="111" t="s">
        <v>127</v>
      </c>
      <c r="E1315" s="112" t="s">
        <v>2892</v>
      </c>
      <c r="F1315" s="113" t="s">
        <v>470</v>
      </c>
      <c r="G1315" s="119">
        <v>28.5</v>
      </c>
      <c r="H1315" s="115">
        <v>2628.52</v>
      </c>
      <c r="I1315" s="116">
        <f t="shared" si="23"/>
        <v>74912.820000000007</v>
      </c>
      <c r="J1315" s="84"/>
      <c r="K1315" s="147"/>
    </row>
    <row r="1316" spans="1:11" s="85" customFormat="1" ht="14.4" x14ac:dyDescent="0.3">
      <c r="A1316" s="110" t="s">
        <v>2893</v>
      </c>
      <c r="B1316" s="111" t="s">
        <v>2264</v>
      </c>
      <c r="C1316" s="111" t="s">
        <v>1260</v>
      </c>
      <c r="D1316" s="111" t="s">
        <v>127</v>
      </c>
      <c r="E1316" s="112" t="s">
        <v>2894</v>
      </c>
      <c r="F1316" s="113" t="s">
        <v>470</v>
      </c>
      <c r="G1316" s="114">
        <v>13</v>
      </c>
      <c r="H1316" s="115">
        <v>2628.51</v>
      </c>
      <c r="I1316" s="116">
        <f t="shared" si="23"/>
        <v>34170.629999999997</v>
      </c>
      <c r="J1316" s="84"/>
      <c r="K1316" s="147"/>
    </row>
    <row r="1317" spans="1:11" s="85" customFormat="1" ht="14.4" x14ac:dyDescent="0.3">
      <c r="A1317" s="110" t="s">
        <v>2895</v>
      </c>
      <c r="B1317" s="111" t="s">
        <v>2264</v>
      </c>
      <c r="C1317" s="111" t="s">
        <v>1263</v>
      </c>
      <c r="D1317" s="111" t="s">
        <v>127</v>
      </c>
      <c r="E1317" s="112" t="s">
        <v>2896</v>
      </c>
      <c r="F1317" s="113" t="s">
        <v>470</v>
      </c>
      <c r="G1317" s="114">
        <v>41</v>
      </c>
      <c r="H1317" s="115">
        <v>2750.73</v>
      </c>
      <c r="I1317" s="116">
        <f t="shared" si="23"/>
        <v>112779.93</v>
      </c>
      <c r="J1317" s="84"/>
      <c r="K1317" s="147"/>
    </row>
    <row r="1318" spans="1:11" s="85" customFormat="1" ht="20.399999999999999" x14ac:dyDescent="0.3">
      <c r="A1318" s="110" t="s">
        <v>2897</v>
      </c>
      <c r="B1318" s="111" t="s">
        <v>2264</v>
      </c>
      <c r="C1318" s="111" t="s">
        <v>1266</v>
      </c>
      <c r="D1318" s="111" t="s">
        <v>2898</v>
      </c>
      <c r="E1318" s="112" t="s">
        <v>2899</v>
      </c>
      <c r="F1318" s="113" t="s">
        <v>169</v>
      </c>
      <c r="G1318" s="120">
        <v>5.98</v>
      </c>
      <c r="H1318" s="115">
        <v>1543.94</v>
      </c>
      <c r="I1318" s="116">
        <f t="shared" si="23"/>
        <v>9232.76</v>
      </c>
      <c r="J1318" s="84"/>
      <c r="K1318" s="147"/>
    </row>
    <row r="1319" spans="1:11" s="85" customFormat="1" ht="14.4" x14ac:dyDescent="0.3">
      <c r="A1319" s="110" t="s">
        <v>2900</v>
      </c>
      <c r="B1319" s="111" t="s">
        <v>2264</v>
      </c>
      <c r="C1319" s="111" t="s">
        <v>1268</v>
      </c>
      <c r="D1319" s="111" t="s">
        <v>127</v>
      </c>
      <c r="E1319" s="112" t="s">
        <v>2901</v>
      </c>
      <c r="F1319" s="113" t="s">
        <v>470</v>
      </c>
      <c r="G1319" s="114">
        <v>4</v>
      </c>
      <c r="H1319" s="115">
        <v>3496.43</v>
      </c>
      <c r="I1319" s="116">
        <f t="shared" si="23"/>
        <v>13985.72</v>
      </c>
      <c r="J1319" s="84"/>
      <c r="K1319" s="147"/>
    </row>
    <row r="1320" spans="1:11" s="85" customFormat="1" ht="14.4" x14ac:dyDescent="0.3">
      <c r="A1320" s="110" t="s">
        <v>2902</v>
      </c>
      <c r="B1320" s="111" t="s">
        <v>2264</v>
      </c>
      <c r="C1320" s="111" t="s">
        <v>1271</v>
      </c>
      <c r="D1320" s="111" t="s">
        <v>127</v>
      </c>
      <c r="E1320" s="112" t="s">
        <v>2903</v>
      </c>
      <c r="F1320" s="113" t="s">
        <v>470</v>
      </c>
      <c r="G1320" s="114">
        <v>73</v>
      </c>
      <c r="H1320" s="115">
        <v>4062.12</v>
      </c>
      <c r="I1320" s="116">
        <f t="shared" si="23"/>
        <v>296534.76</v>
      </c>
      <c r="J1320" s="84"/>
      <c r="K1320" s="147"/>
    </row>
    <row r="1321" spans="1:11" s="85" customFormat="1" ht="14.4" x14ac:dyDescent="0.3">
      <c r="A1321" s="110" t="s">
        <v>2904</v>
      </c>
      <c r="B1321" s="111" t="s">
        <v>2264</v>
      </c>
      <c r="C1321" s="111" t="s">
        <v>1273</v>
      </c>
      <c r="D1321" s="111" t="s">
        <v>127</v>
      </c>
      <c r="E1321" s="112" t="s">
        <v>2905</v>
      </c>
      <c r="F1321" s="113" t="s">
        <v>470</v>
      </c>
      <c r="G1321" s="119">
        <v>9.5</v>
      </c>
      <c r="H1321" s="115">
        <v>2782.15</v>
      </c>
      <c r="I1321" s="116">
        <f t="shared" si="23"/>
        <v>26430.43</v>
      </c>
      <c r="J1321" s="84"/>
      <c r="K1321" s="147"/>
    </row>
    <row r="1322" spans="1:11" s="85" customFormat="1" ht="20.399999999999999" x14ac:dyDescent="0.3">
      <c r="A1322" s="110" t="s">
        <v>2906</v>
      </c>
      <c r="B1322" s="111" t="s">
        <v>2264</v>
      </c>
      <c r="C1322" s="111" t="s">
        <v>1276</v>
      </c>
      <c r="D1322" s="111" t="s">
        <v>2907</v>
      </c>
      <c r="E1322" s="112" t="s">
        <v>2908</v>
      </c>
      <c r="F1322" s="113" t="s">
        <v>169</v>
      </c>
      <c r="G1322" s="120">
        <v>2.04</v>
      </c>
      <c r="H1322" s="115">
        <v>1915.43</v>
      </c>
      <c r="I1322" s="116">
        <f t="shared" si="23"/>
        <v>3907.48</v>
      </c>
      <c r="J1322" s="84"/>
      <c r="K1322" s="147"/>
    </row>
    <row r="1323" spans="1:11" s="85" customFormat="1" ht="20.399999999999999" x14ac:dyDescent="0.3">
      <c r="A1323" s="110" t="s">
        <v>2909</v>
      </c>
      <c r="B1323" s="111" t="s">
        <v>2264</v>
      </c>
      <c r="C1323" s="111" t="s">
        <v>1278</v>
      </c>
      <c r="D1323" s="111" t="s">
        <v>2910</v>
      </c>
      <c r="E1323" s="112" t="s">
        <v>2911</v>
      </c>
      <c r="F1323" s="113" t="s">
        <v>169</v>
      </c>
      <c r="G1323" s="180">
        <v>0.53600000000000003</v>
      </c>
      <c r="H1323" s="115">
        <v>2027.96</v>
      </c>
      <c r="I1323" s="116">
        <f t="shared" si="23"/>
        <v>1086.99</v>
      </c>
      <c r="J1323" s="84"/>
      <c r="K1323" s="147"/>
    </row>
    <row r="1324" spans="1:11" s="85" customFormat="1" ht="20.399999999999999" x14ac:dyDescent="0.3">
      <c r="A1324" s="110" t="s">
        <v>2912</v>
      </c>
      <c r="B1324" s="111" t="s">
        <v>2264</v>
      </c>
      <c r="C1324" s="111" t="s">
        <v>1281</v>
      </c>
      <c r="D1324" s="111" t="s">
        <v>2913</v>
      </c>
      <c r="E1324" s="112" t="s">
        <v>2914</v>
      </c>
      <c r="F1324" s="113" t="s">
        <v>169</v>
      </c>
      <c r="G1324" s="180">
        <v>2.6560000000000001</v>
      </c>
      <c r="H1324" s="115">
        <v>2023.35</v>
      </c>
      <c r="I1324" s="116">
        <f t="shared" si="23"/>
        <v>5374.02</v>
      </c>
      <c r="J1324" s="84"/>
      <c r="K1324" s="147"/>
    </row>
    <row r="1325" spans="1:11" s="85" customFormat="1" ht="20.399999999999999" x14ac:dyDescent="0.3">
      <c r="A1325" s="110" t="s">
        <v>2915</v>
      </c>
      <c r="B1325" s="111" t="s">
        <v>2264</v>
      </c>
      <c r="C1325" s="111" t="s">
        <v>1284</v>
      </c>
      <c r="D1325" s="111" t="s">
        <v>2910</v>
      </c>
      <c r="E1325" s="112" t="s">
        <v>2916</v>
      </c>
      <c r="F1325" s="113" t="s">
        <v>169</v>
      </c>
      <c r="G1325" s="180">
        <v>2.149</v>
      </c>
      <c r="H1325" s="115">
        <v>2027.88</v>
      </c>
      <c r="I1325" s="116">
        <f t="shared" si="23"/>
        <v>4357.91</v>
      </c>
      <c r="J1325" s="84"/>
      <c r="K1325" s="147"/>
    </row>
    <row r="1326" spans="1:11" s="85" customFormat="1" ht="20.399999999999999" x14ac:dyDescent="0.3">
      <c r="A1326" s="110" t="s">
        <v>2917</v>
      </c>
      <c r="B1326" s="111" t="s">
        <v>2264</v>
      </c>
      <c r="C1326" s="111" t="s">
        <v>1286</v>
      </c>
      <c r="D1326" s="111" t="s">
        <v>2907</v>
      </c>
      <c r="E1326" s="112" t="s">
        <v>2918</v>
      </c>
      <c r="F1326" s="113" t="s">
        <v>169</v>
      </c>
      <c r="G1326" s="180">
        <v>3.1179999999999999</v>
      </c>
      <c r="H1326" s="115">
        <v>1915.43</v>
      </c>
      <c r="I1326" s="116">
        <f t="shared" ref="I1326:I1389" si="24">G1326*H1326</f>
        <v>5972.31</v>
      </c>
      <c r="J1326" s="84"/>
      <c r="K1326" s="147"/>
    </row>
    <row r="1327" spans="1:11" s="85" customFormat="1" ht="14.4" x14ac:dyDescent="0.3">
      <c r="A1327" s="110" t="s">
        <v>2919</v>
      </c>
      <c r="B1327" s="111" t="s">
        <v>2264</v>
      </c>
      <c r="C1327" s="111" t="s">
        <v>1289</v>
      </c>
      <c r="D1327" s="111" t="s">
        <v>127</v>
      </c>
      <c r="E1327" s="112" t="s">
        <v>2920</v>
      </c>
      <c r="F1327" s="113" t="s">
        <v>120</v>
      </c>
      <c r="G1327" s="114">
        <v>2</v>
      </c>
      <c r="H1327" s="115">
        <v>1843.86</v>
      </c>
      <c r="I1327" s="116">
        <f t="shared" si="24"/>
        <v>3687.72</v>
      </c>
      <c r="J1327" s="84"/>
      <c r="K1327" s="147"/>
    </row>
    <row r="1328" spans="1:11" s="85" customFormat="1" ht="14.4" x14ac:dyDescent="0.3">
      <c r="A1328" s="110" t="s">
        <v>2921</v>
      </c>
      <c r="B1328" s="111" t="s">
        <v>2264</v>
      </c>
      <c r="C1328" s="111" t="s">
        <v>1292</v>
      </c>
      <c r="D1328" s="111" t="s">
        <v>127</v>
      </c>
      <c r="E1328" s="112" t="s">
        <v>2922</v>
      </c>
      <c r="F1328" s="113" t="s">
        <v>120</v>
      </c>
      <c r="G1328" s="114">
        <v>2</v>
      </c>
      <c r="H1328" s="115">
        <v>2170.64</v>
      </c>
      <c r="I1328" s="116">
        <f t="shared" si="24"/>
        <v>4341.28</v>
      </c>
      <c r="J1328" s="84"/>
      <c r="K1328" s="147"/>
    </row>
    <row r="1329" spans="1:11" s="85" customFormat="1" ht="14.4" x14ac:dyDescent="0.3">
      <c r="A1329" s="110" t="s">
        <v>2923</v>
      </c>
      <c r="B1329" s="111" t="s">
        <v>2264</v>
      </c>
      <c r="C1329" s="111" t="s">
        <v>1294</v>
      </c>
      <c r="D1329" s="111" t="s">
        <v>127</v>
      </c>
      <c r="E1329" s="112" t="s">
        <v>2924</v>
      </c>
      <c r="F1329" s="113" t="s">
        <v>120</v>
      </c>
      <c r="G1329" s="114">
        <v>2</v>
      </c>
      <c r="H1329" s="115">
        <v>2201.9499999999998</v>
      </c>
      <c r="I1329" s="116">
        <f t="shared" si="24"/>
        <v>4403.8999999999996</v>
      </c>
      <c r="J1329" s="84"/>
      <c r="K1329" s="147"/>
    </row>
    <row r="1330" spans="1:11" s="85" customFormat="1" ht="14.4" x14ac:dyDescent="0.3">
      <c r="A1330" s="110" t="s">
        <v>2925</v>
      </c>
      <c r="B1330" s="111" t="s">
        <v>2264</v>
      </c>
      <c r="C1330" s="111" t="s">
        <v>1297</v>
      </c>
      <c r="D1330" s="111" t="s">
        <v>127</v>
      </c>
      <c r="E1330" s="112" t="s">
        <v>2926</v>
      </c>
      <c r="F1330" s="113" t="s">
        <v>120</v>
      </c>
      <c r="G1330" s="114">
        <v>2</v>
      </c>
      <c r="H1330" s="115">
        <v>2208.3000000000002</v>
      </c>
      <c r="I1330" s="116">
        <f t="shared" si="24"/>
        <v>4416.6000000000004</v>
      </c>
      <c r="J1330" s="84"/>
      <c r="K1330" s="147"/>
    </row>
    <row r="1331" spans="1:11" s="85" customFormat="1" ht="14.4" x14ac:dyDescent="0.3">
      <c r="A1331" s="110" t="s">
        <v>2927</v>
      </c>
      <c r="B1331" s="111" t="s">
        <v>2264</v>
      </c>
      <c r="C1331" s="111" t="s">
        <v>1300</v>
      </c>
      <c r="D1331" s="111" t="s">
        <v>127</v>
      </c>
      <c r="E1331" s="112" t="s">
        <v>2928</v>
      </c>
      <c r="F1331" s="113" t="s">
        <v>120</v>
      </c>
      <c r="G1331" s="114">
        <v>2</v>
      </c>
      <c r="H1331" s="115">
        <v>2042.79</v>
      </c>
      <c r="I1331" s="116">
        <f t="shared" si="24"/>
        <v>4085.58</v>
      </c>
      <c r="J1331" s="84"/>
      <c r="K1331" s="147"/>
    </row>
    <row r="1332" spans="1:11" s="85" customFormat="1" ht="14.4" x14ac:dyDescent="0.3">
      <c r="A1332" s="110" t="s">
        <v>2929</v>
      </c>
      <c r="B1332" s="111" t="s">
        <v>2264</v>
      </c>
      <c r="C1332" s="111" t="s">
        <v>1302</v>
      </c>
      <c r="D1332" s="111" t="s">
        <v>127</v>
      </c>
      <c r="E1332" s="112" t="s">
        <v>2930</v>
      </c>
      <c r="F1332" s="113" t="s">
        <v>120</v>
      </c>
      <c r="G1332" s="114">
        <v>2</v>
      </c>
      <c r="H1332" s="115">
        <v>2065.84</v>
      </c>
      <c r="I1332" s="116">
        <f t="shared" si="24"/>
        <v>4131.68</v>
      </c>
      <c r="J1332" s="84"/>
      <c r="K1332" s="147"/>
    </row>
    <row r="1333" spans="1:11" s="85" customFormat="1" ht="14.4" x14ac:dyDescent="0.3">
      <c r="A1333" s="110" t="s">
        <v>2931</v>
      </c>
      <c r="B1333" s="111" t="s">
        <v>2264</v>
      </c>
      <c r="C1333" s="111" t="s">
        <v>1304</v>
      </c>
      <c r="D1333" s="111" t="s">
        <v>127</v>
      </c>
      <c r="E1333" s="112" t="s">
        <v>2932</v>
      </c>
      <c r="F1333" s="113" t="s">
        <v>120</v>
      </c>
      <c r="G1333" s="114">
        <v>12</v>
      </c>
      <c r="H1333" s="115">
        <v>4057.19</v>
      </c>
      <c r="I1333" s="116">
        <f t="shared" si="24"/>
        <v>48686.28</v>
      </c>
      <c r="J1333" s="84"/>
      <c r="K1333" s="147"/>
    </row>
    <row r="1334" spans="1:11" s="85" customFormat="1" ht="20.399999999999999" x14ac:dyDescent="0.3">
      <c r="A1334" s="110" t="s">
        <v>2933</v>
      </c>
      <c r="B1334" s="111" t="s">
        <v>2264</v>
      </c>
      <c r="C1334" s="111" t="s">
        <v>1306</v>
      </c>
      <c r="D1334" s="111" t="s">
        <v>2907</v>
      </c>
      <c r="E1334" s="112" t="s">
        <v>2934</v>
      </c>
      <c r="F1334" s="113" t="s">
        <v>169</v>
      </c>
      <c r="G1334" s="120">
        <v>0.96</v>
      </c>
      <c r="H1334" s="115">
        <v>1915.45</v>
      </c>
      <c r="I1334" s="116">
        <f t="shared" si="24"/>
        <v>1838.83</v>
      </c>
      <c r="J1334" s="84"/>
      <c r="K1334" s="147"/>
    </row>
    <row r="1335" spans="1:11" s="85" customFormat="1" ht="14.4" x14ac:dyDescent="0.3">
      <c r="A1335" s="110" t="s">
        <v>2935</v>
      </c>
      <c r="B1335" s="111" t="s">
        <v>2264</v>
      </c>
      <c r="C1335" s="111" t="s">
        <v>1309</v>
      </c>
      <c r="D1335" s="111" t="s">
        <v>127</v>
      </c>
      <c r="E1335" s="112" t="s">
        <v>2936</v>
      </c>
      <c r="F1335" s="113" t="s">
        <v>120</v>
      </c>
      <c r="G1335" s="114">
        <v>2</v>
      </c>
      <c r="H1335" s="115">
        <v>1959.83</v>
      </c>
      <c r="I1335" s="116">
        <f t="shared" si="24"/>
        <v>3919.66</v>
      </c>
      <c r="J1335" s="84"/>
      <c r="K1335" s="147"/>
    </row>
    <row r="1336" spans="1:11" s="85" customFormat="1" ht="14.4" x14ac:dyDescent="0.3">
      <c r="A1336" s="110" t="s">
        <v>2937</v>
      </c>
      <c r="B1336" s="111" t="s">
        <v>2264</v>
      </c>
      <c r="C1336" s="111" t="s">
        <v>1311</v>
      </c>
      <c r="D1336" s="111" t="s">
        <v>127</v>
      </c>
      <c r="E1336" s="112" t="s">
        <v>2938</v>
      </c>
      <c r="F1336" s="113" t="s">
        <v>120</v>
      </c>
      <c r="G1336" s="114">
        <v>8</v>
      </c>
      <c r="H1336" s="115">
        <v>2377.73</v>
      </c>
      <c r="I1336" s="116">
        <f t="shared" si="24"/>
        <v>19021.84</v>
      </c>
      <c r="J1336" s="84"/>
      <c r="K1336" s="147"/>
    </row>
    <row r="1337" spans="1:11" s="85" customFormat="1" ht="14.4" x14ac:dyDescent="0.3">
      <c r="A1337" s="110" t="s">
        <v>2939</v>
      </c>
      <c r="B1337" s="111" t="s">
        <v>2264</v>
      </c>
      <c r="C1337" s="111" t="s">
        <v>1313</v>
      </c>
      <c r="D1337" s="111" t="s">
        <v>127</v>
      </c>
      <c r="E1337" s="112" t="s">
        <v>2940</v>
      </c>
      <c r="F1337" s="113" t="s">
        <v>120</v>
      </c>
      <c r="G1337" s="114">
        <v>2</v>
      </c>
      <c r="H1337" s="115">
        <v>2396.86</v>
      </c>
      <c r="I1337" s="116">
        <f t="shared" si="24"/>
        <v>4793.72</v>
      </c>
      <c r="J1337" s="84"/>
      <c r="K1337" s="147"/>
    </row>
    <row r="1338" spans="1:11" s="85" customFormat="1" ht="14.4" x14ac:dyDescent="0.3">
      <c r="A1338" s="110" t="s">
        <v>2941</v>
      </c>
      <c r="B1338" s="111" t="s">
        <v>2264</v>
      </c>
      <c r="C1338" s="111" t="s">
        <v>1316</v>
      </c>
      <c r="D1338" s="111" t="s">
        <v>127</v>
      </c>
      <c r="E1338" s="112" t="s">
        <v>2942</v>
      </c>
      <c r="F1338" s="113" t="s">
        <v>120</v>
      </c>
      <c r="G1338" s="114">
        <v>1</v>
      </c>
      <c r="H1338" s="115">
        <v>2211.21</v>
      </c>
      <c r="I1338" s="116">
        <f t="shared" si="24"/>
        <v>2211.21</v>
      </c>
      <c r="J1338" s="84"/>
      <c r="K1338" s="147"/>
    </row>
    <row r="1339" spans="1:11" s="85" customFormat="1" ht="14.4" x14ac:dyDescent="0.3">
      <c r="A1339" s="110" t="s">
        <v>2943</v>
      </c>
      <c r="B1339" s="111" t="s">
        <v>2264</v>
      </c>
      <c r="C1339" s="111" t="s">
        <v>1318</v>
      </c>
      <c r="D1339" s="111" t="s">
        <v>127</v>
      </c>
      <c r="E1339" s="112" t="s">
        <v>2944</v>
      </c>
      <c r="F1339" s="113" t="s">
        <v>120</v>
      </c>
      <c r="G1339" s="114">
        <v>1</v>
      </c>
      <c r="H1339" s="115">
        <v>1999</v>
      </c>
      <c r="I1339" s="116">
        <f t="shared" si="24"/>
        <v>1999</v>
      </c>
      <c r="J1339" s="84"/>
      <c r="K1339" s="147"/>
    </row>
    <row r="1340" spans="1:11" s="85" customFormat="1" ht="14.4" x14ac:dyDescent="0.3">
      <c r="A1340" s="110" t="s">
        <v>2945</v>
      </c>
      <c r="B1340" s="111" t="s">
        <v>2264</v>
      </c>
      <c r="C1340" s="111" t="s">
        <v>1321</v>
      </c>
      <c r="D1340" s="111" t="s">
        <v>127</v>
      </c>
      <c r="E1340" s="112" t="s">
        <v>2946</v>
      </c>
      <c r="F1340" s="113" t="s">
        <v>120</v>
      </c>
      <c r="G1340" s="114">
        <v>2</v>
      </c>
      <c r="H1340" s="115">
        <v>2088.09</v>
      </c>
      <c r="I1340" s="116">
        <f t="shared" si="24"/>
        <v>4176.18</v>
      </c>
      <c r="J1340" s="84"/>
      <c r="K1340" s="147"/>
    </row>
    <row r="1341" spans="1:11" s="85" customFormat="1" ht="30.6" x14ac:dyDescent="0.3">
      <c r="A1341" s="110" t="s">
        <v>2947</v>
      </c>
      <c r="B1341" s="111" t="s">
        <v>2264</v>
      </c>
      <c r="C1341" s="111" t="s">
        <v>1325</v>
      </c>
      <c r="D1341" s="111" t="s">
        <v>2948</v>
      </c>
      <c r="E1341" s="112" t="s">
        <v>2949</v>
      </c>
      <c r="F1341" s="113" t="s">
        <v>169</v>
      </c>
      <c r="G1341" s="180">
        <v>3.867</v>
      </c>
      <c r="H1341" s="115">
        <v>2037.06</v>
      </c>
      <c r="I1341" s="116">
        <f t="shared" si="24"/>
        <v>7877.31</v>
      </c>
      <c r="J1341" s="84"/>
      <c r="K1341" s="147"/>
    </row>
    <row r="1342" spans="1:11" s="85" customFormat="1" ht="20.399999999999999" x14ac:dyDescent="0.3">
      <c r="A1342" s="102" t="s">
        <v>2950</v>
      </c>
      <c r="B1342" s="103" t="s">
        <v>2264</v>
      </c>
      <c r="C1342" s="103" t="s">
        <v>1328</v>
      </c>
      <c r="D1342" s="103" t="s">
        <v>1684</v>
      </c>
      <c r="E1342" s="104" t="s">
        <v>1685</v>
      </c>
      <c r="F1342" s="105" t="s">
        <v>164</v>
      </c>
      <c r="G1342" s="176">
        <v>2.8538100000000002</v>
      </c>
      <c r="H1342" s="107">
        <v>159967.81</v>
      </c>
      <c r="I1342" s="108">
        <f t="shared" si="24"/>
        <v>456517.74</v>
      </c>
      <c r="J1342" s="84"/>
      <c r="K1342" s="147"/>
    </row>
    <row r="1343" spans="1:11" s="85" customFormat="1" ht="14.4" x14ac:dyDescent="0.3">
      <c r="A1343" s="110" t="s">
        <v>2951</v>
      </c>
      <c r="B1343" s="111" t="s">
        <v>2264</v>
      </c>
      <c r="C1343" s="111" t="s">
        <v>1330</v>
      </c>
      <c r="D1343" s="111" t="s">
        <v>127</v>
      </c>
      <c r="E1343" s="112" t="s">
        <v>2952</v>
      </c>
      <c r="F1343" s="113" t="s">
        <v>470</v>
      </c>
      <c r="G1343" s="119">
        <v>22.6</v>
      </c>
      <c r="H1343" s="115">
        <v>2051.85</v>
      </c>
      <c r="I1343" s="116">
        <f t="shared" si="24"/>
        <v>46371.81</v>
      </c>
      <c r="J1343" s="84"/>
      <c r="K1343" s="147"/>
    </row>
    <row r="1344" spans="1:11" s="85" customFormat="1" ht="14.4" x14ac:dyDescent="0.3">
      <c r="A1344" s="110" t="s">
        <v>2953</v>
      </c>
      <c r="B1344" s="111" t="s">
        <v>2264</v>
      </c>
      <c r="C1344" s="111" t="s">
        <v>1332</v>
      </c>
      <c r="D1344" s="111" t="s">
        <v>127</v>
      </c>
      <c r="E1344" s="112" t="s">
        <v>2954</v>
      </c>
      <c r="F1344" s="113" t="s">
        <v>470</v>
      </c>
      <c r="G1344" s="119">
        <v>17.100000000000001</v>
      </c>
      <c r="H1344" s="115">
        <v>2181.12</v>
      </c>
      <c r="I1344" s="116">
        <f t="shared" si="24"/>
        <v>37297.15</v>
      </c>
      <c r="J1344" s="84"/>
      <c r="K1344" s="147"/>
    </row>
    <row r="1345" spans="1:11" s="85" customFormat="1" ht="14.4" x14ac:dyDescent="0.3">
      <c r="A1345" s="110" t="s">
        <v>2955</v>
      </c>
      <c r="B1345" s="111" t="s">
        <v>2264</v>
      </c>
      <c r="C1345" s="111" t="s">
        <v>1334</v>
      </c>
      <c r="D1345" s="111" t="s">
        <v>127</v>
      </c>
      <c r="E1345" s="112" t="s">
        <v>2956</v>
      </c>
      <c r="F1345" s="113" t="s">
        <v>470</v>
      </c>
      <c r="G1345" s="119">
        <v>30.5</v>
      </c>
      <c r="H1345" s="115">
        <v>2438.7399999999998</v>
      </c>
      <c r="I1345" s="116">
        <f t="shared" si="24"/>
        <v>74381.570000000007</v>
      </c>
      <c r="J1345" s="84"/>
      <c r="K1345" s="147"/>
    </row>
    <row r="1346" spans="1:11" s="85" customFormat="1" ht="14.4" x14ac:dyDescent="0.3">
      <c r="A1346" s="110" t="s">
        <v>2957</v>
      </c>
      <c r="B1346" s="111" t="s">
        <v>2264</v>
      </c>
      <c r="C1346" s="111" t="s">
        <v>1336</v>
      </c>
      <c r="D1346" s="111" t="s">
        <v>127</v>
      </c>
      <c r="E1346" s="112" t="s">
        <v>2958</v>
      </c>
      <c r="F1346" s="113" t="s">
        <v>470</v>
      </c>
      <c r="G1346" s="119">
        <v>16.100000000000001</v>
      </c>
      <c r="H1346" s="115">
        <v>2310.08</v>
      </c>
      <c r="I1346" s="116">
        <f t="shared" si="24"/>
        <v>37192.29</v>
      </c>
      <c r="J1346" s="84"/>
      <c r="K1346" s="147"/>
    </row>
    <row r="1347" spans="1:11" s="85" customFormat="1" ht="14.4" x14ac:dyDescent="0.3">
      <c r="A1347" s="110" t="s">
        <v>2959</v>
      </c>
      <c r="B1347" s="111" t="s">
        <v>2264</v>
      </c>
      <c r="C1347" s="111" t="s">
        <v>1338</v>
      </c>
      <c r="D1347" s="111" t="s">
        <v>127</v>
      </c>
      <c r="E1347" s="112" t="s">
        <v>2960</v>
      </c>
      <c r="F1347" s="113" t="s">
        <v>470</v>
      </c>
      <c r="G1347" s="119">
        <v>11.4</v>
      </c>
      <c r="H1347" s="115">
        <v>2551.6999999999998</v>
      </c>
      <c r="I1347" s="116">
        <f t="shared" si="24"/>
        <v>29089.38</v>
      </c>
      <c r="J1347" s="84"/>
      <c r="K1347" s="147"/>
    </row>
    <row r="1348" spans="1:11" s="85" customFormat="1" ht="14.4" x14ac:dyDescent="0.3">
      <c r="A1348" s="110" t="s">
        <v>2961</v>
      </c>
      <c r="B1348" s="111" t="s">
        <v>2264</v>
      </c>
      <c r="C1348" s="111" t="s">
        <v>2962</v>
      </c>
      <c r="D1348" s="111" t="s">
        <v>127</v>
      </c>
      <c r="E1348" s="112" t="s">
        <v>2963</v>
      </c>
      <c r="F1348" s="113" t="s">
        <v>470</v>
      </c>
      <c r="G1348" s="114">
        <v>15</v>
      </c>
      <c r="H1348" s="115">
        <v>1658.11</v>
      </c>
      <c r="I1348" s="116">
        <f t="shared" si="24"/>
        <v>24871.65</v>
      </c>
      <c r="J1348" s="84"/>
      <c r="K1348" s="147"/>
    </row>
    <row r="1349" spans="1:11" s="85" customFormat="1" ht="14.4" x14ac:dyDescent="0.3">
      <c r="A1349" s="110" t="s">
        <v>2964</v>
      </c>
      <c r="B1349" s="111" t="s">
        <v>2264</v>
      </c>
      <c r="C1349" s="111" t="s">
        <v>2965</v>
      </c>
      <c r="D1349" s="111" t="s">
        <v>127</v>
      </c>
      <c r="E1349" s="112" t="s">
        <v>2966</v>
      </c>
      <c r="F1349" s="113" t="s">
        <v>470</v>
      </c>
      <c r="G1349" s="119">
        <v>23.2</v>
      </c>
      <c r="H1349" s="115">
        <v>2327.4</v>
      </c>
      <c r="I1349" s="116">
        <f t="shared" si="24"/>
        <v>53995.68</v>
      </c>
      <c r="J1349" s="84"/>
      <c r="K1349" s="147"/>
    </row>
    <row r="1350" spans="1:11" s="85" customFormat="1" ht="14.4" x14ac:dyDescent="0.3">
      <c r="A1350" s="110" t="s">
        <v>2967</v>
      </c>
      <c r="B1350" s="111" t="s">
        <v>2264</v>
      </c>
      <c r="C1350" s="111" t="s">
        <v>2968</v>
      </c>
      <c r="D1350" s="111" t="s">
        <v>127</v>
      </c>
      <c r="E1350" s="112" t="s">
        <v>2969</v>
      </c>
      <c r="F1350" s="113" t="s">
        <v>470</v>
      </c>
      <c r="G1350" s="119">
        <v>4.2</v>
      </c>
      <c r="H1350" s="115">
        <v>2670.4</v>
      </c>
      <c r="I1350" s="116">
        <f t="shared" si="24"/>
        <v>11215.68</v>
      </c>
      <c r="J1350" s="84"/>
      <c r="K1350" s="147"/>
    </row>
    <row r="1351" spans="1:11" s="85" customFormat="1" ht="14.4" x14ac:dyDescent="0.3">
      <c r="A1351" s="110" t="s">
        <v>2970</v>
      </c>
      <c r="B1351" s="111" t="s">
        <v>2264</v>
      </c>
      <c r="C1351" s="111" t="s">
        <v>2971</v>
      </c>
      <c r="D1351" s="111" t="s">
        <v>127</v>
      </c>
      <c r="E1351" s="112" t="s">
        <v>2972</v>
      </c>
      <c r="F1351" s="113" t="s">
        <v>470</v>
      </c>
      <c r="G1351" s="119">
        <v>4.5</v>
      </c>
      <c r="H1351" s="115">
        <v>3228.64</v>
      </c>
      <c r="I1351" s="116">
        <f t="shared" si="24"/>
        <v>14528.88</v>
      </c>
      <c r="J1351" s="84"/>
      <c r="K1351" s="147"/>
    </row>
    <row r="1352" spans="1:11" s="85" customFormat="1" ht="14.4" x14ac:dyDescent="0.3">
      <c r="A1352" s="110" t="s">
        <v>2973</v>
      </c>
      <c r="B1352" s="111" t="s">
        <v>2264</v>
      </c>
      <c r="C1352" s="111" t="s">
        <v>2974</v>
      </c>
      <c r="D1352" s="111" t="s">
        <v>127</v>
      </c>
      <c r="E1352" s="112" t="s">
        <v>2975</v>
      </c>
      <c r="F1352" s="113" t="s">
        <v>470</v>
      </c>
      <c r="G1352" s="119">
        <v>4.5</v>
      </c>
      <c r="H1352" s="115">
        <v>2893.99</v>
      </c>
      <c r="I1352" s="116">
        <f t="shared" si="24"/>
        <v>13022.96</v>
      </c>
      <c r="J1352" s="84"/>
      <c r="K1352" s="147"/>
    </row>
    <row r="1353" spans="1:11" s="85" customFormat="1" ht="20.399999999999999" x14ac:dyDescent="0.3">
      <c r="A1353" s="110" t="s">
        <v>2976</v>
      </c>
      <c r="B1353" s="111" t="s">
        <v>2264</v>
      </c>
      <c r="C1353" s="111" t="s">
        <v>2977</v>
      </c>
      <c r="D1353" s="111" t="s">
        <v>2978</v>
      </c>
      <c r="E1353" s="112" t="s">
        <v>2979</v>
      </c>
      <c r="F1353" s="113" t="s">
        <v>169</v>
      </c>
      <c r="G1353" s="120">
        <v>0.36</v>
      </c>
      <c r="H1353" s="115">
        <v>1929.6</v>
      </c>
      <c r="I1353" s="116">
        <f t="shared" si="24"/>
        <v>694.66</v>
      </c>
      <c r="J1353" s="84"/>
      <c r="K1353" s="147"/>
    </row>
    <row r="1354" spans="1:11" s="85" customFormat="1" ht="20.399999999999999" x14ac:dyDescent="0.3">
      <c r="A1354" s="110" t="s">
        <v>2980</v>
      </c>
      <c r="B1354" s="111" t="s">
        <v>2264</v>
      </c>
      <c r="C1354" s="111" t="s">
        <v>2981</v>
      </c>
      <c r="D1354" s="111" t="s">
        <v>2982</v>
      </c>
      <c r="E1354" s="112" t="s">
        <v>2983</v>
      </c>
      <c r="F1354" s="113" t="s">
        <v>169</v>
      </c>
      <c r="G1354" s="180">
        <v>0.34399999999999997</v>
      </c>
      <c r="H1354" s="115">
        <v>1921.9</v>
      </c>
      <c r="I1354" s="116">
        <f t="shared" si="24"/>
        <v>661.13</v>
      </c>
      <c r="J1354" s="84"/>
      <c r="K1354" s="147"/>
    </row>
    <row r="1355" spans="1:11" s="85" customFormat="1" ht="20.399999999999999" x14ac:dyDescent="0.3">
      <c r="A1355" s="110" t="s">
        <v>2984</v>
      </c>
      <c r="B1355" s="111" t="s">
        <v>2264</v>
      </c>
      <c r="C1355" s="111" t="s">
        <v>2985</v>
      </c>
      <c r="D1355" s="111" t="s">
        <v>2986</v>
      </c>
      <c r="E1355" s="112" t="s">
        <v>2987</v>
      </c>
      <c r="F1355" s="113" t="s">
        <v>169</v>
      </c>
      <c r="G1355" s="180">
        <v>0.94399999999999995</v>
      </c>
      <c r="H1355" s="115">
        <v>1939.16</v>
      </c>
      <c r="I1355" s="116">
        <f t="shared" si="24"/>
        <v>1830.57</v>
      </c>
      <c r="J1355" s="84"/>
      <c r="K1355" s="147"/>
    </row>
    <row r="1356" spans="1:11" s="85" customFormat="1" ht="20.399999999999999" x14ac:dyDescent="0.3">
      <c r="A1356" s="110" t="s">
        <v>2988</v>
      </c>
      <c r="B1356" s="111" t="s">
        <v>2264</v>
      </c>
      <c r="C1356" s="111" t="s">
        <v>2989</v>
      </c>
      <c r="D1356" s="111" t="s">
        <v>2990</v>
      </c>
      <c r="E1356" s="112" t="s">
        <v>2991</v>
      </c>
      <c r="F1356" s="113" t="s">
        <v>169</v>
      </c>
      <c r="G1356" s="120">
        <v>0.91</v>
      </c>
      <c r="H1356" s="115">
        <v>1950.99</v>
      </c>
      <c r="I1356" s="116">
        <f t="shared" si="24"/>
        <v>1775.4</v>
      </c>
      <c r="J1356" s="84"/>
      <c r="K1356" s="147"/>
    </row>
    <row r="1357" spans="1:11" s="85" customFormat="1" ht="30.6" x14ac:dyDescent="0.3">
      <c r="A1357" s="110" t="s">
        <v>2992</v>
      </c>
      <c r="B1357" s="111" t="s">
        <v>2264</v>
      </c>
      <c r="C1357" s="111" t="s">
        <v>2993</v>
      </c>
      <c r="D1357" s="111" t="s">
        <v>2978</v>
      </c>
      <c r="E1357" s="112" t="s">
        <v>2994</v>
      </c>
      <c r="F1357" s="113" t="s">
        <v>169</v>
      </c>
      <c r="G1357" s="180">
        <v>1.5289999999999999</v>
      </c>
      <c r="H1357" s="115">
        <v>1929.61</v>
      </c>
      <c r="I1357" s="116">
        <f t="shared" si="24"/>
        <v>2950.37</v>
      </c>
      <c r="J1357" s="84"/>
      <c r="K1357" s="147"/>
    </row>
    <row r="1358" spans="1:11" s="85" customFormat="1" ht="20.399999999999999" x14ac:dyDescent="0.3">
      <c r="A1358" s="110" t="s">
        <v>2995</v>
      </c>
      <c r="B1358" s="111" t="s">
        <v>2264</v>
      </c>
      <c r="C1358" s="111" t="s">
        <v>2996</v>
      </c>
      <c r="D1358" s="111" t="s">
        <v>2986</v>
      </c>
      <c r="E1358" s="112" t="s">
        <v>2997</v>
      </c>
      <c r="F1358" s="113" t="s">
        <v>169</v>
      </c>
      <c r="G1358" s="180">
        <v>0.68200000000000005</v>
      </c>
      <c r="H1358" s="115">
        <v>1939.25</v>
      </c>
      <c r="I1358" s="116">
        <f t="shared" si="24"/>
        <v>1322.57</v>
      </c>
      <c r="J1358" s="84"/>
      <c r="K1358" s="147"/>
    </row>
    <row r="1359" spans="1:11" s="85" customFormat="1" ht="20.399999999999999" x14ac:dyDescent="0.3">
      <c r="A1359" s="110" t="s">
        <v>2998</v>
      </c>
      <c r="B1359" s="111" t="s">
        <v>2264</v>
      </c>
      <c r="C1359" s="111" t="s">
        <v>2999</v>
      </c>
      <c r="D1359" s="111" t="s">
        <v>2990</v>
      </c>
      <c r="E1359" s="112" t="s">
        <v>3000</v>
      </c>
      <c r="F1359" s="113" t="s">
        <v>169</v>
      </c>
      <c r="G1359" s="180">
        <v>0.53200000000000003</v>
      </c>
      <c r="H1359" s="115">
        <v>1951.04</v>
      </c>
      <c r="I1359" s="116">
        <f t="shared" si="24"/>
        <v>1037.95</v>
      </c>
      <c r="J1359" s="84"/>
      <c r="K1359" s="147"/>
    </row>
    <row r="1360" spans="1:11" s="85" customFormat="1" ht="20.399999999999999" x14ac:dyDescent="0.3">
      <c r="A1360" s="102" t="s">
        <v>3001</v>
      </c>
      <c r="B1360" s="103" t="s">
        <v>2264</v>
      </c>
      <c r="C1360" s="103" t="s">
        <v>3002</v>
      </c>
      <c r="D1360" s="103" t="s">
        <v>1052</v>
      </c>
      <c r="E1360" s="104" t="s">
        <v>1053</v>
      </c>
      <c r="F1360" s="105" t="s">
        <v>164</v>
      </c>
      <c r="G1360" s="176">
        <v>0.18151</v>
      </c>
      <c r="H1360" s="107">
        <v>212025.46</v>
      </c>
      <c r="I1360" s="108">
        <f t="shared" si="24"/>
        <v>38484.74</v>
      </c>
      <c r="J1360" s="84"/>
      <c r="K1360" s="147"/>
    </row>
    <row r="1361" spans="1:11" s="85" customFormat="1" ht="14.4" x14ac:dyDescent="0.3">
      <c r="A1361" s="110" t="s">
        <v>3003</v>
      </c>
      <c r="B1361" s="111" t="s">
        <v>2264</v>
      </c>
      <c r="C1361" s="111" t="s">
        <v>3004</v>
      </c>
      <c r="D1361" s="111" t="s">
        <v>127</v>
      </c>
      <c r="E1361" s="112" t="s">
        <v>3005</v>
      </c>
      <c r="F1361" s="113" t="s">
        <v>470</v>
      </c>
      <c r="G1361" s="114">
        <v>7</v>
      </c>
      <c r="H1361" s="115">
        <v>2245.5500000000002</v>
      </c>
      <c r="I1361" s="116">
        <f t="shared" si="24"/>
        <v>15718.85</v>
      </c>
      <c r="J1361" s="84"/>
      <c r="K1361" s="147"/>
    </row>
    <row r="1362" spans="1:11" s="85" customFormat="1" ht="20.399999999999999" x14ac:dyDescent="0.3">
      <c r="A1362" s="110" t="s">
        <v>3006</v>
      </c>
      <c r="B1362" s="111" t="s">
        <v>2264</v>
      </c>
      <c r="C1362" s="111" t="s">
        <v>3007</v>
      </c>
      <c r="D1362" s="111" t="s">
        <v>3008</v>
      </c>
      <c r="E1362" s="112" t="s">
        <v>3009</v>
      </c>
      <c r="F1362" s="113" t="s">
        <v>169</v>
      </c>
      <c r="G1362" s="120">
        <v>2.86</v>
      </c>
      <c r="H1362" s="115">
        <v>1484.35</v>
      </c>
      <c r="I1362" s="116">
        <f t="shared" si="24"/>
        <v>4245.24</v>
      </c>
      <c r="J1362" s="84"/>
      <c r="K1362" s="147"/>
    </row>
    <row r="1363" spans="1:11" s="85" customFormat="1" ht="20.399999999999999" x14ac:dyDescent="0.3">
      <c r="A1363" s="110" t="s">
        <v>3010</v>
      </c>
      <c r="B1363" s="111" t="s">
        <v>2264</v>
      </c>
      <c r="C1363" s="111" t="s">
        <v>3011</v>
      </c>
      <c r="D1363" s="111" t="s">
        <v>3012</v>
      </c>
      <c r="E1363" s="112" t="s">
        <v>3013</v>
      </c>
      <c r="F1363" s="113" t="s">
        <v>169</v>
      </c>
      <c r="G1363" s="119">
        <v>4.9000000000000004</v>
      </c>
      <c r="H1363" s="115">
        <v>1475.89</v>
      </c>
      <c r="I1363" s="116">
        <f t="shared" si="24"/>
        <v>7231.86</v>
      </c>
      <c r="J1363" s="84"/>
      <c r="K1363" s="147"/>
    </row>
    <row r="1364" spans="1:11" s="85" customFormat="1" ht="20.399999999999999" x14ac:dyDescent="0.3">
      <c r="A1364" s="110" t="s">
        <v>3014</v>
      </c>
      <c r="B1364" s="111" t="s">
        <v>2264</v>
      </c>
      <c r="C1364" s="111" t="s">
        <v>3015</v>
      </c>
      <c r="D1364" s="111" t="s">
        <v>3016</v>
      </c>
      <c r="E1364" s="112" t="s">
        <v>3017</v>
      </c>
      <c r="F1364" s="113" t="s">
        <v>169</v>
      </c>
      <c r="G1364" s="180">
        <v>0.126</v>
      </c>
      <c r="H1364" s="115">
        <v>1974.33</v>
      </c>
      <c r="I1364" s="116">
        <f t="shared" si="24"/>
        <v>248.77</v>
      </c>
      <c r="J1364" s="84"/>
      <c r="K1364" s="147"/>
    </row>
    <row r="1365" spans="1:11" s="85" customFormat="1" ht="20.399999999999999" x14ac:dyDescent="0.3">
      <c r="A1365" s="110" t="s">
        <v>3018</v>
      </c>
      <c r="B1365" s="111" t="s">
        <v>2264</v>
      </c>
      <c r="C1365" s="111" t="s">
        <v>3019</v>
      </c>
      <c r="D1365" s="111" t="s">
        <v>3020</v>
      </c>
      <c r="E1365" s="112" t="s">
        <v>3021</v>
      </c>
      <c r="F1365" s="113" t="s">
        <v>169</v>
      </c>
      <c r="G1365" s="180">
        <v>0.104</v>
      </c>
      <c r="H1365" s="115">
        <v>1986.37</v>
      </c>
      <c r="I1365" s="116">
        <f t="shared" si="24"/>
        <v>206.58</v>
      </c>
      <c r="J1365" s="84"/>
      <c r="K1365" s="147"/>
    </row>
    <row r="1366" spans="1:11" s="85" customFormat="1" ht="20.399999999999999" x14ac:dyDescent="0.3">
      <c r="A1366" s="110" t="s">
        <v>3022</v>
      </c>
      <c r="B1366" s="111" t="s">
        <v>2264</v>
      </c>
      <c r="C1366" s="111" t="s">
        <v>3023</v>
      </c>
      <c r="D1366" s="111" t="s">
        <v>3020</v>
      </c>
      <c r="E1366" s="112" t="s">
        <v>3024</v>
      </c>
      <c r="F1366" s="113" t="s">
        <v>169</v>
      </c>
      <c r="G1366" s="180">
        <v>0.59099999999999997</v>
      </c>
      <c r="H1366" s="115">
        <v>1986.41</v>
      </c>
      <c r="I1366" s="116">
        <f t="shared" si="24"/>
        <v>1173.97</v>
      </c>
      <c r="J1366" s="84"/>
      <c r="K1366" s="147"/>
    </row>
    <row r="1367" spans="1:11" s="85" customFormat="1" ht="20.399999999999999" x14ac:dyDescent="0.3">
      <c r="A1367" s="110" t="s">
        <v>3025</v>
      </c>
      <c r="B1367" s="111" t="s">
        <v>2264</v>
      </c>
      <c r="C1367" s="111" t="s">
        <v>3026</v>
      </c>
      <c r="D1367" s="111" t="s">
        <v>2157</v>
      </c>
      <c r="E1367" s="112" t="s">
        <v>3027</v>
      </c>
      <c r="F1367" s="113" t="s">
        <v>169</v>
      </c>
      <c r="G1367" s="120">
        <v>0.69</v>
      </c>
      <c r="H1367" s="115">
        <v>1966.23</v>
      </c>
      <c r="I1367" s="116">
        <f t="shared" si="24"/>
        <v>1356.7</v>
      </c>
      <c r="J1367" s="84"/>
      <c r="K1367" s="147"/>
    </row>
    <row r="1368" spans="1:11" s="85" customFormat="1" ht="20.399999999999999" x14ac:dyDescent="0.3">
      <c r="A1368" s="110" t="s">
        <v>3028</v>
      </c>
      <c r="B1368" s="111" t="s">
        <v>2264</v>
      </c>
      <c r="C1368" s="111" t="s">
        <v>3029</v>
      </c>
      <c r="D1368" s="111" t="s">
        <v>3020</v>
      </c>
      <c r="E1368" s="112" t="s">
        <v>3030</v>
      </c>
      <c r="F1368" s="113" t="s">
        <v>169</v>
      </c>
      <c r="G1368" s="120">
        <v>0.48</v>
      </c>
      <c r="H1368" s="115">
        <v>1986.43</v>
      </c>
      <c r="I1368" s="116">
        <f t="shared" si="24"/>
        <v>953.49</v>
      </c>
      <c r="J1368" s="84"/>
      <c r="K1368" s="147"/>
    </row>
    <row r="1369" spans="1:11" s="85" customFormat="1" ht="20.399999999999999" x14ac:dyDescent="0.3">
      <c r="A1369" s="102" t="s">
        <v>3031</v>
      </c>
      <c r="B1369" s="103" t="s">
        <v>2264</v>
      </c>
      <c r="C1369" s="103" t="s">
        <v>3032</v>
      </c>
      <c r="D1369" s="103" t="s">
        <v>222</v>
      </c>
      <c r="E1369" s="104" t="s">
        <v>223</v>
      </c>
      <c r="F1369" s="105" t="s">
        <v>164</v>
      </c>
      <c r="G1369" s="176">
        <v>2.9479999999999999E-2</v>
      </c>
      <c r="H1369" s="107">
        <v>244670.07</v>
      </c>
      <c r="I1369" s="108">
        <f t="shared" si="24"/>
        <v>7212.87</v>
      </c>
      <c r="J1369" s="84"/>
      <c r="K1369" s="147"/>
    </row>
    <row r="1370" spans="1:11" s="85" customFormat="1" ht="20.399999999999999" x14ac:dyDescent="0.3">
      <c r="A1370" s="110" t="s">
        <v>3033</v>
      </c>
      <c r="B1370" s="111" t="s">
        <v>2264</v>
      </c>
      <c r="C1370" s="111" t="s">
        <v>3034</v>
      </c>
      <c r="D1370" s="111" t="s">
        <v>3035</v>
      </c>
      <c r="E1370" s="112" t="s">
        <v>3036</v>
      </c>
      <c r="F1370" s="113" t="s">
        <v>169</v>
      </c>
      <c r="G1370" s="119">
        <v>2.5</v>
      </c>
      <c r="H1370" s="115">
        <v>1524.62</v>
      </c>
      <c r="I1370" s="116">
        <f t="shared" si="24"/>
        <v>3811.55</v>
      </c>
      <c r="J1370" s="84"/>
      <c r="K1370" s="147"/>
    </row>
    <row r="1371" spans="1:11" s="85" customFormat="1" ht="20.399999999999999" x14ac:dyDescent="0.3">
      <c r="A1371" s="110" t="s">
        <v>3037</v>
      </c>
      <c r="B1371" s="111" t="s">
        <v>2264</v>
      </c>
      <c r="C1371" s="111" t="s">
        <v>3038</v>
      </c>
      <c r="D1371" s="111" t="s">
        <v>2166</v>
      </c>
      <c r="E1371" s="112" t="s">
        <v>3039</v>
      </c>
      <c r="F1371" s="113" t="s">
        <v>169</v>
      </c>
      <c r="G1371" s="180">
        <v>0.44800000000000001</v>
      </c>
      <c r="H1371" s="115">
        <v>2014.63</v>
      </c>
      <c r="I1371" s="116">
        <f t="shared" si="24"/>
        <v>902.55</v>
      </c>
      <c r="J1371" s="84"/>
      <c r="K1371" s="147"/>
    </row>
    <row r="1372" spans="1:11" s="85" customFormat="1" ht="20.399999999999999" x14ac:dyDescent="0.3">
      <c r="A1372" s="102" t="s">
        <v>3040</v>
      </c>
      <c r="B1372" s="103" t="s">
        <v>2264</v>
      </c>
      <c r="C1372" s="103" t="s">
        <v>3041</v>
      </c>
      <c r="D1372" s="103" t="s">
        <v>283</v>
      </c>
      <c r="E1372" s="104" t="s">
        <v>284</v>
      </c>
      <c r="F1372" s="105" t="s">
        <v>164</v>
      </c>
      <c r="G1372" s="176">
        <v>5.3460000000000001E-2</v>
      </c>
      <c r="H1372" s="107">
        <v>212195.35</v>
      </c>
      <c r="I1372" s="108">
        <f t="shared" si="24"/>
        <v>11343.96</v>
      </c>
      <c r="J1372" s="84"/>
      <c r="K1372" s="147"/>
    </row>
    <row r="1373" spans="1:11" s="85" customFormat="1" ht="20.399999999999999" x14ac:dyDescent="0.3">
      <c r="A1373" s="110" t="s">
        <v>3042</v>
      </c>
      <c r="B1373" s="111" t="s">
        <v>2264</v>
      </c>
      <c r="C1373" s="111" t="s">
        <v>3043</v>
      </c>
      <c r="D1373" s="111" t="s">
        <v>3044</v>
      </c>
      <c r="E1373" s="112" t="s">
        <v>3045</v>
      </c>
      <c r="F1373" s="113" t="s">
        <v>169</v>
      </c>
      <c r="G1373" s="180">
        <v>4.3959999999999999</v>
      </c>
      <c r="H1373" s="115">
        <v>912.83</v>
      </c>
      <c r="I1373" s="116">
        <f t="shared" si="24"/>
        <v>4012.8</v>
      </c>
      <c r="J1373" s="84"/>
      <c r="K1373" s="147"/>
    </row>
    <row r="1374" spans="1:11" s="85" customFormat="1" ht="20.399999999999999" x14ac:dyDescent="0.3">
      <c r="A1374" s="110" t="s">
        <v>3046</v>
      </c>
      <c r="B1374" s="111" t="s">
        <v>2264</v>
      </c>
      <c r="C1374" s="111" t="s">
        <v>3047</v>
      </c>
      <c r="D1374" s="111" t="s">
        <v>3044</v>
      </c>
      <c r="E1374" s="112" t="s">
        <v>3048</v>
      </c>
      <c r="F1374" s="113" t="s">
        <v>169</v>
      </c>
      <c r="G1374" s="120">
        <v>0.95</v>
      </c>
      <c r="H1374" s="115">
        <v>912.85</v>
      </c>
      <c r="I1374" s="116">
        <f t="shared" si="24"/>
        <v>867.21</v>
      </c>
      <c r="J1374" s="84"/>
      <c r="K1374" s="147"/>
    </row>
    <row r="1375" spans="1:11" s="85" customFormat="1" ht="20.399999999999999" x14ac:dyDescent="0.3">
      <c r="A1375" s="102" t="s">
        <v>3049</v>
      </c>
      <c r="B1375" s="103" t="s">
        <v>2264</v>
      </c>
      <c r="C1375" s="103" t="s">
        <v>3050</v>
      </c>
      <c r="D1375" s="103" t="s">
        <v>297</v>
      </c>
      <c r="E1375" s="104" t="s">
        <v>298</v>
      </c>
      <c r="F1375" s="105" t="s">
        <v>164</v>
      </c>
      <c r="G1375" s="161">
        <v>0.20347199999999999</v>
      </c>
      <c r="H1375" s="107">
        <v>212028.11</v>
      </c>
      <c r="I1375" s="108">
        <f t="shared" si="24"/>
        <v>43141.78</v>
      </c>
      <c r="J1375" s="84"/>
      <c r="K1375" s="147"/>
    </row>
    <row r="1376" spans="1:11" s="85" customFormat="1" ht="14.4" x14ac:dyDescent="0.3">
      <c r="A1376" s="110" t="s">
        <v>3051</v>
      </c>
      <c r="B1376" s="111" t="s">
        <v>2264</v>
      </c>
      <c r="C1376" s="111" t="s">
        <v>3052</v>
      </c>
      <c r="D1376" s="111" t="s">
        <v>127</v>
      </c>
      <c r="E1376" s="112" t="s">
        <v>3053</v>
      </c>
      <c r="F1376" s="113" t="s">
        <v>470</v>
      </c>
      <c r="G1376" s="119">
        <v>14.4</v>
      </c>
      <c r="H1376" s="115">
        <v>2365.4499999999998</v>
      </c>
      <c r="I1376" s="116">
        <f t="shared" si="24"/>
        <v>34062.480000000003</v>
      </c>
      <c r="J1376" s="84"/>
      <c r="K1376" s="147"/>
    </row>
    <row r="1377" spans="1:11" s="85" customFormat="1" ht="20.399999999999999" x14ac:dyDescent="0.3">
      <c r="A1377" s="102" t="s">
        <v>3054</v>
      </c>
      <c r="B1377" s="103" t="s">
        <v>2264</v>
      </c>
      <c r="C1377" s="103" t="s">
        <v>3055</v>
      </c>
      <c r="D1377" s="103" t="s">
        <v>264</v>
      </c>
      <c r="E1377" s="104" t="s">
        <v>265</v>
      </c>
      <c r="F1377" s="105" t="s">
        <v>164</v>
      </c>
      <c r="G1377" s="161">
        <v>0.16767099999999999</v>
      </c>
      <c r="H1377" s="107">
        <v>160660.46</v>
      </c>
      <c r="I1377" s="108">
        <f t="shared" si="24"/>
        <v>26938.1</v>
      </c>
      <c r="J1377" s="84"/>
      <c r="K1377" s="147"/>
    </row>
    <row r="1378" spans="1:11" s="85" customFormat="1" ht="14.4" x14ac:dyDescent="0.3">
      <c r="A1378" s="110" t="s">
        <v>3056</v>
      </c>
      <c r="B1378" s="111" t="s">
        <v>2264</v>
      </c>
      <c r="C1378" s="111" t="s">
        <v>3057</v>
      </c>
      <c r="D1378" s="111" t="s">
        <v>127</v>
      </c>
      <c r="E1378" s="112" t="s">
        <v>3058</v>
      </c>
      <c r="F1378" s="113" t="s">
        <v>470</v>
      </c>
      <c r="G1378" s="114">
        <v>1</v>
      </c>
      <c r="H1378" s="115">
        <v>5316.33</v>
      </c>
      <c r="I1378" s="116">
        <f t="shared" si="24"/>
        <v>5316.33</v>
      </c>
      <c r="J1378" s="84"/>
      <c r="K1378" s="147"/>
    </row>
    <row r="1379" spans="1:11" s="85" customFormat="1" ht="14.4" x14ac:dyDescent="0.3">
      <c r="A1379" s="110" t="s">
        <v>3059</v>
      </c>
      <c r="B1379" s="111" t="s">
        <v>2264</v>
      </c>
      <c r="C1379" s="111" t="s">
        <v>3060</v>
      </c>
      <c r="D1379" s="111" t="s">
        <v>127</v>
      </c>
      <c r="E1379" s="112" t="s">
        <v>3061</v>
      </c>
      <c r="F1379" s="113" t="s">
        <v>470</v>
      </c>
      <c r="G1379" s="119">
        <v>2.5</v>
      </c>
      <c r="H1379" s="115">
        <v>6308.27</v>
      </c>
      <c r="I1379" s="116">
        <f t="shared" si="24"/>
        <v>15770.68</v>
      </c>
      <c r="J1379" s="84"/>
      <c r="K1379" s="147"/>
    </row>
    <row r="1380" spans="1:11" s="85" customFormat="1" ht="20.399999999999999" x14ac:dyDescent="0.3">
      <c r="A1380" s="110" t="s">
        <v>3062</v>
      </c>
      <c r="B1380" s="111" t="s">
        <v>2264</v>
      </c>
      <c r="C1380" s="111" t="s">
        <v>3063</v>
      </c>
      <c r="D1380" s="111" t="s">
        <v>1614</v>
      </c>
      <c r="E1380" s="112" t="s">
        <v>3064</v>
      </c>
      <c r="F1380" s="113" t="s">
        <v>169</v>
      </c>
      <c r="G1380" s="180">
        <v>1.177</v>
      </c>
      <c r="H1380" s="115">
        <v>848.17</v>
      </c>
      <c r="I1380" s="116">
        <f t="shared" si="24"/>
        <v>998.3</v>
      </c>
      <c r="J1380" s="84"/>
      <c r="K1380" s="147"/>
    </row>
    <row r="1381" spans="1:11" s="85" customFormat="1" ht="20.399999999999999" x14ac:dyDescent="0.3">
      <c r="A1381" s="102" t="s">
        <v>3065</v>
      </c>
      <c r="B1381" s="103" t="s">
        <v>2264</v>
      </c>
      <c r="C1381" s="103" t="s">
        <v>3066</v>
      </c>
      <c r="D1381" s="103" t="s">
        <v>3067</v>
      </c>
      <c r="E1381" s="104" t="s">
        <v>3068</v>
      </c>
      <c r="F1381" s="105" t="s">
        <v>164</v>
      </c>
      <c r="G1381" s="176">
        <v>0.24388000000000001</v>
      </c>
      <c r="H1381" s="107">
        <v>244642.13</v>
      </c>
      <c r="I1381" s="108">
        <f t="shared" si="24"/>
        <v>59663.32</v>
      </c>
      <c r="J1381" s="84"/>
      <c r="K1381" s="147"/>
    </row>
    <row r="1382" spans="1:11" s="85" customFormat="1" ht="14.4" x14ac:dyDescent="0.3">
      <c r="A1382" s="110" t="s">
        <v>3069</v>
      </c>
      <c r="B1382" s="111" t="s">
        <v>2264</v>
      </c>
      <c r="C1382" s="111" t="s">
        <v>3070</v>
      </c>
      <c r="D1382" s="111" t="s">
        <v>127</v>
      </c>
      <c r="E1382" s="112" t="s">
        <v>3071</v>
      </c>
      <c r="F1382" s="113" t="s">
        <v>470</v>
      </c>
      <c r="G1382" s="114">
        <v>24</v>
      </c>
      <c r="H1382" s="115">
        <v>856.34</v>
      </c>
      <c r="I1382" s="116">
        <f t="shared" si="24"/>
        <v>20552.16</v>
      </c>
      <c r="J1382" s="84"/>
      <c r="K1382" s="147"/>
    </row>
    <row r="1383" spans="1:11" s="85" customFormat="1" ht="30.6" x14ac:dyDescent="0.3">
      <c r="A1383" s="110" t="s">
        <v>3072</v>
      </c>
      <c r="B1383" s="111" t="s">
        <v>2264</v>
      </c>
      <c r="C1383" s="111" t="s">
        <v>3073</v>
      </c>
      <c r="D1383" s="111" t="s">
        <v>3074</v>
      </c>
      <c r="E1383" s="112" t="s">
        <v>3075</v>
      </c>
      <c r="F1383" s="113" t="s">
        <v>169</v>
      </c>
      <c r="G1383" s="180">
        <v>5.1879999999999997</v>
      </c>
      <c r="H1383" s="115">
        <v>1740.67</v>
      </c>
      <c r="I1383" s="116">
        <f t="shared" si="24"/>
        <v>9030.6</v>
      </c>
      <c r="J1383" s="84"/>
      <c r="K1383" s="147"/>
    </row>
    <row r="1384" spans="1:11" s="85" customFormat="1" ht="14.4" x14ac:dyDescent="0.3">
      <c r="A1384" s="110" t="s">
        <v>3076</v>
      </c>
      <c r="B1384" s="111" t="s">
        <v>2264</v>
      </c>
      <c r="C1384" s="111" t="s">
        <v>3077</v>
      </c>
      <c r="D1384" s="111" t="s">
        <v>127</v>
      </c>
      <c r="E1384" s="112" t="s">
        <v>3078</v>
      </c>
      <c r="F1384" s="113" t="s">
        <v>340</v>
      </c>
      <c r="G1384" s="181">
        <v>390.70310000000001</v>
      </c>
      <c r="H1384" s="115">
        <v>543.24</v>
      </c>
      <c r="I1384" s="116">
        <f t="shared" si="24"/>
        <v>212245.55</v>
      </c>
      <c r="J1384" s="84"/>
      <c r="K1384" s="147"/>
    </row>
    <row r="1385" spans="1:11" s="85" customFormat="1" ht="14.4" x14ac:dyDescent="0.3">
      <c r="A1385" s="110" t="s">
        <v>3079</v>
      </c>
      <c r="B1385" s="111" t="s">
        <v>2264</v>
      </c>
      <c r="C1385" s="111" t="s">
        <v>3080</v>
      </c>
      <c r="D1385" s="111" t="s">
        <v>127</v>
      </c>
      <c r="E1385" s="112" t="s">
        <v>1455</v>
      </c>
      <c r="F1385" s="113" t="s">
        <v>340</v>
      </c>
      <c r="G1385" s="180">
        <v>343.565</v>
      </c>
      <c r="H1385" s="115">
        <v>634.15</v>
      </c>
      <c r="I1385" s="116">
        <f t="shared" si="24"/>
        <v>217871.74</v>
      </c>
      <c r="J1385" s="84"/>
      <c r="K1385" s="147"/>
    </row>
    <row r="1386" spans="1:11" s="85" customFormat="1" ht="14.4" x14ac:dyDescent="0.3">
      <c r="A1386" s="110" t="s">
        <v>3081</v>
      </c>
      <c r="B1386" s="111" t="s">
        <v>2264</v>
      </c>
      <c r="C1386" s="111" t="s">
        <v>3082</v>
      </c>
      <c r="D1386" s="111" t="s">
        <v>127</v>
      </c>
      <c r="E1386" s="112" t="s">
        <v>3083</v>
      </c>
      <c r="F1386" s="113" t="s">
        <v>470</v>
      </c>
      <c r="G1386" s="119">
        <v>362.7</v>
      </c>
      <c r="H1386" s="115">
        <v>466.53</v>
      </c>
      <c r="I1386" s="116">
        <f t="shared" si="24"/>
        <v>169210.43</v>
      </c>
      <c r="J1386" s="84"/>
      <c r="K1386" s="147"/>
    </row>
    <row r="1387" spans="1:11" s="85" customFormat="1" ht="14.4" x14ac:dyDescent="0.3">
      <c r="A1387" s="110" t="s">
        <v>3084</v>
      </c>
      <c r="B1387" s="111" t="s">
        <v>2264</v>
      </c>
      <c r="C1387" s="111" t="s">
        <v>3085</v>
      </c>
      <c r="D1387" s="111" t="s">
        <v>127</v>
      </c>
      <c r="E1387" s="112" t="s">
        <v>3086</v>
      </c>
      <c r="F1387" s="113" t="s">
        <v>169</v>
      </c>
      <c r="G1387" s="120">
        <v>20.22</v>
      </c>
      <c r="H1387" s="115">
        <v>461.19</v>
      </c>
      <c r="I1387" s="116">
        <f t="shared" si="24"/>
        <v>9325.26</v>
      </c>
      <c r="J1387" s="84"/>
      <c r="K1387" s="147"/>
    </row>
    <row r="1388" spans="1:11" s="85" customFormat="1" ht="14.4" x14ac:dyDescent="0.3">
      <c r="A1388" s="110" t="s">
        <v>3087</v>
      </c>
      <c r="B1388" s="111" t="s">
        <v>2264</v>
      </c>
      <c r="C1388" s="111" t="s">
        <v>3088</v>
      </c>
      <c r="D1388" s="111" t="s">
        <v>127</v>
      </c>
      <c r="E1388" s="112" t="s">
        <v>3089</v>
      </c>
      <c r="F1388" s="113" t="s">
        <v>340</v>
      </c>
      <c r="G1388" s="119">
        <v>130.6</v>
      </c>
      <c r="H1388" s="115">
        <v>543.24</v>
      </c>
      <c r="I1388" s="116">
        <f t="shared" si="24"/>
        <v>70947.14</v>
      </c>
      <c r="J1388" s="84"/>
      <c r="K1388" s="147"/>
    </row>
    <row r="1389" spans="1:11" s="85" customFormat="1" ht="30.6" x14ac:dyDescent="0.3">
      <c r="A1389" s="102" t="s">
        <v>3090</v>
      </c>
      <c r="B1389" s="103" t="s">
        <v>2264</v>
      </c>
      <c r="C1389" s="103" t="s">
        <v>3091</v>
      </c>
      <c r="D1389" s="103" t="s">
        <v>1512</v>
      </c>
      <c r="E1389" s="104" t="s">
        <v>1513</v>
      </c>
      <c r="F1389" s="105" t="s">
        <v>326</v>
      </c>
      <c r="G1389" s="121">
        <v>21.48</v>
      </c>
      <c r="H1389" s="107">
        <v>23872.66</v>
      </c>
      <c r="I1389" s="108">
        <f t="shared" si="24"/>
        <v>512784.74</v>
      </c>
      <c r="J1389" s="84"/>
      <c r="K1389" s="147"/>
    </row>
    <row r="1390" spans="1:11" s="85" customFormat="1" ht="14.4" x14ac:dyDescent="0.3">
      <c r="A1390" s="110" t="s">
        <v>3092</v>
      </c>
      <c r="B1390" s="111" t="s">
        <v>2264</v>
      </c>
      <c r="C1390" s="111" t="s">
        <v>3093</v>
      </c>
      <c r="D1390" s="111" t="s">
        <v>127</v>
      </c>
      <c r="E1390" s="112" t="s">
        <v>2197</v>
      </c>
      <c r="F1390" s="113" t="s">
        <v>326</v>
      </c>
      <c r="G1390" s="181">
        <v>7.5815999999999999</v>
      </c>
      <c r="H1390" s="115">
        <v>11640.41</v>
      </c>
      <c r="I1390" s="116">
        <f t="shared" ref="I1390:I1397" si="25">G1390*H1390</f>
        <v>88252.93</v>
      </c>
      <c r="J1390" s="84"/>
      <c r="K1390" s="147"/>
    </row>
    <row r="1391" spans="1:11" s="85" customFormat="1" ht="14.4" x14ac:dyDescent="0.3">
      <c r="A1391" s="110" t="s">
        <v>3094</v>
      </c>
      <c r="B1391" s="111" t="s">
        <v>2264</v>
      </c>
      <c r="C1391" s="111" t="s">
        <v>3095</v>
      </c>
      <c r="D1391" s="111" t="s">
        <v>127</v>
      </c>
      <c r="E1391" s="112" t="s">
        <v>3096</v>
      </c>
      <c r="F1391" s="113" t="s">
        <v>326</v>
      </c>
      <c r="G1391" s="181">
        <v>15.6168</v>
      </c>
      <c r="H1391" s="115">
        <v>873.05</v>
      </c>
      <c r="I1391" s="116">
        <f t="shared" si="25"/>
        <v>13634.25</v>
      </c>
      <c r="J1391" s="84"/>
      <c r="K1391" s="147"/>
    </row>
    <row r="1392" spans="1:11" s="85" customFormat="1" ht="14.4" x14ac:dyDescent="0.3">
      <c r="A1392" s="110" t="s">
        <v>3097</v>
      </c>
      <c r="B1392" s="111" t="s">
        <v>2264</v>
      </c>
      <c r="C1392" s="111" t="s">
        <v>3098</v>
      </c>
      <c r="D1392" s="111" t="s">
        <v>127</v>
      </c>
      <c r="E1392" s="112" t="s">
        <v>3099</v>
      </c>
      <c r="F1392" s="113" t="s">
        <v>340</v>
      </c>
      <c r="G1392" s="181">
        <v>155.94479999999999</v>
      </c>
      <c r="H1392" s="115">
        <v>1271.52</v>
      </c>
      <c r="I1392" s="116">
        <f t="shared" si="25"/>
        <v>198286.93</v>
      </c>
      <c r="J1392" s="84"/>
      <c r="K1392" s="147"/>
    </row>
    <row r="1393" spans="1:11" s="85" customFormat="1" ht="14.4" x14ac:dyDescent="0.3">
      <c r="A1393" s="102" t="s">
        <v>3100</v>
      </c>
      <c r="B1393" s="103" t="s">
        <v>2264</v>
      </c>
      <c r="C1393" s="103" t="s">
        <v>3101</v>
      </c>
      <c r="D1393" s="103" t="s">
        <v>329</v>
      </c>
      <c r="E1393" s="104" t="s">
        <v>330</v>
      </c>
      <c r="F1393" s="105" t="s">
        <v>164</v>
      </c>
      <c r="G1393" s="121">
        <v>1.18</v>
      </c>
      <c r="H1393" s="107">
        <v>247953.66</v>
      </c>
      <c r="I1393" s="108">
        <f t="shared" si="25"/>
        <v>292585.32</v>
      </c>
      <c r="J1393" s="84"/>
      <c r="K1393" s="147"/>
    </row>
    <row r="1394" spans="1:11" s="85" customFormat="1" ht="14.4" x14ac:dyDescent="0.3">
      <c r="A1394" s="110" t="s">
        <v>3102</v>
      </c>
      <c r="B1394" s="111" t="s">
        <v>2264</v>
      </c>
      <c r="C1394" s="111" t="s">
        <v>3103</v>
      </c>
      <c r="D1394" s="111" t="s">
        <v>127</v>
      </c>
      <c r="E1394" s="112" t="s">
        <v>2102</v>
      </c>
      <c r="F1394" s="113" t="s">
        <v>169</v>
      </c>
      <c r="G1394" s="120">
        <v>143.96</v>
      </c>
      <c r="H1394" s="115">
        <v>384.68</v>
      </c>
      <c r="I1394" s="116">
        <f t="shared" si="25"/>
        <v>55378.53</v>
      </c>
      <c r="J1394" s="84"/>
      <c r="K1394" s="147"/>
    </row>
    <row r="1395" spans="1:11" s="85" customFormat="1" ht="14.4" x14ac:dyDescent="0.3">
      <c r="A1395" s="110" t="s">
        <v>3104</v>
      </c>
      <c r="B1395" s="111" t="s">
        <v>2264</v>
      </c>
      <c r="C1395" s="111" t="s">
        <v>3105</v>
      </c>
      <c r="D1395" s="111" t="s">
        <v>127</v>
      </c>
      <c r="E1395" s="112" t="s">
        <v>3099</v>
      </c>
      <c r="F1395" s="113" t="s">
        <v>340</v>
      </c>
      <c r="G1395" s="181">
        <v>13.6408</v>
      </c>
      <c r="H1395" s="115">
        <v>1271.52</v>
      </c>
      <c r="I1395" s="116">
        <f t="shared" si="25"/>
        <v>17344.55</v>
      </c>
      <c r="J1395" s="84"/>
      <c r="K1395" s="147"/>
    </row>
    <row r="1396" spans="1:11" s="85" customFormat="1" ht="14.4" x14ac:dyDescent="0.3">
      <c r="A1396" s="102" t="s">
        <v>3106</v>
      </c>
      <c r="B1396" s="103" t="s">
        <v>2264</v>
      </c>
      <c r="C1396" s="103" t="s">
        <v>3107</v>
      </c>
      <c r="D1396" s="103" t="s">
        <v>511</v>
      </c>
      <c r="E1396" s="104" t="s">
        <v>512</v>
      </c>
      <c r="F1396" s="105" t="s">
        <v>513</v>
      </c>
      <c r="G1396" s="176">
        <v>2.3886500000000002</v>
      </c>
      <c r="H1396" s="107">
        <v>114153.95</v>
      </c>
      <c r="I1396" s="108">
        <f t="shared" si="25"/>
        <v>272673.83</v>
      </c>
      <c r="J1396" s="84"/>
      <c r="K1396" s="147"/>
    </row>
    <row r="1397" spans="1:11" s="85" customFormat="1" ht="15" thickBot="1" x14ac:dyDescent="0.35">
      <c r="A1397" s="110" t="s">
        <v>3108</v>
      </c>
      <c r="B1397" s="124" t="s">
        <v>2264</v>
      </c>
      <c r="C1397" s="124" t="s">
        <v>3109</v>
      </c>
      <c r="D1397" s="124" t="s">
        <v>127</v>
      </c>
      <c r="E1397" s="125" t="s">
        <v>2107</v>
      </c>
      <c r="F1397" s="126" t="s">
        <v>513</v>
      </c>
      <c r="G1397" s="194">
        <v>2.3886500000000002</v>
      </c>
      <c r="H1397" s="128">
        <v>88351.47</v>
      </c>
      <c r="I1397" s="116">
        <f t="shared" si="25"/>
        <v>211040.74</v>
      </c>
      <c r="J1397" s="84"/>
      <c r="K1397" s="147"/>
    </row>
    <row r="1398" spans="1:11" s="85" customFormat="1" ht="14.4" x14ac:dyDescent="0.3">
      <c r="A1398" s="130"/>
      <c r="B1398" s="131"/>
      <c r="C1398" s="131"/>
      <c r="D1398" s="131"/>
      <c r="E1398" s="132" t="s">
        <v>356</v>
      </c>
      <c r="F1398" s="297"/>
      <c r="G1398" s="297"/>
      <c r="H1398" s="133"/>
      <c r="I1398" s="134">
        <v>7289210.8600000003</v>
      </c>
      <c r="J1398" s="84"/>
    </row>
    <row r="1399" spans="1:11" s="85" customFormat="1" ht="14.4" x14ac:dyDescent="0.3">
      <c r="A1399" s="162"/>
      <c r="B1399" s="163"/>
      <c r="C1399" s="163"/>
      <c r="D1399" s="163"/>
      <c r="E1399" s="164" t="s">
        <v>357</v>
      </c>
      <c r="F1399" s="165"/>
      <c r="G1399" s="166"/>
      <c r="H1399" s="167"/>
      <c r="I1399" s="168">
        <v>7063782.1200000001</v>
      </c>
      <c r="J1399" s="84"/>
    </row>
    <row r="1400" spans="1:11" s="85" customFormat="1" ht="15" thickBot="1" x14ac:dyDescent="0.35">
      <c r="A1400" s="169"/>
      <c r="B1400" s="170"/>
      <c r="C1400" s="170"/>
      <c r="D1400" s="170"/>
      <c r="E1400" s="171" t="s">
        <v>89</v>
      </c>
      <c r="F1400" s="172"/>
      <c r="G1400" s="173"/>
      <c r="H1400" s="174"/>
      <c r="I1400" s="175">
        <v>913431.66</v>
      </c>
      <c r="J1400" s="84"/>
    </row>
    <row r="1401" spans="1:11" s="85" customFormat="1" ht="15.6" thickTop="1" thickBot="1" x14ac:dyDescent="0.35">
      <c r="A1401" s="142"/>
      <c r="B1401" s="143"/>
      <c r="C1401" s="143"/>
      <c r="D1401" s="143"/>
      <c r="E1401" s="144" t="s">
        <v>41</v>
      </c>
      <c r="F1401" s="298"/>
      <c r="G1401" s="298"/>
      <c r="H1401" s="145"/>
      <c r="I1401" s="146">
        <f>I1398+I1399+I1400</f>
        <v>15266424.640000001</v>
      </c>
      <c r="J1401" s="84"/>
      <c r="K1401" s="147"/>
    </row>
    <row r="1402" spans="1:11" s="85" customFormat="1" ht="14.4" x14ac:dyDescent="0.3">
      <c r="A1402" s="148" t="s">
        <v>147</v>
      </c>
      <c r="B1402" s="300" t="s">
        <v>3110</v>
      </c>
      <c r="C1402" s="300"/>
      <c r="D1402" s="300"/>
      <c r="E1402" s="149" t="s">
        <v>569</v>
      </c>
      <c r="F1402" s="150"/>
      <c r="G1402" s="195"/>
      <c r="H1402" s="152"/>
      <c r="I1402" s="153">
        <f>I1534</f>
        <v>1304740.6599999999</v>
      </c>
      <c r="J1402" s="84"/>
    </row>
    <row r="1403" spans="1:11" s="85" customFormat="1" ht="14.4" x14ac:dyDescent="0.3">
      <c r="A1403" s="102" t="s">
        <v>3111</v>
      </c>
      <c r="B1403" s="103" t="s">
        <v>3112</v>
      </c>
      <c r="C1403" s="103" t="s">
        <v>112</v>
      </c>
      <c r="D1403" s="103" t="s">
        <v>2265</v>
      </c>
      <c r="E1403" s="104" t="s">
        <v>2266</v>
      </c>
      <c r="F1403" s="105" t="s">
        <v>352</v>
      </c>
      <c r="G1403" s="122">
        <v>0.3</v>
      </c>
      <c r="H1403" s="107">
        <v>20767.810000000001</v>
      </c>
      <c r="I1403" s="108">
        <f t="shared" ref="I1403:I1466" si="26">G1403*H1403</f>
        <v>6230.34</v>
      </c>
      <c r="J1403" s="84"/>
    </row>
    <row r="1404" spans="1:11" s="85" customFormat="1" ht="20.399999999999999" x14ac:dyDescent="0.3">
      <c r="A1404" s="154" t="s">
        <v>3113</v>
      </c>
      <c r="B1404" s="155" t="s">
        <v>3112</v>
      </c>
      <c r="C1404" s="155" t="s">
        <v>122</v>
      </c>
      <c r="D1404" s="155" t="s">
        <v>3114</v>
      </c>
      <c r="E1404" s="156" t="s">
        <v>3115</v>
      </c>
      <c r="F1404" s="157" t="s">
        <v>120</v>
      </c>
      <c r="G1404" s="158">
        <v>1</v>
      </c>
      <c r="H1404" s="159">
        <v>8251.52</v>
      </c>
      <c r="I1404" s="160">
        <f t="shared" si="26"/>
        <v>8251.52</v>
      </c>
      <c r="J1404" s="84" t="s">
        <v>408</v>
      </c>
    </row>
    <row r="1405" spans="1:11" s="85" customFormat="1" ht="20.399999999999999" x14ac:dyDescent="0.3">
      <c r="A1405" s="154" t="s">
        <v>3116</v>
      </c>
      <c r="B1405" s="155" t="s">
        <v>3112</v>
      </c>
      <c r="C1405" s="155" t="s">
        <v>126</v>
      </c>
      <c r="D1405" s="155" t="s">
        <v>3117</v>
      </c>
      <c r="E1405" s="156" t="s">
        <v>3118</v>
      </c>
      <c r="F1405" s="157" t="s">
        <v>120</v>
      </c>
      <c r="G1405" s="158">
        <v>2</v>
      </c>
      <c r="H1405" s="159">
        <v>12458.12</v>
      </c>
      <c r="I1405" s="160">
        <f t="shared" si="26"/>
        <v>24916.240000000002</v>
      </c>
      <c r="J1405" s="84" t="s">
        <v>408</v>
      </c>
    </row>
    <row r="1406" spans="1:11" s="85" customFormat="1" ht="14.4" x14ac:dyDescent="0.3">
      <c r="A1406" s="102" t="s">
        <v>3119</v>
      </c>
      <c r="B1406" s="103" t="s">
        <v>3112</v>
      </c>
      <c r="C1406" s="103" t="s">
        <v>130</v>
      </c>
      <c r="D1406" s="103" t="s">
        <v>1721</v>
      </c>
      <c r="E1406" s="104" t="s">
        <v>1722</v>
      </c>
      <c r="F1406" s="105" t="s">
        <v>457</v>
      </c>
      <c r="G1406" s="117">
        <v>4.1599999999999998E-2</v>
      </c>
      <c r="H1406" s="107">
        <v>54750.879999999997</v>
      </c>
      <c r="I1406" s="108">
        <f t="shared" si="26"/>
        <v>2277.64</v>
      </c>
      <c r="J1406" s="84"/>
    </row>
    <row r="1407" spans="1:11" s="85" customFormat="1" ht="14.4" x14ac:dyDescent="0.3">
      <c r="A1407" s="110" t="s">
        <v>3120</v>
      </c>
      <c r="B1407" s="111" t="s">
        <v>3112</v>
      </c>
      <c r="C1407" s="111" t="s">
        <v>134</v>
      </c>
      <c r="D1407" s="111" t="s">
        <v>127</v>
      </c>
      <c r="E1407" s="112" t="s">
        <v>3121</v>
      </c>
      <c r="F1407" s="113" t="s">
        <v>470</v>
      </c>
      <c r="G1407" s="114">
        <v>4</v>
      </c>
      <c r="H1407" s="115">
        <v>0</v>
      </c>
      <c r="I1407" s="116">
        <f t="shared" si="26"/>
        <v>0</v>
      </c>
      <c r="J1407" s="84" t="s">
        <v>4103</v>
      </c>
    </row>
    <row r="1408" spans="1:11" s="85" customFormat="1" ht="14.4" x14ac:dyDescent="0.3">
      <c r="A1408" s="110" t="s">
        <v>3122</v>
      </c>
      <c r="B1408" s="111" t="s">
        <v>3112</v>
      </c>
      <c r="C1408" s="111" t="s">
        <v>137</v>
      </c>
      <c r="D1408" s="111" t="s">
        <v>127</v>
      </c>
      <c r="E1408" s="112" t="s">
        <v>3123</v>
      </c>
      <c r="F1408" s="113" t="s">
        <v>120</v>
      </c>
      <c r="G1408" s="114">
        <v>4</v>
      </c>
      <c r="H1408" s="115">
        <v>0</v>
      </c>
      <c r="I1408" s="116">
        <f t="shared" si="26"/>
        <v>0</v>
      </c>
      <c r="J1408" s="84" t="s">
        <v>4103</v>
      </c>
    </row>
    <row r="1409" spans="1:10" s="85" customFormat="1" ht="14.4" x14ac:dyDescent="0.3">
      <c r="A1409" s="110" t="s">
        <v>3124</v>
      </c>
      <c r="B1409" s="111" t="s">
        <v>3112</v>
      </c>
      <c r="C1409" s="111" t="s">
        <v>141</v>
      </c>
      <c r="D1409" s="111" t="s">
        <v>127</v>
      </c>
      <c r="E1409" s="112" t="s">
        <v>3125</v>
      </c>
      <c r="F1409" s="113" t="s">
        <v>120</v>
      </c>
      <c r="G1409" s="114">
        <v>2</v>
      </c>
      <c r="H1409" s="115">
        <v>0</v>
      </c>
      <c r="I1409" s="116">
        <f t="shared" si="26"/>
        <v>0</v>
      </c>
      <c r="J1409" s="84" t="s">
        <v>4103</v>
      </c>
    </row>
    <row r="1410" spans="1:10" s="85" customFormat="1" ht="14.4" x14ac:dyDescent="0.3">
      <c r="A1410" s="102" t="s">
        <v>3126</v>
      </c>
      <c r="B1410" s="103" t="s">
        <v>3112</v>
      </c>
      <c r="C1410" s="103" t="s">
        <v>144</v>
      </c>
      <c r="D1410" s="103" t="s">
        <v>1922</v>
      </c>
      <c r="E1410" s="104" t="s">
        <v>1923</v>
      </c>
      <c r="F1410" s="105" t="s">
        <v>457</v>
      </c>
      <c r="G1410" s="117">
        <v>5.1499999999999997E-2</v>
      </c>
      <c r="H1410" s="107">
        <v>54700.71</v>
      </c>
      <c r="I1410" s="108">
        <f t="shared" si="26"/>
        <v>2817.09</v>
      </c>
      <c r="J1410" s="84"/>
    </row>
    <row r="1411" spans="1:10" s="85" customFormat="1" ht="20.399999999999999" x14ac:dyDescent="0.3">
      <c r="A1411" s="110" t="s">
        <v>3127</v>
      </c>
      <c r="B1411" s="111" t="s">
        <v>3112</v>
      </c>
      <c r="C1411" s="111" t="s">
        <v>147</v>
      </c>
      <c r="D1411" s="111" t="s">
        <v>3128</v>
      </c>
      <c r="E1411" s="112" t="s">
        <v>3129</v>
      </c>
      <c r="F1411" s="113" t="s">
        <v>470</v>
      </c>
      <c r="G1411" s="114">
        <v>5</v>
      </c>
      <c r="H1411" s="115">
        <v>0</v>
      </c>
      <c r="I1411" s="116">
        <f t="shared" si="26"/>
        <v>0</v>
      </c>
      <c r="J1411" s="84" t="s">
        <v>4103</v>
      </c>
    </row>
    <row r="1412" spans="1:10" s="85" customFormat="1" ht="20.399999999999999" x14ac:dyDescent="0.3">
      <c r="A1412" s="110" t="s">
        <v>3130</v>
      </c>
      <c r="B1412" s="111" t="s">
        <v>3112</v>
      </c>
      <c r="C1412" s="111" t="s">
        <v>151</v>
      </c>
      <c r="D1412" s="111" t="s">
        <v>1856</v>
      </c>
      <c r="E1412" s="112" t="s">
        <v>1927</v>
      </c>
      <c r="F1412" s="113" t="s">
        <v>120</v>
      </c>
      <c r="G1412" s="114">
        <v>5</v>
      </c>
      <c r="H1412" s="115">
        <v>0</v>
      </c>
      <c r="I1412" s="116">
        <f t="shared" si="26"/>
        <v>0</v>
      </c>
      <c r="J1412" s="84" t="s">
        <v>4103</v>
      </c>
    </row>
    <row r="1413" spans="1:10" s="85" customFormat="1" ht="14.4" x14ac:dyDescent="0.3">
      <c r="A1413" s="110" t="s">
        <v>3131</v>
      </c>
      <c r="B1413" s="111" t="s">
        <v>3112</v>
      </c>
      <c r="C1413" s="111" t="s">
        <v>154</v>
      </c>
      <c r="D1413" s="111" t="s">
        <v>127</v>
      </c>
      <c r="E1413" s="112" t="s">
        <v>2037</v>
      </c>
      <c r="F1413" s="113" t="s">
        <v>120</v>
      </c>
      <c r="G1413" s="114">
        <v>3</v>
      </c>
      <c r="H1413" s="115">
        <v>0</v>
      </c>
      <c r="I1413" s="116">
        <f t="shared" si="26"/>
        <v>0</v>
      </c>
      <c r="J1413" s="84" t="s">
        <v>4103</v>
      </c>
    </row>
    <row r="1414" spans="1:10" s="85" customFormat="1" ht="14.4" x14ac:dyDescent="0.3">
      <c r="A1414" s="102" t="s">
        <v>3132</v>
      </c>
      <c r="B1414" s="103" t="s">
        <v>3112</v>
      </c>
      <c r="C1414" s="103" t="s">
        <v>158</v>
      </c>
      <c r="D1414" s="103" t="s">
        <v>1840</v>
      </c>
      <c r="E1414" s="104" t="s">
        <v>1841</v>
      </c>
      <c r="F1414" s="105" t="s">
        <v>457</v>
      </c>
      <c r="G1414" s="117">
        <v>2.7300000000000001E-2</v>
      </c>
      <c r="H1414" s="107">
        <v>54743.13</v>
      </c>
      <c r="I1414" s="108">
        <f t="shared" si="26"/>
        <v>1494.49</v>
      </c>
      <c r="J1414" s="84"/>
    </row>
    <row r="1415" spans="1:10" s="85" customFormat="1" ht="20.399999999999999" x14ac:dyDescent="0.3">
      <c r="A1415" s="110" t="s">
        <v>3133</v>
      </c>
      <c r="B1415" s="111" t="s">
        <v>3112</v>
      </c>
      <c r="C1415" s="111" t="s">
        <v>161</v>
      </c>
      <c r="D1415" s="111" t="s">
        <v>3134</v>
      </c>
      <c r="E1415" s="112" t="s">
        <v>3135</v>
      </c>
      <c r="F1415" s="113" t="s">
        <v>470</v>
      </c>
      <c r="G1415" s="119">
        <v>2.7</v>
      </c>
      <c r="H1415" s="115">
        <v>0</v>
      </c>
      <c r="I1415" s="116">
        <f t="shared" si="26"/>
        <v>0</v>
      </c>
      <c r="J1415" s="84" t="s">
        <v>4103</v>
      </c>
    </row>
    <row r="1416" spans="1:10" s="85" customFormat="1" ht="20.399999999999999" x14ac:dyDescent="0.3">
      <c r="A1416" s="110" t="s">
        <v>3136</v>
      </c>
      <c r="B1416" s="111" t="s">
        <v>3112</v>
      </c>
      <c r="C1416" s="111" t="s">
        <v>166</v>
      </c>
      <c r="D1416" s="111" t="s">
        <v>1856</v>
      </c>
      <c r="E1416" s="112" t="s">
        <v>3137</v>
      </c>
      <c r="F1416" s="113" t="s">
        <v>120</v>
      </c>
      <c r="G1416" s="114">
        <v>1</v>
      </c>
      <c r="H1416" s="115">
        <v>0</v>
      </c>
      <c r="I1416" s="116">
        <f t="shared" si="26"/>
        <v>0</v>
      </c>
      <c r="J1416" s="84" t="s">
        <v>4103</v>
      </c>
    </row>
    <row r="1417" spans="1:10" s="85" customFormat="1" ht="14.4" x14ac:dyDescent="0.3">
      <c r="A1417" s="110" t="s">
        <v>3138</v>
      </c>
      <c r="B1417" s="111" t="s">
        <v>3112</v>
      </c>
      <c r="C1417" s="111" t="s">
        <v>171</v>
      </c>
      <c r="D1417" s="111" t="s">
        <v>127</v>
      </c>
      <c r="E1417" s="112" t="s">
        <v>3139</v>
      </c>
      <c r="F1417" s="113" t="s">
        <v>120</v>
      </c>
      <c r="G1417" s="114">
        <v>2</v>
      </c>
      <c r="H1417" s="115">
        <v>0</v>
      </c>
      <c r="I1417" s="116">
        <f t="shared" si="26"/>
        <v>0</v>
      </c>
      <c r="J1417" s="84" t="s">
        <v>4103</v>
      </c>
    </row>
    <row r="1418" spans="1:10" s="85" customFormat="1" ht="14.4" x14ac:dyDescent="0.3">
      <c r="A1418" s="102" t="s">
        <v>3140</v>
      </c>
      <c r="B1418" s="103" t="s">
        <v>3112</v>
      </c>
      <c r="C1418" s="103" t="s">
        <v>174</v>
      </c>
      <c r="D1418" s="103" t="s">
        <v>1850</v>
      </c>
      <c r="E1418" s="104" t="s">
        <v>1851</v>
      </c>
      <c r="F1418" s="105" t="s">
        <v>457</v>
      </c>
      <c r="G1418" s="117">
        <v>1.6799999999999999E-2</v>
      </c>
      <c r="H1418" s="107">
        <v>54703.97</v>
      </c>
      <c r="I1418" s="108">
        <f t="shared" si="26"/>
        <v>919.03</v>
      </c>
      <c r="J1418" s="84"/>
    </row>
    <row r="1419" spans="1:10" s="85" customFormat="1" ht="20.399999999999999" x14ac:dyDescent="0.3">
      <c r="A1419" s="110" t="s">
        <v>3141</v>
      </c>
      <c r="B1419" s="111" t="s">
        <v>3112</v>
      </c>
      <c r="C1419" s="111" t="s">
        <v>177</v>
      </c>
      <c r="D1419" s="111" t="s">
        <v>1853</v>
      </c>
      <c r="E1419" s="112" t="s">
        <v>3142</v>
      </c>
      <c r="F1419" s="113" t="s">
        <v>470</v>
      </c>
      <c r="G1419" s="119">
        <v>1.5</v>
      </c>
      <c r="H1419" s="115">
        <v>0</v>
      </c>
      <c r="I1419" s="116">
        <f t="shared" si="26"/>
        <v>0</v>
      </c>
      <c r="J1419" s="84" t="s">
        <v>4103</v>
      </c>
    </row>
    <row r="1420" spans="1:10" s="85" customFormat="1" ht="20.399999999999999" x14ac:dyDescent="0.3">
      <c r="A1420" s="110" t="s">
        <v>3143</v>
      </c>
      <c r="B1420" s="111" t="s">
        <v>3112</v>
      </c>
      <c r="C1420" s="111" t="s">
        <v>180</v>
      </c>
      <c r="D1420" s="111" t="s">
        <v>1856</v>
      </c>
      <c r="E1420" s="112" t="s">
        <v>1857</v>
      </c>
      <c r="F1420" s="113" t="s">
        <v>120</v>
      </c>
      <c r="G1420" s="114">
        <v>6</v>
      </c>
      <c r="H1420" s="115">
        <v>0</v>
      </c>
      <c r="I1420" s="116">
        <f t="shared" si="26"/>
        <v>0</v>
      </c>
      <c r="J1420" s="84" t="s">
        <v>4103</v>
      </c>
    </row>
    <row r="1421" spans="1:10" s="85" customFormat="1" ht="14.4" x14ac:dyDescent="0.3">
      <c r="A1421" s="110" t="s">
        <v>3144</v>
      </c>
      <c r="B1421" s="111" t="s">
        <v>3112</v>
      </c>
      <c r="C1421" s="111" t="s">
        <v>183</v>
      </c>
      <c r="D1421" s="111" t="s">
        <v>127</v>
      </c>
      <c r="E1421" s="112" t="s">
        <v>2277</v>
      </c>
      <c r="F1421" s="113" t="s">
        <v>120</v>
      </c>
      <c r="G1421" s="114">
        <v>15</v>
      </c>
      <c r="H1421" s="115">
        <v>0</v>
      </c>
      <c r="I1421" s="116">
        <f t="shared" si="26"/>
        <v>0</v>
      </c>
      <c r="J1421" s="84" t="s">
        <v>4103</v>
      </c>
    </row>
    <row r="1422" spans="1:10" s="85" customFormat="1" ht="14.4" x14ac:dyDescent="0.3">
      <c r="A1422" s="102" t="s">
        <v>3145</v>
      </c>
      <c r="B1422" s="103" t="s">
        <v>3112</v>
      </c>
      <c r="C1422" s="103" t="s">
        <v>186</v>
      </c>
      <c r="D1422" s="103" t="s">
        <v>2047</v>
      </c>
      <c r="E1422" s="104" t="s">
        <v>2048</v>
      </c>
      <c r="F1422" s="105" t="s">
        <v>120</v>
      </c>
      <c r="G1422" s="106">
        <v>2</v>
      </c>
      <c r="H1422" s="107">
        <v>5340.19</v>
      </c>
      <c r="I1422" s="108">
        <f t="shared" si="26"/>
        <v>10680.38</v>
      </c>
      <c r="J1422" s="84"/>
    </row>
    <row r="1423" spans="1:10" s="85" customFormat="1" ht="14.4" x14ac:dyDescent="0.3">
      <c r="A1423" s="110" t="s">
        <v>3146</v>
      </c>
      <c r="B1423" s="111" t="s">
        <v>3112</v>
      </c>
      <c r="C1423" s="111" t="s">
        <v>189</v>
      </c>
      <c r="D1423" s="111" t="s">
        <v>127</v>
      </c>
      <c r="E1423" s="112" t="s">
        <v>3147</v>
      </c>
      <c r="F1423" s="113" t="s">
        <v>120</v>
      </c>
      <c r="G1423" s="114">
        <v>2</v>
      </c>
      <c r="H1423" s="115">
        <v>0</v>
      </c>
      <c r="I1423" s="116">
        <f t="shared" si="26"/>
        <v>0</v>
      </c>
      <c r="J1423" s="84" t="s">
        <v>4103</v>
      </c>
    </row>
    <row r="1424" spans="1:10" s="85" customFormat="1" ht="14.4" x14ac:dyDescent="0.3">
      <c r="A1424" s="102" t="s">
        <v>3148</v>
      </c>
      <c r="B1424" s="103" t="s">
        <v>3112</v>
      </c>
      <c r="C1424" s="103" t="s">
        <v>191</v>
      </c>
      <c r="D1424" s="103" t="s">
        <v>2282</v>
      </c>
      <c r="E1424" s="104" t="s">
        <v>2283</v>
      </c>
      <c r="F1424" s="105" t="s">
        <v>120</v>
      </c>
      <c r="G1424" s="106">
        <v>2</v>
      </c>
      <c r="H1424" s="107">
        <v>3115.04</v>
      </c>
      <c r="I1424" s="108">
        <f t="shared" si="26"/>
        <v>6230.08</v>
      </c>
      <c r="J1424" s="84"/>
    </row>
    <row r="1425" spans="1:10" s="85" customFormat="1" ht="14.4" x14ac:dyDescent="0.3">
      <c r="A1425" s="110" t="s">
        <v>3149</v>
      </c>
      <c r="B1425" s="111" t="s">
        <v>3112</v>
      </c>
      <c r="C1425" s="111" t="s">
        <v>194</v>
      </c>
      <c r="D1425" s="111" t="s">
        <v>127</v>
      </c>
      <c r="E1425" s="112" t="s">
        <v>3150</v>
      </c>
      <c r="F1425" s="113" t="s">
        <v>120</v>
      </c>
      <c r="G1425" s="114">
        <v>2</v>
      </c>
      <c r="H1425" s="115">
        <v>0</v>
      </c>
      <c r="I1425" s="116">
        <f t="shared" si="26"/>
        <v>0</v>
      </c>
      <c r="J1425" s="84" t="s">
        <v>4103</v>
      </c>
    </row>
    <row r="1426" spans="1:10" s="85" customFormat="1" ht="20.399999999999999" x14ac:dyDescent="0.3">
      <c r="A1426" s="102" t="s">
        <v>3151</v>
      </c>
      <c r="B1426" s="103" t="s">
        <v>3112</v>
      </c>
      <c r="C1426" s="103" t="s">
        <v>197</v>
      </c>
      <c r="D1426" s="103" t="s">
        <v>380</v>
      </c>
      <c r="E1426" s="104" t="s">
        <v>381</v>
      </c>
      <c r="F1426" s="105" t="s">
        <v>120</v>
      </c>
      <c r="G1426" s="106">
        <v>2</v>
      </c>
      <c r="H1426" s="107">
        <v>1427.79</v>
      </c>
      <c r="I1426" s="108">
        <f t="shared" si="26"/>
        <v>2855.58</v>
      </c>
      <c r="J1426" s="84"/>
    </row>
    <row r="1427" spans="1:10" s="85" customFormat="1" ht="20.399999999999999" x14ac:dyDescent="0.3">
      <c r="A1427" s="110" t="s">
        <v>3152</v>
      </c>
      <c r="B1427" s="111" t="s">
        <v>3112</v>
      </c>
      <c r="C1427" s="111" t="s">
        <v>200</v>
      </c>
      <c r="D1427" s="111" t="s">
        <v>127</v>
      </c>
      <c r="E1427" s="112" t="s">
        <v>3153</v>
      </c>
      <c r="F1427" s="113" t="s">
        <v>120</v>
      </c>
      <c r="G1427" s="114">
        <v>2</v>
      </c>
      <c r="H1427" s="115">
        <v>0</v>
      </c>
      <c r="I1427" s="116">
        <f t="shared" si="26"/>
        <v>0</v>
      </c>
      <c r="J1427" s="84" t="s">
        <v>4103</v>
      </c>
    </row>
    <row r="1428" spans="1:10" s="85" customFormat="1" ht="14.4" x14ac:dyDescent="0.3">
      <c r="A1428" s="102" t="s">
        <v>3154</v>
      </c>
      <c r="B1428" s="103" t="s">
        <v>3112</v>
      </c>
      <c r="C1428" s="103" t="s">
        <v>203</v>
      </c>
      <c r="D1428" s="103" t="s">
        <v>3155</v>
      </c>
      <c r="E1428" s="104" t="s">
        <v>3156</v>
      </c>
      <c r="F1428" s="105" t="s">
        <v>352</v>
      </c>
      <c r="G1428" s="122">
        <v>0.2</v>
      </c>
      <c r="H1428" s="107">
        <v>14249.83</v>
      </c>
      <c r="I1428" s="108">
        <f t="shared" si="26"/>
        <v>2849.97</v>
      </c>
      <c r="J1428" s="84"/>
    </row>
    <row r="1429" spans="1:10" s="85" customFormat="1" ht="14.4" x14ac:dyDescent="0.3">
      <c r="A1429" s="110" t="s">
        <v>3157</v>
      </c>
      <c r="B1429" s="111" t="s">
        <v>3112</v>
      </c>
      <c r="C1429" s="111" t="s">
        <v>205</v>
      </c>
      <c r="D1429" s="111" t="s">
        <v>127</v>
      </c>
      <c r="E1429" s="112" t="s">
        <v>3158</v>
      </c>
      <c r="F1429" s="113" t="s">
        <v>120</v>
      </c>
      <c r="G1429" s="114">
        <v>2</v>
      </c>
      <c r="H1429" s="115">
        <v>0</v>
      </c>
      <c r="I1429" s="116">
        <f t="shared" si="26"/>
        <v>0</v>
      </c>
      <c r="J1429" s="84" t="s">
        <v>4103</v>
      </c>
    </row>
    <row r="1430" spans="1:10" s="85" customFormat="1" ht="14.4" x14ac:dyDescent="0.3">
      <c r="A1430" s="102" t="s">
        <v>3159</v>
      </c>
      <c r="B1430" s="103" t="s">
        <v>3112</v>
      </c>
      <c r="C1430" s="103" t="s">
        <v>209</v>
      </c>
      <c r="D1430" s="103" t="s">
        <v>2059</v>
      </c>
      <c r="E1430" s="104" t="s">
        <v>2060</v>
      </c>
      <c r="F1430" s="105" t="s">
        <v>372</v>
      </c>
      <c r="G1430" s="106">
        <v>6</v>
      </c>
      <c r="H1430" s="107">
        <v>146.72</v>
      </c>
      <c r="I1430" s="108">
        <f t="shared" si="26"/>
        <v>880.32</v>
      </c>
      <c r="J1430" s="84"/>
    </row>
    <row r="1431" spans="1:10" s="85" customFormat="1" ht="20.399999999999999" x14ac:dyDescent="0.3">
      <c r="A1431" s="110" t="s">
        <v>3160</v>
      </c>
      <c r="B1431" s="111" t="s">
        <v>3112</v>
      </c>
      <c r="C1431" s="111" t="s">
        <v>213</v>
      </c>
      <c r="D1431" s="111" t="s">
        <v>406</v>
      </c>
      <c r="E1431" s="112" t="s">
        <v>407</v>
      </c>
      <c r="F1431" s="113" t="s">
        <v>120</v>
      </c>
      <c r="G1431" s="114">
        <v>6</v>
      </c>
      <c r="H1431" s="115">
        <v>0</v>
      </c>
      <c r="I1431" s="116">
        <f t="shared" si="26"/>
        <v>0</v>
      </c>
      <c r="J1431" s="84" t="s">
        <v>4103</v>
      </c>
    </row>
    <row r="1432" spans="1:10" s="85" customFormat="1" ht="14.4" x14ac:dyDescent="0.3">
      <c r="A1432" s="102" t="s">
        <v>3161</v>
      </c>
      <c r="B1432" s="103" t="s">
        <v>3112</v>
      </c>
      <c r="C1432" s="103" t="s">
        <v>215</v>
      </c>
      <c r="D1432" s="103" t="s">
        <v>2065</v>
      </c>
      <c r="E1432" s="104" t="s">
        <v>2066</v>
      </c>
      <c r="F1432" s="105" t="s">
        <v>372</v>
      </c>
      <c r="G1432" s="106">
        <v>2</v>
      </c>
      <c r="H1432" s="107">
        <v>563.84</v>
      </c>
      <c r="I1432" s="108">
        <f t="shared" si="26"/>
        <v>1127.68</v>
      </c>
      <c r="J1432" s="84"/>
    </row>
    <row r="1433" spans="1:10" s="85" customFormat="1" ht="20.399999999999999" x14ac:dyDescent="0.3">
      <c r="A1433" s="110" t="s">
        <v>3162</v>
      </c>
      <c r="B1433" s="111" t="s">
        <v>3112</v>
      </c>
      <c r="C1433" s="111" t="s">
        <v>218</v>
      </c>
      <c r="D1433" s="111" t="s">
        <v>410</v>
      </c>
      <c r="E1433" s="112" t="s">
        <v>411</v>
      </c>
      <c r="F1433" s="113" t="s">
        <v>372</v>
      </c>
      <c r="G1433" s="114">
        <v>2</v>
      </c>
      <c r="H1433" s="115">
        <v>0</v>
      </c>
      <c r="I1433" s="116">
        <f t="shared" si="26"/>
        <v>0</v>
      </c>
      <c r="J1433" s="84" t="s">
        <v>4103</v>
      </c>
    </row>
    <row r="1434" spans="1:10" s="85" customFormat="1" ht="14.4" x14ac:dyDescent="0.3">
      <c r="A1434" s="102" t="s">
        <v>3163</v>
      </c>
      <c r="B1434" s="103" t="s">
        <v>3112</v>
      </c>
      <c r="C1434" s="103" t="s">
        <v>221</v>
      </c>
      <c r="D1434" s="103" t="s">
        <v>3164</v>
      </c>
      <c r="E1434" s="104" t="s">
        <v>3165</v>
      </c>
      <c r="F1434" s="105" t="s">
        <v>372</v>
      </c>
      <c r="G1434" s="106">
        <v>1</v>
      </c>
      <c r="H1434" s="107">
        <v>1501.18</v>
      </c>
      <c r="I1434" s="108">
        <f t="shared" si="26"/>
        <v>1501.18</v>
      </c>
      <c r="J1434" s="84"/>
    </row>
    <row r="1435" spans="1:10" s="85" customFormat="1" ht="14.4" x14ac:dyDescent="0.3">
      <c r="A1435" s="110" t="s">
        <v>3166</v>
      </c>
      <c r="B1435" s="111" t="s">
        <v>3112</v>
      </c>
      <c r="C1435" s="111" t="s">
        <v>225</v>
      </c>
      <c r="D1435" s="111" t="s">
        <v>127</v>
      </c>
      <c r="E1435" s="112" t="s">
        <v>3167</v>
      </c>
      <c r="F1435" s="113" t="s">
        <v>120</v>
      </c>
      <c r="G1435" s="114">
        <v>1</v>
      </c>
      <c r="H1435" s="115">
        <v>0</v>
      </c>
      <c r="I1435" s="116">
        <f t="shared" si="26"/>
        <v>0</v>
      </c>
      <c r="J1435" s="84" t="s">
        <v>4103</v>
      </c>
    </row>
    <row r="1436" spans="1:10" s="85" customFormat="1" ht="14.4" x14ac:dyDescent="0.3">
      <c r="A1436" s="110" t="s">
        <v>3168</v>
      </c>
      <c r="B1436" s="111" t="s">
        <v>3112</v>
      </c>
      <c r="C1436" s="111" t="s">
        <v>229</v>
      </c>
      <c r="D1436" s="111" t="s">
        <v>127</v>
      </c>
      <c r="E1436" s="112" t="s">
        <v>3169</v>
      </c>
      <c r="F1436" s="113" t="s">
        <v>120</v>
      </c>
      <c r="G1436" s="114">
        <v>2</v>
      </c>
      <c r="H1436" s="115">
        <v>0</v>
      </c>
      <c r="I1436" s="116">
        <f t="shared" si="26"/>
        <v>0</v>
      </c>
      <c r="J1436" s="84" t="s">
        <v>4103</v>
      </c>
    </row>
    <row r="1437" spans="1:10" s="85" customFormat="1" ht="14.4" x14ac:dyDescent="0.3">
      <c r="A1437" s="110" t="s">
        <v>3170</v>
      </c>
      <c r="B1437" s="111" t="s">
        <v>3112</v>
      </c>
      <c r="C1437" s="111" t="s">
        <v>232</v>
      </c>
      <c r="D1437" s="111" t="s">
        <v>127</v>
      </c>
      <c r="E1437" s="112" t="s">
        <v>3171</v>
      </c>
      <c r="F1437" s="113" t="s">
        <v>120</v>
      </c>
      <c r="G1437" s="114">
        <v>2</v>
      </c>
      <c r="H1437" s="115">
        <v>0</v>
      </c>
      <c r="I1437" s="116">
        <f t="shared" si="26"/>
        <v>0</v>
      </c>
      <c r="J1437" s="84" t="s">
        <v>4103</v>
      </c>
    </row>
    <row r="1438" spans="1:10" s="85" customFormat="1" ht="14.4" x14ac:dyDescent="0.3">
      <c r="A1438" s="102" t="s">
        <v>3172</v>
      </c>
      <c r="B1438" s="103" t="s">
        <v>3112</v>
      </c>
      <c r="C1438" s="103" t="s">
        <v>234</v>
      </c>
      <c r="D1438" s="103" t="s">
        <v>1730</v>
      </c>
      <c r="E1438" s="104" t="s">
        <v>1731</v>
      </c>
      <c r="F1438" s="105" t="s">
        <v>164</v>
      </c>
      <c r="G1438" s="118">
        <v>3.5000000000000003E-2</v>
      </c>
      <c r="H1438" s="107">
        <v>9014.8799999999992</v>
      </c>
      <c r="I1438" s="108">
        <f t="shared" si="26"/>
        <v>315.52</v>
      </c>
      <c r="J1438" s="84"/>
    </row>
    <row r="1439" spans="1:10" s="85" customFormat="1" ht="14.4" x14ac:dyDescent="0.3">
      <c r="A1439" s="102" t="s">
        <v>3173</v>
      </c>
      <c r="B1439" s="103" t="s">
        <v>3112</v>
      </c>
      <c r="C1439" s="103" t="s">
        <v>237</v>
      </c>
      <c r="D1439" s="103" t="s">
        <v>1721</v>
      </c>
      <c r="E1439" s="104" t="s">
        <v>1722</v>
      </c>
      <c r="F1439" s="105" t="s">
        <v>457</v>
      </c>
      <c r="G1439" s="121">
        <v>0.55000000000000004</v>
      </c>
      <c r="H1439" s="107">
        <v>54740.58</v>
      </c>
      <c r="I1439" s="108">
        <f t="shared" si="26"/>
        <v>30107.32</v>
      </c>
      <c r="J1439" s="84"/>
    </row>
    <row r="1440" spans="1:10" s="85" customFormat="1" ht="14.4" x14ac:dyDescent="0.3">
      <c r="A1440" s="110" t="s">
        <v>3174</v>
      </c>
      <c r="B1440" s="111" t="s">
        <v>3112</v>
      </c>
      <c r="C1440" s="111" t="s">
        <v>241</v>
      </c>
      <c r="D1440" s="111" t="s">
        <v>127</v>
      </c>
      <c r="E1440" s="112" t="s">
        <v>3121</v>
      </c>
      <c r="F1440" s="113" t="s">
        <v>470</v>
      </c>
      <c r="G1440" s="114">
        <v>54</v>
      </c>
      <c r="H1440" s="115">
        <v>591.55999999999995</v>
      </c>
      <c r="I1440" s="116">
        <f t="shared" si="26"/>
        <v>31944.240000000002</v>
      </c>
      <c r="J1440" s="84"/>
    </row>
    <row r="1441" spans="1:10" s="85" customFormat="1" ht="14.4" x14ac:dyDescent="0.3">
      <c r="A1441" s="110" t="s">
        <v>3175</v>
      </c>
      <c r="B1441" s="111" t="s">
        <v>3112</v>
      </c>
      <c r="C1441" s="111" t="s">
        <v>244</v>
      </c>
      <c r="D1441" s="111" t="s">
        <v>127</v>
      </c>
      <c r="E1441" s="112" t="s">
        <v>3123</v>
      </c>
      <c r="F1441" s="113" t="s">
        <v>120</v>
      </c>
      <c r="G1441" s="114">
        <v>25</v>
      </c>
      <c r="H1441" s="115">
        <v>214.14</v>
      </c>
      <c r="I1441" s="116">
        <f t="shared" si="26"/>
        <v>5353.5</v>
      </c>
      <c r="J1441" s="84"/>
    </row>
    <row r="1442" spans="1:10" s="85" customFormat="1" ht="14.4" x14ac:dyDescent="0.3">
      <c r="A1442" s="102" t="s">
        <v>3176</v>
      </c>
      <c r="B1442" s="103" t="s">
        <v>3112</v>
      </c>
      <c r="C1442" s="103" t="s">
        <v>248</v>
      </c>
      <c r="D1442" s="103" t="s">
        <v>1850</v>
      </c>
      <c r="E1442" s="104" t="s">
        <v>1851</v>
      </c>
      <c r="F1442" s="105" t="s">
        <v>457</v>
      </c>
      <c r="G1442" s="118">
        <v>5.0000000000000001E-3</v>
      </c>
      <c r="H1442" s="107">
        <v>54764.79</v>
      </c>
      <c r="I1442" s="108">
        <f t="shared" si="26"/>
        <v>273.82</v>
      </c>
      <c r="J1442" s="84"/>
    </row>
    <row r="1443" spans="1:10" s="85" customFormat="1" ht="20.399999999999999" x14ac:dyDescent="0.3">
      <c r="A1443" s="110" t="s">
        <v>3177</v>
      </c>
      <c r="B1443" s="111" t="s">
        <v>3112</v>
      </c>
      <c r="C1443" s="111" t="s">
        <v>252</v>
      </c>
      <c r="D1443" s="111" t="s">
        <v>1853</v>
      </c>
      <c r="E1443" s="112" t="s">
        <v>3142</v>
      </c>
      <c r="F1443" s="113" t="s">
        <v>470</v>
      </c>
      <c r="G1443" s="119">
        <v>0.5</v>
      </c>
      <c r="H1443" s="115">
        <v>0</v>
      </c>
      <c r="I1443" s="116">
        <f t="shared" si="26"/>
        <v>0</v>
      </c>
      <c r="J1443" s="84" t="s">
        <v>4103</v>
      </c>
    </row>
    <row r="1444" spans="1:10" s="85" customFormat="1" ht="14.4" x14ac:dyDescent="0.3">
      <c r="A1444" s="110" t="s">
        <v>3178</v>
      </c>
      <c r="B1444" s="111" t="s">
        <v>3112</v>
      </c>
      <c r="C1444" s="111" t="s">
        <v>255</v>
      </c>
      <c r="D1444" s="111" t="s">
        <v>127</v>
      </c>
      <c r="E1444" s="112" t="s">
        <v>2277</v>
      </c>
      <c r="F1444" s="113" t="s">
        <v>120</v>
      </c>
      <c r="G1444" s="114">
        <v>6</v>
      </c>
      <c r="H1444" s="115">
        <v>924.29</v>
      </c>
      <c r="I1444" s="116">
        <f t="shared" si="26"/>
        <v>5545.74</v>
      </c>
      <c r="J1444" s="84"/>
    </row>
    <row r="1445" spans="1:10" s="85" customFormat="1" ht="14.4" x14ac:dyDescent="0.3">
      <c r="A1445" s="102" t="s">
        <v>3179</v>
      </c>
      <c r="B1445" s="103" t="s">
        <v>3112</v>
      </c>
      <c r="C1445" s="103" t="s">
        <v>258</v>
      </c>
      <c r="D1445" s="103" t="s">
        <v>2282</v>
      </c>
      <c r="E1445" s="104" t="s">
        <v>2283</v>
      </c>
      <c r="F1445" s="105" t="s">
        <v>120</v>
      </c>
      <c r="G1445" s="106">
        <v>4</v>
      </c>
      <c r="H1445" s="107">
        <v>3115.05</v>
      </c>
      <c r="I1445" s="108">
        <f t="shared" si="26"/>
        <v>12460.2</v>
      </c>
      <c r="J1445" s="84"/>
    </row>
    <row r="1446" spans="1:10" s="85" customFormat="1" ht="14.4" x14ac:dyDescent="0.3">
      <c r="A1446" s="110" t="s">
        <v>3180</v>
      </c>
      <c r="B1446" s="111" t="s">
        <v>3112</v>
      </c>
      <c r="C1446" s="111" t="s">
        <v>261</v>
      </c>
      <c r="D1446" s="111" t="s">
        <v>127</v>
      </c>
      <c r="E1446" s="112" t="s">
        <v>3150</v>
      </c>
      <c r="F1446" s="113" t="s">
        <v>120</v>
      </c>
      <c r="G1446" s="114">
        <v>4</v>
      </c>
      <c r="H1446" s="115">
        <v>924.29</v>
      </c>
      <c r="I1446" s="116">
        <f t="shared" si="26"/>
        <v>3697.16</v>
      </c>
      <c r="J1446" s="84"/>
    </row>
    <row r="1447" spans="1:10" s="85" customFormat="1" ht="14.4" x14ac:dyDescent="0.3">
      <c r="A1447" s="102" t="s">
        <v>3181</v>
      </c>
      <c r="B1447" s="103" t="s">
        <v>3112</v>
      </c>
      <c r="C1447" s="103" t="s">
        <v>263</v>
      </c>
      <c r="D1447" s="103" t="s">
        <v>1730</v>
      </c>
      <c r="E1447" s="104" t="s">
        <v>1731</v>
      </c>
      <c r="F1447" s="105" t="s">
        <v>164</v>
      </c>
      <c r="G1447" s="118">
        <v>7.3999999999999996E-2</v>
      </c>
      <c r="H1447" s="107">
        <v>9011.98</v>
      </c>
      <c r="I1447" s="108">
        <f t="shared" si="26"/>
        <v>666.89</v>
      </c>
      <c r="J1447" s="84"/>
    </row>
    <row r="1448" spans="1:10" s="85" customFormat="1" ht="20.399999999999999" x14ac:dyDescent="0.3">
      <c r="A1448" s="102" t="s">
        <v>3182</v>
      </c>
      <c r="B1448" s="103" t="s">
        <v>3112</v>
      </c>
      <c r="C1448" s="103" t="s">
        <v>267</v>
      </c>
      <c r="D1448" s="103" t="s">
        <v>1750</v>
      </c>
      <c r="E1448" s="104" t="s">
        <v>1751</v>
      </c>
      <c r="F1448" s="105" t="s">
        <v>326</v>
      </c>
      <c r="G1448" s="121">
        <v>0.75</v>
      </c>
      <c r="H1448" s="107">
        <v>58847.3</v>
      </c>
      <c r="I1448" s="108">
        <f t="shared" si="26"/>
        <v>44135.48</v>
      </c>
      <c r="J1448" s="84"/>
    </row>
    <row r="1449" spans="1:10" s="85" customFormat="1" ht="14.4" x14ac:dyDescent="0.3">
      <c r="A1449" s="110" t="s">
        <v>3183</v>
      </c>
      <c r="B1449" s="111" t="s">
        <v>3112</v>
      </c>
      <c r="C1449" s="111" t="s">
        <v>271</v>
      </c>
      <c r="D1449" s="111" t="s">
        <v>127</v>
      </c>
      <c r="E1449" s="112" t="s">
        <v>3184</v>
      </c>
      <c r="F1449" s="113" t="s">
        <v>169</v>
      </c>
      <c r="G1449" s="119">
        <v>23.4</v>
      </c>
      <c r="H1449" s="115">
        <v>177.39</v>
      </c>
      <c r="I1449" s="116">
        <f t="shared" si="26"/>
        <v>4150.93</v>
      </c>
      <c r="J1449" s="84"/>
    </row>
    <row r="1450" spans="1:10" s="85" customFormat="1" ht="14.4" x14ac:dyDescent="0.3">
      <c r="A1450" s="102" t="s">
        <v>3185</v>
      </c>
      <c r="B1450" s="103" t="s">
        <v>3112</v>
      </c>
      <c r="C1450" s="103" t="s">
        <v>274</v>
      </c>
      <c r="D1450" s="103" t="s">
        <v>329</v>
      </c>
      <c r="E1450" s="104" t="s">
        <v>330</v>
      </c>
      <c r="F1450" s="105" t="s">
        <v>164</v>
      </c>
      <c r="G1450" s="121">
        <v>0.17</v>
      </c>
      <c r="H1450" s="107">
        <v>248841.17</v>
      </c>
      <c r="I1450" s="108">
        <f t="shared" si="26"/>
        <v>42303</v>
      </c>
      <c r="J1450" s="84"/>
    </row>
    <row r="1451" spans="1:10" s="85" customFormat="1" ht="14.4" x14ac:dyDescent="0.3">
      <c r="A1451" s="110" t="s">
        <v>3186</v>
      </c>
      <c r="B1451" s="111" t="s">
        <v>3112</v>
      </c>
      <c r="C1451" s="111" t="s">
        <v>276</v>
      </c>
      <c r="D1451" s="111" t="s">
        <v>127</v>
      </c>
      <c r="E1451" s="112" t="s">
        <v>3187</v>
      </c>
      <c r="F1451" s="113" t="s">
        <v>169</v>
      </c>
      <c r="G1451" s="120">
        <v>20.74</v>
      </c>
      <c r="H1451" s="115">
        <v>924.29</v>
      </c>
      <c r="I1451" s="116">
        <f t="shared" si="26"/>
        <v>19169.77</v>
      </c>
      <c r="J1451" s="84"/>
    </row>
    <row r="1452" spans="1:10" s="85" customFormat="1" ht="14.4" x14ac:dyDescent="0.3">
      <c r="A1452" s="102" t="s">
        <v>3188</v>
      </c>
      <c r="B1452" s="103" t="s">
        <v>3112</v>
      </c>
      <c r="C1452" s="103" t="s">
        <v>279</v>
      </c>
      <c r="D1452" s="103" t="s">
        <v>2112</v>
      </c>
      <c r="E1452" s="104" t="s">
        <v>2113</v>
      </c>
      <c r="F1452" s="105" t="s">
        <v>120</v>
      </c>
      <c r="G1452" s="106">
        <v>1</v>
      </c>
      <c r="H1452" s="107">
        <v>76139.490000000005</v>
      </c>
      <c r="I1452" s="108">
        <f t="shared" si="26"/>
        <v>76139.490000000005</v>
      </c>
      <c r="J1452" s="84"/>
    </row>
    <row r="1453" spans="1:10" s="85" customFormat="1" ht="14.4" x14ac:dyDescent="0.3">
      <c r="A1453" s="110" t="s">
        <v>3189</v>
      </c>
      <c r="B1453" s="111" t="s">
        <v>3112</v>
      </c>
      <c r="C1453" s="111" t="s">
        <v>282</v>
      </c>
      <c r="D1453" s="111" t="s">
        <v>127</v>
      </c>
      <c r="E1453" s="112" t="s">
        <v>3190</v>
      </c>
      <c r="F1453" s="113" t="s">
        <v>372</v>
      </c>
      <c r="G1453" s="114">
        <v>1</v>
      </c>
      <c r="H1453" s="115">
        <v>0</v>
      </c>
      <c r="I1453" s="116">
        <f t="shared" si="26"/>
        <v>0</v>
      </c>
      <c r="J1453" s="84" t="s">
        <v>4103</v>
      </c>
    </row>
    <row r="1454" spans="1:10" s="85" customFormat="1" ht="14.4" x14ac:dyDescent="0.3">
      <c r="A1454" s="102" t="s">
        <v>3191</v>
      </c>
      <c r="B1454" s="103" t="s">
        <v>3112</v>
      </c>
      <c r="C1454" s="103" t="s">
        <v>286</v>
      </c>
      <c r="D1454" s="103" t="s">
        <v>123</v>
      </c>
      <c r="E1454" s="104" t="s">
        <v>124</v>
      </c>
      <c r="F1454" s="105" t="s">
        <v>120</v>
      </c>
      <c r="G1454" s="106">
        <v>1</v>
      </c>
      <c r="H1454" s="107">
        <v>25.01</v>
      </c>
      <c r="I1454" s="108">
        <f t="shared" si="26"/>
        <v>25.01</v>
      </c>
      <c r="J1454" s="84"/>
    </row>
    <row r="1455" spans="1:10" s="85" customFormat="1" ht="20.399999999999999" x14ac:dyDescent="0.3">
      <c r="A1455" s="102" t="s">
        <v>3192</v>
      </c>
      <c r="B1455" s="103" t="s">
        <v>3112</v>
      </c>
      <c r="C1455" s="103" t="s">
        <v>290</v>
      </c>
      <c r="D1455" s="103" t="s">
        <v>3193</v>
      </c>
      <c r="E1455" s="104" t="s">
        <v>3194</v>
      </c>
      <c r="F1455" s="105" t="s">
        <v>164</v>
      </c>
      <c r="G1455" s="117">
        <v>0.38769999999999999</v>
      </c>
      <c r="H1455" s="107">
        <v>102815.36</v>
      </c>
      <c r="I1455" s="108">
        <f t="shared" si="26"/>
        <v>39861.519999999997</v>
      </c>
      <c r="J1455" s="84"/>
    </row>
    <row r="1456" spans="1:10" s="85" customFormat="1" ht="14.4" x14ac:dyDescent="0.3">
      <c r="A1456" s="110" t="s">
        <v>3195</v>
      </c>
      <c r="B1456" s="111" t="s">
        <v>3112</v>
      </c>
      <c r="C1456" s="111" t="s">
        <v>293</v>
      </c>
      <c r="D1456" s="111" t="s">
        <v>127</v>
      </c>
      <c r="E1456" s="112" t="s">
        <v>3196</v>
      </c>
      <c r="F1456" s="113" t="s">
        <v>470</v>
      </c>
      <c r="G1456" s="114">
        <v>15</v>
      </c>
      <c r="H1456" s="115">
        <v>5505.49</v>
      </c>
      <c r="I1456" s="116">
        <f t="shared" si="26"/>
        <v>82582.350000000006</v>
      </c>
      <c r="J1456" s="84"/>
    </row>
    <row r="1457" spans="1:10" s="85" customFormat="1" ht="14.4" x14ac:dyDescent="0.3">
      <c r="A1457" s="110" t="s">
        <v>3197</v>
      </c>
      <c r="B1457" s="111" t="s">
        <v>3112</v>
      </c>
      <c r="C1457" s="111" t="s">
        <v>296</v>
      </c>
      <c r="D1457" s="111" t="s">
        <v>127</v>
      </c>
      <c r="E1457" s="112" t="s">
        <v>2129</v>
      </c>
      <c r="F1457" s="113" t="s">
        <v>120</v>
      </c>
      <c r="G1457" s="114">
        <v>4</v>
      </c>
      <c r="H1457" s="115">
        <v>4476.09</v>
      </c>
      <c r="I1457" s="116">
        <f t="shared" si="26"/>
        <v>17904.36</v>
      </c>
      <c r="J1457" s="84"/>
    </row>
    <row r="1458" spans="1:10" s="85" customFormat="1" ht="14.4" x14ac:dyDescent="0.3">
      <c r="A1458" s="110" t="s">
        <v>3198</v>
      </c>
      <c r="B1458" s="111" t="s">
        <v>3112</v>
      </c>
      <c r="C1458" s="111" t="s">
        <v>300</v>
      </c>
      <c r="D1458" s="111" t="s">
        <v>127</v>
      </c>
      <c r="E1458" s="112" t="s">
        <v>3199</v>
      </c>
      <c r="F1458" s="113" t="s">
        <v>120</v>
      </c>
      <c r="G1458" s="114">
        <v>3</v>
      </c>
      <c r="H1458" s="115">
        <v>5467.44</v>
      </c>
      <c r="I1458" s="116">
        <f t="shared" si="26"/>
        <v>16402.32</v>
      </c>
      <c r="J1458" s="84"/>
    </row>
    <row r="1459" spans="1:10" s="85" customFormat="1" ht="14.4" x14ac:dyDescent="0.3">
      <c r="A1459" s="110" t="s">
        <v>3200</v>
      </c>
      <c r="B1459" s="111" t="s">
        <v>3112</v>
      </c>
      <c r="C1459" s="111" t="s">
        <v>304</v>
      </c>
      <c r="D1459" s="111" t="s">
        <v>127</v>
      </c>
      <c r="E1459" s="112" t="s">
        <v>3201</v>
      </c>
      <c r="F1459" s="113" t="s">
        <v>120</v>
      </c>
      <c r="G1459" s="114">
        <v>1</v>
      </c>
      <c r="H1459" s="115">
        <v>1245.54</v>
      </c>
      <c r="I1459" s="116">
        <f t="shared" si="26"/>
        <v>1245.54</v>
      </c>
      <c r="J1459" s="84"/>
    </row>
    <row r="1460" spans="1:10" s="85" customFormat="1" ht="20.399999999999999" x14ac:dyDescent="0.3">
      <c r="A1460" s="102" t="s">
        <v>3202</v>
      </c>
      <c r="B1460" s="103" t="s">
        <v>3112</v>
      </c>
      <c r="C1460" s="103" t="s">
        <v>307</v>
      </c>
      <c r="D1460" s="103" t="s">
        <v>1684</v>
      </c>
      <c r="E1460" s="104" t="s">
        <v>1685</v>
      </c>
      <c r="F1460" s="105" t="s">
        <v>164</v>
      </c>
      <c r="G1460" s="176">
        <v>0.18118000000000001</v>
      </c>
      <c r="H1460" s="107">
        <v>153116.82</v>
      </c>
      <c r="I1460" s="108">
        <f t="shared" si="26"/>
        <v>27741.71</v>
      </c>
      <c r="J1460" s="84"/>
    </row>
    <row r="1461" spans="1:10" s="85" customFormat="1" ht="14.4" x14ac:dyDescent="0.3">
      <c r="A1461" s="110" t="s">
        <v>3203</v>
      </c>
      <c r="B1461" s="111" t="s">
        <v>3112</v>
      </c>
      <c r="C1461" s="111" t="s">
        <v>310</v>
      </c>
      <c r="D1461" s="111" t="s">
        <v>127</v>
      </c>
      <c r="E1461" s="112" t="s">
        <v>3204</v>
      </c>
      <c r="F1461" s="113" t="s">
        <v>470</v>
      </c>
      <c r="G1461" s="119">
        <v>5.6</v>
      </c>
      <c r="H1461" s="115">
        <v>2427.0700000000002</v>
      </c>
      <c r="I1461" s="116">
        <f t="shared" si="26"/>
        <v>13591.59</v>
      </c>
      <c r="J1461" s="84"/>
    </row>
    <row r="1462" spans="1:10" s="85" customFormat="1" ht="14.4" x14ac:dyDescent="0.3">
      <c r="A1462" s="110" t="s">
        <v>3205</v>
      </c>
      <c r="B1462" s="111" t="s">
        <v>3112</v>
      </c>
      <c r="C1462" s="111" t="s">
        <v>313</v>
      </c>
      <c r="D1462" s="111" t="s">
        <v>127</v>
      </c>
      <c r="E1462" s="112" t="s">
        <v>3206</v>
      </c>
      <c r="F1462" s="113" t="s">
        <v>470</v>
      </c>
      <c r="G1462" s="119">
        <v>4.3</v>
      </c>
      <c r="H1462" s="115">
        <v>2040.18</v>
      </c>
      <c r="I1462" s="116">
        <f t="shared" si="26"/>
        <v>8772.77</v>
      </c>
      <c r="J1462" s="84"/>
    </row>
    <row r="1463" spans="1:10" s="85" customFormat="1" ht="14.4" x14ac:dyDescent="0.3">
      <c r="A1463" s="110" t="s">
        <v>3207</v>
      </c>
      <c r="B1463" s="111" t="s">
        <v>3112</v>
      </c>
      <c r="C1463" s="111" t="s">
        <v>316</v>
      </c>
      <c r="D1463" s="111" t="s">
        <v>127</v>
      </c>
      <c r="E1463" s="112" t="s">
        <v>3208</v>
      </c>
      <c r="F1463" s="113" t="s">
        <v>120</v>
      </c>
      <c r="G1463" s="114">
        <v>1</v>
      </c>
      <c r="H1463" s="115">
        <v>3262.67</v>
      </c>
      <c r="I1463" s="116">
        <f t="shared" si="26"/>
        <v>3262.67</v>
      </c>
      <c r="J1463" s="84"/>
    </row>
    <row r="1464" spans="1:10" s="85" customFormat="1" ht="14.4" x14ac:dyDescent="0.3">
      <c r="A1464" s="110" t="s">
        <v>3209</v>
      </c>
      <c r="B1464" s="111" t="s">
        <v>3112</v>
      </c>
      <c r="C1464" s="111" t="s">
        <v>320</v>
      </c>
      <c r="D1464" s="111" t="s">
        <v>127</v>
      </c>
      <c r="E1464" s="112" t="s">
        <v>2151</v>
      </c>
      <c r="F1464" s="113" t="s">
        <v>120</v>
      </c>
      <c r="G1464" s="114">
        <v>2</v>
      </c>
      <c r="H1464" s="115">
        <v>1782.95</v>
      </c>
      <c r="I1464" s="116">
        <f t="shared" si="26"/>
        <v>3565.9</v>
      </c>
      <c r="J1464" s="84"/>
    </row>
    <row r="1465" spans="1:10" s="85" customFormat="1" ht="14.4" x14ac:dyDescent="0.3">
      <c r="A1465" s="110" t="s">
        <v>3210</v>
      </c>
      <c r="B1465" s="111" t="s">
        <v>3112</v>
      </c>
      <c r="C1465" s="111" t="s">
        <v>323</v>
      </c>
      <c r="D1465" s="111" t="s">
        <v>127</v>
      </c>
      <c r="E1465" s="112" t="s">
        <v>3211</v>
      </c>
      <c r="F1465" s="113" t="s">
        <v>120</v>
      </c>
      <c r="G1465" s="114">
        <v>4</v>
      </c>
      <c r="H1465" s="115">
        <v>820.6</v>
      </c>
      <c r="I1465" s="116">
        <f t="shared" si="26"/>
        <v>3282.4</v>
      </c>
      <c r="J1465" s="84"/>
    </row>
    <row r="1466" spans="1:10" s="85" customFormat="1" ht="20.399999999999999" x14ac:dyDescent="0.3">
      <c r="A1466" s="110" t="s">
        <v>3212</v>
      </c>
      <c r="B1466" s="111" t="s">
        <v>3112</v>
      </c>
      <c r="C1466" s="111" t="s">
        <v>328</v>
      </c>
      <c r="D1466" s="111" t="s">
        <v>3213</v>
      </c>
      <c r="E1466" s="112" t="s">
        <v>3214</v>
      </c>
      <c r="F1466" s="113" t="s">
        <v>169</v>
      </c>
      <c r="G1466" s="180">
        <v>1.1459999999999999</v>
      </c>
      <c r="H1466" s="115">
        <v>1943.92</v>
      </c>
      <c r="I1466" s="116">
        <f t="shared" si="26"/>
        <v>2227.73</v>
      </c>
      <c r="J1466" s="84"/>
    </row>
    <row r="1467" spans="1:10" s="85" customFormat="1" ht="20.399999999999999" x14ac:dyDescent="0.3">
      <c r="A1467" s="110" t="s">
        <v>3215</v>
      </c>
      <c r="B1467" s="111" t="s">
        <v>3112</v>
      </c>
      <c r="C1467" s="111" t="s">
        <v>332</v>
      </c>
      <c r="D1467" s="111" t="s">
        <v>3216</v>
      </c>
      <c r="E1467" s="112" t="s">
        <v>3217</v>
      </c>
      <c r="F1467" s="113" t="s">
        <v>169</v>
      </c>
      <c r="G1467" s="180">
        <v>0.19400000000000001</v>
      </c>
      <c r="H1467" s="115">
        <v>1997.92</v>
      </c>
      <c r="I1467" s="116">
        <f t="shared" ref="I1467:I1530" si="27">G1467*H1467</f>
        <v>387.6</v>
      </c>
      <c r="J1467" s="84"/>
    </row>
    <row r="1468" spans="1:10" s="85" customFormat="1" ht="14.4" x14ac:dyDescent="0.3">
      <c r="A1468" s="102" t="s">
        <v>3218</v>
      </c>
      <c r="B1468" s="103" t="s">
        <v>3112</v>
      </c>
      <c r="C1468" s="103" t="s">
        <v>335</v>
      </c>
      <c r="D1468" s="103" t="s">
        <v>155</v>
      </c>
      <c r="E1468" s="104" t="s">
        <v>156</v>
      </c>
      <c r="F1468" s="105" t="s">
        <v>120</v>
      </c>
      <c r="G1468" s="106">
        <v>4</v>
      </c>
      <c r="H1468" s="107">
        <v>2252.6999999999998</v>
      </c>
      <c r="I1468" s="108">
        <f t="shared" si="27"/>
        <v>9010.7999999999993</v>
      </c>
      <c r="J1468" s="84"/>
    </row>
    <row r="1469" spans="1:10" s="85" customFormat="1" ht="14.4" x14ac:dyDescent="0.3">
      <c r="A1469" s="110" t="s">
        <v>3219</v>
      </c>
      <c r="B1469" s="111" t="s">
        <v>3112</v>
      </c>
      <c r="C1469" s="111" t="s">
        <v>338</v>
      </c>
      <c r="D1469" s="111" t="s">
        <v>127</v>
      </c>
      <c r="E1469" s="112" t="s">
        <v>3220</v>
      </c>
      <c r="F1469" s="113" t="s">
        <v>120</v>
      </c>
      <c r="G1469" s="114">
        <v>4</v>
      </c>
      <c r="H1469" s="115">
        <v>2753.75</v>
      </c>
      <c r="I1469" s="116">
        <f t="shared" si="27"/>
        <v>11015</v>
      </c>
      <c r="J1469" s="84"/>
    </row>
    <row r="1470" spans="1:10" s="85" customFormat="1" ht="14.4" x14ac:dyDescent="0.3">
      <c r="A1470" s="102" t="s">
        <v>3221</v>
      </c>
      <c r="B1470" s="103" t="s">
        <v>3112</v>
      </c>
      <c r="C1470" s="103" t="s">
        <v>342</v>
      </c>
      <c r="D1470" s="103" t="s">
        <v>3222</v>
      </c>
      <c r="E1470" s="104" t="s">
        <v>3223</v>
      </c>
      <c r="F1470" s="105" t="s">
        <v>120</v>
      </c>
      <c r="G1470" s="106">
        <v>1</v>
      </c>
      <c r="H1470" s="107">
        <v>1625.35</v>
      </c>
      <c r="I1470" s="108">
        <f t="shared" si="27"/>
        <v>1625.35</v>
      </c>
      <c r="J1470" s="84"/>
    </row>
    <row r="1471" spans="1:10" s="85" customFormat="1" ht="20.399999999999999" x14ac:dyDescent="0.3">
      <c r="A1471" s="110" t="s">
        <v>3224</v>
      </c>
      <c r="B1471" s="111" t="s">
        <v>3112</v>
      </c>
      <c r="C1471" s="111" t="s">
        <v>346</v>
      </c>
      <c r="D1471" s="111" t="s">
        <v>3225</v>
      </c>
      <c r="E1471" s="112" t="s">
        <v>3226</v>
      </c>
      <c r="F1471" s="113" t="s">
        <v>120</v>
      </c>
      <c r="G1471" s="114">
        <v>1</v>
      </c>
      <c r="H1471" s="115">
        <v>2533.58</v>
      </c>
      <c r="I1471" s="116">
        <f t="shared" si="27"/>
        <v>2533.58</v>
      </c>
      <c r="J1471" s="84"/>
    </row>
    <row r="1472" spans="1:10" s="85" customFormat="1" ht="14.4" x14ac:dyDescent="0.3">
      <c r="A1472" s="102" t="s">
        <v>3227</v>
      </c>
      <c r="B1472" s="103" t="s">
        <v>3112</v>
      </c>
      <c r="C1472" s="103" t="s">
        <v>349</v>
      </c>
      <c r="D1472" s="103" t="s">
        <v>2183</v>
      </c>
      <c r="E1472" s="104" t="s">
        <v>2184</v>
      </c>
      <c r="F1472" s="105" t="s">
        <v>120</v>
      </c>
      <c r="G1472" s="106">
        <v>1</v>
      </c>
      <c r="H1472" s="107">
        <v>2778.86</v>
      </c>
      <c r="I1472" s="108">
        <f t="shared" si="27"/>
        <v>2778.86</v>
      </c>
      <c r="J1472" s="84"/>
    </row>
    <row r="1473" spans="1:10" s="85" customFormat="1" ht="20.399999999999999" x14ac:dyDescent="0.3">
      <c r="A1473" s="154" t="s">
        <v>3228</v>
      </c>
      <c r="B1473" s="155" t="s">
        <v>3112</v>
      </c>
      <c r="C1473" s="155" t="s">
        <v>354</v>
      </c>
      <c r="D1473" s="155" t="s">
        <v>127</v>
      </c>
      <c r="E1473" s="156" t="s">
        <v>3229</v>
      </c>
      <c r="F1473" s="157" t="s">
        <v>120</v>
      </c>
      <c r="G1473" s="158">
        <v>1</v>
      </c>
      <c r="H1473" s="159">
        <v>2732.2</v>
      </c>
      <c r="I1473" s="160">
        <f t="shared" si="27"/>
        <v>2732.2</v>
      </c>
      <c r="J1473" s="84" t="s">
        <v>408</v>
      </c>
    </row>
    <row r="1474" spans="1:10" s="85" customFormat="1" ht="14.4" x14ac:dyDescent="0.3">
      <c r="A1474" s="102" t="s">
        <v>3230</v>
      </c>
      <c r="B1474" s="103" t="s">
        <v>3112</v>
      </c>
      <c r="C1474" s="103" t="s">
        <v>690</v>
      </c>
      <c r="D1474" s="103" t="s">
        <v>1501</v>
      </c>
      <c r="E1474" s="104" t="s">
        <v>1502</v>
      </c>
      <c r="F1474" s="105" t="s">
        <v>120</v>
      </c>
      <c r="G1474" s="106">
        <v>2</v>
      </c>
      <c r="H1474" s="107">
        <v>11392.81</v>
      </c>
      <c r="I1474" s="108">
        <f t="shared" si="27"/>
        <v>22785.62</v>
      </c>
      <c r="J1474" s="84"/>
    </row>
    <row r="1475" spans="1:10" s="85" customFormat="1" ht="14.4" x14ac:dyDescent="0.3">
      <c r="A1475" s="110" t="s">
        <v>3231</v>
      </c>
      <c r="B1475" s="111" t="s">
        <v>3112</v>
      </c>
      <c r="C1475" s="111" t="s">
        <v>531</v>
      </c>
      <c r="D1475" s="111" t="s">
        <v>127</v>
      </c>
      <c r="E1475" s="112" t="s">
        <v>2187</v>
      </c>
      <c r="F1475" s="113" t="s">
        <v>120</v>
      </c>
      <c r="G1475" s="114">
        <v>2</v>
      </c>
      <c r="H1475" s="115">
        <v>9212.64</v>
      </c>
      <c r="I1475" s="116">
        <f t="shared" si="27"/>
        <v>18425.28</v>
      </c>
      <c r="J1475" s="84"/>
    </row>
    <row r="1476" spans="1:10" s="85" customFormat="1" ht="30.6" x14ac:dyDescent="0.3">
      <c r="A1476" s="102" t="s">
        <v>3232</v>
      </c>
      <c r="B1476" s="103" t="s">
        <v>3112</v>
      </c>
      <c r="C1476" s="103" t="s">
        <v>534</v>
      </c>
      <c r="D1476" s="103" t="s">
        <v>1512</v>
      </c>
      <c r="E1476" s="104" t="s">
        <v>1513</v>
      </c>
      <c r="F1476" s="105" t="s">
        <v>326</v>
      </c>
      <c r="G1476" s="121">
        <v>0.66</v>
      </c>
      <c r="H1476" s="107">
        <v>24426.86</v>
      </c>
      <c r="I1476" s="108">
        <f t="shared" si="27"/>
        <v>16121.73</v>
      </c>
      <c r="J1476" s="84"/>
    </row>
    <row r="1477" spans="1:10" s="85" customFormat="1" ht="14.4" x14ac:dyDescent="0.3">
      <c r="A1477" s="110" t="s">
        <v>3233</v>
      </c>
      <c r="B1477" s="111" t="s">
        <v>3112</v>
      </c>
      <c r="C1477" s="111" t="s">
        <v>536</v>
      </c>
      <c r="D1477" s="111" t="s">
        <v>127</v>
      </c>
      <c r="E1477" s="112" t="s">
        <v>2197</v>
      </c>
      <c r="F1477" s="113" t="s">
        <v>326</v>
      </c>
      <c r="G1477" s="181">
        <v>0.71279999999999999</v>
      </c>
      <c r="H1477" s="115">
        <v>628.37</v>
      </c>
      <c r="I1477" s="116">
        <f t="shared" si="27"/>
        <v>447.9</v>
      </c>
      <c r="J1477" s="84"/>
    </row>
    <row r="1478" spans="1:10" s="85" customFormat="1" ht="14.4" x14ac:dyDescent="0.3">
      <c r="A1478" s="102" t="s">
        <v>3234</v>
      </c>
      <c r="B1478" s="103" t="s">
        <v>3112</v>
      </c>
      <c r="C1478" s="103" t="s">
        <v>538</v>
      </c>
      <c r="D1478" s="103" t="s">
        <v>329</v>
      </c>
      <c r="E1478" s="104" t="s">
        <v>330</v>
      </c>
      <c r="F1478" s="105" t="s">
        <v>164</v>
      </c>
      <c r="G1478" s="121">
        <v>0.25</v>
      </c>
      <c r="H1478" s="107">
        <v>248835.59</v>
      </c>
      <c r="I1478" s="108">
        <f t="shared" si="27"/>
        <v>62208.9</v>
      </c>
      <c r="J1478" s="84"/>
    </row>
    <row r="1479" spans="1:10" s="85" customFormat="1" ht="14.4" x14ac:dyDescent="0.3">
      <c r="A1479" s="110" t="s">
        <v>3235</v>
      </c>
      <c r="B1479" s="111" t="s">
        <v>3112</v>
      </c>
      <c r="C1479" s="111" t="s">
        <v>540</v>
      </c>
      <c r="D1479" s="111" t="s">
        <v>127</v>
      </c>
      <c r="E1479" s="112" t="s">
        <v>3187</v>
      </c>
      <c r="F1479" s="113" t="s">
        <v>169</v>
      </c>
      <c r="G1479" s="119">
        <v>30.5</v>
      </c>
      <c r="H1479" s="115">
        <v>628.41</v>
      </c>
      <c r="I1479" s="116">
        <f t="shared" si="27"/>
        <v>19166.509999999998</v>
      </c>
      <c r="J1479" s="84"/>
    </row>
    <row r="1480" spans="1:10" s="85" customFormat="1" ht="20.399999999999999" x14ac:dyDescent="0.3">
      <c r="A1480" s="102" t="s">
        <v>3236</v>
      </c>
      <c r="B1480" s="103" t="s">
        <v>3112</v>
      </c>
      <c r="C1480" s="103" t="s">
        <v>542</v>
      </c>
      <c r="D1480" s="103" t="s">
        <v>283</v>
      </c>
      <c r="E1480" s="104" t="s">
        <v>284</v>
      </c>
      <c r="F1480" s="105" t="s">
        <v>164</v>
      </c>
      <c r="G1480" s="161">
        <v>6.2799999999999998E-4</v>
      </c>
      <c r="H1480" s="107">
        <v>214885.79</v>
      </c>
      <c r="I1480" s="108">
        <f t="shared" si="27"/>
        <v>134.94999999999999</v>
      </c>
      <c r="J1480" s="84"/>
    </row>
    <row r="1481" spans="1:10" s="85" customFormat="1" ht="20.399999999999999" x14ac:dyDescent="0.3">
      <c r="A1481" s="110" t="s">
        <v>3237</v>
      </c>
      <c r="B1481" s="111" t="s">
        <v>3112</v>
      </c>
      <c r="C1481" s="111" t="s">
        <v>544</v>
      </c>
      <c r="D1481" s="111" t="s">
        <v>3238</v>
      </c>
      <c r="E1481" s="112" t="s">
        <v>3239</v>
      </c>
      <c r="F1481" s="113" t="s">
        <v>169</v>
      </c>
      <c r="G1481" s="181">
        <v>6.2799999999999995E-2</v>
      </c>
      <c r="H1481" s="115">
        <v>875.36</v>
      </c>
      <c r="I1481" s="116">
        <f t="shared" si="27"/>
        <v>54.97</v>
      </c>
      <c r="J1481" s="84"/>
    </row>
    <row r="1482" spans="1:10" s="85" customFormat="1" ht="14.4" x14ac:dyDescent="0.3">
      <c r="A1482" s="102" t="s">
        <v>3240</v>
      </c>
      <c r="B1482" s="103" t="s">
        <v>3112</v>
      </c>
      <c r="C1482" s="103" t="s">
        <v>547</v>
      </c>
      <c r="D1482" s="103" t="s">
        <v>1606</v>
      </c>
      <c r="E1482" s="104" t="s">
        <v>1607</v>
      </c>
      <c r="F1482" s="105" t="s">
        <v>120</v>
      </c>
      <c r="G1482" s="106">
        <v>1</v>
      </c>
      <c r="H1482" s="107">
        <v>1862.82</v>
      </c>
      <c r="I1482" s="108">
        <f t="shared" si="27"/>
        <v>1862.82</v>
      </c>
      <c r="J1482" s="84"/>
    </row>
    <row r="1483" spans="1:10" s="85" customFormat="1" ht="20.399999999999999" x14ac:dyDescent="0.3">
      <c r="A1483" s="110" t="s">
        <v>3241</v>
      </c>
      <c r="B1483" s="111" t="s">
        <v>3112</v>
      </c>
      <c r="C1483" s="111" t="s">
        <v>549</v>
      </c>
      <c r="D1483" s="111" t="s">
        <v>3242</v>
      </c>
      <c r="E1483" s="112" t="s">
        <v>3243</v>
      </c>
      <c r="F1483" s="113" t="s">
        <v>120</v>
      </c>
      <c r="G1483" s="114">
        <v>1</v>
      </c>
      <c r="H1483" s="115">
        <v>2727.38</v>
      </c>
      <c r="I1483" s="116">
        <f t="shared" si="27"/>
        <v>2727.38</v>
      </c>
      <c r="J1483" s="84"/>
    </row>
    <row r="1484" spans="1:10" s="85" customFormat="1" ht="14.4" x14ac:dyDescent="0.3">
      <c r="A1484" s="102" t="s">
        <v>3244</v>
      </c>
      <c r="B1484" s="103" t="s">
        <v>3112</v>
      </c>
      <c r="C1484" s="103" t="s">
        <v>551</v>
      </c>
      <c r="D1484" s="103" t="s">
        <v>2233</v>
      </c>
      <c r="E1484" s="104" t="s">
        <v>2234</v>
      </c>
      <c r="F1484" s="105" t="s">
        <v>120</v>
      </c>
      <c r="G1484" s="106">
        <v>1</v>
      </c>
      <c r="H1484" s="107">
        <v>4299.6099999999997</v>
      </c>
      <c r="I1484" s="108">
        <f t="shared" si="27"/>
        <v>4299.6099999999997</v>
      </c>
      <c r="J1484" s="84"/>
    </row>
    <row r="1485" spans="1:10" s="85" customFormat="1" ht="20.399999999999999" x14ac:dyDescent="0.3">
      <c r="A1485" s="110" t="s">
        <v>3245</v>
      </c>
      <c r="B1485" s="111" t="s">
        <v>3112</v>
      </c>
      <c r="C1485" s="111" t="s">
        <v>555</v>
      </c>
      <c r="D1485" s="111" t="s">
        <v>3246</v>
      </c>
      <c r="E1485" s="112" t="s">
        <v>3247</v>
      </c>
      <c r="F1485" s="113" t="s">
        <v>120</v>
      </c>
      <c r="G1485" s="114">
        <v>1</v>
      </c>
      <c r="H1485" s="115">
        <v>254.21</v>
      </c>
      <c r="I1485" s="116">
        <f t="shared" si="27"/>
        <v>254.21</v>
      </c>
      <c r="J1485" s="84"/>
    </row>
    <row r="1486" spans="1:10" s="85" customFormat="1" ht="14.4" x14ac:dyDescent="0.3">
      <c r="A1486" s="102" t="s">
        <v>3248</v>
      </c>
      <c r="B1486" s="103" t="s">
        <v>3112</v>
      </c>
      <c r="C1486" s="103" t="s">
        <v>559</v>
      </c>
      <c r="D1486" s="103" t="s">
        <v>2203</v>
      </c>
      <c r="E1486" s="104" t="s">
        <v>2204</v>
      </c>
      <c r="F1486" s="105" t="s">
        <v>120</v>
      </c>
      <c r="G1486" s="106">
        <v>1</v>
      </c>
      <c r="H1486" s="107">
        <v>9785.64</v>
      </c>
      <c r="I1486" s="108">
        <f t="shared" si="27"/>
        <v>9785.64</v>
      </c>
      <c r="J1486" s="84"/>
    </row>
    <row r="1487" spans="1:10" s="85" customFormat="1" ht="20.399999999999999" x14ac:dyDescent="0.3">
      <c r="A1487" s="110" t="s">
        <v>3249</v>
      </c>
      <c r="B1487" s="111" t="s">
        <v>3112</v>
      </c>
      <c r="C1487" s="111" t="s">
        <v>563</v>
      </c>
      <c r="D1487" s="111" t="s">
        <v>2206</v>
      </c>
      <c r="E1487" s="112" t="s">
        <v>2207</v>
      </c>
      <c r="F1487" s="113" t="s">
        <v>372</v>
      </c>
      <c r="G1487" s="114">
        <v>1</v>
      </c>
      <c r="H1487" s="115">
        <v>0</v>
      </c>
      <c r="I1487" s="116">
        <f t="shared" si="27"/>
        <v>0</v>
      </c>
      <c r="J1487" s="84" t="s">
        <v>4103</v>
      </c>
    </row>
    <row r="1488" spans="1:10" s="85" customFormat="1" ht="14.4" x14ac:dyDescent="0.3">
      <c r="A1488" s="102" t="s">
        <v>3250</v>
      </c>
      <c r="B1488" s="103" t="s">
        <v>3112</v>
      </c>
      <c r="C1488" s="103" t="s">
        <v>566</v>
      </c>
      <c r="D1488" s="103" t="s">
        <v>123</v>
      </c>
      <c r="E1488" s="104" t="s">
        <v>124</v>
      </c>
      <c r="F1488" s="105" t="s">
        <v>120</v>
      </c>
      <c r="G1488" s="106">
        <v>1</v>
      </c>
      <c r="H1488" s="107">
        <v>4085.61</v>
      </c>
      <c r="I1488" s="108">
        <f t="shared" si="27"/>
        <v>4085.61</v>
      </c>
      <c r="J1488" s="84"/>
    </row>
    <row r="1489" spans="1:10" s="85" customFormat="1" ht="14.4" x14ac:dyDescent="0.3">
      <c r="A1489" s="102" t="s">
        <v>3251</v>
      </c>
      <c r="B1489" s="103" t="s">
        <v>3112</v>
      </c>
      <c r="C1489" s="103" t="s">
        <v>713</v>
      </c>
      <c r="D1489" s="103" t="s">
        <v>2209</v>
      </c>
      <c r="E1489" s="104" t="s">
        <v>2210</v>
      </c>
      <c r="F1489" s="105" t="s">
        <v>120</v>
      </c>
      <c r="G1489" s="106">
        <v>1</v>
      </c>
      <c r="H1489" s="107">
        <v>1897.37</v>
      </c>
      <c r="I1489" s="108">
        <f t="shared" si="27"/>
        <v>1897.37</v>
      </c>
      <c r="J1489" s="84"/>
    </row>
    <row r="1490" spans="1:10" s="85" customFormat="1" ht="20.399999999999999" x14ac:dyDescent="0.3">
      <c r="A1490" s="110" t="s">
        <v>3252</v>
      </c>
      <c r="B1490" s="111" t="s">
        <v>3112</v>
      </c>
      <c r="C1490" s="111" t="s">
        <v>716</v>
      </c>
      <c r="D1490" s="111" t="s">
        <v>2213</v>
      </c>
      <c r="E1490" s="112" t="s">
        <v>2214</v>
      </c>
      <c r="F1490" s="113" t="s">
        <v>120</v>
      </c>
      <c r="G1490" s="114">
        <v>1</v>
      </c>
      <c r="H1490" s="115">
        <v>0</v>
      </c>
      <c r="I1490" s="116">
        <f t="shared" si="27"/>
        <v>0</v>
      </c>
      <c r="J1490" s="84" t="s">
        <v>4103</v>
      </c>
    </row>
    <row r="1491" spans="1:10" s="85" customFormat="1" ht="20.399999999999999" x14ac:dyDescent="0.3">
      <c r="A1491" s="102" t="s">
        <v>3253</v>
      </c>
      <c r="B1491" s="103" t="s">
        <v>3112</v>
      </c>
      <c r="C1491" s="103" t="s">
        <v>718</v>
      </c>
      <c r="D1491" s="103" t="s">
        <v>2222</v>
      </c>
      <c r="E1491" s="104" t="s">
        <v>2223</v>
      </c>
      <c r="F1491" s="105" t="s">
        <v>164</v>
      </c>
      <c r="G1491" s="161">
        <v>1.7884000000000001E-2</v>
      </c>
      <c r="H1491" s="107">
        <v>258160.94</v>
      </c>
      <c r="I1491" s="108">
        <f t="shared" si="27"/>
        <v>4616.95</v>
      </c>
      <c r="J1491" s="84"/>
    </row>
    <row r="1492" spans="1:10" s="85" customFormat="1" ht="20.399999999999999" x14ac:dyDescent="0.3">
      <c r="A1492" s="110" t="s">
        <v>3254</v>
      </c>
      <c r="B1492" s="111" t="s">
        <v>3112</v>
      </c>
      <c r="C1492" s="111" t="s">
        <v>720</v>
      </c>
      <c r="D1492" s="111" t="s">
        <v>268</v>
      </c>
      <c r="E1492" s="112" t="s">
        <v>3255</v>
      </c>
      <c r="F1492" s="113" t="s">
        <v>169</v>
      </c>
      <c r="G1492" s="181">
        <v>1.3188</v>
      </c>
      <c r="H1492" s="115">
        <v>615.21</v>
      </c>
      <c r="I1492" s="116">
        <f t="shared" si="27"/>
        <v>811.34</v>
      </c>
      <c r="J1492" s="84"/>
    </row>
    <row r="1493" spans="1:10" s="85" customFormat="1" ht="20.399999999999999" x14ac:dyDescent="0.3">
      <c r="A1493" s="110" t="s">
        <v>3256</v>
      </c>
      <c r="B1493" s="111" t="s">
        <v>3112</v>
      </c>
      <c r="C1493" s="111" t="s">
        <v>722</v>
      </c>
      <c r="D1493" s="111" t="s">
        <v>3257</v>
      </c>
      <c r="E1493" s="112" t="s">
        <v>3258</v>
      </c>
      <c r="F1493" s="113" t="s">
        <v>120</v>
      </c>
      <c r="G1493" s="114">
        <v>1</v>
      </c>
      <c r="H1493" s="115">
        <v>237.29</v>
      </c>
      <c r="I1493" s="116">
        <f t="shared" si="27"/>
        <v>237.29</v>
      </c>
      <c r="J1493" s="84"/>
    </row>
    <row r="1494" spans="1:10" s="85" customFormat="1" ht="20.399999999999999" x14ac:dyDescent="0.3">
      <c r="A1494" s="110" t="s">
        <v>3259</v>
      </c>
      <c r="B1494" s="111" t="s">
        <v>3112</v>
      </c>
      <c r="C1494" s="111" t="s">
        <v>724</v>
      </c>
      <c r="D1494" s="111" t="s">
        <v>2226</v>
      </c>
      <c r="E1494" s="112" t="s">
        <v>2227</v>
      </c>
      <c r="F1494" s="113" t="s">
        <v>169</v>
      </c>
      <c r="G1494" s="181">
        <v>0.43959999999999999</v>
      </c>
      <c r="H1494" s="115">
        <v>629.79</v>
      </c>
      <c r="I1494" s="116">
        <f t="shared" si="27"/>
        <v>276.86</v>
      </c>
      <c r="J1494" s="84"/>
    </row>
    <row r="1495" spans="1:10" s="85" customFormat="1" ht="14.4" x14ac:dyDescent="0.3">
      <c r="A1495" s="102" t="s">
        <v>3260</v>
      </c>
      <c r="B1495" s="103" t="s">
        <v>3112</v>
      </c>
      <c r="C1495" s="103" t="s">
        <v>726</v>
      </c>
      <c r="D1495" s="103" t="s">
        <v>1606</v>
      </c>
      <c r="E1495" s="104" t="s">
        <v>1607</v>
      </c>
      <c r="F1495" s="105" t="s">
        <v>120</v>
      </c>
      <c r="G1495" s="106">
        <v>1</v>
      </c>
      <c r="H1495" s="107">
        <v>1862.82</v>
      </c>
      <c r="I1495" s="108">
        <f t="shared" si="27"/>
        <v>1862.82</v>
      </c>
      <c r="J1495" s="84"/>
    </row>
    <row r="1496" spans="1:10" s="85" customFormat="1" ht="20.399999999999999" x14ac:dyDescent="0.3">
      <c r="A1496" s="110" t="s">
        <v>3261</v>
      </c>
      <c r="B1496" s="111" t="s">
        <v>3112</v>
      </c>
      <c r="C1496" s="111" t="s">
        <v>728</v>
      </c>
      <c r="D1496" s="111" t="s">
        <v>2230</v>
      </c>
      <c r="E1496" s="112" t="s">
        <v>2231</v>
      </c>
      <c r="F1496" s="113" t="s">
        <v>120</v>
      </c>
      <c r="G1496" s="114">
        <v>1</v>
      </c>
      <c r="H1496" s="115">
        <v>1230.95</v>
      </c>
      <c r="I1496" s="116">
        <f t="shared" si="27"/>
        <v>1230.95</v>
      </c>
      <c r="J1496" s="84"/>
    </row>
    <row r="1497" spans="1:10" s="85" customFormat="1" ht="14.4" x14ac:dyDescent="0.3">
      <c r="A1497" s="102" t="s">
        <v>3262</v>
      </c>
      <c r="B1497" s="103" t="s">
        <v>3112</v>
      </c>
      <c r="C1497" s="103" t="s">
        <v>730</v>
      </c>
      <c r="D1497" s="103" t="s">
        <v>2233</v>
      </c>
      <c r="E1497" s="104" t="s">
        <v>2234</v>
      </c>
      <c r="F1497" s="105" t="s">
        <v>120</v>
      </c>
      <c r="G1497" s="106">
        <v>3</v>
      </c>
      <c r="H1497" s="107">
        <v>4299.6000000000004</v>
      </c>
      <c r="I1497" s="108">
        <f t="shared" si="27"/>
        <v>12898.8</v>
      </c>
      <c r="J1497" s="84"/>
    </row>
    <row r="1498" spans="1:10" s="85" customFormat="1" ht="14.4" x14ac:dyDescent="0.3">
      <c r="A1498" s="110" t="s">
        <v>3263</v>
      </c>
      <c r="B1498" s="111" t="s">
        <v>3112</v>
      </c>
      <c r="C1498" s="111" t="s">
        <v>732</v>
      </c>
      <c r="D1498" s="111" t="s">
        <v>2237</v>
      </c>
      <c r="E1498" s="112" t="s">
        <v>2238</v>
      </c>
      <c r="F1498" s="113" t="s">
        <v>120</v>
      </c>
      <c r="G1498" s="114">
        <v>3</v>
      </c>
      <c r="H1498" s="115">
        <v>273.13</v>
      </c>
      <c r="I1498" s="116">
        <f t="shared" si="27"/>
        <v>819.39</v>
      </c>
      <c r="J1498" s="84"/>
    </row>
    <row r="1499" spans="1:10" s="85" customFormat="1" ht="20.399999999999999" x14ac:dyDescent="0.3">
      <c r="A1499" s="102" t="s">
        <v>3264</v>
      </c>
      <c r="B1499" s="103" t="s">
        <v>3112</v>
      </c>
      <c r="C1499" s="103" t="s">
        <v>734</v>
      </c>
      <c r="D1499" s="103" t="s">
        <v>1489</v>
      </c>
      <c r="E1499" s="104" t="s">
        <v>1490</v>
      </c>
      <c r="F1499" s="105" t="s">
        <v>164</v>
      </c>
      <c r="G1499" s="176">
        <v>4.3860000000000003E-2</v>
      </c>
      <c r="H1499" s="107">
        <v>112563.36</v>
      </c>
      <c r="I1499" s="108">
        <f t="shared" si="27"/>
        <v>4937.03</v>
      </c>
      <c r="J1499" s="84"/>
    </row>
    <row r="1500" spans="1:10" s="85" customFormat="1" ht="14.4" x14ac:dyDescent="0.3">
      <c r="A1500" s="110" t="s">
        <v>3265</v>
      </c>
      <c r="B1500" s="111" t="s">
        <v>3112</v>
      </c>
      <c r="C1500" s="111" t="s">
        <v>736</v>
      </c>
      <c r="D1500" s="111" t="s">
        <v>127</v>
      </c>
      <c r="E1500" s="112" t="s">
        <v>3266</v>
      </c>
      <c r="F1500" s="113" t="s">
        <v>120</v>
      </c>
      <c r="G1500" s="114">
        <v>2</v>
      </c>
      <c r="H1500" s="115">
        <v>4657.51</v>
      </c>
      <c r="I1500" s="116">
        <f t="shared" si="27"/>
        <v>9315.02</v>
      </c>
      <c r="J1500" s="84"/>
    </row>
    <row r="1501" spans="1:10" s="85" customFormat="1" ht="14.4" x14ac:dyDescent="0.3">
      <c r="A1501" s="110" t="s">
        <v>3267</v>
      </c>
      <c r="B1501" s="111" t="s">
        <v>3112</v>
      </c>
      <c r="C1501" s="111" t="s">
        <v>738</v>
      </c>
      <c r="D1501" s="111" t="s">
        <v>127</v>
      </c>
      <c r="E1501" s="112" t="s">
        <v>3268</v>
      </c>
      <c r="F1501" s="113" t="s">
        <v>120</v>
      </c>
      <c r="G1501" s="114">
        <v>2</v>
      </c>
      <c r="H1501" s="115">
        <v>4657.51</v>
      </c>
      <c r="I1501" s="116">
        <f t="shared" si="27"/>
        <v>9315.02</v>
      </c>
      <c r="J1501" s="84"/>
    </row>
    <row r="1502" spans="1:10" s="85" customFormat="1" ht="14.4" x14ac:dyDescent="0.3">
      <c r="A1502" s="102" t="s">
        <v>3269</v>
      </c>
      <c r="B1502" s="103" t="s">
        <v>3112</v>
      </c>
      <c r="C1502" s="103" t="s">
        <v>740</v>
      </c>
      <c r="D1502" s="103" t="s">
        <v>2250</v>
      </c>
      <c r="E1502" s="104" t="s">
        <v>2251</v>
      </c>
      <c r="F1502" s="105" t="s">
        <v>120</v>
      </c>
      <c r="G1502" s="106">
        <v>2</v>
      </c>
      <c r="H1502" s="107">
        <v>16448.169999999998</v>
      </c>
      <c r="I1502" s="108">
        <f t="shared" si="27"/>
        <v>32896.339999999997</v>
      </c>
      <c r="J1502" s="84"/>
    </row>
    <row r="1503" spans="1:10" s="85" customFormat="1" ht="14.4" x14ac:dyDescent="0.3">
      <c r="A1503" s="110" t="s">
        <v>3270</v>
      </c>
      <c r="B1503" s="111" t="s">
        <v>3112</v>
      </c>
      <c r="C1503" s="111" t="s">
        <v>743</v>
      </c>
      <c r="D1503" s="111" t="s">
        <v>127</v>
      </c>
      <c r="E1503" s="112" t="s">
        <v>3271</v>
      </c>
      <c r="F1503" s="113" t="s">
        <v>120</v>
      </c>
      <c r="G1503" s="114">
        <v>2</v>
      </c>
      <c r="H1503" s="115">
        <v>30183.360000000001</v>
      </c>
      <c r="I1503" s="116">
        <f t="shared" si="27"/>
        <v>60366.720000000001</v>
      </c>
      <c r="J1503" s="84"/>
    </row>
    <row r="1504" spans="1:10" s="85" customFormat="1" ht="14.4" x14ac:dyDescent="0.3">
      <c r="A1504" s="102" t="s">
        <v>3272</v>
      </c>
      <c r="B1504" s="103" t="s">
        <v>3112</v>
      </c>
      <c r="C1504" s="103" t="s">
        <v>745</v>
      </c>
      <c r="D1504" s="103" t="s">
        <v>1606</v>
      </c>
      <c r="E1504" s="104" t="s">
        <v>1607</v>
      </c>
      <c r="F1504" s="105" t="s">
        <v>120</v>
      </c>
      <c r="G1504" s="106">
        <v>2</v>
      </c>
      <c r="H1504" s="107">
        <v>1862.83</v>
      </c>
      <c r="I1504" s="108">
        <f t="shared" si="27"/>
        <v>3725.66</v>
      </c>
      <c r="J1504" s="84"/>
    </row>
    <row r="1505" spans="1:10" s="85" customFormat="1" ht="14.4" x14ac:dyDescent="0.3">
      <c r="A1505" s="110" t="s">
        <v>3273</v>
      </c>
      <c r="B1505" s="111" t="s">
        <v>3112</v>
      </c>
      <c r="C1505" s="111" t="s">
        <v>747</v>
      </c>
      <c r="D1505" s="111" t="s">
        <v>127</v>
      </c>
      <c r="E1505" s="112" t="s">
        <v>3274</v>
      </c>
      <c r="F1505" s="113" t="s">
        <v>120</v>
      </c>
      <c r="G1505" s="114">
        <v>2</v>
      </c>
      <c r="H1505" s="115">
        <v>33580.730000000003</v>
      </c>
      <c r="I1505" s="116">
        <f t="shared" si="27"/>
        <v>67161.460000000006</v>
      </c>
      <c r="J1505" s="84"/>
    </row>
    <row r="1506" spans="1:10" s="85" customFormat="1" ht="14.4" x14ac:dyDescent="0.3">
      <c r="A1506" s="102" t="s">
        <v>3275</v>
      </c>
      <c r="B1506" s="103" t="s">
        <v>3112</v>
      </c>
      <c r="C1506" s="103" t="s">
        <v>749</v>
      </c>
      <c r="D1506" s="103" t="s">
        <v>3276</v>
      </c>
      <c r="E1506" s="104" t="s">
        <v>3277</v>
      </c>
      <c r="F1506" s="105" t="s">
        <v>120</v>
      </c>
      <c r="G1506" s="106">
        <v>2</v>
      </c>
      <c r="H1506" s="107">
        <v>5862.55</v>
      </c>
      <c r="I1506" s="108">
        <f t="shared" si="27"/>
        <v>11725.1</v>
      </c>
      <c r="J1506" s="84"/>
    </row>
    <row r="1507" spans="1:10" s="85" customFormat="1" ht="14.4" x14ac:dyDescent="0.3">
      <c r="A1507" s="154" t="s">
        <v>3278</v>
      </c>
      <c r="B1507" s="155" t="s">
        <v>3112</v>
      </c>
      <c r="C1507" s="155" t="s">
        <v>751</v>
      </c>
      <c r="D1507" s="155" t="s">
        <v>127</v>
      </c>
      <c r="E1507" s="156" t="s">
        <v>3279</v>
      </c>
      <c r="F1507" s="157" t="s">
        <v>120</v>
      </c>
      <c r="G1507" s="158">
        <v>2</v>
      </c>
      <c r="H1507" s="159">
        <v>104016.56</v>
      </c>
      <c r="I1507" s="160">
        <f t="shared" si="27"/>
        <v>208033.12</v>
      </c>
      <c r="J1507" s="84" t="s">
        <v>408</v>
      </c>
    </row>
    <row r="1508" spans="1:10" s="85" customFormat="1" ht="20.399999999999999" x14ac:dyDescent="0.3">
      <c r="A1508" s="102" t="s">
        <v>3280</v>
      </c>
      <c r="B1508" s="103" t="s">
        <v>3112</v>
      </c>
      <c r="C1508" s="103" t="s">
        <v>753</v>
      </c>
      <c r="D1508" s="103" t="s">
        <v>3281</v>
      </c>
      <c r="E1508" s="104" t="s">
        <v>3282</v>
      </c>
      <c r="F1508" s="105" t="s">
        <v>513</v>
      </c>
      <c r="G1508" s="161">
        <v>4.0022000000000002E-2</v>
      </c>
      <c r="H1508" s="107">
        <v>328210.21000000002</v>
      </c>
      <c r="I1508" s="108">
        <f t="shared" si="27"/>
        <v>13135.63</v>
      </c>
      <c r="J1508" s="84"/>
    </row>
    <row r="1509" spans="1:10" s="85" customFormat="1" ht="14.4" x14ac:dyDescent="0.3">
      <c r="A1509" s="102" t="s">
        <v>3283</v>
      </c>
      <c r="B1509" s="103" t="s">
        <v>3112</v>
      </c>
      <c r="C1509" s="103" t="s">
        <v>755</v>
      </c>
      <c r="D1509" s="103" t="s">
        <v>3284</v>
      </c>
      <c r="E1509" s="104" t="s">
        <v>3285</v>
      </c>
      <c r="F1509" s="105" t="s">
        <v>513</v>
      </c>
      <c r="G1509" s="161">
        <v>4.0022000000000002E-2</v>
      </c>
      <c r="H1509" s="107">
        <v>148885.60999999999</v>
      </c>
      <c r="I1509" s="108">
        <f t="shared" si="27"/>
        <v>5958.7</v>
      </c>
      <c r="J1509" s="84"/>
    </row>
    <row r="1510" spans="1:10" s="85" customFormat="1" ht="14.4" x14ac:dyDescent="0.3">
      <c r="A1510" s="110" t="s">
        <v>3286</v>
      </c>
      <c r="B1510" s="111" t="s">
        <v>3112</v>
      </c>
      <c r="C1510" s="111" t="s">
        <v>757</v>
      </c>
      <c r="D1510" s="111" t="s">
        <v>3287</v>
      </c>
      <c r="E1510" s="112" t="s">
        <v>3288</v>
      </c>
      <c r="F1510" s="113" t="s">
        <v>513</v>
      </c>
      <c r="G1510" s="179">
        <v>1.0598E-2</v>
      </c>
      <c r="H1510" s="115">
        <v>67350.75</v>
      </c>
      <c r="I1510" s="116">
        <f t="shared" si="27"/>
        <v>713.78</v>
      </c>
      <c r="J1510" s="84"/>
    </row>
    <row r="1511" spans="1:10" s="85" customFormat="1" ht="14.4" x14ac:dyDescent="0.3">
      <c r="A1511" s="110" t="s">
        <v>3289</v>
      </c>
      <c r="B1511" s="111" t="s">
        <v>3112</v>
      </c>
      <c r="C1511" s="111" t="s">
        <v>760</v>
      </c>
      <c r="D1511" s="111" t="s">
        <v>3290</v>
      </c>
      <c r="E1511" s="112" t="s">
        <v>3291</v>
      </c>
      <c r="F1511" s="113" t="s">
        <v>513</v>
      </c>
      <c r="G1511" s="179">
        <v>1.8173999999999999E-2</v>
      </c>
      <c r="H1511" s="115">
        <v>83164.14</v>
      </c>
      <c r="I1511" s="116">
        <f t="shared" si="27"/>
        <v>1511.43</v>
      </c>
      <c r="J1511" s="84"/>
    </row>
    <row r="1512" spans="1:10" s="85" customFormat="1" ht="14.4" x14ac:dyDescent="0.3">
      <c r="A1512" s="110" t="s">
        <v>3292</v>
      </c>
      <c r="B1512" s="111" t="s">
        <v>3112</v>
      </c>
      <c r="C1512" s="111" t="s">
        <v>763</v>
      </c>
      <c r="D1512" s="111" t="s">
        <v>3293</v>
      </c>
      <c r="E1512" s="112" t="s">
        <v>3294</v>
      </c>
      <c r="F1512" s="113" t="s">
        <v>513</v>
      </c>
      <c r="G1512" s="178">
        <v>1.125E-2</v>
      </c>
      <c r="H1512" s="115">
        <v>48735.87</v>
      </c>
      <c r="I1512" s="116">
        <f t="shared" si="27"/>
        <v>548.28</v>
      </c>
      <c r="J1512" s="84"/>
    </row>
    <row r="1513" spans="1:10" s="85" customFormat="1" ht="14.4" x14ac:dyDescent="0.3">
      <c r="A1513" s="102" t="s">
        <v>3295</v>
      </c>
      <c r="B1513" s="103" t="s">
        <v>3112</v>
      </c>
      <c r="C1513" s="103" t="s">
        <v>766</v>
      </c>
      <c r="D1513" s="103" t="s">
        <v>3296</v>
      </c>
      <c r="E1513" s="104" t="s">
        <v>3297</v>
      </c>
      <c r="F1513" s="105" t="s">
        <v>513</v>
      </c>
      <c r="G1513" s="161">
        <v>0.107429</v>
      </c>
      <c r="H1513" s="107">
        <f>421869.46*0.7</f>
        <v>295308.62</v>
      </c>
      <c r="I1513" s="108">
        <f t="shared" si="27"/>
        <v>31724.71</v>
      </c>
      <c r="J1513" s="84"/>
    </row>
    <row r="1514" spans="1:10" s="85" customFormat="1" ht="14.4" x14ac:dyDescent="0.3">
      <c r="A1514" s="110" t="s">
        <v>3298</v>
      </c>
      <c r="B1514" s="111" t="s">
        <v>3112</v>
      </c>
      <c r="C1514" s="111" t="s">
        <v>769</v>
      </c>
      <c r="D1514" s="111" t="s">
        <v>127</v>
      </c>
      <c r="E1514" s="112" t="s">
        <v>3299</v>
      </c>
      <c r="F1514" s="113" t="s">
        <v>470</v>
      </c>
      <c r="G1514" s="119">
        <v>39.5</v>
      </c>
      <c r="H1514" s="115">
        <v>469.65</v>
      </c>
      <c r="I1514" s="116">
        <f t="shared" si="27"/>
        <v>18551.18</v>
      </c>
      <c r="J1514" s="84"/>
    </row>
    <row r="1515" spans="1:10" s="85" customFormat="1" ht="14.4" x14ac:dyDescent="0.3">
      <c r="A1515" s="110" t="s">
        <v>3300</v>
      </c>
      <c r="B1515" s="111" t="s">
        <v>3112</v>
      </c>
      <c r="C1515" s="111" t="s">
        <v>772</v>
      </c>
      <c r="D1515" s="111" t="s">
        <v>3301</v>
      </c>
      <c r="E1515" s="112" t="s">
        <v>3302</v>
      </c>
      <c r="F1515" s="113" t="s">
        <v>470</v>
      </c>
      <c r="G1515" s="120">
        <v>5.55</v>
      </c>
      <c r="H1515" s="115">
        <v>386.79</v>
      </c>
      <c r="I1515" s="116">
        <f t="shared" si="27"/>
        <v>2146.6799999999998</v>
      </c>
      <c r="J1515" s="84"/>
    </row>
    <row r="1516" spans="1:10" s="85" customFormat="1" ht="14.4" x14ac:dyDescent="0.3">
      <c r="A1516" s="110" t="s">
        <v>3303</v>
      </c>
      <c r="B1516" s="111" t="s">
        <v>3112</v>
      </c>
      <c r="C1516" s="111" t="s">
        <v>775</v>
      </c>
      <c r="D1516" s="111" t="s">
        <v>127</v>
      </c>
      <c r="E1516" s="112" t="s">
        <v>3304</v>
      </c>
      <c r="F1516" s="113" t="s">
        <v>120</v>
      </c>
      <c r="G1516" s="114">
        <v>22</v>
      </c>
      <c r="H1516" s="115">
        <v>239.2</v>
      </c>
      <c r="I1516" s="116">
        <f t="shared" si="27"/>
        <v>5262.4</v>
      </c>
      <c r="J1516" s="84"/>
    </row>
    <row r="1517" spans="1:10" s="85" customFormat="1" ht="20.399999999999999" x14ac:dyDescent="0.3">
      <c r="A1517" s="110" t="s">
        <v>3305</v>
      </c>
      <c r="B1517" s="111" t="s">
        <v>3112</v>
      </c>
      <c r="C1517" s="111" t="s">
        <v>777</v>
      </c>
      <c r="D1517" s="111" t="s">
        <v>3306</v>
      </c>
      <c r="E1517" s="112" t="s">
        <v>3307</v>
      </c>
      <c r="F1517" s="113" t="s">
        <v>120</v>
      </c>
      <c r="G1517" s="114">
        <v>10</v>
      </c>
      <c r="H1517" s="115">
        <v>137.12</v>
      </c>
      <c r="I1517" s="116">
        <f t="shared" si="27"/>
        <v>1371.2</v>
      </c>
      <c r="J1517" s="84"/>
    </row>
    <row r="1518" spans="1:10" s="85" customFormat="1" ht="14.4" x14ac:dyDescent="0.3">
      <c r="A1518" s="110" t="s">
        <v>3308</v>
      </c>
      <c r="B1518" s="111" t="s">
        <v>3112</v>
      </c>
      <c r="C1518" s="111" t="s">
        <v>780</v>
      </c>
      <c r="D1518" s="111" t="s">
        <v>3309</v>
      </c>
      <c r="E1518" s="112" t="s">
        <v>3310</v>
      </c>
      <c r="F1518" s="113" t="s">
        <v>340</v>
      </c>
      <c r="G1518" s="178">
        <v>1.438E-2</v>
      </c>
      <c r="H1518" s="115">
        <v>440.83</v>
      </c>
      <c r="I1518" s="116">
        <f t="shared" si="27"/>
        <v>6.34</v>
      </c>
      <c r="J1518" s="84"/>
    </row>
    <row r="1519" spans="1:10" s="85" customFormat="1" ht="14.4" x14ac:dyDescent="0.3">
      <c r="A1519" s="110" t="s">
        <v>3311</v>
      </c>
      <c r="B1519" s="111" t="s">
        <v>3112</v>
      </c>
      <c r="C1519" s="111" t="s">
        <v>783</v>
      </c>
      <c r="D1519" s="111" t="s">
        <v>3312</v>
      </c>
      <c r="E1519" s="112" t="s">
        <v>3313</v>
      </c>
      <c r="F1519" s="113" t="s">
        <v>340</v>
      </c>
      <c r="G1519" s="120">
        <v>0.12</v>
      </c>
      <c r="H1519" s="115">
        <v>291.97000000000003</v>
      </c>
      <c r="I1519" s="116">
        <f t="shared" si="27"/>
        <v>35.04</v>
      </c>
      <c r="J1519" s="84"/>
    </row>
    <row r="1520" spans="1:10" s="85" customFormat="1" ht="14.4" x14ac:dyDescent="0.3">
      <c r="A1520" s="110" t="s">
        <v>3314</v>
      </c>
      <c r="B1520" s="111" t="s">
        <v>3112</v>
      </c>
      <c r="C1520" s="111" t="s">
        <v>785</v>
      </c>
      <c r="D1520" s="111" t="s">
        <v>1771</v>
      </c>
      <c r="E1520" s="112" t="s">
        <v>1772</v>
      </c>
      <c r="F1520" s="113" t="s">
        <v>340</v>
      </c>
      <c r="G1520" s="180">
        <v>0.128</v>
      </c>
      <c r="H1520" s="115">
        <v>235.96</v>
      </c>
      <c r="I1520" s="116">
        <f t="shared" si="27"/>
        <v>30.2</v>
      </c>
      <c r="J1520" s="84"/>
    </row>
    <row r="1521" spans="1:11" s="85" customFormat="1" ht="14.4" x14ac:dyDescent="0.3">
      <c r="A1521" s="110" t="s">
        <v>3315</v>
      </c>
      <c r="B1521" s="111" t="s">
        <v>3112</v>
      </c>
      <c r="C1521" s="111" t="s">
        <v>787</v>
      </c>
      <c r="D1521" s="111" t="s">
        <v>1774</v>
      </c>
      <c r="E1521" s="112" t="s">
        <v>1775</v>
      </c>
      <c r="F1521" s="113" t="s">
        <v>340</v>
      </c>
      <c r="G1521" s="181">
        <v>2.24E-2</v>
      </c>
      <c r="H1521" s="115">
        <v>283</v>
      </c>
      <c r="I1521" s="116">
        <f t="shared" si="27"/>
        <v>6.34</v>
      </c>
      <c r="J1521" s="84"/>
    </row>
    <row r="1522" spans="1:11" s="85" customFormat="1" ht="14.4" x14ac:dyDescent="0.3">
      <c r="A1522" s="110" t="s">
        <v>3316</v>
      </c>
      <c r="B1522" s="111" t="s">
        <v>3112</v>
      </c>
      <c r="C1522" s="111" t="s">
        <v>790</v>
      </c>
      <c r="D1522" s="111" t="s">
        <v>3317</v>
      </c>
      <c r="E1522" s="112" t="s">
        <v>3318</v>
      </c>
      <c r="F1522" s="113" t="s">
        <v>513</v>
      </c>
      <c r="G1522" s="179">
        <v>7.8399999999999997E-4</v>
      </c>
      <c r="H1522" s="115">
        <v>199164.88</v>
      </c>
      <c r="I1522" s="116">
        <f t="shared" si="27"/>
        <v>156.15</v>
      </c>
      <c r="J1522" s="84"/>
    </row>
    <row r="1523" spans="1:11" s="85" customFormat="1" ht="14.4" x14ac:dyDescent="0.3">
      <c r="A1523" s="110" t="s">
        <v>3319</v>
      </c>
      <c r="B1523" s="111" t="s">
        <v>3112</v>
      </c>
      <c r="C1523" s="111" t="s">
        <v>792</v>
      </c>
      <c r="D1523" s="111" t="s">
        <v>2109</v>
      </c>
      <c r="E1523" s="112" t="s">
        <v>3320</v>
      </c>
      <c r="F1523" s="113" t="s">
        <v>120</v>
      </c>
      <c r="G1523" s="114">
        <v>50</v>
      </c>
      <c r="H1523" s="115">
        <v>8.36</v>
      </c>
      <c r="I1523" s="116">
        <f t="shared" si="27"/>
        <v>418</v>
      </c>
      <c r="J1523" s="84"/>
    </row>
    <row r="1524" spans="1:11" s="85" customFormat="1" ht="14.4" x14ac:dyDescent="0.3">
      <c r="A1524" s="110" t="s">
        <v>3321</v>
      </c>
      <c r="B1524" s="111" t="s">
        <v>3112</v>
      </c>
      <c r="C1524" s="111" t="s">
        <v>794</v>
      </c>
      <c r="D1524" s="111" t="s">
        <v>3322</v>
      </c>
      <c r="E1524" s="112" t="s">
        <v>3323</v>
      </c>
      <c r="F1524" s="113" t="s">
        <v>352</v>
      </c>
      <c r="G1524" s="119">
        <v>1.6</v>
      </c>
      <c r="H1524" s="115">
        <v>311.08</v>
      </c>
      <c r="I1524" s="116">
        <f t="shared" si="27"/>
        <v>497.73</v>
      </c>
      <c r="J1524" s="84"/>
    </row>
    <row r="1525" spans="1:11" s="85" customFormat="1" ht="14.4" x14ac:dyDescent="0.3">
      <c r="A1525" s="110" t="s">
        <v>3324</v>
      </c>
      <c r="B1525" s="111" t="s">
        <v>3112</v>
      </c>
      <c r="C1525" s="111" t="s">
        <v>796</v>
      </c>
      <c r="D1525" s="111" t="s">
        <v>3325</v>
      </c>
      <c r="E1525" s="112" t="s">
        <v>3326</v>
      </c>
      <c r="F1525" s="113" t="s">
        <v>352</v>
      </c>
      <c r="G1525" s="119">
        <v>0.2</v>
      </c>
      <c r="H1525" s="115">
        <v>246.65</v>
      </c>
      <c r="I1525" s="116">
        <f t="shared" si="27"/>
        <v>49.33</v>
      </c>
      <c r="J1525" s="84"/>
    </row>
    <row r="1526" spans="1:11" s="85" customFormat="1" ht="14.4" x14ac:dyDescent="0.3">
      <c r="A1526" s="102" t="s">
        <v>3327</v>
      </c>
      <c r="B1526" s="103" t="s">
        <v>3112</v>
      </c>
      <c r="C1526" s="103" t="s">
        <v>798</v>
      </c>
      <c r="D1526" s="103" t="s">
        <v>3328</v>
      </c>
      <c r="E1526" s="104" t="s">
        <v>3329</v>
      </c>
      <c r="F1526" s="105" t="s">
        <v>1510</v>
      </c>
      <c r="G1526" s="121">
        <v>0.09</v>
      </c>
      <c r="H1526" s="107">
        <v>36335.919999999998</v>
      </c>
      <c r="I1526" s="108">
        <f t="shared" si="27"/>
        <v>3270.23</v>
      </c>
      <c r="J1526" s="84"/>
    </row>
    <row r="1527" spans="1:11" s="85" customFormat="1" ht="14.4" x14ac:dyDescent="0.3">
      <c r="A1527" s="110" t="s">
        <v>3330</v>
      </c>
      <c r="B1527" s="111" t="s">
        <v>3112</v>
      </c>
      <c r="C1527" s="111" t="s">
        <v>802</v>
      </c>
      <c r="D1527" s="111" t="s">
        <v>3331</v>
      </c>
      <c r="E1527" s="112" t="s">
        <v>3332</v>
      </c>
      <c r="F1527" s="113" t="s">
        <v>120</v>
      </c>
      <c r="G1527" s="114">
        <v>9</v>
      </c>
      <c r="H1527" s="115">
        <v>134.30000000000001</v>
      </c>
      <c r="I1527" s="116">
        <f t="shared" si="27"/>
        <v>1208.7</v>
      </c>
      <c r="J1527" s="84"/>
    </row>
    <row r="1528" spans="1:11" s="85" customFormat="1" ht="20.399999999999999" x14ac:dyDescent="0.3">
      <c r="A1528" s="102" t="s">
        <v>3333</v>
      </c>
      <c r="B1528" s="103" t="s">
        <v>3112</v>
      </c>
      <c r="C1528" s="103" t="s">
        <v>805</v>
      </c>
      <c r="D1528" s="103" t="s">
        <v>3334</v>
      </c>
      <c r="E1528" s="104" t="s">
        <v>3335</v>
      </c>
      <c r="F1528" s="105" t="s">
        <v>3336</v>
      </c>
      <c r="G1528" s="122">
        <v>0.5</v>
      </c>
      <c r="H1528" s="107">
        <v>58183.26</v>
      </c>
      <c r="I1528" s="108">
        <f t="shared" si="27"/>
        <v>29091.63</v>
      </c>
      <c r="J1528" s="84"/>
    </row>
    <row r="1529" spans="1:11" s="85" customFormat="1" ht="14.4" x14ac:dyDescent="0.3">
      <c r="A1529" s="102" t="s">
        <v>3337</v>
      </c>
      <c r="B1529" s="103" t="s">
        <v>3112</v>
      </c>
      <c r="C1529" s="103" t="s">
        <v>808</v>
      </c>
      <c r="D1529" s="103" t="s">
        <v>3338</v>
      </c>
      <c r="E1529" s="104" t="s">
        <v>3339</v>
      </c>
      <c r="F1529" s="105" t="s">
        <v>3336</v>
      </c>
      <c r="G1529" s="122">
        <v>-0.5</v>
      </c>
      <c r="H1529" s="107">
        <v>16309.16</v>
      </c>
      <c r="I1529" s="108">
        <f t="shared" si="27"/>
        <v>-8154.58</v>
      </c>
      <c r="J1529" s="84"/>
    </row>
    <row r="1530" spans="1:11" s="85" customFormat="1" ht="15" thickBot="1" x14ac:dyDescent="0.35">
      <c r="A1530" s="110" t="s">
        <v>3340</v>
      </c>
      <c r="B1530" s="124" t="s">
        <v>3112</v>
      </c>
      <c r="C1530" s="124" t="s">
        <v>811</v>
      </c>
      <c r="D1530" s="124" t="s">
        <v>3341</v>
      </c>
      <c r="E1530" s="125" t="s">
        <v>3342</v>
      </c>
      <c r="F1530" s="126" t="s">
        <v>120</v>
      </c>
      <c r="G1530" s="196">
        <v>0.63</v>
      </c>
      <c r="H1530" s="128">
        <v>4554.49</v>
      </c>
      <c r="I1530" s="129">
        <f t="shared" si="27"/>
        <v>2869.33</v>
      </c>
      <c r="J1530" s="84"/>
    </row>
    <row r="1531" spans="1:11" s="85" customFormat="1" ht="14.4" x14ac:dyDescent="0.3">
      <c r="A1531" s="130"/>
      <c r="B1531" s="131"/>
      <c r="C1531" s="131"/>
      <c r="D1531" s="131"/>
      <c r="E1531" s="132" t="s">
        <v>356</v>
      </c>
      <c r="F1531" s="297"/>
      <c r="G1531" s="297"/>
      <c r="H1531" s="133"/>
      <c r="I1531" s="134">
        <v>598180.02</v>
      </c>
      <c r="J1531" s="84"/>
    </row>
    <row r="1532" spans="1:11" s="85" customFormat="1" ht="14.4" x14ac:dyDescent="0.3">
      <c r="A1532" s="162"/>
      <c r="B1532" s="163"/>
      <c r="C1532" s="163"/>
      <c r="D1532" s="163"/>
      <c r="E1532" s="164" t="s">
        <v>357</v>
      </c>
      <c r="F1532" s="165"/>
      <c r="G1532" s="166"/>
      <c r="H1532" s="167"/>
      <c r="I1532" s="168">
        <v>462627.56</v>
      </c>
      <c r="J1532" s="84"/>
    </row>
    <row r="1533" spans="1:11" s="85" customFormat="1" ht="15" thickBot="1" x14ac:dyDescent="0.35">
      <c r="A1533" s="169"/>
      <c r="B1533" s="170"/>
      <c r="C1533" s="170"/>
      <c r="D1533" s="170"/>
      <c r="E1533" s="171" t="s">
        <v>89</v>
      </c>
      <c r="F1533" s="172"/>
      <c r="G1533" s="173"/>
      <c r="H1533" s="174"/>
      <c r="I1533" s="175">
        <v>243933.08</v>
      </c>
      <c r="J1533" s="84"/>
    </row>
    <row r="1534" spans="1:11" s="85" customFormat="1" ht="15.6" thickTop="1" thickBot="1" x14ac:dyDescent="0.35">
      <c r="A1534" s="142"/>
      <c r="B1534" s="143"/>
      <c r="C1534" s="143"/>
      <c r="D1534" s="143"/>
      <c r="E1534" s="144" t="s">
        <v>41</v>
      </c>
      <c r="F1534" s="298"/>
      <c r="G1534" s="298"/>
      <c r="H1534" s="145"/>
      <c r="I1534" s="146">
        <f>I1531+I1532+I1533</f>
        <v>1304740.6599999999</v>
      </c>
      <c r="J1534" s="84"/>
      <c r="K1534" s="147"/>
    </row>
    <row r="1535" spans="1:11" s="193" customFormat="1" ht="14.4" x14ac:dyDescent="0.3">
      <c r="A1535" s="148" t="s">
        <v>151</v>
      </c>
      <c r="B1535" s="300" t="s">
        <v>3343</v>
      </c>
      <c r="C1535" s="300"/>
      <c r="D1535" s="300"/>
      <c r="E1535" s="149" t="s">
        <v>1794</v>
      </c>
      <c r="F1535" s="150"/>
      <c r="G1535" s="151"/>
      <c r="H1535" s="152"/>
      <c r="I1535" s="153">
        <f>I1654</f>
        <v>2458745.37</v>
      </c>
      <c r="J1535" s="192"/>
    </row>
    <row r="1536" spans="1:11" s="85" customFormat="1" ht="14.4" x14ac:dyDescent="0.3">
      <c r="A1536" s="102" t="s">
        <v>3344</v>
      </c>
      <c r="B1536" s="103" t="s">
        <v>3345</v>
      </c>
      <c r="C1536" s="103" t="s">
        <v>112</v>
      </c>
      <c r="D1536" s="103" t="s">
        <v>1343</v>
      </c>
      <c r="E1536" s="104" t="s">
        <v>1344</v>
      </c>
      <c r="F1536" s="105" t="s">
        <v>457</v>
      </c>
      <c r="G1536" s="122">
        <v>0.7</v>
      </c>
      <c r="H1536" s="107">
        <v>46174.05</v>
      </c>
      <c r="I1536" s="108">
        <f t="shared" ref="I1536:I1599" si="28">G1536*H1536</f>
        <v>32321.84</v>
      </c>
      <c r="J1536" s="84"/>
    </row>
    <row r="1537" spans="1:10" s="85" customFormat="1" ht="14.4" x14ac:dyDescent="0.3">
      <c r="A1537" s="110" t="s">
        <v>3346</v>
      </c>
      <c r="B1537" s="111" t="s">
        <v>3345</v>
      </c>
      <c r="C1537" s="111" t="s">
        <v>122</v>
      </c>
      <c r="D1537" s="111" t="s">
        <v>127</v>
      </c>
      <c r="E1537" s="112" t="s">
        <v>2272</v>
      </c>
      <c r="F1537" s="113" t="s">
        <v>470</v>
      </c>
      <c r="G1537" s="114">
        <v>70</v>
      </c>
      <c r="H1537" s="115">
        <v>6706.44</v>
      </c>
      <c r="I1537" s="116">
        <f t="shared" si="28"/>
        <v>469450.8</v>
      </c>
      <c r="J1537" s="84"/>
    </row>
    <row r="1538" spans="1:10" s="85" customFormat="1" ht="14.4" x14ac:dyDescent="0.3">
      <c r="A1538" s="102" t="s">
        <v>3347</v>
      </c>
      <c r="B1538" s="103" t="s">
        <v>3345</v>
      </c>
      <c r="C1538" s="103" t="s">
        <v>126</v>
      </c>
      <c r="D1538" s="103" t="s">
        <v>1840</v>
      </c>
      <c r="E1538" s="104" t="s">
        <v>1841</v>
      </c>
      <c r="F1538" s="105" t="s">
        <v>457</v>
      </c>
      <c r="G1538" s="118">
        <v>0.27700000000000002</v>
      </c>
      <c r="H1538" s="107">
        <v>54730.23</v>
      </c>
      <c r="I1538" s="108">
        <f t="shared" si="28"/>
        <v>15160.27</v>
      </c>
      <c r="J1538" s="84"/>
    </row>
    <row r="1539" spans="1:10" s="85" customFormat="1" ht="14.4" x14ac:dyDescent="0.3">
      <c r="A1539" s="110" t="s">
        <v>3348</v>
      </c>
      <c r="B1539" s="111" t="s">
        <v>3345</v>
      </c>
      <c r="C1539" s="111" t="s">
        <v>130</v>
      </c>
      <c r="D1539" s="111" t="s">
        <v>127</v>
      </c>
      <c r="E1539" s="112" t="s">
        <v>3349</v>
      </c>
      <c r="F1539" s="113" t="s">
        <v>470</v>
      </c>
      <c r="G1539" s="119">
        <v>26.8</v>
      </c>
      <c r="H1539" s="115">
        <v>197.53</v>
      </c>
      <c r="I1539" s="116">
        <f t="shared" si="28"/>
        <v>5293.8</v>
      </c>
      <c r="J1539" s="84"/>
    </row>
    <row r="1540" spans="1:10" s="85" customFormat="1" ht="14.4" x14ac:dyDescent="0.3">
      <c r="A1540" s="110" t="s">
        <v>3350</v>
      </c>
      <c r="B1540" s="111" t="s">
        <v>3345</v>
      </c>
      <c r="C1540" s="111" t="s">
        <v>134</v>
      </c>
      <c r="D1540" s="111" t="s">
        <v>127</v>
      </c>
      <c r="E1540" s="112" t="s">
        <v>1845</v>
      </c>
      <c r="F1540" s="113" t="s">
        <v>120</v>
      </c>
      <c r="G1540" s="114">
        <v>20</v>
      </c>
      <c r="H1540" s="115">
        <v>113.26</v>
      </c>
      <c r="I1540" s="116">
        <f t="shared" si="28"/>
        <v>2265.1999999999998</v>
      </c>
      <c r="J1540" s="84"/>
    </row>
    <row r="1541" spans="1:10" s="85" customFormat="1" ht="14.4" x14ac:dyDescent="0.3">
      <c r="A1541" s="110" t="s">
        <v>3351</v>
      </c>
      <c r="B1541" s="111" t="s">
        <v>3345</v>
      </c>
      <c r="C1541" s="111" t="s">
        <v>137</v>
      </c>
      <c r="D1541" s="111" t="s">
        <v>127</v>
      </c>
      <c r="E1541" s="112" t="s">
        <v>3352</v>
      </c>
      <c r="F1541" s="113" t="s">
        <v>120</v>
      </c>
      <c r="G1541" s="114">
        <v>4</v>
      </c>
      <c r="H1541" s="115">
        <v>122.72</v>
      </c>
      <c r="I1541" s="116">
        <f t="shared" si="28"/>
        <v>490.88</v>
      </c>
      <c r="J1541" s="84"/>
    </row>
    <row r="1542" spans="1:10" s="85" customFormat="1" ht="14.4" x14ac:dyDescent="0.3">
      <c r="A1542" s="102" t="s">
        <v>3353</v>
      </c>
      <c r="B1542" s="103" t="s">
        <v>3345</v>
      </c>
      <c r="C1542" s="103" t="s">
        <v>141</v>
      </c>
      <c r="D1542" s="103" t="s">
        <v>1922</v>
      </c>
      <c r="E1542" s="104" t="s">
        <v>1923</v>
      </c>
      <c r="F1542" s="105" t="s">
        <v>457</v>
      </c>
      <c r="G1542" s="117">
        <v>0.3276</v>
      </c>
      <c r="H1542" s="107">
        <v>54726.45</v>
      </c>
      <c r="I1542" s="108">
        <f t="shared" si="28"/>
        <v>17928.39</v>
      </c>
      <c r="J1542" s="84"/>
    </row>
    <row r="1543" spans="1:10" s="85" customFormat="1" ht="30.6" x14ac:dyDescent="0.3">
      <c r="A1543" s="110" t="s">
        <v>3354</v>
      </c>
      <c r="B1543" s="111" t="s">
        <v>3345</v>
      </c>
      <c r="C1543" s="111" t="s">
        <v>144</v>
      </c>
      <c r="D1543" s="111" t="s">
        <v>2092</v>
      </c>
      <c r="E1543" s="112" t="s">
        <v>3355</v>
      </c>
      <c r="F1543" s="113" t="s">
        <v>470</v>
      </c>
      <c r="G1543" s="120">
        <v>32.76</v>
      </c>
      <c r="H1543" s="115">
        <v>235.48</v>
      </c>
      <c r="I1543" s="116">
        <f t="shared" si="28"/>
        <v>7714.32</v>
      </c>
      <c r="J1543" s="84"/>
    </row>
    <row r="1544" spans="1:10" s="85" customFormat="1" ht="14.4" x14ac:dyDescent="0.3">
      <c r="A1544" s="110" t="s">
        <v>3356</v>
      </c>
      <c r="B1544" s="111" t="s">
        <v>3345</v>
      </c>
      <c r="C1544" s="111" t="s">
        <v>147</v>
      </c>
      <c r="D1544" s="111" t="s">
        <v>127</v>
      </c>
      <c r="E1544" s="112" t="s">
        <v>2277</v>
      </c>
      <c r="F1544" s="113" t="s">
        <v>120</v>
      </c>
      <c r="G1544" s="114">
        <v>27</v>
      </c>
      <c r="H1544" s="115">
        <v>445.59</v>
      </c>
      <c r="I1544" s="116">
        <f t="shared" si="28"/>
        <v>12030.93</v>
      </c>
      <c r="J1544" s="84"/>
    </row>
    <row r="1545" spans="1:10" s="85" customFormat="1" ht="14.4" x14ac:dyDescent="0.3">
      <c r="A1545" s="102" t="s">
        <v>3357</v>
      </c>
      <c r="B1545" s="103" t="s">
        <v>3345</v>
      </c>
      <c r="C1545" s="103" t="s">
        <v>151</v>
      </c>
      <c r="D1545" s="103" t="s">
        <v>1850</v>
      </c>
      <c r="E1545" s="104" t="s">
        <v>1851</v>
      </c>
      <c r="F1545" s="105" t="s">
        <v>457</v>
      </c>
      <c r="G1545" s="118">
        <v>1.0840000000000001</v>
      </c>
      <c r="H1545" s="107">
        <v>54718.85</v>
      </c>
      <c r="I1545" s="108">
        <f t="shared" si="28"/>
        <v>59315.23</v>
      </c>
      <c r="J1545" s="84"/>
    </row>
    <row r="1546" spans="1:10" s="85" customFormat="1" ht="14.4" x14ac:dyDescent="0.3">
      <c r="A1546" s="110" t="s">
        <v>3358</v>
      </c>
      <c r="B1546" s="111" t="s">
        <v>3345</v>
      </c>
      <c r="C1546" s="111" t="s">
        <v>154</v>
      </c>
      <c r="D1546" s="111" t="s">
        <v>127</v>
      </c>
      <c r="E1546" s="112" t="s">
        <v>3359</v>
      </c>
      <c r="F1546" s="113" t="s">
        <v>470</v>
      </c>
      <c r="G1546" s="119">
        <v>106.8</v>
      </c>
      <c r="H1546" s="115">
        <v>300.41000000000003</v>
      </c>
      <c r="I1546" s="116">
        <f t="shared" si="28"/>
        <v>32083.79</v>
      </c>
      <c r="J1546" s="84"/>
    </row>
    <row r="1547" spans="1:10" s="85" customFormat="1" ht="14.4" x14ac:dyDescent="0.3">
      <c r="A1547" s="110" t="s">
        <v>3360</v>
      </c>
      <c r="B1547" s="111" t="s">
        <v>3345</v>
      </c>
      <c r="C1547" s="111" t="s">
        <v>158</v>
      </c>
      <c r="D1547" s="111" t="s">
        <v>127</v>
      </c>
      <c r="E1547" s="112" t="s">
        <v>1992</v>
      </c>
      <c r="F1547" s="113" t="s">
        <v>120</v>
      </c>
      <c r="G1547" s="114">
        <v>64</v>
      </c>
      <c r="H1547" s="115">
        <v>71.88</v>
      </c>
      <c r="I1547" s="116">
        <f t="shared" si="28"/>
        <v>4600.32</v>
      </c>
      <c r="J1547" s="84"/>
    </row>
    <row r="1548" spans="1:10" s="85" customFormat="1" ht="14.4" x14ac:dyDescent="0.3">
      <c r="A1548" s="102" t="s">
        <v>3361</v>
      </c>
      <c r="B1548" s="103" t="s">
        <v>3345</v>
      </c>
      <c r="C1548" s="103" t="s">
        <v>161</v>
      </c>
      <c r="D1548" s="103" t="s">
        <v>2282</v>
      </c>
      <c r="E1548" s="104" t="s">
        <v>2283</v>
      </c>
      <c r="F1548" s="105" t="s">
        <v>120</v>
      </c>
      <c r="G1548" s="106">
        <v>13</v>
      </c>
      <c r="H1548" s="107">
        <v>3115.04</v>
      </c>
      <c r="I1548" s="108">
        <f t="shared" si="28"/>
        <v>40495.519999999997</v>
      </c>
      <c r="J1548" s="84"/>
    </row>
    <row r="1549" spans="1:10" s="85" customFormat="1" ht="14.4" x14ac:dyDescent="0.3">
      <c r="A1549" s="110" t="s">
        <v>3362</v>
      </c>
      <c r="B1549" s="111" t="s">
        <v>3345</v>
      </c>
      <c r="C1549" s="111" t="s">
        <v>166</v>
      </c>
      <c r="D1549" s="111" t="s">
        <v>127</v>
      </c>
      <c r="E1549" s="112" t="s">
        <v>3363</v>
      </c>
      <c r="F1549" s="113" t="s">
        <v>120</v>
      </c>
      <c r="G1549" s="114">
        <v>13</v>
      </c>
      <c r="H1549" s="115">
        <v>369.17</v>
      </c>
      <c r="I1549" s="116">
        <f t="shared" si="28"/>
        <v>4799.21</v>
      </c>
      <c r="J1549" s="84"/>
    </row>
    <row r="1550" spans="1:10" s="85" customFormat="1" ht="14.4" x14ac:dyDescent="0.3">
      <c r="A1550" s="102" t="s">
        <v>3364</v>
      </c>
      <c r="B1550" s="103" t="s">
        <v>3345</v>
      </c>
      <c r="C1550" s="103" t="s">
        <v>171</v>
      </c>
      <c r="D1550" s="103" t="s">
        <v>1730</v>
      </c>
      <c r="E1550" s="104" t="s">
        <v>1731</v>
      </c>
      <c r="F1550" s="105" t="s">
        <v>164</v>
      </c>
      <c r="G1550" s="118">
        <v>0.253</v>
      </c>
      <c r="H1550" s="107">
        <v>9015.3700000000008</v>
      </c>
      <c r="I1550" s="108">
        <f t="shared" si="28"/>
        <v>2280.89</v>
      </c>
      <c r="J1550" s="84"/>
    </row>
    <row r="1551" spans="1:10" s="85" customFormat="1" ht="14.4" x14ac:dyDescent="0.3">
      <c r="A1551" s="102" t="s">
        <v>3365</v>
      </c>
      <c r="B1551" s="103" t="s">
        <v>3345</v>
      </c>
      <c r="C1551" s="103" t="s">
        <v>174</v>
      </c>
      <c r="D1551" s="103" t="s">
        <v>444</v>
      </c>
      <c r="E1551" s="104" t="s">
        <v>445</v>
      </c>
      <c r="F1551" s="105" t="s">
        <v>120</v>
      </c>
      <c r="G1551" s="106">
        <v>1</v>
      </c>
      <c r="H1551" s="107">
        <v>14014.22</v>
      </c>
      <c r="I1551" s="108">
        <f t="shared" si="28"/>
        <v>14014.22</v>
      </c>
      <c r="J1551" s="84"/>
    </row>
    <row r="1552" spans="1:10" s="85" customFormat="1" ht="20.399999999999999" x14ac:dyDescent="0.3">
      <c r="A1552" s="154" t="s">
        <v>3366</v>
      </c>
      <c r="B1552" s="155" t="s">
        <v>3345</v>
      </c>
      <c r="C1552" s="155" t="s">
        <v>177</v>
      </c>
      <c r="D1552" s="155" t="s">
        <v>127</v>
      </c>
      <c r="E1552" s="156" t="s">
        <v>3367</v>
      </c>
      <c r="F1552" s="157" t="s">
        <v>1458</v>
      </c>
      <c r="G1552" s="158">
        <v>1</v>
      </c>
      <c r="H1552" s="159">
        <v>45906.22</v>
      </c>
      <c r="I1552" s="160">
        <f t="shared" si="28"/>
        <v>45906.22</v>
      </c>
      <c r="J1552" s="84" t="s">
        <v>408</v>
      </c>
    </row>
    <row r="1553" spans="1:10" s="85" customFormat="1" ht="14.4" x14ac:dyDescent="0.3">
      <c r="A1553" s="102" t="s">
        <v>3368</v>
      </c>
      <c r="B1553" s="103" t="s">
        <v>3345</v>
      </c>
      <c r="C1553" s="103" t="s">
        <v>180</v>
      </c>
      <c r="D1553" s="103" t="s">
        <v>1922</v>
      </c>
      <c r="E1553" s="104" t="s">
        <v>1923</v>
      </c>
      <c r="F1553" s="105" t="s">
        <v>457</v>
      </c>
      <c r="G1553" s="117">
        <v>5.2600000000000001E-2</v>
      </c>
      <c r="H1553" s="107">
        <v>54728.51</v>
      </c>
      <c r="I1553" s="108">
        <f t="shared" si="28"/>
        <v>2878.72</v>
      </c>
      <c r="J1553" s="84"/>
    </row>
    <row r="1554" spans="1:10" s="85" customFormat="1" ht="20.399999999999999" x14ac:dyDescent="0.3">
      <c r="A1554" s="110" t="s">
        <v>3369</v>
      </c>
      <c r="B1554" s="111" t="s">
        <v>3345</v>
      </c>
      <c r="C1554" s="111" t="s">
        <v>183</v>
      </c>
      <c r="D1554" s="111" t="s">
        <v>2092</v>
      </c>
      <c r="E1554" s="112" t="s">
        <v>3370</v>
      </c>
      <c r="F1554" s="113" t="s">
        <v>470</v>
      </c>
      <c r="G1554" s="120">
        <v>5.26</v>
      </c>
      <c r="H1554" s="115">
        <v>235.47</v>
      </c>
      <c r="I1554" s="116">
        <f t="shared" si="28"/>
        <v>1238.57</v>
      </c>
      <c r="J1554" s="84"/>
    </row>
    <row r="1555" spans="1:10" s="85" customFormat="1" ht="14.4" x14ac:dyDescent="0.3">
      <c r="A1555" s="110" t="s">
        <v>3371</v>
      </c>
      <c r="B1555" s="111" t="s">
        <v>3345</v>
      </c>
      <c r="C1555" s="111" t="s">
        <v>186</v>
      </c>
      <c r="D1555" s="111" t="s">
        <v>127</v>
      </c>
      <c r="E1555" s="112" t="s">
        <v>2277</v>
      </c>
      <c r="F1555" s="113" t="s">
        <v>120</v>
      </c>
      <c r="G1555" s="114">
        <v>2</v>
      </c>
      <c r="H1555" s="115">
        <v>445.58</v>
      </c>
      <c r="I1555" s="116">
        <f t="shared" si="28"/>
        <v>891.16</v>
      </c>
      <c r="J1555" s="84"/>
    </row>
    <row r="1556" spans="1:10" s="85" customFormat="1" ht="14.4" x14ac:dyDescent="0.3">
      <c r="A1556" s="102" t="s">
        <v>3372</v>
      </c>
      <c r="B1556" s="103" t="s">
        <v>3345</v>
      </c>
      <c r="C1556" s="103" t="s">
        <v>189</v>
      </c>
      <c r="D1556" s="103" t="s">
        <v>2282</v>
      </c>
      <c r="E1556" s="104" t="s">
        <v>2283</v>
      </c>
      <c r="F1556" s="105" t="s">
        <v>120</v>
      </c>
      <c r="G1556" s="106">
        <v>2</v>
      </c>
      <c r="H1556" s="107">
        <v>3115.04</v>
      </c>
      <c r="I1556" s="108">
        <f t="shared" si="28"/>
        <v>6230.08</v>
      </c>
      <c r="J1556" s="84"/>
    </row>
    <row r="1557" spans="1:10" s="85" customFormat="1" ht="14.4" x14ac:dyDescent="0.3">
      <c r="A1557" s="110" t="s">
        <v>3373</v>
      </c>
      <c r="B1557" s="111" t="s">
        <v>3345</v>
      </c>
      <c r="C1557" s="111" t="s">
        <v>191</v>
      </c>
      <c r="D1557" s="111" t="s">
        <v>127</v>
      </c>
      <c r="E1557" s="112" t="s">
        <v>3363</v>
      </c>
      <c r="F1557" s="113" t="s">
        <v>120</v>
      </c>
      <c r="G1557" s="114">
        <v>2</v>
      </c>
      <c r="H1557" s="115">
        <v>369.17</v>
      </c>
      <c r="I1557" s="116">
        <f t="shared" si="28"/>
        <v>738.34</v>
      </c>
      <c r="J1557" s="84"/>
    </row>
    <row r="1558" spans="1:10" s="85" customFormat="1" ht="14.4" x14ac:dyDescent="0.3">
      <c r="A1558" s="102" t="s">
        <v>3374</v>
      </c>
      <c r="B1558" s="103" t="s">
        <v>3345</v>
      </c>
      <c r="C1558" s="103" t="s">
        <v>194</v>
      </c>
      <c r="D1558" s="103" t="s">
        <v>1730</v>
      </c>
      <c r="E1558" s="104" t="s">
        <v>1731</v>
      </c>
      <c r="F1558" s="105" t="s">
        <v>164</v>
      </c>
      <c r="G1558" s="118">
        <v>8.9999999999999993E-3</v>
      </c>
      <c r="H1558" s="107">
        <v>9020.15</v>
      </c>
      <c r="I1558" s="108">
        <f t="shared" si="28"/>
        <v>81.180000000000007</v>
      </c>
      <c r="J1558" s="84"/>
    </row>
    <row r="1559" spans="1:10" s="85" customFormat="1" ht="14.4" x14ac:dyDescent="0.3">
      <c r="A1559" s="102" t="s">
        <v>3375</v>
      </c>
      <c r="B1559" s="103" t="s">
        <v>3345</v>
      </c>
      <c r="C1559" s="103" t="s">
        <v>197</v>
      </c>
      <c r="D1559" s="103" t="s">
        <v>1840</v>
      </c>
      <c r="E1559" s="104" t="s">
        <v>1841</v>
      </c>
      <c r="F1559" s="105" t="s">
        <v>457</v>
      </c>
      <c r="G1559" s="117">
        <v>0.51639999999999997</v>
      </c>
      <c r="H1559" s="107">
        <v>54728.43</v>
      </c>
      <c r="I1559" s="108">
        <f t="shared" si="28"/>
        <v>28261.759999999998</v>
      </c>
      <c r="J1559" s="84"/>
    </row>
    <row r="1560" spans="1:10" s="85" customFormat="1" ht="14.4" x14ac:dyDescent="0.3">
      <c r="A1560" s="110" t="s">
        <v>3376</v>
      </c>
      <c r="B1560" s="111" t="s">
        <v>3345</v>
      </c>
      <c r="C1560" s="111" t="s">
        <v>200</v>
      </c>
      <c r="D1560" s="111" t="s">
        <v>127</v>
      </c>
      <c r="E1560" s="112" t="s">
        <v>3349</v>
      </c>
      <c r="F1560" s="113" t="s">
        <v>470</v>
      </c>
      <c r="G1560" s="114">
        <v>51</v>
      </c>
      <c r="H1560" s="115">
        <v>197.52</v>
      </c>
      <c r="I1560" s="116">
        <f t="shared" si="28"/>
        <v>10073.52</v>
      </c>
      <c r="J1560" s="84"/>
    </row>
    <row r="1561" spans="1:10" s="85" customFormat="1" ht="14.4" x14ac:dyDescent="0.3">
      <c r="A1561" s="110" t="s">
        <v>3377</v>
      </c>
      <c r="B1561" s="111" t="s">
        <v>3345</v>
      </c>
      <c r="C1561" s="111" t="s">
        <v>203</v>
      </c>
      <c r="D1561" s="111" t="s">
        <v>127</v>
      </c>
      <c r="E1561" s="112" t="s">
        <v>1845</v>
      </c>
      <c r="F1561" s="113" t="s">
        <v>120</v>
      </c>
      <c r="G1561" s="114">
        <v>16</v>
      </c>
      <c r="H1561" s="115">
        <v>113.26</v>
      </c>
      <c r="I1561" s="116">
        <f t="shared" si="28"/>
        <v>1812.16</v>
      </c>
      <c r="J1561" s="84"/>
    </row>
    <row r="1562" spans="1:10" s="85" customFormat="1" ht="14.4" x14ac:dyDescent="0.3">
      <c r="A1562" s="110" t="s">
        <v>3378</v>
      </c>
      <c r="B1562" s="111" t="s">
        <v>3345</v>
      </c>
      <c r="C1562" s="111" t="s">
        <v>205</v>
      </c>
      <c r="D1562" s="111" t="s">
        <v>127</v>
      </c>
      <c r="E1562" s="112" t="s">
        <v>2277</v>
      </c>
      <c r="F1562" s="113" t="s">
        <v>120</v>
      </c>
      <c r="G1562" s="114">
        <v>4</v>
      </c>
      <c r="H1562" s="115">
        <v>445.58</v>
      </c>
      <c r="I1562" s="116">
        <f t="shared" si="28"/>
        <v>1782.32</v>
      </c>
      <c r="J1562" s="84"/>
    </row>
    <row r="1563" spans="1:10" s="85" customFormat="1" ht="14.4" x14ac:dyDescent="0.3">
      <c r="A1563" s="102" t="s">
        <v>3379</v>
      </c>
      <c r="B1563" s="103" t="s">
        <v>3345</v>
      </c>
      <c r="C1563" s="103" t="s">
        <v>209</v>
      </c>
      <c r="D1563" s="103" t="s">
        <v>2282</v>
      </c>
      <c r="E1563" s="104" t="s">
        <v>2283</v>
      </c>
      <c r="F1563" s="105" t="s">
        <v>120</v>
      </c>
      <c r="G1563" s="106">
        <v>4</v>
      </c>
      <c r="H1563" s="107">
        <v>3115.05</v>
      </c>
      <c r="I1563" s="108">
        <f t="shared" si="28"/>
        <v>12460.2</v>
      </c>
      <c r="J1563" s="84"/>
    </row>
    <row r="1564" spans="1:10" s="85" customFormat="1" ht="14.4" x14ac:dyDescent="0.3">
      <c r="A1564" s="110" t="s">
        <v>3380</v>
      </c>
      <c r="B1564" s="111" t="s">
        <v>3345</v>
      </c>
      <c r="C1564" s="111" t="s">
        <v>213</v>
      </c>
      <c r="D1564" s="111" t="s">
        <v>127</v>
      </c>
      <c r="E1564" s="112" t="s">
        <v>3363</v>
      </c>
      <c r="F1564" s="113" t="s">
        <v>120</v>
      </c>
      <c r="G1564" s="114">
        <v>4</v>
      </c>
      <c r="H1564" s="115">
        <v>369.17</v>
      </c>
      <c r="I1564" s="116">
        <f t="shared" si="28"/>
        <v>1476.68</v>
      </c>
      <c r="J1564" s="84"/>
    </row>
    <row r="1565" spans="1:10" s="85" customFormat="1" ht="14.4" x14ac:dyDescent="0.3">
      <c r="A1565" s="102" t="s">
        <v>3381</v>
      </c>
      <c r="B1565" s="103" t="s">
        <v>3345</v>
      </c>
      <c r="C1565" s="103" t="s">
        <v>215</v>
      </c>
      <c r="D1565" s="103" t="s">
        <v>1730</v>
      </c>
      <c r="E1565" s="104" t="s">
        <v>1731</v>
      </c>
      <c r="F1565" s="105" t="s">
        <v>164</v>
      </c>
      <c r="G1565" s="118">
        <v>0.107</v>
      </c>
      <c r="H1565" s="107">
        <v>9010.26</v>
      </c>
      <c r="I1565" s="108">
        <f t="shared" si="28"/>
        <v>964.1</v>
      </c>
      <c r="J1565" s="84"/>
    </row>
    <row r="1566" spans="1:10" s="85" customFormat="1" ht="14.4" x14ac:dyDescent="0.3">
      <c r="A1566" s="102" t="s">
        <v>3382</v>
      </c>
      <c r="B1566" s="103" t="s">
        <v>3345</v>
      </c>
      <c r="C1566" s="103" t="s">
        <v>218</v>
      </c>
      <c r="D1566" s="103" t="s">
        <v>3383</v>
      </c>
      <c r="E1566" s="104" t="s">
        <v>3384</v>
      </c>
      <c r="F1566" s="105" t="s">
        <v>3385</v>
      </c>
      <c r="G1566" s="121">
        <v>0.01</v>
      </c>
      <c r="H1566" s="107">
        <v>37996.379999999997</v>
      </c>
      <c r="I1566" s="108">
        <f t="shared" si="28"/>
        <v>379.96</v>
      </c>
      <c r="J1566" s="84"/>
    </row>
    <row r="1567" spans="1:10" s="85" customFormat="1" ht="14.4" x14ac:dyDescent="0.3">
      <c r="A1567" s="110" t="s">
        <v>3386</v>
      </c>
      <c r="B1567" s="111" t="s">
        <v>3345</v>
      </c>
      <c r="C1567" s="111" t="s">
        <v>221</v>
      </c>
      <c r="D1567" s="111" t="s">
        <v>127</v>
      </c>
      <c r="E1567" s="112" t="s">
        <v>3387</v>
      </c>
      <c r="F1567" s="113" t="s">
        <v>1458</v>
      </c>
      <c r="G1567" s="114">
        <v>1</v>
      </c>
      <c r="H1567" s="115">
        <v>0</v>
      </c>
      <c r="I1567" s="116">
        <f t="shared" si="28"/>
        <v>0</v>
      </c>
      <c r="J1567" s="84" t="s">
        <v>4103</v>
      </c>
    </row>
    <row r="1568" spans="1:10" s="85" customFormat="1" ht="14.4" x14ac:dyDescent="0.3">
      <c r="A1568" s="102" t="s">
        <v>3388</v>
      </c>
      <c r="B1568" s="103" t="s">
        <v>3345</v>
      </c>
      <c r="C1568" s="103" t="s">
        <v>225</v>
      </c>
      <c r="D1568" s="103" t="s">
        <v>1730</v>
      </c>
      <c r="E1568" s="104" t="s">
        <v>1731</v>
      </c>
      <c r="F1568" s="105" t="s">
        <v>164</v>
      </c>
      <c r="G1568" s="118">
        <v>2.5000000000000001E-2</v>
      </c>
      <c r="H1568" s="107">
        <v>9034.61</v>
      </c>
      <c r="I1568" s="108">
        <f t="shared" si="28"/>
        <v>225.87</v>
      </c>
      <c r="J1568" s="84"/>
    </row>
    <row r="1569" spans="1:10" s="85" customFormat="1" ht="14.4" x14ac:dyDescent="0.3">
      <c r="A1569" s="102" t="s">
        <v>3389</v>
      </c>
      <c r="B1569" s="103" t="s">
        <v>3345</v>
      </c>
      <c r="C1569" s="103" t="s">
        <v>229</v>
      </c>
      <c r="D1569" s="103" t="s">
        <v>444</v>
      </c>
      <c r="E1569" s="104" t="s">
        <v>445</v>
      </c>
      <c r="F1569" s="105" t="s">
        <v>120</v>
      </c>
      <c r="G1569" s="106">
        <v>1</v>
      </c>
      <c r="H1569" s="107">
        <v>14014.22</v>
      </c>
      <c r="I1569" s="108">
        <f t="shared" si="28"/>
        <v>14014.22</v>
      </c>
      <c r="J1569" s="84"/>
    </row>
    <row r="1570" spans="1:10" s="85" customFormat="1" ht="20.399999999999999" x14ac:dyDescent="0.3">
      <c r="A1570" s="154" t="s">
        <v>3390</v>
      </c>
      <c r="B1570" s="155" t="s">
        <v>3345</v>
      </c>
      <c r="C1570" s="155" t="s">
        <v>232</v>
      </c>
      <c r="D1570" s="155" t="s">
        <v>127</v>
      </c>
      <c r="E1570" s="156" t="s">
        <v>3391</v>
      </c>
      <c r="F1570" s="157" t="s">
        <v>120</v>
      </c>
      <c r="G1570" s="158">
        <v>1</v>
      </c>
      <c r="H1570" s="159">
        <v>89680.47</v>
      </c>
      <c r="I1570" s="160">
        <f t="shared" si="28"/>
        <v>89680.47</v>
      </c>
      <c r="J1570" s="84" t="s">
        <v>408</v>
      </c>
    </row>
    <row r="1571" spans="1:10" s="85" customFormat="1" ht="14.4" x14ac:dyDescent="0.3">
      <c r="A1571" s="102" t="s">
        <v>3392</v>
      </c>
      <c r="B1571" s="103" t="s">
        <v>3345</v>
      </c>
      <c r="C1571" s="103" t="s">
        <v>234</v>
      </c>
      <c r="D1571" s="103" t="s">
        <v>1840</v>
      </c>
      <c r="E1571" s="104" t="s">
        <v>1841</v>
      </c>
      <c r="F1571" s="105" t="s">
        <v>457</v>
      </c>
      <c r="G1571" s="118">
        <v>0.879</v>
      </c>
      <c r="H1571" s="107">
        <v>54729.61</v>
      </c>
      <c r="I1571" s="108">
        <f t="shared" si="28"/>
        <v>48107.33</v>
      </c>
      <c r="J1571" s="84"/>
    </row>
    <row r="1572" spans="1:10" s="85" customFormat="1" ht="14.4" x14ac:dyDescent="0.3">
      <c r="A1572" s="110" t="s">
        <v>3393</v>
      </c>
      <c r="B1572" s="111" t="s">
        <v>3345</v>
      </c>
      <c r="C1572" s="111" t="s">
        <v>237</v>
      </c>
      <c r="D1572" s="111" t="s">
        <v>127</v>
      </c>
      <c r="E1572" s="112" t="s">
        <v>3349</v>
      </c>
      <c r="F1572" s="113" t="s">
        <v>470</v>
      </c>
      <c r="G1572" s="114">
        <v>87</v>
      </c>
      <c r="H1572" s="115">
        <v>197.52</v>
      </c>
      <c r="I1572" s="116">
        <f t="shared" si="28"/>
        <v>17184.240000000002</v>
      </c>
      <c r="J1572" s="84"/>
    </row>
    <row r="1573" spans="1:10" s="85" customFormat="1" ht="14.4" x14ac:dyDescent="0.3">
      <c r="A1573" s="110" t="s">
        <v>3394</v>
      </c>
      <c r="B1573" s="111" t="s">
        <v>3345</v>
      </c>
      <c r="C1573" s="111" t="s">
        <v>241</v>
      </c>
      <c r="D1573" s="111" t="s">
        <v>127</v>
      </c>
      <c r="E1573" s="112" t="s">
        <v>1845</v>
      </c>
      <c r="F1573" s="113" t="s">
        <v>120</v>
      </c>
      <c r="G1573" s="114">
        <v>20</v>
      </c>
      <c r="H1573" s="115">
        <v>113.26</v>
      </c>
      <c r="I1573" s="116">
        <f t="shared" si="28"/>
        <v>2265.1999999999998</v>
      </c>
      <c r="J1573" s="84"/>
    </row>
    <row r="1574" spans="1:10" s="85" customFormat="1" ht="14.4" x14ac:dyDescent="0.3">
      <c r="A1574" s="110" t="s">
        <v>3395</v>
      </c>
      <c r="B1574" s="111" t="s">
        <v>3345</v>
      </c>
      <c r="C1574" s="111" t="s">
        <v>244</v>
      </c>
      <c r="D1574" s="111" t="s">
        <v>127</v>
      </c>
      <c r="E1574" s="112" t="s">
        <v>3352</v>
      </c>
      <c r="F1574" s="113" t="s">
        <v>120</v>
      </c>
      <c r="G1574" s="114">
        <v>4</v>
      </c>
      <c r="H1574" s="115">
        <v>122.72</v>
      </c>
      <c r="I1574" s="116">
        <f t="shared" si="28"/>
        <v>490.88</v>
      </c>
      <c r="J1574" s="84"/>
    </row>
    <row r="1575" spans="1:10" s="85" customFormat="1" ht="14.4" x14ac:dyDescent="0.3">
      <c r="A1575" s="102" t="s">
        <v>3396</v>
      </c>
      <c r="B1575" s="103" t="s">
        <v>3345</v>
      </c>
      <c r="C1575" s="103" t="s">
        <v>248</v>
      </c>
      <c r="D1575" s="103" t="s">
        <v>1922</v>
      </c>
      <c r="E1575" s="104" t="s">
        <v>1923</v>
      </c>
      <c r="F1575" s="105" t="s">
        <v>457</v>
      </c>
      <c r="G1575" s="118">
        <v>6.0999999999999999E-2</v>
      </c>
      <c r="H1575" s="107">
        <v>54726.13</v>
      </c>
      <c r="I1575" s="108">
        <f t="shared" si="28"/>
        <v>3338.29</v>
      </c>
      <c r="J1575" s="84"/>
    </row>
    <row r="1576" spans="1:10" s="85" customFormat="1" ht="30.6" x14ac:dyDescent="0.3">
      <c r="A1576" s="110" t="s">
        <v>3397</v>
      </c>
      <c r="B1576" s="111" t="s">
        <v>3345</v>
      </c>
      <c r="C1576" s="111" t="s">
        <v>252</v>
      </c>
      <c r="D1576" s="111" t="s">
        <v>2092</v>
      </c>
      <c r="E1576" s="112" t="s">
        <v>3398</v>
      </c>
      <c r="F1576" s="113" t="s">
        <v>470</v>
      </c>
      <c r="G1576" s="119">
        <v>6.1</v>
      </c>
      <c r="H1576" s="115">
        <v>235.48</v>
      </c>
      <c r="I1576" s="116">
        <f t="shared" si="28"/>
        <v>1436.43</v>
      </c>
      <c r="J1576" s="84"/>
    </row>
    <row r="1577" spans="1:10" s="85" customFormat="1" ht="14.4" x14ac:dyDescent="0.3">
      <c r="A1577" s="110" t="s">
        <v>3399</v>
      </c>
      <c r="B1577" s="111" t="s">
        <v>3345</v>
      </c>
      <c r="C1577" s="111" t="s">
        <v>255</v>
      </c>
      <c r="D1577" s="111" t="s">
        <v>127</v>
      </c>
      <c r="E1577" s="112" t="s">
        <v>2277</v>
      </c>
      <c r="F1577" s="113" t="s">
        <v>120</v>
      </c>
      <c r="G1577" s="114">
        <v>4</v>
      </c>
      <c r="H1577" s="115">
        <v>445.58</v>
      </c>
      <c r="I1577" s="116">
        <f t="shared" si="28"/>
        <v>1782.32</v>
      </c>
      <c r="J1577" s="84"/>
    </row>
    <row r="1578" spans="1:10" s="85" customFormat="1" ht="14.4" x14ac:dyDescent="0.3">
      <c r="A1578" s="102" t="s">
        <v>3400</v>
      </c>
      <c r="B1578" s="103" t="s">
        <v>3345</v>
      </c>
      <c r="C1578" s="103" t="s">
        <v>258</v>
      </c>
      <c r="D1578" s="103" t="s">
        <v>2282</v>
      </c>
      <c r="E1578" s="104" t="s">
        <v>2283</v>
      </c>
      <c r="F1578" s="105" t="s">
        <v>120</v>
      </c>
      <c r="G1578" s="106">
        <v>4</v>
      </c>
      <c r="H1578" s="107">
        <v>3115.05</v>
      </c>
      <c r="I1578" s="108">
        <f t="shared" si="28"/>
        <v>12460.2</v>
      </c>
      <c r="J1578" s="84"/>
    </row>
    <row r="1579" spans="1:10" s="85" customFormat="1" ht="14.4" x14ac:dyDescent="0.3">
      <c r="A1579" s="110" t="s">
        <v>3401</v>
      </c>
      <c r="B1579" s="111" t="s">
        <v>3345</v>
      </c>
      <c r="C1579" s="111" t="s">
        <v>261</v>
      </c>
      <c r="D1579" s="111" t="s">
        <v>127</v>
      </c>
      <c r="E1579" s="112" t="s">
        <v>3363</v>
      </c>
      <c r="F1579" s="113" t="s">
        <v>120</v>
      </c>
      <c r="G1579" s="114">
        <v>4</v>
      </c>
      <c r="H1579" s="115">
        <v>369.17</v>
      </c>
      <c r="I1579" s="116">
        <f t="shared" si="28"/>
        <v>1476.68</v>
      </c>
      <c r="J1579" s="84"/>
    </row>
    <row r="1580" spans="1:10" s="85" customFormat="1" ht="14.4" x14ac:dyDescent="0.3">
      <c r="A1580" s="102" t="s">
        <v>3402</v>
      </c>
      <c r="B1580" s="103" t="s">
        <v>3345</v>
      </c>
      <c r="C1580" s="103" t="s">
        <v>263</v>
      </c>
      <c r="D1580" s="103" t="s">
        <v>1730</v>
      </c>
      <c r="E1580" s="104" t="s">
        <v>1731</v>
      </c>
      <c r="F1580" s="105" t="s">
        <v>164</v>
      </c>
      <c r="G1580" s="118">
        <v>0.193</v>
      </c>
      <c r="H1580" s="107">
        <v>9012.9699999999993</v>
      </c>
      <c r="I1580" s="108">
        <f t="shared" si="28"/>
        <v>1739.5</v>
      </c>
      <c r="J1580" s="84"/>
    </row>
    <row r="1581" spans="1:10" s="85" customFormat="1" ht="14.4" x14ac:dyDescent="0.3">
      <c r="A1581" s="102" t="s">
        <v>3403</v>
      </c>
      <c r="B1581" s="103" t="s">
        <v>3345</v>
      </c>
      <c r="C1581" s="103" t="s">
        <v>267</v>
      </c>
      <c r="D1581" s="103" t="s">
        <v>2112</v>
      </c>
      <c r="E1581" s="104" t="s">
        <v>2113</v>
      </c>
      <c r="F1581" s="105" t="s">
        <v>120</v>
      </c>
      <c r="G1581" s="106">
        <v>1</v>
      </c>
      <c r="H1581" s="107">
        <v>76139.490000000005</v>
      </c>
      <c r="I1581" s="108">
        <f t="shared" si="28"/>
        <v>76139.490000000005</v>
      </c>
      <c r="J1581" s="84"/>
    </row>
    <row r="1582" spans="1:10" s="85" customFormat="1" ht="20.399999999999999" x14ac:dyDescent="0.3">
      <c r="A1582" s="110" t="s">
        <v>3404</v>
      </c>
      <c r="B1582" s="111" t="s">
        <v>3345</v>
      </c>
      <c r="C1582" s="111" t="s">
        <v>271</v>
      </c>
      <c r="D1582" s="111" t="s">
        <v>127</v>
      </c>
      <c r="E1582" s="112" t="s">
        <v>3405</v>
      </c>
      <c r="F1582" s="113" t="s">
        <v>1458</v>
      </c>
      <c r="G1582" s="114">
        <v>1</v>
      </c>
      <c r="H1582" s="115">
        <v>0</v>
      </c>
      <c r="I1582" s="116">
        <f t="shared" si="28"/>
        <v>0</v>
      </c>
      <c r="J1582" s="84" t="s">
        <v>4103</v>
      </c>
    </row>
    <row r="1583" spans="1:10" s="85" customFormat="1" ht="14.4" x14ac:dyDescent="0.3">
      <c r="A1583" s="102" t="s">
        <v>3406</v>
      </c>
      <c r="B1583" s="103" t="s">
        <v>3345</v>
      </c>
      <c r="C1583" s="103" t="s">
        <v>274</v>
      </c>
      <c r="D1583" s="103" t="s">
        <v>123</v>
      </c>
      <c r="E1583" s="104" t="s">
        <v>124</v>
      </c>
      <c r="F1583" s="105" t="s">
        <v>120</v>
      </c>
      <c r="G1583" s="106">
        <v>1</v>
      </c>
      <c r="H1583" s="107">
        <v>4085.61</v>
      </c>
      <c r="I1583" s="108">
        <f t="shared" si="28"/>
        <v>4085.61</v>
      </c>
      <c r="J1583" s="84"/>
    </row>
    <row r="1584" spans="1:10" s="85" customFormat="1" ht="14.4" x14ac:dyDescent="0.3">
      <c r="A1584" s="102" t="s">
        <v>3407</v>
      </c>
      <c r="B1584" s="103" t="s">
        <v>3345</v>
      </c>
      <c r="C1584" s="103" t="s">
        <v>276</v>
      </c>
      <c r="D1584" s="103" t="s">
        <v>1590</v>
      </c>
      <c r="E1584" s="104" t="s">
        <v>1591</v>
      </c>
      <c r="F1584" s="105" t="s">
        <v>120</v>
      </c>
      <c r="G1584" s="106">
        <v>2</v>
      </c>
      <c r="H1584" s="107">
        <v>14233.73</v>
      </c>
      <c r="I1584" s="108">
        <f t="shared" si="28"/>
        <v>28467.46</v>
      </c>
      <c r="J1584" s="84"/>
    </row>
    <row r="1585" spans="1:10" s="85" customFormat="1" ht="20.399999999999999" x14ac:dyDescent="0.3">
      <c r="A1585" s="110" t="s">
        <v>3408</v>
      </c>
      <c r="B1585" s="111" t="s">
        <v>3345</v>
      </c>
      <c r="C1585" s="111" t="s">
        <v>279</v>
      </c>
      <c r="D1585" s="111" t="s">
        <v>127</v>
      </c>
      <c r="E1585" s="112" t="s">
        <v>3409</v>
      </c>
      <c r="F1585" s="113" t="s">
        <v>120</v>
      </c>
      <c r="G1585" s="114">
        <v>1</v>
      </c>
      <c r="H1585" s="115">
        <v>0</v>
      </c>
      <c r="I1585" s="116">
        <f t="shared" si="28"/>
        <v>0</v>
      </c>
      <c r="J1585" s="84" t="s">
        <v>4103</v>
      </c>
    </row>
    <row r="1586" spans="1:10" s="85" customFormat="1" ht="20.399999999999999" x14ac:dyDescent="0.3">
      <c r="A1586" s="110" t="s">
        <v>3410</v>
      </c>
      <c r="B1586" s="111" t="s">
        <v>3345</v>
      </c>
      <c r="C1586" s="111" t="s">
        <v>282</v>
      </c>
      <c r="D1586" s="111" t="s">
        <v>127</v>
      </c>
      <c r="E1586" s="112" t="s">
        <v>3411</v>
      </c>
      <c r="F1586" s="113" t="s">
        <v>120</v>
      </c>
      <c r="G1586" s="114">
        <v>1</v>
      </c>
      <c r="H1586" s="115">
        <v>0</v>
      </c>
      <c r="I1586" s="116">
        <f t="shared" si="28"/>
        <v>0</v>
      </c>
      <c r="J1586" s="84" t="s">
        <v>4103</v>
      </c>
    </row>
    <row r="1587" spans="1:10" s="85" customFormat="1" ht="14.4" x14ac:dyDescent="0.3">
      <c r="A1587" s="102" t="s">
        <v>3412</v>
      </c>
      <c r="B1587" s="103" t="s">
        <v>3345</v>
      </c>
      <c r="C1587" s="103" t="s">
        <v>286</v>
      </c>
      <c r="D1587" s="103" t="s">
        <v>1501</v>
      </c>
      <c r="E1587" s="104" t="s">
        <v>1502</v>
      </c>
      <c r="F1587" s="105" t="s">
        <v>120</v>
      </c>
      <c r="G1587" s="106">
        <v>2</v>
      </c>
      <c r="H1587" s="107">
        <v>11392.81</v>
      </c>
      <c r="I1587" s="108">
        <f t="shared" si="28"/>
        <v>22785.62</v>
      </c>
      <c r="J1587" s="84"/>
    </row>
    <row r="1588" spans="1:10" s="85" customFormat="1" ht="20.399999999999999" x14ac:dyDescent="0.3">
      <c r="A1588" s="154" t="s">
        <v>3413</v>
      </c>
      <c r="B1588" s="155" t="s">
        <v>3345</v>
      </c>
      <c r="C1588" s="155" t="s">
        <v>290</v>
      </c>
      <c r="D1588" s="155" t="s">
        <v>127</v>
      </c>
      <c r="E1588" s="156" t="s">
        <v>3414</v>
      </c>
      <c r="F1588" s="157" t="s">
        <v>120</v>
      </c>
      <c r="G1588" s="158">
        <v>2</v>
      </c>
      <c r="H1588" s="159">
        <v>24264.18</v>
      </c>
      <c r="I1588" s="160">
        <f t="shared" si="28"/>
        <v>48528.36</v>
      </c>
      <c r="J1588" s="84" t="s">
        <v>408</v>
      </c>
    </row>
    <row r="1589" spans="1:10" s="85" customFormat="1" ht="14.4" x14ac:dyDescent="0.3">
      <c r="A1589" s="102" t="s">
        <v>3415</v>
      </c>
      <c r="B1589" s="103" t="s">
        <v>3345</v>
      </c>
      <c r="C1589" s="103" t="s">
        <v>293</v>
      </c>
      <c r="D1589" s="103" t="s">
        <v>2183</v>
      </c>
      <c r="E1589" s="104" t="s">
        <v>2184</v>
      </c>
      <c r="F1589" s="105" t="s">
        <v>120</v>
      </c>
      <c r="G1589" s="106">
        <v>2</v>
      </c>
      <c r="H1589" s="107">
        <v>2778.89</v>
      </c>
      <c r="I1589" s="108">
        <f t="shared" si="28"/>
        <v>5557.78</v>
      </c>
      <c r="J1589" s="84"/>
    </row>
    <row r="1590" spans="1:10" s="85" customFormat="1" ht="14.4" x14ac:dyDescent="0.3">
      <c r="A1590" s="110" t="s">
        <v>3416</v>
      </c>
      <c r="B1590" s="111" t="s">
        <v>3345</v>
      </c>
      <c r="C1590" s="111" t="s">
        <v>296</v>
      </c>
      <c r="D1590" s="111" t="s">
        <v>127</v>
      </c>
      <c r="E1590" s="112" t="s">
        <v>3417</v>
      </c>
      <c r="F1590" s="113" t="s">
        <v>120</v>
      </c>
      <c r="G1590" s="114">
        <v>2</v>
      </c>
      <c r="H1590" s="115">
        <v>7870.84</v>
      </c>
      <c r="I1590" s="116">
        <f t="shared" si="28"/>
        <v>15741.68</v>
      </c>
      <c r="J1590" s="84"/>
    </row>
    <row r="1591" spans="1:10" s="85" customFormat="1" ht="14.4" x14ac:dyDescent="0.3">
      <c r="A1591" s="102" t="s">
        <v>3418</v>
      </c>
      <c r="B1591" s="103" t="s">
        <v>3345</v>
      </c>
      <c r="C1591" s="103" t="s">
        <v>300</v>
      </c>
      <c r="D1591" s="103" t="s">
        <v>2450</v>
      </c>
      <c r="E1591" s="104" t="s">
        <v>2451</v>
      </c>
      <c r="F1591" s="105" t="s">
        <v>120</v>
      </c>
      <c r="G1591" s="106">
        <v>1</v>
      </c>
      <c r="H1591" s="107">
        <v>2193.3200000000002</v>
      </c>
      <c r="I1591" s="108">
        <f t="shared" si="28"/>
        <v>2193.3200000000002</v>
      </c>
      <c r="J1591" s="84"/>
    </row>
    <row r="1592" spans="1:10" s="85" customFormat="1" ht="20.399999999999999" x14ac:dyDescent="0.3">
      <c r="A1592" s="110" t="s">
        <v>3419</v>
      </c>
      <c r="B1592" s="111" t="s">
        <v>3345</v>
      </c>
      <c r="C1592" s="111" t="s">
        <v>304</v>
      </c>
      <c r="D1592" s="111" t="s">
        <v>3420</v>
      </c>
      <c r="E1592" s="112" t="s">
        <v>3421</v>
      </c>
      <c r="F1592" s="113" t="s">
        <v>120</v>
      </c>
      <c r="G1592" s="114">
        <v>1</v>
      </c>
      <c r="H1592" s="115">
        <v>5352.87</v>
      </c>
      <c r="I1592" s="116">
        <f t="shared" si="28"/>
        <v>5352.87</v>
      </c>
      <c r="J1592" s="84"/>
    </row>
    <row r="1593" spans="1:10" s="85" customFormat="1" ht="14.4" x14ac:dyDescent="0.3">
      <c r="A1593" s="102" t="s">
        <v>3422</v>
      </c>
      <c r="B1593" s="103" t="s">
        <v>3345</v>
      </c>
      <c r="C1593" s="103" t="s">
        <v>307</v>
      </c>
      <c r="D1593" s="103" t="s">
        <v>155</v>
      </c>
      <c r="E1593" s="104" t="s">
        <v>156</v>
      </c>
      <c r="F1593" s="105" t="s">
        <v>120</v>
      </c>
      <c r="G1593" s="106">
        <v>12</v>
      </c>
      <c r="H1593" s="107">
        <v>2149.02</v>
      </c>
      <c r="I1593" s="108">
        <f t="shared" si="28"/>
        <v>25788.240000000002</v>
      </c>
      <c r="J1593" s="84"/>
    </row>
    <row r="1594" spans="1:10" s="85" customFormat="1" ht="14.4" x14ac:dyDescent="0.3">
      <c r="A1594" s="110" t="s">
        <v>3423</v>
      </c>
      <c r="B1594" s="111" t="s">
        <v>3345</v>
      </c>
      <c r="C1594" s="111" t="s">
        <v>310</v>
      </c>
      <c r="D1594" s="111" t="s">
        <v>127</v>
      </c>
      <c r="E1594" s="112" t="s">
        <v>3424</v>
      </c>
      <c r="F1594" s="113" t="s">
        <v>120</v>
      </c>
      <c r="G1594" s="114">
        <v>1</v>
      </c>
      <c r="H1594" s="115">
        <v>14692.06</v>
      </c>
      <c r="I1594" s="116">
        <f t="shared" si="28"/>
        <v>14692.06</v>
      </c>
      <c r="J1594" s="84"/>
    </row>
    <row r="1595" spans="1:10" s="85" customFormat="1" ht="14.4" x14ac:dyDescent="0.3">
      <c r="A1595" s="110" t="s">
        <v>3425</v>
      </c>
      <c r="B1595" s="111" t="s">
        <v>3345</v>
      </c>
      <c r="C1595" s="111" t="s">
        <v>313</v>
      </c>
      <c r="D1595" s="111" t="s">
        <v>127</v>
      </c>
      <c r="E1595" s="112" t="s">
        <v>3426</v>
      </c>
      <c r="F1595" s="113" t="s">
        <v>120</v>
      </c>
      <c r="G1595" s="114">
        <v>4</v>
      </c>
      <c r="H1595" s="115">
        <v>1979.77</v>
      </c>
      <c r="I1595" s="116">
        <f t="shared" si="28"/>
        <v>7919.08</v>
      </c>
      <c r="J1595" s="84"/>
    </row>
    <row r="1596" spans="1:10" s="85" customFormat="1" ht="14.4" x14ac:dyDescent="0.3">
      <c r="A1596" s="110" t="s">
        <v>3427</v>
      </c>
      <c r="B1596" s="111" t="s">
        <v>3345</v>
      </c>
      <c r="C1596" s="111" t="s">
        <v>316</v>
      </c>
      <c r="D1596" s="111" t="s">
        <v>127</v>
      </c>
      <c r="E1596" s="112" t="s">
        <v>3428</v>
      </c>
      <c r="F1596" s="113" t="s">
        <v>120</v>
      </c>
      <c r="G1596" s="114">
        <v>3</v>
      </c>
      <c r="H1596" s="115">
        <v>9392.5400000000009</v>
      </c>
      <c r="I1596" s="116">
        <f t="shared" si="28"/>
        <v>28177.62</v>
      </c>
      <c r="J1596" s="84"/>
    </row>
    <row r="1597" spans="1:10" s="85" customFormat="1" ht="14.4" x14ac:dyDescent="0.3">
      <c r="A1597" s="110" t="s">
        <v>3429</v>
      </c>
      <c r="B1597" s="111" t="s">
        <v>3345</v>
      </c>
      <c r="C1597" s="111" t="s">
        <v>320</v>
      </c>
      <c r="D1597" s="111" t="s">
        <v>127</v>
      </c>
      <c r="E1597" s="112" t="s">
        <v>3430</v>
      </c>
      <c r="F1597" s="113" t="s">
        <v>120</v>
      </c>
      <c r="G1597" s="114">
        <v>4</v>
      </c>
      <c r="H1597" s="115">
        <v>3337.26</v>
      </c>
      <c r="I1597" s="116">
        <f t="shared" si="28"/>
        <v>13349.04</v>
      </c>
      <c r="J1597" s="84"/>
    </row>
    <row r="1598" spans="1:10" s="85" customFormat="1" ht="14.4" x14ac:dyDescent="0.3">
      <c r="A1598" s="102" t="s">
        <v>3431</v>
      </c>
      <c r="B1598" s="103" t="s">
        <v>3345</v>
      </c>
      <c r="C1598" s="103" t="s">
        <v>323</v>
      </c>
      <c r="D1598" s="103" t="s">
        <v>148</v>
      </c>
      <c r="E1598" s="104" t="s">
        <v>149</v>
      </c>
      <c r="F1598" s="105" t="s">
        <v>120</v>
      </c>
      <c r="G1598" s="106">
        <v>2</v>
      </c>
      <c r="H1598" s="107">
        <v>2467.61</v>
      </c>
      <c r="I1598" s="108">
        <f t="shared" si="28"/>
        <v>4935.22</v>
      </c>
      <c r="J1598" s="84"/>
    </row>
    <row r="1599" spans="1:10" s="85" customFormat="1" ht="14.4" x14ac:dyDescent="0.3">
      <c r="A1599" s="110" t="s">
        <v>3432</v>
      </c>
      <c r="B1599" s="111" t="s">
        <v>3345</v>
      </c>
      <c r="C1599" s="111" t="s">
        <v>328</v>
      </c>
      <c r="D1599" s="111" t="s">
        <v>127</v>
      </c>
      <c r="E1599" s="112" t="s">
        <v>3433</v>
      </c>
      <c r="F1599" s="113" t="s">
        <v>120</v>
      </c>
      <c r="G1599" s="114">
        <v>1</v>
      </c>
      <c r="H1599" s="115">
        <v>4481.74</v>
      </c>
      <c r="I1599" s="116">
        <f t="shared" si="28"/>
        <v>4481.74</v>
      </c>
      <c r="J1599" s="84"/>
    </row>
    <row r="1600" spans="1:10" s="85" customFormat="1" ht="14.4" x14ac:dyDescent="0.3">
      <c r="A1600" s="110" t="s">
        <v>3434</v>
      </c>
      <c r="B1600" s="111" t="s">
        <v>3345</v>
      </c>
      <c r="C1600" s="111" t="s">
        <v>332</v>
      </c>
      <c r="D1600" s="111" t="s">
        <v>127</v>
      </c>
      <c r="E1600" s="112" t="s">
        <v>3435</v>
      </c>
      <c r="F1600" s="113" t="s">
        <v>120</v>
      </c>
      <c r="G1600" s="114">
        <v>1</v>
      </c>
      <c r="H1600" s="115">
        <v>6279.89</v>
      </c>
      <c r="I1600" s="116">
        <f t="shared" ref="I1600:I1650" si="29">G1600*H1600</f>
        <v>6279.89</v>
      </c>
      <c r="J1600" s="84"/>
    </row>
    <row r="1601" spans="1:10" s="85" customFormat="1" ht="20.399999999999999" x14ac:dyDescent="0.3">
      <c r="A1601" s="102" t="s">
        <v>3436</v>
      </c>
      <c r="B1601" s="103" t="s">
        <v>3345</v>
      </c>
      <c r="C1601" s="103" t="s">
        <v>335</v>
      </c>
      <c r="D1601" s="103" t="s">
        <v>2849</v>
      </c>
      <c r="E1601" s="104" t="s">
        <v>2850</v>
      </c>
      <c r="F1601" s="105" t="s">
        <v>164</v>
      </c>
      <c r="G1601" s="117">
        <v>0.25390000000000001</v>
      </c>
      <c r="H1601" s="107">
        <v>112539.31</v>
      </c>
      <c r="I1601" s="108">
        <f t="shared" si="29"/>
        <v>28573.73</v>
      </c>
      <c r="J1601" s="84"/>
    </row>
    <row r="1602" spans="1:10" s="85" customFormat="1" ht="14.4" x14ac:dyDescent="0.3">
      <c r="A1602" s="110" t="s">
        <v>3437</v>
      </c>
      <c r="B1602" s="111" t="s">
        <v>3345</v>
      </c>
      <c r="C1602" s="111" t="s">
        <v>338</v>
      </c>
      <c r="D1602" s="111" t="s">
        <v>127</v>
      </c>
      <c r="E1602" s="112" t="s">
        <v>3438</v>
      </c>
      <c r="F1602" s="113" t="s">
        <v>169</v>
      </c>
      <c r="G1602" s="119">
        <v>1.2</v>
      </c>
      <c r="H1602" s="115">
        <v>5973.87</v>
      </c>
      <c r="I1602" s="116">
        <f t="shared" si="29"/>
        <v>7168.64</v>
      </c>
      <c r="J1602" s="84"/>
    </row>
    <row r="1603" spans="1:10" s="85" customFormat="1" ht="14.4" x14ac:dyDescent="0.3">
      <c r="A1603" s="110" t="s">
        <v>3439</v>
      </c>
      <c r="B1603" s="111" t="s">
        <v>3345</v>
      </c>
      <c r="C1603" s="111" t="s">
        <v>342</v>
      </c>
      <c r="D1603" s="111" t="s">
        <v>127</v>
      </c>
      <c r="E1603" s="112" t="s">
        <v>3440</v>
      </c>
      <c r="F1603" s="113" t="s">
        <v>169</v>
      </c>
      <c r="G1603" s="119">
        <v>5.8</v>
      </c>
      <c r="H1603" s="115">
        <v>6203.28</v>
      </c>
      <c r="I1603" s="116">
        <f t="shared" si="29"/>
        <v>35979.019999999997</v>
      </c>
      <c r="J1603" s="84"/>
    </row>
    <row r="1604" spans="1:10" s="85" customFormat="1" ht="20.399999999999999" x14ac:dyDescent="0.3">
      <c r="A1604" s="110" t="s">
        <v>3441</v>
      </c>
      <c r="B1604" s="111" t="s">
        <v>3345</v>
      </c>
      <c r="C1604" s="111" t="s">
        <v>346</v>
      </c>
      <c r="D1604" s="111" t="s">
        <v>2816</v>
      </c>
      <c r="E1604" s="112" t="s">
        <v>3442</v>
      </c>
      <c r="F1604" s="113" t="s">
        <v>169</v>
      </c>
      <c r="G1604" s="120">
        <v>0.35</v>
      </c>
      <c r="H1604" s="115">
        <v>2258.84</v>
      </c>
      <c r="I1604" s="116">
        <f t="shared" si="29"/>
        <v>790.59</v>
      </c>
      <c r="J1604" s="84"/>
    </row>
    <row r="1605" spans="1:10" s="85" customFormat="1" ht="14.4" x14ac:dyDescent="0.3">
      <c r="A1605" s="110" t="s">
        <v>3443</v>
      </c>
      <c r="B1605" s="111" t="s">
        <v>3345</v>
      </c>
      <c r="C1605" s="111" t="s">
        <v>349</v>
      </c>
      <c r="D1605" s="111" t="s">
        <v>127</v>
      </c>
      <c r="E1605" s="112" t="s">
        <v>3444</v>
      </c>
      <c r="F1605" s="113" t="s">
        <v>120</v>
      </c>
      <c r="G1605" s="114">
        <v>1</v>
      </c>
      <c r="H1605" s="115">
        <v>1430.89</v>
      </c>
      <c r="I1605" s="116">
        <f t="shared" si="29"/>
        <v>1430.89</v>
      </c>
      <c r="J1605" s="84"/>
    </row>
    <row r="1606" spans="1:10" s="85" customFormat="1" ht="14.4" x14ac:dyDescent="0.3">
      <c r="A1606" s="110" t="s">
        <v>3445</v>
      </c>
      <c r="B1606" s="111" t="s">
        <v>3345</v>
      </c>
      <c r="C1606" s="111" t="s">
        <v>354</v>
      </c>
      <c r="D1606" s="111" t="s">
        <v>127</v>
      </c>
      <c r="E1606" s="112" t="s">
        <v>3446</v>
      </c>
      <c r="F1606" s="113" t="s">
        <v>120</v>
      </c>
      <c r="G1606" s="114">
        <v>4</v>
      </c>
      <c r="H1606" s="115">
        <v>5121.5200000000004</v>
      </c>
      <c r="I1606" s="116">
        <f t="shared" si="29"/>
        <v>20486.080000000002</v>
      </c>
      <c r="J1606" s="84"/>
    </row>
    <row r="1607" spans="1:10" s="85" customFormat="1" ht="14.4" x14ac:dyDescent="0.3">
      <c r="A1607" s="110" t="s">
        <v>3447</v>
      </c>
      <c r="B1607" s="111" t="s">
        <v>3345</v>
      </c>
      <c r="C1607" s="111" t="s">
        <v>690</v>
      </c>
      <c r="D1607" s="111" t="s">
        <v>127</v>
      </c>
      <c r="E1607" s="112" t="s">
        <v>3448</v>
      </c>
      <c r="F1607" s="113" t="s">
        <v>120</v>
      </c>
      <c r="G1607" s="114">
        <v>1</v>
      </c>
      <c r="H1607" s="115">
        <v>2765.03</v>
      </c>
      <c r="I1607" s="116">
        <f t="shared" si="29"/>
        <v>2765.03</v>
      </c>
      <c r="J1607" s="84"/>
    </row>
    <row r="1608" spans="1:10" s="85" customFormat="1" ht="20.399999999999999" x14ac:dyDescent="0.3">
      <c r="A1608" s="102" t="s">
        <v>3449</v>
      </c>
      <c r="B1608" s="103" t="s">
        <v>3345</v>
      </c>
      <c r="C1608" s="103" t="s">
        <v>531</v>
      </c>
      <c r="D1608" s="103" t="s">
        <v>1617</v>
      </c>
      <c r="E1608" s="104" t="s">
        <v>1618</v>
      </c>
      <c r="F1608" s="105" t="s">
        <v>164</v>
      </c>
      <c r="G1608" s="176">
        <v>1.24563</v>
      </c>
      <c r="H1608" s="107">
        <v>132686.74</v>
      </c>
      <c r="I1608" s="108">
        <f t="shared" si="29"/>
        <v>165278.57999999999</v>
      </c>
      <c r="J1608" s="84"/>
    </row>
    <row r="1609" spans="1:10" s="85" customFormat="1" ht="14.4" x14ac:dyDescent="0.3">
      <c r="A1609" s="110" t="s">
        <v>3450</v>
      </c>
      <c r="B1609" s="111" t="s">
        <v>3345</v>
      </c>
      <c r="C1609" s="111" t="s">
        <v>534</v>
      </c>
      <c r="D1609" s="111" t="s">
        <v>127</v>
      </c>
      <c r="E1609" s="112" t="s">
        <v>3451</v>
      </c>
      <c r="F1609" s="113" t="s">
        <v>470</v>
      </c>
      <c r="G1609" s="119">
        <v>29.6</v>
      </c>
      <c r="H1609" s="115">
        <v>2628.51</v>
      </c>
      <c r="I1609" s="116">
        <f t="shared" si="29"/>
        <v>77803.899999999994</v>
      </c>
      <c r="J1609" s="84"/>
    </row>
    <row r="1610" spans="1:10" s="85" customFormat="1" ht="20.399999999999999" x14ac:dyDescent="0.3">
      <c r="A1610" s="110" t="s">
        <v>3452</v>
      </c>
      <c r="B1610" s="111" t="s">
        <v>3345</v>
      </c>
      <c r="C1610" s="111" t="s">
        <v>536</v>
      </c>
      <c r="D1610" s="111" t="s">
        <v>3453</v>
      </c>
      <c r="E1610" s="112" t="s">
        <v>3454</v>
      </c>
      <c r="F1610" s="113" t="s">
        <v>169</v>
      </c>
      <c r="G1610" s="120">
        <v>1.25</v>
      </c>
      <c r="H1610" s="115">
        <v>1546.77</v>
      </c>
      <c r="I1610" s="116">
        <f t="shared" si="29"/>
        <v>1933.46</v>
      </c>
      <c r="J1610" s="84"/>
    </row>
    <row r="1611" spans="1:10" s="85" customFormat="1" ht="14.4" x14ac:dyDescent="0.3">
      <c r="A1611" s="110" t="s">
        <v>3455</v>
      </c>
      <c r="B1611" s="111" t="s">
        <v>3345</v>
      </c>
      <c r="C1611" s="111" t="s">
        <v>538</v>
      </c>
      <c r="D1611" s="111" t="s">
        <v>127</v>
      </c>
      <c r="E1611" s="112" t="s">
        <v>3456</v>
      </c>
      <c r="F1611" s="113" t="s">
        <v>470</v>
      </c>
      <c r="G1611" s="119">
        <v>11.3</v>
      </c>
      <c r="H1611" s="115">
        <v>3900.74</v>
      </c>
      <c r="I1611" s="116">
        <f t="shared" si="29"/>
        <v>44078.36</v>
      </c>
      <c r="J1611" s="84"/>
    </row>
    <row r="1612" spans="1:10" s="85" customFormat="1" ht="40.799999999999997" x14ac:dyDescent="0.3">
      <c r="A1612" s="110" t="s">
        <v>3457</v>
      </c>
      <c r="B1612" s="111" t="s">
        <v>3345</v>
      </c>
      <c r="C1612" s="111" t="s">
        <v>540</v>
      </c>
      <c r="D1612" s="111" t="s">
        <v>2907</v>
      </c>
      <c r="E1612" s="112" t="s">
        <v>3458</v>
      </c>
      <c r="F1612" s="113" t="s">
        <v>169</v>
      </c>
      <c r="G1612" s="120">
        <v>4.04</v>
      </c>
      <c r="H1612" s="115">
        <v>1915.44</v>
      </c>
      <c r="I1612" s="116">
        <f t="shared" si="29"/>
        <v>7738.38</v>
      </c>
      <c r="J1612" s="84"/>
    </row>
    <row r="1613" spans="1:10" s="85" customFormat="1" ht="30.6" x14ac:dyDescent="0.3">
      <c r="A1613" s="110" t="s">
        <v>3459</v>
      </c>
      <c r="B1613" s="111" t="s">
        <v>3345</v>
      </c>
      <c r="C1613" s="111" t="s">
        <v>542</v>
      </c>
      <c r="D1613" s="111" t="s">
        <v>2948</v>
      </c>
      <c r="E1613" s="112" t="s">
        <v>3460</v>
      </c>
      <c r="F1613" s="113" t="s">
        <v>169</v>
      </c>
      <c r="G1613" s="180">
        <v>2.2469999999999999</v>
      </c>
      <c r="H1613" s="115">
        <v>2037.06</v>
      </c>
      <c r="I1613" s="116">
        <f t="shared" si="29"/>
        <v>4577.2700000000004</v>
      </c>
      <c r="J1613" s="84"/>
    </row>
    <row r="1614" spans="1:10" s="85" customFormat="1" ht="20.399999999999999" x14ac:dyDescent="0.3">
      <c r="A1614" s="110" t="s">
        <v>3461</v>
      </c>
      <c r="B1614" s="111" t="s">
        <v>3345</v>
      </c>
      <c r="C1614" s="111" t="s">
        <v>544</v>
      </c>
      <c r="D1614" s="111" t="s">
        <v>2913</v>
      </c>
      <c r="E1614" s="112" t="s">
        <v>3462</v>
      </c>
      <c r="F1614" s="113" t="s">
        <v>169</v>
      </c>
      <c r="G1614" s="120">
        <v>0.62</v>
      </c>
      <c r="H1614" s="115">
        <v>2023.4</v>
      </c>
      <c r="I1614" s="116">
        <f t="shared" si="29"/>
        <v>1254.51</v>
      </c>
      <c r="J1614" s="84"/>
    </row>
    <row r="1615" spans="1:10" s="85" customFormat="1" ht="14.4" x14ac:dyDescent="0.3">
      <c r="A1615" s="110" t="s">
        <v>3463</v>
      </c>
      <c r="B1615" s="111" t="s">
        <v>3345</v>
      </c>
      <c r="C1615" s="111" t="s">
        <v>547</v>
      </c>
      <c r="D1615" s="111" t="s">
        <v>127</v>
      </c>
      <c r="E1615" s="112" t="s">
        <v>3464</v>
      </c>
      <c r="F1615" s="113" t="s">
        <v>120</v>
      </c>
      <c r="G1615" s="114">
        <v>2</v>
      </c>
      <c r="H1615" s="115">
        <v>4526.03</v>
      </c>
      <c r="I1615" s="116">
        <f t="shared" si="29"/>
        <v>9052.06</v>
      </c>
      <c r="J1615" s="84"/>
    </row>
    <row r="1616" spans="1:10" s="85" customFormat="1" ht="14.4" x14ac:dyDescent="0.3">
      <c r="A1616" s="110" t="s">
        <v>3465</v>
      </c>
      <c r="B1616" s="111" t="s">
        <v>3345</v>
      </c>
      <c r="C1616" s="111" t="s">
        <v>549</v>
      </c>
      <c r="D1616" s="111" t="s">
        <v>127</v>
      </c>
      <c r="E1616" s="112" t="s">
        <v>3466</v>
      </c>
      <c r="F1616" s="113" t="s">
        <v>120</v>
      </c>
      <c r="G1616" s="114">
        <v>2</v>
      </c>
      <c r="H1616" s="115">
        <v>4931.75</v>
      </c>
      <c r="I1616" s="116">
        <f t="shared" si="29"/>
        <v>9863.5</v>
      </c>
      <c r="J1616" s="84"/>
    </row>
    <row r="1617" spans="1:10" s="85" customFormat="1" ht="14.4" x14ac:dyDescent="0.3">
      <c r="A1617" s="110" t="s">
        <v>3467</v>
      </c>
      <c r="B1617" s="111" t="s">
        <v>3345</v>
      </c>
      <c r="C1617" s="111" t="s">
        <v>551</v>
      </c>
      <c r="D1617" s="111" t="s">
        <v>127</v>
      </c>
      <c r="E1617" s="112" t="s">
        <v>3468</v>
      </c>
      <c r="F1617" s="113" t="s">
        <v>120</v>
      </c>
      <c r="G1617" s="114">
        <v>2</v>
      </c>
      <c r="H1617" s="115">
        <v>3217.66</v>
      </c>
      <c r="I1617" s="116">
        <f t="shared" si="29"/>
        <v>6435.32</v>
      </c>
      <c r="J1617" s="84"/>
    </row>
    <row r="1618" spans="1:10" s="85" customFormat="1" ht="14.4" x14ac:dyDescent="0.3">
      <c r="A1618" s="110" t="s">
        <v>3469</v>
      </c>
      <c r="B1618" s="111" t="s">
        <v>3345</v>
      </c>
      <c r="C1618" s="111" t="s">
        <v>555</v>
      </c>
      <c r="D1618" s="111" t="s">
        <v>127</v>
      </c>
      <c r="E1618" s="112" t="s">
        <v>3470</v>
      </c>
      <c r="F1618" s="113" t="s">
        <v>120</v>
      </c>
      <c r="G1618" s="114">
        <v>1</v>
      </c>
      <c r="H1618" s="115">
        <v>2585.13</v>
      </c>
      <c r="I1618" s="116">
        <f t="shared" si="29"/>
        <v>2585.13</v>
      </c>
      <c r="J1618" s="84"/>
    </row>
    <row r="1619" spans="1:10" s="85" customFormat="1" ht="14.4" x14ac:dyDescent="0.3">
      <c r="A1619" s="110" t="s">
        <v>3471</v>
      </c>
      <c r="B1619" s="111" t="s">
        <v>3345</v>
      </c>
      <c r="C1619" s="111" t="s">
        <v>559</v>
      </c>
      <c r="D1619" s="111" t="s">
        <v>127</v>
      </c>
      <c r="E1619" s="112" t="s">
        <v>3472</v>
      </c>
      <c r="F1619" s="113" t="s">
        <v>120</v>
      </c>
      <c r="G1619" s="114">
        <v>1</v>
      </c>
      <c r="H1619" s="115">
        <v>2149.6</v>
      </c>
      <c r="I1619" s="116">
        <f t="shared" si="29"/>
        <v>2149.6</v>
      </c>
      <c r="J1619" s="84"/>
    </row>
    <row r="1620" spans="1:10" s="85" customFormat="1" ht="20.399999999999999" x14ac:dyDescent="0.3">
      <c r="A1620" s="102" t="s">
        <v>3473</v>
      </c>
      <c r="B1620" s="103" t="s">
        <v>3345</v>
      </c>
      <c r="C1620" s="103" t="s">
        <v>563</v>
      </c>
      <c r="D1620" s="103" t="s">
        <v>2849</v>
      </c>
      <c r="E1620" s="104" t="s">
        <v>2850</v>
      </c>
      <c r="F1620" s="105" t="s">
        <v>164</v>
      </c>
      <c r="G1620" s="117">
        <v>4.3E-3</v>
      </c>
      <c r="H1620" s="107">
        <v>112527.65</v>
      </c>
      <c r="I1620" s="108">
        <f t="shared" si="29"/>
        <v>483.87</v>
      </c>
      <c r="J1620" s="84"/>
    </row>
    <row r="1621" spans="1:10" s="85" customFormat="1" ht="20.399999999999999" x14ac:dyDescent="0.3">
      <c r="A1621" s="110" t="s">
        <v>3474</v>
      </c>
      <c r="B1621" s="111" t="s">
        <v>3345</v>
      </c>
      <c r="C1621" s="111" t="s">
        <v>566</v>
      </c>
      <c r="D1621" s="111" t="s">
        <v>2829</v>
      </c>
      <c r="E1621" s="112" t="s">
        <v>3475</v>
      </c>
      <c r="F1621" s="113" t="s">
        <v>169</v>
      </c>
      <c r="G1621" s="120">
        <v>0.43</v>
      </c>
      <c r="H1621" s="115">
        <v>2011.38</v>
      </c>
      <c r="I1621" s="116">
        <f t="shared" si="29"/>
        <v>864.89</v>
      </c>
      <c r="J1621" s="84"/>
    </row>
    <row r="1622" spans="1:10" s="85" customFormat="1" ht="20.399999999999999" x14ac:dyDescent="0.3">
      <c r="A1622" s="102" t="s">
        <v>3476</v>
      </c>
      <c r="B1622" s="103" t="s">
        <v>3345</v>
      </c>
      <c r="C1622" s="103" t="s">
        <v>713</v>
      </c>
      <c r="D1622" s="103" t="s">
        <v>1684</v>
      </c>
      <c r="E1622" s="104" t="s">
        <v>1685</v>
      </c>
      <c r="F1622" s="105" t="s">
        <v>164</v>
      </c>
      <c r="G1622" s="176">
        <v>0.33523999999999998</v>
      </c>
      <c r="H1622" s="107">
        <v>163000.12</v>
      </c>
      <c r="I1622" s="108">
        <f t="shared" si="29"/>
        <v>54644.160000000003</v>
      </c>
      <c r="J1622" s="84"/>
    </row>
    <row r="1623" spans="1:10" s="85" customFormat="1" ht="14.4" x14ac:dyDescent="0.3">
      <c r="A1623" s="110" t="s">
        <v>3477</v>
      </c>
      <c r="B1623" s="111" t="s">
        <v>3345</v>
      </c>
      <c r="C1623" s="111" t="s">
        <v>716</v>
      </c>
      <c r="D1623" s="111" t="s">
        <v>127</v>
      </c>
      <c r="E1623" s="112" t="s">
        <v>3478</v>
      </c>
      <c r="F1623" s="113" t="s">
        <v>470</v>
      </c>
      <c r="G1623" s="119">
        <v>4.9000000000000004</v>
      </c>
      <c r="H1623" s="115">
        <v>4135.0200000000004</v>
      </c>
      <c r="I1623" s="116">
        <f t="shared" si="29"/>
        <v>20261.599999999999</v>
      </c>
      <c r="J1623" s="84"/>
    </row>
    <row r="1624" spans="1:10" s="85" customFormat="1" ht="14.4" x14ac:dyDescent="0.3">
      <c r="A1624" s="110" t="s">
        <v>3479</v>
      </c>
      <c r="B1624" s="111" t="s">
        <v>3345</v>
      </c>
      <c r="C1624" s="111" t="s">
        <v>718</v>
      </c>
      <c r="D1624" s="111" t="s">
        <v>127</v>
      </c>
      <c r="E1624" s="112" t="s">
        <v>3480</v>
      </c>
      <c r="F1624" s="113" t="s">
        <v>470</v>
      </c>
      <c r="G1624" s="119">
        <v>9.1</v>
      </c>
      <c r="H1624" s="115">
        <v>3301.52</v>
      </c>
      <c r="I1624" s="116">
        <f t="shared" si="29"/>
        <v>30043.83</v>
      </c>
      <c r="J1624" s="84"/>
    </row>
    <row r="1625" spans="1:10" s="85" customFormat="1" ht="40.799999999999997" x14ac:dyDescent="0.3">
      <c r="A1625" s="110" t="s">
        <v>3481</v>
      </c>
      <c r="B1625" s="111" t="s">
        <v>3345</v>
      </c>
      <c r="C1625" s="111" t="s">
        <v>720</v>
      </c>
      <c r="D1625" s="111" t="s">
        <v>2986</v>
      </c>
      <c r="E1625" s="112" t="s">
        <v>3482</v>
      </c>
      <c r="F1625" s="113" t="s">
        <v>169</v>
      </c>
      <c r="G1625" s="180">
        <v>2.4129999999999998</v>
      </c>
      <c r="H1625" s="115">
        <v>1939.19</v>
      </c>
      <c r="I1625" s="116">
        <f t="shared" si="29"/>
        <v>4679.2700000000004</v>
      </c>
      <c r="J1625" s="84"/>
    </row>
    <row r="1626" spans="1:10" s="85" customFormat="1" ht="20.399999999999999" x14ac:dyDescent="0.3">
      <c r="A1626" s="110" t="s">
        <v>3483</v>
      </c>
      <c r="B1626" s="111" t="s">
        <v>3345</v>
      </c>
      <c r="C1626" s="111" t="s">
        <v>722</v>
      </c>
      <c r="D1626" s="111" t="s">
        <v>2982</v>
      </c>
      <c r="E1626" s="112" t="s">
        <v>3484</v>
      </c>
      <c r="F1626" s="113" t="s">
        <v>169</v>
      </c>
      <c r="G1626" s="119">
        <v>0.6</v>
      </c>
      <c r="H1626" s="115">
        <v>1922.06</v>
      </c>
      <c r="I1626" s="116">
        <f t="shared" si="29"/>
        <v>1153.24</v>
      </c>
      <c r="J1626" s="84"/>
    </row>
    <row r="1627" spans="1:10" s="85" customFormat="1" ht="20.399999999999999" x14ac:dyDescent="0.3">
      <c r="A1627" s="110" t="s">
        <v>3485</v>
      </c>
      <c r="B1627" s="111" t="s">
        <v>3345</v>
      </c>
      <c r="C1627" s="111" t="s">
        <v>724</v>
      </c>
      <c r="D1627" s="111" t="s">
        <v>2978</v>
      </c>
      <c r="E1627" s="112" t="s">
        <v>3486</v>
      </c>
      <c r="F1627" s="113" t="s">
        <v>169</v>
      </c>
      <c r="G1627" s="180">
        <v>1.3819999999999999</v>
      </c>
      <c r="H1627" s="115">
        <v>1929.65</v>
      </c>
      <c r="I1627" s="116">
        <f t="shared" si="29"/>
        <v>2666.78</v>
      </c>
      <c r="J1627" s="84"/>
    </row>
    <row r="1628" spans="1:10" s="85" customFormat="1" ht="30.6" x14ac:dyDescent="0.3">
      <c r="A1628" s="110" t="s">
        <v>3487</v>
      </c>
      <c r="B1628" s="111" t="s">
        <v>3345</v>
      </c>
      <c r="C1628" s="111" t="s">
        <v>726</v>
      </c>
      <c r="D1628" s="111" t="s">
        <v>2907</v>
      </c>
      <c r="E1628" s="112" t="s">
        <v>3488</v>
      </c>
      <c r="F1628" s="113" t="s">
        <v>169</v>
      </c>
      <c r="G1628" s="180">
        <v>1.4790000000000001</v>
      </c>
      <c r="H1628" s="115">
        <v>1915.41</v>
      </c>
      <c r="I1628" s="116">
        <f t="shared" si="29"/>
        <v>2832.89</v>
      </c>
      <c r="J1628" s="84"/>
    </row>
    <row r="1629" spans="1:10" s="85" customFormat="1" ht="20.399999999999999" x14ac:dyDescent="0.3">
      <c r="A1629" s="102" t="s">
        <v>3489</v>
      </c>
      <c r="B1629" s="103" t="s">
        <v>3345</v>
      </c>
      <c r="C1629" s="103" t="s">
        <v>728</v>
      </c>
      <c r="D1629" s="103" t="s">
        <v>1052</v>
      </c>
      <c r="E1629" s="104" t="s">
        <v>1053</v>
      </c>
      <c r="F1629" s="105" t="s">
        <v>164</v>
      </c>
      <c r="G1629" s="176">
        <v>0.79291999999999996</v>
      </c>
      <c r="H1629" s="107">
        <v>214787.46</v>
      </c>
      <c r="I1629" s="108">
        <f t="shared" si="29"/>
        <v>170309.27</v>
      </c>
      <c r="J1629" s="84"/>
    </row>
    <row r="1630" spans="1:10" s="85" customFormat="1" ht="20.399999999999999" x14ac:dyDescent="0.3">
      <c r="A1630" s="110" t="s">
        <v>3490</v>
      </c>
      <c r="B1630" s="111" t="s">
        <v>3345</v>
      </c>
      <c r="C1630" s="111" t="s">
        <v>730</v>
      </c>
      <c r="D1630" s="111" t="s">
        <v>3491</v>
      </c>
      <c r="E1630" s="112" t="s">
        <v>3492</v>
      </c>
      <c r="F1630" s="113" t="s">
        <v>169</v>
      </c>
      <c r="G1630" s="120">
        <v>4.29</v>
      </c>
      <c r="H1630" s="115">
        <v>1508.1</v>
      </c>
      <c r="I1630" s="116">
        <f t="shared" si="29"/>
        <v>6469.75</v>
      </c>
      <c r="J1630" s="84"/>
    </row>
    <row r="1631" spans="1:10" s="85" customFormat="1" ht="14.4" x14ac:dyDescent="0.3">
      <c r="A1631" s="110" t="s">
        <v>3493</v>
      </c>
      <c r="B1631" s="111" t="s">
        <v>3345</v>
      </c>
      <c r="C1631" s="111" t="s">
        <v>732</v>
      </c>
      <c r="D1631" s="111" t="s">
        <v>127</v>
      </c>
      <c r="E1631" s="112" t="s">
        <v>3494</v>
      </c>
      <c r="F1631" s="113" t="s">
        <v>470</v>
      </c>
      <c r="G1631" s="119">
        <v>0.4</v>
      </c>
      <c r="H1631" s="115">
        <v>2245.54</v>
      </c>
      <c r="I1631" s="116">
        <f t="shared" si="29"/>
        <v>898.22</v>
      </c>
      <c r="J1631" s="84"/>
    </row>
    <row r="1632" spans="1:10" s="85" customFormat="1" ht="14.4" x14ac:dyDescent="0.3">
      <c r="A1632" s="110" t="s">
        <v>3495</v>
      </c>
      <c r="B1632" s="111" t="s">
        <v>3345</v>
      </c>
      <c r="C1632" s="111" t="s">
        <v>734</v>
      </c>
      <c r="D1632" s="111" t="s">
        <v>127</v>
      </c>
      <c r="E1632" s="112" t="s">
        <v>3496</v>
      </c>
      <c r="F1632" s="113" t="s">
        <v>470</v>
      </c>
      <c r="G1632" s="114">
        <v>25</v>
      </c>
      <c r="H1632" s="115">
        <v>2245.5500000000002</v>
      </c>
      <c r="I1632" s="116">
        <f t="shared" si="29"/>
        <v>56138.75</v>
      </c>
      <c r="J1632" s="84"/>
    </row>
    <row r="1633" spans="1:10" s="85" customFormat="1" ht="20.399999999999999" x14ac:dyDescent="0.3">
      <c r="A1633" s="110" t="s">
        <v>3497</v>
      </c>
      <c r="B1633" s="111" t="s">
        <v>3345</v>
      </c>
      <c r="C1633" s="111" t="s">
        <v>736</v>
      </c>
      <c r="D1633" s="111" t="s">
        <v>3008</v>
      </c>
      <c r="E1633" s="112" t="s">
        <v>3498</v>
      </c>
      <c r="F1633" s="113" t="s">
        <v>169</v>
      </c>
      <c r="G1633" s="120">
        <v>5.46</v>
      </c>
      <c r="H1633" s="115">
        <v>1484.34</v>
      </c>
      <c r="I1633" s="116">
        <f t="shared" si="29"/>
        <v>8104.5</v>
      </c>
      <c r="J1633" s="84"/>
    </row>
    <row r="1634" spans="1:10" s="85" customFormat="1" ht="14.4" x14ac:dyDescent="0.3">
      <c r="A1634" s="110" t="s">
        <v>3499</v>
      </c>
      <c r="B1634" s="111" t="s">
        <v>3345</v>
      </c>
      <c r="C1634" s="111" t="s">
        <v>738</v>
      </c>
      <c r="D1634" s="111" t="s">
        <v>127</v>
      </c>
      <c r="E1634" s="112" t="s">
        <v>3500</v>
      </c>
      <c r="F1634" s="113" t="s">
        <v>470</v>
      </c>
      <c r="G1634" s="114">
        <v>23</v>
      </c>
      <c r="H1634" s="115">
        <v>2730.2</v>
      </c>
      <c r="I1634" s="116">
        <f t="shared" si="29"/>
        <v>62794.6</v>
      </c>
      <c r="J1634" s="84"/>
    </row>
    <row r="1635" spans="1:10" s="85" customFormat="1" ht="30.6" x14ac:dyDescent="0.3">
      <c r="A1635" s="110" t="s">
        <v>3501</v>
      </c>
      <c r="B1635" s="111" t="s">
        <v>3345</v>
      </c>
      <c r="C1635" s="111" t="s">
        <v>740</v>
      </c>
      <c r="D1635" s="111" t="s">
        <v>3502</v>
      </c>
      <c r="E1635" s="112" t="s">
        <v>3503</v>
      </c>
      <c r="F1635" s="113" t="s">
        <v>169</v>
      </c>
      <c r="G1635" s="180">
        <v>1.472</v>
      </c>
      <c r="H1635" s="115">
        <v>1957.21</v>
      </c>
      <c r="I1635" s="116">
        <f t="shared" si="29"/>
        <v>2881.01</v>
      </c>
      <c r="J1635" s="84"/>
    </row>
    <row r="1636" spans="1:10" s="85" customFormat="1" ht="30.6" x14ac:dyDescent="0.3">
      <c r="A1636" s="110" t="s">
        <v>3504</v>
      </c>
      <c r="B1636" s="111" t="s">
        <v>3345</v>
      </c>
      <c r="C1636" s="111" t="s">
        <v>743</v>
      </c>
      <c r="D1636" s="111" t="s">
        <v>3020</v>
      </c>
      <c r="E1636" s="112" t="s">
        <v>3505</v>
      </c>
      <c r="F1636" s="113" t="s">
        <v>169</v>
      </c>
      <c r="G1636" s="180">
        <v>0.628</v>
      </c>
      <c r="H1636" s="115">
        <v>1986.4</v>
      </c>
      <c r="I1636" s="116">
        <f t="shared" si="29"/>
        <v>1247.46</v>
      </c>
      <c r="J1636" s="84"/>
    </row>
    <row r="1637" spans="1:10" s="85" customFormat="1" ht="30.6" x14ac:dyDescent="0.3">
      <c r="A1637" s="110" t="s">
        <v>3506</v>
      </c>
      <c r="B1637" s="111" t="s">
        <v>3345</v>
      </c>
      <c r="C1637" s="111" t="s">
        <v>745</v>
      </c>
      <c r="D1637" s="111" t="s">
        <v>3016</v>
      </c>
      <c r="E1637" s="112" t="s">
        <v>3507</v>
      </c>
      <c r="F1637" s="113" t="s">
        <v>169</v>
      </c>
      <c r="G1637" s="180">
        <v>1.5580000000000001</v>
      </c>
      <c r="H1637" s="115">
        <v>1974.53</v>
      </c>
      <c r="I1637" s="116">
        <f t="shared" si="29"/>
        <v>3076.32</v>
      </c>
      <c r="J1637" s="84"/>
    </row>
    <row r="1638" spans="1:10" s="85" customFormat="1" ht="30.6" x14ac:dyDescent="0.3">
      <c r="A1638" s="110" t="s">
        <v>3508</v>
      </c>
      <c r="B1638" s="111" t="s">
        <v>3345</v>
      </c>
      <c r="C1638" s="111" t="s">
        <v>747</v>
      </c>
      <c r="D1638" s="111" t="s">
        <v>3216</v>
      </c>
      <c r="E1638" s="112" t="s">
        <v>3509</v>
      </c>
      <c r="F1638" s="113" t="s">
        <v>169</v>
      </c>
      <c r="G1638" s="180">
        <v>0.90400000000000003</v>
      </c>
      <c r="H1638" s="115">
        <v>1998.12</v>
      </c>
      <c r="I1638" s="116">
        <f t="shared" si="29"/>
        <v>1806.3</v>
      </c>
      <c r="J1638" s="84"/>
    </row>
    <row r="1639" spans="1:10" s="85" customFormat="1" ht="20.399999999999999" x14ac:dyDescent="0.3">
      <c r="A1639" s="102" t="s">
        <v>3510</v>
      </c>
      <c r="B1639" s="103" t="s">
        <v>3345</v>
      </c>
      <c r="C1639" s="103" t="s">
        <v>749</v>
      </c>
      <c r="D1639" s="103" t="s">
        <v>3067</v>
      </c>
      <c r="E1639" s="104" t="s">
        <v>3068</v>
      </c>
      <c r="F1639" s="105" t="s">
        <v>164</v>
      </c>
      <c r="G1639" s="176">
        <v>4.036E-2</v>
      </c>
      <c r="H1639" s="107">
        <v>247838.07999999999</v>
      </c>
      <c r="I1639" s="108">
        <f t="shared" si="29"/>
        <v>10002.74</v>
      </c>
      <c r="J1639" s="84"/>
    </row>
    <row r="1640" spans="1:10" s="85" customFormat="1" ht="20.399999999999999" x14ac:dyDescent="0.3">
      <c r="A1640" s="110" t="s">
        <v>3511</v>
      </c>
      <c r="B1640" s="111" t="s">
        <v>3345</v>
      </c>
      <c r="C1640" s="111" t="s">
        <v>751</v>
      </c>
      <c r="D1640" s="111" t="s">
        <v>3512</v>
      </c>
      <c r="E1640" s="112" t="s">
        <v>3513</v>
      </c>
      <c r="F1640" s="113" t="s">
        <v>169</v>
      </c>
      <c r="G1640" s="120">
        <v>3.92</v>
      </c>
      <c r="H1640" s="115">
        <v>1312.5</v>
      </c>
      <c r="I1640" s="116">
        <f t="shared" si="29"/>
        <v>5145</v>
      </c>
      <c r="J1640" s="84"/>
    </row>
    <row r="1641" spans="1:10" s="85" customFormat="1" ht="30.6" x14ac:dyDescent="0.3">
      <c r="A1641" s="110" t="s">
        <v>3514</v>
      </c>
      <c r="B1641" s="111" t="s">
        <v>3345</v>
      </c>
      <c r="C1641" s="111" t="s">
        <v>753</v>
      </c>
      <c r="D1641" s="111" t="s">
        <v>3074</v>
      </c>
      <c r="E1641" s="112" t="s">
        <v>3515</v>
      </c>
      <c r="F1641" s="113" t="s">
        <v>169</v>
      </c>
      <c r="G1641" s="180">
        <v>0.11600000000000001</v>
      </c>
      <c r="H1641" s="115">
        <v>1741.02</v>
      </c>
      <c r="I1641" s="116">
        <f t="shared" si="29"/>
        <v>201.96</v>
      </c>
      <c r="J1641" s="84"/>
    </row>
    <row r="1642" spans="1:10" s="85" customFormat="1" ht="14.4" x14ac:dyDescent="0.3">
      <c r="A1642" s="102" t="s">
        <v>3516</v>
      </c>
      <c r="B1642" s="103" t="s">
        <v>3345</v>
      </c>
      <c r="C1642" s="103" t="s">
        <v>755</v>
      </c>
      <c r="D1642" s="103" t="s">
        <v>1922</v>
      </c>
      <c r="E1642" s="104" t="s">
        <v>1923</v>
      </c>
      <c r="F1642" s="105" t="s">
        <v>457</v>
      </c>
      <c r="G1642" s="118">
        <v>2E-3</v>
      </c>
      <c r="H1642" s="107">
        <v>54447.28</v>
      </c>
      <c r="I1642" s="108">
        <f t="shared" si="29"/>
        <v>108.89</v>
      </c>
      <c r="J1642" s="84"/>
    </row>
    <row r="1643" spans="1:10" s="85" customFormat="1" ht="20.399999999999999" x14ac:dyDescent="0.3">
      <c r="A1643" s="110" t="s">
        <v>3517</v>
      </c>
      <c r="B1643" s="111" t="s">
        <v>3345</v>
      </c>
      <c r="C1643" s="111" t="s">
        <v>757</v>
      </c>
      <c r="D1643" s="111" t="s">
        <v>3518</v>
      </c>
      <c r="E1643" s="112" t="s">
        <v>3519</v>
      </c>
      <c r="F1643" s="113" t="s">
        <v>470</v>
      </c>
      <c r="G1643" s="119">
        <v>0.2</v>
      </c>
      <c r="H1643" s="115">
        <v>130.38</v>
      </c>
      <c r="I1643" s="116">
        <f t="shared" si="29"/>
        <v>26.08</v>
      </c>
      <c r="J1643" s="84"/>
    </row>
    <row r="1644" spans="1:10" s="85" customFormat="1" ht="20.399999999999999" x14ac:dyDescent="0.3">
      <c r="A1644" s="110" t="s">
        <v>3520</v>
      </c>
      <c r="B1644" s="111" t="s">
        <v>3345</v>
      </c>
      <c r="C1644" s="111" t="s">
        <v>760</v>
      </c>
      <c r="D1644" s="111" t="s">
        <v>3521</v>
      </c>
      <c r="E1644" s="112" t="s">
        <v>3522</v>
      </c>
      <c r="F1644" s="113" t="s">
        <v>120</v>
      </c>
      <c r="G1644" s="114">
        <v>2</v>
      </c>
      <c r="H1644" s="115">
        <v>416.89</v>
      </c>
      <c r="I1644" s="116">
        <f t="shared" si="29"/>
        <v>833.78</v>
      </c>
      <c r="J1644" s="84"/>
    </row>
    <row r="1645" spans="1:10" s="85" customFormat="1" ht="30.6" x14ac:dyDescent="0.3">
      <c r="A1645" s="102" t="s">
        <v>3523</v>
      </c>
      <c r="B1645" s="103" t="s">
        <v>3345</v>
      </c>
      <c r="C1645" s="103" t="s">
        <v>763</v>
      </c>
      <c r="D1645" s="103" t="s">
        <v>1512</v>
      </c>
      <c r="E1645" s="104" t="s">
        <v>1513</v>
      </c>
      <c r="F1645" s="105" t="s">
        <v>326</v>
      </c>
      <c r="G1645" s="118">
        <v>1.1950000000000001</v>
      </c>
      <c r="H1645" s="107">
        <v>24433.58</v>
      </c>
      <c r="I1645" s="108">
        <f t="shared" si="29"/>
        <v>29198.13</v>
      </c>
      <c r="J1645" s="84"/>
    </row>
    <row r="1646" spans="1:10" s="85" customFormat="1" ht="20.399999999999999" x14ac:dyDescent="0.3">
      <c r="A1646" s="110" t="s">
        <v>3524</v>
      </c>
      <c r="B1646" s="111" t="s">
        <v>3345</v>
      </c>
      <c r="C1646" s="111" t="s">
        <v>766</v>
      </c>
      <c r="D1646" s="111" t="s">
        <v>127</v>
      </c>
      <c r="E1646" s="112" t="s">
        <v>3525</v>
      </c>
      <c r="F1646" s="113" t="s">
        <v>326</v>
      </c>
      <c r="G1646" s="181">
        <v>1.2906</v>
      </c>
      <c r="H1646" s="115">
        <v>25340.58</v>
      </c>
      <c r="I1646" s="116">
        <f t="shared" si="29"/>
        <v>32704.55</v>
      </c>
      <c r="J1646" s="84"/>
    </row>
    <row r="1647" spans="1:10" s="85" customFormat="1" ht="14.4" x14ac:dyDescent="0.3">
      <c r="A1647" s="102" t="s">
        <v>3526</v>
      </c>
      <c r="B1647" s="103" t="s">
        <v>3345</v>
      </c>
      <c r="C1647" s="103" t="s">
        <v>769</v>
      </c>
      <c r="D1647" s="103" t="s">
        <v>329</v>
      </c>
      <c r="E1647" s="104" t="s">
        <v>330</v>
      </c>
      <c r="F1647" s="105" t="s">
        <v>164</v>
      </c>
      <c r="G1647" s="118">
        <v>0.23899999999999999</v>
      </c>
      <c r="H1647" s="107">
        <v>253567.81</v>
      </c>
      <c r="I1647" s="108">
        <f t="shared" si="29"/>
        <v>60602.71</v>
      </c>
      <c r="J1647" s="84"/>
    </row>
    <row r="1648" spans="1:10" s="85" customFormat="1" ht="14.4" x14ac:dyDescent="0.3">
      <c r="A1648" s="110" t="s">
        <v>3527</v>
      </c>
      <c r="B1648" s="111" t="s">
        <v>3345</v>
      </c>
      <c r="C1648" s="111" t="s">
        <v>772</v>
      </c>
      <c r="D1648" s="111" t="s">
        <v>127</v>
      </c>
      <c r="E1648" s="112" t="s">
        <v>3187</v>
      </c>
      <c r="F1648" s="113" t="s">
        <v>169</v>
      </c>
      <c r="G1648" s="180">
        <v>29.158000000000001</v>
      </c>
      <c r="H1648" s="115">
        <v>384.68</v>
      </c>
      <c r="I1648" s="116">
        <f t="shared" si="29"/>
        <v>11216.5</v>
      </c>
      <c r="J1648" s="84"/>
    </row>
    <row r="1649" spans="1:11" s="85" customFormat="1" ht="14.4" x14ac:dyDescent="0.3">
      <c r="A1649" s="102" t="s">
        <v>3528</v>
      </c>
      <c r="B1649" s="103" t="s">
        <v>3345</v>
      </c>
      <c r="C1649" s="103" t="s">
        <v>775</v>
      </c>
      <c r="D1649" s="103" t="s">
        <v>511</v>
      </c>
      <c r="E1649" s="104" t="s">
        <v>512</v>
      </c>
      <c r="F1649" s="105" t="s">
        <v>513</v>
      </c>
      <c r="G1649" s="118">
        <v>0.50900000000000001</v>
      </c>
      <c r="H1649" s="107">
        <v>114609.25</v>
      </c>
      <c r="I1649" s="108">
        <f t="shared" si="29"/>
        <v>58336.11</v>
      </c>
      <c r="J1649" s="84"/>
    </row>
    <row r="1650" spans="1:11" s="85" customFormat="1" ht="15" thickBot="1" x14ac:dyDescent="0.35">
      <c r="A1650" s="110" t="s">
        <v>3529</v>
      </c>
      <c r="B1650" s="124" t="s">
        <v>3345</v>
      </c>
      <c r="C1650" s="124" t="s">
        <v>777</v>
      </c>
      <c r="D1650" s="124" t="s">
        <v>127</v>
      </c>
      <c r="E1650" s="125" t="s">
        <v>3530</v>
      </c>
      <c r="F1650" s="126" t="s">
        <v>513</v>
      </c>
      <c r="G1650" s="197">
        <v>0.50900000000000001</v>
      </c>
      <c r="H1650" s="128">
        <v>88351.41</v>
      </c>
      <c r="I1650" s="129">
        <f t="shared" si="29"/>
        <v>44970.87</v>
      </c>
      <c r="J1650" s="84"/>
    </row>
    <row r="1651" spans="1:11" s="85" customFormat="1" ht="14.4" x14ac:dyDescent="0.3">
      <c r="A1651" s="130"/>
      <c r="B1651" s="131"/>
      <c r="C1651" s="131"/>
      <c r="D1651" s="131"/>
      <c r="E1651" s="132" t="s">
        <v>356</v>
      </c>
      <c r="F1651" s="297"/>
      <c r="G1651" s="297"/>
      <c r="H1651" s="133"/>
      <c r="I1651" s="134">
        <v>1060148.7</v>
      </c>
      <c r="J1651" s="84"/>
    </row>
    <row r="1652" spans="1:11" s="85" customFormat="1" ht="14.4" x14ac:dyDescent="0.3">
      <c r="A1652" s="162"/>
      <c r="B1652" s="163"/>
      <c r="C1652" s="163"/>
      <c r="D1652" s="163"/>
      <c r="E1652" s="164" t="s">
        <v>357</v>
      </c>
      <c r="F1652" s="165"/>
      <c r="G1652" s="166"/>
      <c r="H1652" s="167"/>
      <c r="I1652" s="168">
        <v>1214481.6200000001</v>
      </c>
      <c r="J1652" s="84"/>
    </row>
    <row r="1653" spans="1:11" s="85" customFormat="1" ht="15" thickBot="1" x14ac:dyDescent="0.35">
      <c r="A1653" s="169"/>
      <c r="B1653" s="170"/>
      <c r="C1653" s="170"/>
      <c r="D1653" s="170"/>
      <c r="E1653" s="171" t="s">
        <v>89</v>
      </c>
      <c r="F1653" s="172"/>
      <c r="G1653" s="173"/>
      <c r="H1653" s="174"/>
      <c r="I1653" s="175">
        <v>184115.05</v>
      </c>
      <c r="J1653" s="84"/>
    </row>
    <row r="1654" spans="1:11" s="85" customFormat="1" ht="15.6" thickTop="1" thickBot="1" x14ac:dyDescent="0.35">
      <c r="A1654" s="142"/>
      <c r="B1654" s="143"/>
      <c r="C1654" s="143"/>
      <c r="D1654" s="143"/>
      <c r="E1654" s="144" t="s">
        <v>41</v>
      </c>
      <c r="F1654" s="298"/>
      <c r="G1654" s="298"/>
      <c r="H1654" s="145"/>
      <c r="I1654" s="146">
        <f>I1651+I1652+I1653</f>
        <v>2458745.37</v>
      </c>
      <c r="J1654" s="84"/>
      <c r="K1654" s="147"/>
    </row>
    <row r="1655" spans="1:11" s="85" customFormat="1" ht="14.4" x14ac:dyDescent="0.3">
      <c r="A1655" s="148" t="s">
        <v>154</v>
      </c>
      <c r="B1655" s="300" t="s">
        <v>3531</v>
      </c>
      <c r="C1655" s="300"/>
      <c r="D1655" s="300"/>
      <c r="E1655" s="149" t="s">
        <v>569</v>
      </c>
      <c r="F1655" s="150"/>
      <c r="G1655" s="151"/>
      <c r="H1655" s="152"/>
      <c r="I1655" s="153">
        <f>I1708</f>
        <v>993901.13</v>
      </c>
      <c r="J1655" s="84"/>
    </row>
    <row r="1656" spans="1:11" s="85" customFormat="1" ht="14.4" x14ac:dyDescent="0.3">
      <c r="A1656" s="102" t="s">
        <v>3532</v>
      </c>
      <c r="B1656" s="103" t="s">
        <v>3533</v>
      </c>
      <c r="C1656" s="103" t="s">
        <v>112</v>
      </c>
      <c r="D1656" s="103" t="s">
        <v>118</v>
      </c>
      <c r="E1656" s="104" t="s">
        <v>119</v>
      </c>
      <c r="F1656" s="105" t="s">
        <v>120</v>
      </c>
      <c r="G1656" s="106">
        <v>1</v>
      </c>
      <c r="H1656" s="107">
        <v>101761.61</v>
      </c>
      <c r="I1656" s="108">
        <f t="shared" ref="I1656:I1704" si="30">G1656*H1656</f>
        <v>101761.61</v>
      </c>
      <c r="J1656" s="84"/>
    </row>
    <row r="1657" spans="1:11" s="85" customFormat="1" ht="14.4" x14ac:dyDescent="0.3">
      <c r="A1657" s="102" t="s">
        <v>3534</v>
      </c>
      <c r="B1657" s="103" t="s">
        <v>3533</v>
      </c>
      <c r="C1657" s="103" t="s">
        <v>122</v>
      </c>
      <c r="D1657" s="103" t="s">
        <v>3535</v>
      </c>
      <c r="E1657" s="104" t="s">
        <v>3536</v>
      </c>
      <c r="F1657" s="105" t="s">
        <v>120</v>
      </c>
      <c r="G1657" s="106">
        <v>1</v>
      </c>
      <c r="H1657" s="107">
        <v>31602.43</v>
      </c>
      <c r="I1657" s="108">
        <f t="shared" si="30"/>
        <v>31602.43</v>
      </c>
      <c r="J1657" s="84"/>
    </row>
    <row r="1658" spans="1:11" s="85" customFormat="1" ht="30.6" x14ac:dyDescent="0.3">
      <c r="A1658" s="110" t="s">
        <v>3537</v>
      </c>
      <c r="B1658" s="111" t="s">
        <v>3533</v>
      </c>
      <c r="C1658" s="111" t="s">
        <v>126</v>
      </c>
      <c r="D1658" s="111" t="s">
        <v>127</v>
      </c>
      <c r="E1658" s="112" t="s">
        <v>3538</v>
      </c>
      <c r="F1658" s="113" t="s">
        <v>120</v>
      </c>
      <c r="G1658" s="114">
        <v>1</v>
      </c>
      <c r="H1658" s="115">
        <v>0</v>
      </c>
      <c r="I1658" s="116">
        <f t="shared" si="30"/>
        <v>0</v>
      </c>
      <c r="J1658" s="84" t="s">
        <v>4103</v>
      </c>
    </row>
    <row r="1659" spans="1:11" s="85" customFormat="1" ht="14.4" x14ac:dyDescent="0.3">
      <c r="A1659" s="102" t="s">
        <v>3539</v>
      </c>
      <c r="B1659" s="103" t="s">
        <v>3533</v>
      </c>
      <c r="C1659" s="103" t="s">
        <v>130</v>
      </c>
      <c r="D1659" s="103" t="s">
        <v>131</v>
      </c>
      <c r="E1659" s="104" t="s">
        <v>132</v>
      </c>
      <c r="F1659" s="105" t="s">
        <v>120</v>
      </c>
      <c r="G1659" s="106">
        <v>3</v>
      </c>
      <c r="H1659" s="107">
        <v>2331.4</v>
      </c>
      <c r="I1659" s="108">
        <f t="shared" si="30"/>
        <v>6994.2</v>
      </c>
      <c r="J1659" s="84"/>
    </row>
    <row r="1660" spans="1:11" s="85" customFormat="1" ht="14.4" x14ac:dyDescent="0.3">
      <c r="A1660" s="154" t="s">
        <v>3540</v>
      </c>
      <c r="B1660" s="155" t="s">
        <v>3533</v>
      </c>
      <c r="C1660" s="155" t="s">
        <v>134</v>
      </c>
      <c r="D1660" s="155" t="s">
        <v>127</v>
      </c>
      <c r="E1660" s="156" t="s">
        <v>3541</v>
      </c>
      <c r="F1660" s="157" t="s">
        <v>120</v>
      </c>
      <c r="G1660" s="158">
        <v>3</v>
      </c>
      <c r="H1660" s="159">
        <v>9263.7999999999993</v>
      </c>
      <c r="I1660" s="160">
        <f t="shared" si="30"/>
        <v>27791.4</v>
      </c>
      <c r="J1660" s="84" t="s">
        <v>408</v>
      </c>
    </row>
    <row r="1661" spans="1:11" s="85" customFormat="1" ht="14.4" x14ac:dyDescent="0.3">
      <c r="A1661" s="102" t="s">
        <v>3542</v>
      </c>
      <c r="B1661" s="103" t="s">
        <v>3533</v>
      </c>
      <c r="C1661" s="103" t="s">
        <v>137</v>
      </c>
      <c r="D1661" s="103" t="s">
        <v>1606</v>
      </c>
      <c r="E1661" s="104" t="s">
        <v>1607</v>
      </c>
      <c r="F1661" s="105" t="s">
        <v>120</v>
      </c>
      <c r="G1661" s="106">
        <v>4</v>
      </c>
      <c r="H1661" s="107">
        <v>1953.77</v>
      </c>
      <c r="I1661" s="108">
        <f t="shared" si="30"/>
        <v>7815.08</v>
      </c>
      <c r="J1661" s="84"/>
    </row>
    <row r="1662" spans="1:11" s="85" customFormat="1" ht="20.399999999999999" x14ac:dyDescent="0.3">
      <c r="A1662" s="110" t="s">
        <v>3543</v>
      </c>
      <c r="B1662" s="111" t="s">
        <v>3533</v>
      </c>
      <c r="C1662" s="111" t="s">
        <v>141</v>
      </c>
      <c r="D1662" s="111" t="s">
        <v>3544</v>
      </c>
      <c r="E1662" s="112" t="s">
        <v>3545</v>
      </c>
      <c r="F1662" s="113" t="s">
        <v>3546</v>
      </c>
      <c r="G1662" s="114">
        <v>4</v>
      </c>
      <c r="H1662" s="115">
        <v>1.01</v>
      </c>
      <c r="I1662" s="116">
        <f t="shared" si="30"/>
        <v>4.04</v>
      </c>
      <c r="J1662" s="84"/>
    </row>
    <row r="1663" spans="1:11" s="85" customFormat="1" ht="20.399999999999999" x14ac:dyDescent="0.3">
      <c r="A1663" s="110" t="s">
        <v>3547</v>
      </c>
      <c r="B1663" s="111" t="s">
        <v>3533</v>
      </c>
      <c r="C1663" s="111" t="s">
        <v>144</v>
      </c>
      <c r="D1663" s="111" t="s">
        <v>127</v>
      </c>
      <c r="E1663" s="112" t="s">
        <v>3548</v>
      </c>
      <c r="F1663" s="113" t="s">
        <v>120</v>
      </c>
      <c r="G1663" s="114">
        <v>3</v>
      </c>
      <c r="H1663" s="115">
        <v>2734.22</v>
      </c>
      <c r="I1663" s="116">
        <f t="shared" si="30"/>
        <v>8202.66</v>
      </c>
      <c r="J1663" s="84"/>
    </row>
    <row r="1664" spans="1:11" s="85" customFormat="1" ht="14.4" x14ac:dyDescent="0.3">
      <c r="A1664" s="110" t="s">
        <v>3549</v>
      </c>
      <c r="B1664" s="111" t="s">
        <v>3533</v>
      </c>
      <c r="C1664" s="111" t="s">
        <v>147</v>
      </c>
      <c r="D1664" s="111" t="s">
        <v>127</v>
      </c>
      <c r="E1664" s="112" t="s">
        <v>3550</v>
      </c>
      <c r="F1664" s="113" t="s">
        <v>120</v>
      </c>
      <c r="G1664" s="114">
        <v>1</v>
      </c>
      <c r="H1664" s="115">
        <v>2323.4699999999998</v>
      </c>
      <c r="I1664" s="116">
        <f t="shared" si="30"/>
        <v>2323.4699999999998</v>
      </c>
      <c r="J1664" s="84"/>
    </row>
    <row r="1665" spans="1:10" s="85" customFormat="1" ht="20.399999999999999" x14ac:dyDescent="0.3">
      <c r="A1665" s="102" t="s">
        <v>3551</v>
      </c>
      <c r="B1665" s="103" t="s">
        <v>3533</v>
      </c>
      <c r="C1665" s="103" t="s">
        <v>151</v>
      </c>
      <c r="D1665" s="103" t="s">
        <v>1684</v>
      </c>
      <c r="E1665" s="104" t="s">
        <v>1685</v>
      </c>
      <c r="F1665" s="105" t="s">
        <v>164</v>
      </c>
      <c r="G1665" s="117">
        <v>1.52E-2</v>
      </c>
      <c r="H1665" s="107">
        <v>163067.88</v>
      </c>
      <c r="I1665" s="108">
        <f t="shared" si="30"/>
        <v>2478.63</v>
      </c>
      <c r="J1665" s="84"/>
    </row>
    <row r="1666" spans="1:10" s="85" customFormat="1" ht="30.6" x14ac:dyDescent="0.3">
      <c r="A1666" s="110" t="s">
        <v>3552</v>
      </c>
      <c r="B1666" s="111" t="s">
        <v>3533</v>
      </c>
      <c r="C1666" s="111" t="s">
        <v>154</v>
      </c>
      <c r="D1666" s="111" t="s">
        <v>3553</v>
      </c>
      <c r="E1666" s="112" t="s">
        <v>3554</v>
      </c>
      <c r="F1666" s="113" t="s">
        <v>169</v>
      </c>
      <c r="G1666" s="120">
        <v>0.56999999999999995</v>
      </c>
      <c r="H1666" s="115">
        <v>1439.47</v>
      </c>
      <c r="I1666" s="116">
        <f t="shared" si="30"/>
        <v>820.5</v>
      </c>
      <c r="J1666" s="84"/>
    </row>
    <row r="1667" spans="1:10" s="85" customFormat="1" ht="14.4" x14ac:dyDescent="0.3">
      <c r="A1667" s="110" t="s">
        <v>3555</v>
      </c>
      <c r="B1667" s="111" t="s">
        <v>3533</v>
      </c>
      <c r="C1667" s="111" t="s">
        <v>158</v>
      </c>
      <c r="D1667" s="111" t="s">
        <v>127</v>
      </c>
      <c r="E1667" s="112" t="s">
        <v>3556</v>
      </c>
      <c r="F1667" s="113" t="s">
        <v>120</v>
      </c>
      <c r="G1667" s="114">
        <v>1</v>
      </c>
      <c r="H1667" s="115">
        <v>938.49</v>
      </c>
      <c r="I1667" s="116">
        <f t="shared" si="30"/>
        <v>938.49</v>
      </c>
      <c r="J1667" s="84"/>
    </row>
    <row r="1668" spans="1:10" s="85" customFormat="1" ht="20.399999999999999" x14ac:dyDescent="0.3">
      <c r="A1668" s="102" t="s">
        <v>3557</v>
      </c>
      <c r="B1668" s="103" t="s">
        <v>3533</v>
      </c>
      <c r="C1668" s="103" t="s">
        <v>161</v>
      </c>
      <c r="D1668" s="103" t="s">
        <v>1052</v>
      </c>
      <c r="E1668" s="104" t="s">
        <v>1053</v>
      </c>
      <c r="F1668" s="105" t="s">
        <v>164</v>
      </c>
      <c r="G1668" s="117">
        <v>0.1908</v>
      </c>
      <c r="H1668" s="107">
        <v>214791.07</v>
      </c>
      <c r="I1668" s="108">
        <f t="shared" si="30"/>
        <v>40982.14</v>
      </c>
      <c r="J1668" s="84"/>
    </row>
    <row r="1669" spans="1:10" s="85" customFormat="1" ht="20.399999999999999" x14ac:dyDescent="0.3">
      <c r="A1669" s="110" t="s">
        <v>3558</v>
      </c>
      <c r="B1669" s="111" t="s">
        <v>3533</v>
      </c>
      <c r="C1669" s="111" t="s">
        <v>166</v>
      </c>
      <c r="D1669" s="111" t="s">
        <v>3559</v>
      </c>
      <c r="E1669" s="112" t="s">
        <v>3560</v>
      </c>
      <c r="F1669" s="113" t="s">
        <v>169</v>
      </c>
      <c r="G1669" s="120">
        <v>0.45</v>
      </c>
      <c r="H1669" s="115">
        <v>1466.95</v>
      </c>
      <c r="I1669" s="116">
        <f t="shared" si="30"/>
        <v>660.13</v>
      </c>
      <c r="J1669" s="84"/>
    </row>
    <row r="1670" spans="1:10" s="85" customFormat="1" ht="14.4" x14ac:dyDescent="0.3">
      <c r="A1670" s="110" t="s">
        <v>3561</v>
      </c>
      <c r="B1670" s="111" t="s">
        <v>3533</v>
      </c>
      <c r="C1670" s="111" t="s">
        <v>171</v>
      </c>
      <c r="D1670" s="111" t="s">
        <v>127</v>
      </c>
      <c r="E1670" s="112" t="s">
        <v>3562</v>
      </c>
      <c r="F1670" s="113" t="s">
        <v>169</v>
      </c>
      <c r="G1670" s="120">
        <v>12.74</v>
      </c>
      <c r="H1670" s="115">
        <v>2524.11</v>
      </c>
      <c r="I1670" s="116">
        <f t="shared" si="30"/>
        <v>32157.16</v>
      </c>
      <c r="J1670" s="84"/>
    </row>
    <row r="1671" spans="1:10" s="85" customFormat="1" ht="14.4" x14ac:dyDescent="0.3">
      <c r="A1671" s="110" t="s">
        <v>3563</v>
      </c>
      <c r="B1671" s="111" t="s">
        <v>3533</v>
      </c>
      <c r="C1671" s="111" t="s">
        <v>174</v>
      </c>
      <c r="D1671" s="111" t="s">
        <v>127</v>
      </c>
      <c r="E1671" s="112" t="s">
        <v>3564</v>
      </c>
      <c r="F1671" s="113" t="s">
        <v>120</v>
      </c>
      <c r="G1671" s="114">
        <v>6</v>
      </c>
      <c r="H1671" s="115">
        <v>1069.57</v>
      </c>
      <c r="I1671" s="116">
        <f t="shared" si="30"/>
        <v>6417.42</v>
      </c>
      <c r="J1671" s="84"/>
    </row>
    <row r="1672" spans="1:10" s="85" customFormat="1" ht="14.4" x14ac:dyDescent="0.3">
      <c r="A1672" s="110" t="s">
        <v>3565</v>
      </c>
      <c r="B1672" s="111" t="s">
        <v>3533</v>
      </c>
      <c r="C1672" s="111" t="s">
        <v>177</v>
      </c>
      <c r="D1672" s="111" t="s">
        <v>127</v>
      </c>
      <c r="E1672" s="112" t="s">
        <v>3566</v>
      </c>
      <c r="F1672" s="113" t="s">
        <v>120</v>
      </c>
      <c r="G1672" s="114">
        <v>3</v>
      </c>
      <c r="H1672" s="115">
        <v>744.29</v>
      </c>
      <c r="I1672" s="116">
        <f t="shared" si="30"/>
        <v>2232.87</v>
      </c>
      <c r="J1672" s="84"/>
    </row>
    <row r="1673" spans="1:10" s="85" customFormat="1" ht="14.4" x14ac:dyDescent="0.3">
      <c r="A1673" s="110" t="s">
        <v>3567</v>
      </c>
      <c r="B1673" s="111" t="s">
        <v>3533</v>
      </c>
      <c r="C1673" s="111" t="s">
        <v>180</v>
      </c>
      <c r="D1673" s="111" t="s">
        <v>127</v>
      </c>
      <c r="E1673" s="112" t="s">
        <v>3568</v>
      </c>
      <c r="F1673" s="113" t="s">
        <v>120</v>
      </c>
      <c r="G1673" s="114">
        <v>3</v>
      </c>
      <c r="H1673" s="115">
        <v>754.26</v>
      </c>
      <c r="I1673" s="116">
        <f t="shared" si="30"/>
        <v>2262.7800000000002</v>
      </c>
      <c r="J1673" s="84"/>
    </row>
    <row r="1674" spans="1:10" s="85" customFormat="1" ht="14.4" x14ac:dyDescent="0.3">
      <c r="A1674" s="110" t="s">
        <v>3569</v>
      </c>
      <c r="B1674" s="111" t="s">
        <v>3533</v>
      </c>
      <c r="C1674" s="111" t="s">
        <v>183</v>
      </c>
      <c r="D1674" s="111" t="s">
        <v>127</v>
      </c>
      <c r="E1674" s="112" t="s">
        <v>3570</v>
      </c>
      <c r="F1674" s="113" t="s">
        <v>120</v>
      </c>
      <c r="G1674" s="114">
        <v>1</v>
      </c>
      <c r="H1674" s="115">
        <v>846.57</v>
      </c>
      <c r="I1674" s="116">
        <f t="shared" si="30"/>
        <v>846.57</v>
      </c>
      <c r="J1674" s="84"/>
    </row>
    <row r="1675" spans="1:10" s="85" customFormat="1" ht="14.4" x14ac:dyDescent="0.3">
      <c r="A1675" s="110" t="s">
        <v>3571</v>
      </c>
      <c r="B1675" s="111" t="s">
        <v>3533</v>
      </c>
      <c r="C1675" s="111" t="s">
        <v>186</v>
      </c>
      <c r="D1675" s="111" t="s">
        <v>127</v>
      </c>
      <c r="E1675" s="112" t="s">
        <v>3572</v>
      </c>
      <c r="F1675" s="113" t="s">
        <v>120</v>
      </c>
      <c r="G1675" s="114">
        <v>3</v>
      </c>
      <c r="H1675" s="115">
        <v>621.16</v>
      </c>
      <c r="I1675" s="116">
        <f t="shared" si="30"/>
        <v>1863.48</v>
      </c>
      <c r="J1675" s="84"/>
    </row>
    <row r="1676" spans="1:10" s="85" customFormat="1" ht="20.399999999999999" x14ac:dyDescent="0.3">
      <c r="A1676" s="102" t="s">
        <v>3573</v>
      </c>
      <c r="B1676" s="103" t="s">
        <v>3533</v>
      </c>
      <c r="C1676" s="103" t="s">
        <v>189</v>
      </c>
      <c r="D1676" s="103" t="s">
        <v>3193</v>
      </c>
      <c r="E1676" s="104" t="s">
        <v>3194</v>
      </c>
      <c r="F1676" s="105" t="s">
        <v>164</v>
      </c>
      <c r="G1676" s="117">
        <v>0.20660000000000001</v>
      </c>
      <c r="H1676" s="107">
        <v>102817.23</v>
      </c>
      <c r="I1676" s="108">
        <f t="shared" si="30"/>
        <v>21242.04</v>
      </c>
      <c r="J1676" s="84"/>
    </row>
    <row r="1677" spans="1:10" s="85" customFormat="1" ht="14.4" x14ac:dyDescent="0.3">
      <c r="A1677" s="110" t="s">
        <v>3574</v>
      </c>
      <c r="B1677" s="111" t="s">
        <v>3533</v>
      </c>
      <c r="C1677" s="111" t="s">
        <v>191</v>
      </c>
      <c r="D1677" s="111" t="s">
        <v>127</v>
      </c>
      <c r="E1677" s="112" t="s">
        <v>3575</v>
      </c>
      <c r="F1677" s="113" t="s">
        <v>169</v>
      </c>
      <c r="G1677" s="120">
        <v>15.24</v>
      </c>
      <c r="H1677" s="115">
        <v>2053.7600000000002</v>
      </c>
      <c r="I1677" s="116">
        <f t="shared" si="30"/>
        <v>31299.3</v>
      </c>
      <c r="J1677" s="84"/>
    </row>
    <row r="1678" spans="1:10" s="85" customFormat="1" ht="14.4" x14ac:dyDescent="0.3">
      <c r="A1678" s="110" t="s">
        <v>3576</v>
      </c>
      <c r="B1678" s="111" t="s">
        <v>3533</v>
      </c>
      <c r="C1678" s="111" t="s">
        <v>194</v>
      </c>
      <c r="D1678" s="111" t="s">
        <v>127</v>
      </c>
      <c r="E1678" s="112" t="s">
        <v>3577</v>
      </c>
      <c r="F1678" s="113" t="s">
        <v>120</v>
      </c>
      <c r="G1678" s="114">
        <v>2</v>
      </c>
      <c r="H1678" s="115">
        <v>4383.88</v>
      </c>
      <c r="I1678" s="116">
        <f t="shared" si="30"/>
        <v>8767.76</v>
      </c>
      <c r="J1678" s="84"/>
    </row>
    <row r="1679" spans="1:10" s="85" customFormat="1" ht="14.4" x14ac:dyDescent="0.3">
      <c r="A1679" s="110" t="s">
        <v>3578</v>
      </c>
      <c r="B1679" s="111" t="s">
        <v>3533</v>
      </c>
      <c r="C1679" s="111" t="s">
        <v>197</v>
      </c>
      <c r="D1679" s="111" t="s">
        <v>127</v>
      </c>
      <c r="E1679" s="112" t="s">
        <v>3579</v>
      </c>
      <c r="F1679" s="113" t="s">
        <v>120</v>
      </c>
      <c r="G1679" s="114">
        <v>2</v>
      </c>
      <c r="H1679" s="115">
        <v>8026.09</v>
      </c>
      <c r="I1679" s="116">
        <f t="shared" si="30"/>
        <v>16052.18</v>
      </c>
      <c r="J1679" s="84"/>
    </row>
    <row r="1680" spans="1:10" s="85" customFormat="1" ht="14.4" x14ac:dyDescent="0.3">
      <c r="A1680" s="110" t="s">
        <v>3580</v>
      </c>
      <c r="B1680" s="111" t="s">
        <v>3533</v>
      </c>
      <c r="C1680" s="111" t="s">
        <v>200</v>
      </c>
      <c r="D1680" s="111" t="s">
        <v>127</v>
      </c>
      <c r="E1680" s="112" t="s">
        <v>3581</v>
      </c>
      <c r="F1680" s="113" t="s">
        <v>120</v>
      </c>
      <c r="G1680" s="114">
        <v>1</v>
      </c>
      <c r="H1680" s="115">
        <v>4405.22</v>
      </c>
      <c r="I1680" s="116">
        <f t="shared" si="30"/>
        <v>4405.22</v>
      </c>
      <c r="J1680" s="84"/>
    </row>
    <row r="1681" spans="1:10" s="85" customFormat="1" ht="20.399999999999999" x14ac:dyDescent="0.3">
      <c r="A1681" s="102" t="s">
        <v>3582</v>
      </c>
      <c r="B1681" s="103" t="s">
        <v>3533</v>
      </c>
      <c r="C1681" s="103" t="s">
        <v>203</v>
      </c>
      <c r="D1681" s="103" t="s">
        <v>283</v>
      </c>
      <c r="E1681" s="104" t="s">
        <v>284</v>
      </c>
      <c r="F1681" s="105" t="s">
        <v>164</v>
      </c>
      <c r="G1681" s="117">
        <v>0.27439999999999998</v>
      </c>
      <c r="H1681" s="107">
        <v>214982.32</v>
      </c>
      <c r="I1681" s="108">
        <f t="shared" si="30"/>
        <v>58991.15</v>
      </c>
      <c r="J1681" s="84"/>
    </row>
    <row r="1682" spans="1:10" s="85" customFormat="1" ht="14.4" x14ac:dyDescent="0.3">
      <c r="A1682" s="110" t="s">
        <v>3583</v>
      </c>
      <c r="B1682" s="111" t="s">
        <v>3533</v>
      </c>
      <c r="C1682" s="111" t="s">
        <v>205</v>
      </c>
      <c r="D1682" s="111" t="s">
        <v>127</v>
      </c>
      <c r="E1682" s="112" t="s">
        <v>3584</v>
      </c>
      <c r="F1682" s="113" t="s">
        <v>169</v>
      </c>
      <c r="G1682" s="120">
        <v>25.45</v>
      </c>
      <c r="H1682" s="115">
        <v>1563.98</v>
      </c>
      <c r="I1682" s="116">
        <f t="shared" si="30"/>
        <v>39803.29</v>
      </c>
      <c r="J1682" s="84"/>
    </row>
    <row r="1683" spans="1:10" s="85" customFormat="1" ht="14.4" x14ac:dyDescent="0.3">
      <c r="A1683" s="110" t="s">
        <v>3585</v>
      </c>
      <c r="B1683" s="111" t="s">
        <v>3533</v>
      </c>
      <c r="C1683" s="111" t="s">
        <v>209</v>
      </c>
      <c r="D1683" s="111" t="s">
        <v>127</v>
      </c>
      <c r="E1683" s="112" t="s">
        <v>3586</v>
      </c>
      <c r="F1683" s="113" t="s">
        <v>120</v>
      </c>
      <c r="G1683" s="114">
        <v>1</v>
      </c>
      <c r="H1683" s="115">
        <v>637.88</v>
      </c>
      <c r="I1683" s="116">
        <f t="shared" si="30"/>
        <v>637.88</v>
      </c>
      <c r="J1683" s="84"/>
    </row>
    <row r="1684" spans="1:10" s="85" customFormat="1" ht="14.4" x14ac:dyDescent="0.3">
      <c r="A1684" s="110" t="s">
        <v>3587</v>
      </c>
      <c r="B1684" s="111" t="s">
        <v>3533</v>
      </c>
      <c r="C1684" s="111" t="s">
        <v>213</v>
      </c>
      <c r="D1684" s="111" t="s">
        <v>127</v>
      </c>
      <c r="E1684" s="112" t="s">
        <v>3588</v>
      </c>
      <c r="F1684" s="113" t="s">
        <v>120</v>
      </c>
      <c r="G1684" s="114">
        <v>3</v>
      </c>
      <c r="H1684" s="115">
        <v>2013.49</v>
      </c>
      <c r="I1684" s="116">
        <f t="shared" si="30"/>
        <v>6040.47</v>
      </c>
      <c r="J1684" s="84"/>
    </row>
    <row r="1685" spans="1:10" s="85" customFormat="1" ht="14.4" x14ac:dyDescent="0.3">
      <c r="A1685" s="110" t="s">
        <v>3589</v>
      </c>
      <c r="B1685" s="111" t="s">
        <v>3533</v>
      </c>
      <c r="C1685" s="111" t="s">
        <v>215</v>
      </c>
      <c r="D1685" s="111" t="s">
        <v>127</v>
      </c>
      <c r="E1685" s="112" t="s">
        <v>3590</v>
      </c>
      <c r="F1685" s="113" t="s">
        <v>120</v>
      </c>
      <c r="G1685" s="114">
        <v>1</v>
      </c>
      <c r="H1685" s="115">
        <v>752.34</v>
      </c>
      <c r="I1685" s="116">
        <f t="shared" si="30"/>
        <v>752.34</v>
      </c>
      <c r="J1685" s="84"/>
    </row>
    <row r="1686" spans="1:10" s="85" customFormat="1" ht="20.399999999999999" x14ac:dyDescent="0.3">
      <c r="A1686" s="102" t="s">
        <v>3591</v>
      </c>
      <c r="B1686" s="103" t="s">
        <v>3533</v>
      </c>
      <c r="C1686" s="103" t="s">
        <v>218</v>
      </c>
      <c r="D1686" s="103" t="s">
        <v>297</v>
      </c>
      <c r="E1686" s="104" t="s">
        <v>298</v>
      </c>
      <c r="F1686" s="105" t="s">
        <v>164</v>
      </c>
      <c r="G1686" s="117">
        <v>7.5300000000000006E-2</v>
      </c>
      <c r="H1686" s="107">
        <v>214797.4</v>
      </c>
      <c r="I1686" s="108">
        <f t="shared" si="30"/>
        <v>16174.24</v>
      </c>
      <c r="J1686" s="84"/>
    </row>
    <row r="1687" spans="1:10" s="85" customFormat="1" ht="14.4" x14ac:dyDescent="0.3">
      <c r="A1687" s="110" t="s">
        <v>3592</v>
      </c>
      <c r="B1687" s="111" t="s">
        <v>3533</v>
      </c>
      <c r="C1687" s="111" t="s">
        <v>221</v>
      </c>
      <c r="D1687" s="111" t="s">
        <v>127</v>
      </c>
      <c r="E1687" s="112" t="s">
        <v>3593</v>
      </c>
      <c r="F1687" s="113" t="s">
        <v>169</v>
      </c>
      <c r="G1687" s="120">
        <v>6.91</v>
      </c>
      <c r="H1687" s="115">
        <v>1466.94</v>
      </c>
      <c r="I1687" s="116">
        <f t="shared" si="30"/>
        <v>10136.56</v>
      </c>
      <c r="J1687" s="84"/>
    </row>
    <row r="1688" spans="1:10" s="85" customFormat="1" ht="14.4" x14ac:dyDescent="0.3">
      <c r="A1688" s="110" t="s">
        <v>3594</v>
      </c>
      <c r="B1688" s="111" t="s">
        <v>3533</v>
      </c>
      <c r="C1688" s="111" t="s">
        <v>225</v>
      </c>
      <c r="D1688" s="111" t="s">
        <v>127</v>
      </c>
      <c r="E1688" s="112" t="s">
        <v>3595</v>
      </c>
      <c r="F1688" s="113" t="s">
        <v>120</v>
      </c>
      <c r="G1688" s="114">
        <v>1</v>
      </c>
      <c r="H1688" s="115">
        <v>574.24</v>
      </c>
      <c r="I1688" s="116">
        <f t="shared" si="30"/>
        <v>574.24</v>
      </c>
      <c r="J1688" s="84"/>
    </row>
    <row r="1689" spans="1:10" s="85" customFormat="1" ht="20.399999999999999" x14ac:dyDescent="0.3">
      <c r="A1689" s="102" t="s">
        <v>3596</v>
      </c>
      <c r="B1689" s="103" t="s">
        <v>3533</v>
      </c>
      <c r="C1689" s="103" t="s">
        <v>229</v>
      </c>
      <c r="D1689" s="103" t="s">
        <v>3597</v>
      </c>
      <c r="E1689" s="104" t="s">
        <v>3598</v>
      </c>
      <c r="F1689" s="105" t="s">
        <v>164</v>
      </c>
      <c r="G1689" s="117">
        <v>5.2299999999999999E-2</v>
      </c>
      <c r="H1689" s="107">
        <v>270840.24</v>
      </c>
      <c r="I1689" s="108">
        <f t="shared" si="30"/>
        <v>14164.94</v>
      </c>
      <c r="J1689" s="84"/>
    </row>
    <row r="1690" spans="1:10" s="85" customFormat="1" ht="14.4" x14ac:dyDescent="0.3">
      <c r="A1690" s="110" t="s">
        <v>3599</v>
      </c>
      <c r="B1690" s="111" t="s">
        <v>3533</v>
      </c>
      <c r="C1690" s="111" t="s">
        <v>232</v>
      </c>
      <c r="D1690" s="111" t="s">
        <v>127</v>
      </c>
      <c r="E1690" s="112" t="s">
        <v>3600</v>
      </c>
      <c r="F1690" s="113" t="s">
        <v>169</v>
      </c>
      <c r="G1690" s="120">
        <v>5.03</v>
      </c>
      <c r="H1690" s="115">
        <v>1613.72</v>
      </c>
      <c r="I1690" s="116">
        <f t="shared" si="30"/>
        <v>8117.01</v>
      </c>
      <c r="J1690" s="84"/>
    </row>
    <row r="1691" spans="1:10" s="85" customFormat="1" ht="14.4" x14ac:dyDescent="0.3">
      <c r="A1691" s="110" t="s">
        <v>3601</v>
      </c>
      <c r="B1691" s="111" t="s">
        <v>3533</v>
      </c>
      <c r="C1691" s="111" t="s">
        <v>234</v>
      </c>
      <c r="D1691" s="111" t="s">
        <v>127</v>
      </c>
      <c r="E1691" s="112" t="s">
        <v>3602</v>
      </c>
      <c r="F1691" s="113" t="s">
        <v>120</v>
      </c>
      <c r="G1691" s="114">
        <v>1</v>
      </c>
      <c r="H1691" s="115">
        <v>224.21</v>
      </c>
      <c r="I1691" s="116">
        <f t="shared" si="30"/>
        <v>224.21</v>
      </c>
      <c r="J1691" s="84"/>
    </row>
    <row r="1692" spans="1:10" s="85" customFormat="1" ht="14.4" x14ac:dyDescent="0.3">
      <c r="A1692" s="102" t="s">
        <v>3603</v>
      </c>
      <c r="B1692" s="103" t="s">
        <v>3533</v>
      </c>
      <c r="C1692" s="103" t="s">
        <v>237</v>
      </c>
      <c r="D1692" s="103" t="s">
        <v>511</v>
      </c>
      <c r="E1692" s="104" t="s">
        <v>512</v>
      </c>
      <c r="F1692" s="105" t="s">
        <v>513</v>
      </c>
      <c r="G1692" s="118">
        <v>0.39600000000000002</v>
      </c>
      <c r="H1692" s="107">
        <v>114610.47</v>
      </c>
      <c r="I1692" s="108">
        <f t="shared" si="30"/>
        <v>45385.75</v>
      </c>
      <c r="J1692" s="84"/>
    </row>
    <row r="1693" spans="1:10" s="85" customFormat="1" ht="14.4" x14ac:dyDescent="0.3">
      <c r="A1693" s="110" t="s">
        <v>3604</v>
      </c>
      <c r="B1693" s="111" t="s">
        <v>3533</v>
      </c>
      <c r="C1693" s="111" t="s">
        <v>241</v>
      </c>
      <c r="D1693" s="111" t="s">
        <v>127</v>
      </c>
      <c r="E1693" s="112" t="s">
        <v>3605</v>
      </c>
      <c r="F1693" s="113" t="s">
        <v>120</v>
      </c>
      <c r="G1693" s="114">
        <v>1</v>
      </c>
      <c r="H1693" s="115">
        <v>17709.68</v>
      </c>
      <c r="I1693" s="116">
        <f t="shared" si="30"/>
        <v>17709.68</v>
      </c>
      <c r="J1693" s="84"/>
    </row>
    <row r="1694" spans="1:10" s="85" customFormat="1" ht="14.4" x14ac:dyDescent="0.3">
      <c r="A1694" s="110" t="s">
        <v>3606</v>
      </c>
      <c r="B1694" s="111" t="s">
        <v>3533</v>
      </c>
      <c r="C1694" s="111" t="s">
        <v>244</v>
      </c>
      <c r="D1694" s="111" t="s">
        <v>127</v>
      </c>
      <c r="E1694" s="112" t="s">
        <v>3607</v>
      </c>
      <c r="F1694" s="113" t="s">
        <v>120</v>
      </c>
      <c r="G1694" s="114">
        <v>4</v>
      </c>
      <c r="H1694" s="115">
        <v>22647.57</v>
      </c>
      <c r="I1694" s="116">
        <f t="shared" si="30"/>
        <v>90590.28</v>
      </c>
      <c r="J1694" s="84"/>
    </row>
    <row r="1695" spans="1:10" s="85" customFormat="1" ht="20.399999999999999" x14ac:dyDescent="0.3">
      <c r="A1695" s="110" t="s">
        <v>3608</v>
      </c>
      <c r="B1695" s="111" t="s">
        <v>3533</v>
      </c>
      <c r="C1695" s="111" t="s">
        <v>248</v>
      </c>
      <c r="D1695" s="111" t="s">
        <v>3609</v>
      </c>
      <c r="E1695" s="112" t="s">
        <v>3610</v>
      </c>
      <c r="F1695" s="113" t="s">
        <v>513</v>
      </c>
      <c r="G1695" s="180">
        <v>4.5999999999999999E-2</v>
      </c>
      <c r="H1695" s="115">
        <v>65202.1</v>
      </c>
      <c r="I1695" s="116">
        <f t="shared" si="30"/>
        <v>2999.3</v>
      </c>
      <c r="J1695" s="84"/>
    </row>
    <row r="1696" spans="1:10" s="85" customFormat="1" ht="20.399999999999999" x14ac:dyDescent="0.3">
      <c r="A1696" s="102" t="s">
        <v>3611</v>
      </c>
      <c r="B1696" s="103" t="s">
        <v>3533</v>
      </c>
      <c r="C1696" s="103" t="s">
        <v>252</v>
      </c>
      <c r="D1696" s="103" t="s">
        <v>3612</v>
      </c>
      <c r="E1696" s="104" t="s">
        <v>3613</v>
      </c>
      <c r="F1696" s="105" t="s">
        <v>326</v>
      </c>
      <c r="G1696" s="118">
        <v>0.32400000000000001</v>
      </c>
      <c r="H1696" s="107">
        <v>25357.45</v>
      </c>
      <c r="I1696" s="108">
        <f t="shared" si="30"/>
        <v>8215.81</v>
      </c>
      <c r="J1696" s="84"/>
    </row>
    <row r="1697" spans="1:11" s="85" customFormat="1" ht="14.4" x14ac:dyDescent="0.3">
      <c r="A1697" s="110" t="s">
        <v>3614</v>
      </c>
      <c r="B1697" s="111" t="s">
        <v>3533</v>
      </c>
      <c r="C1697" s="111" t="s">
        <v>255</v>
      </c>
      <c r="D1697" s="111" t="s">
        <v>127</v>
      </c>
      <c r="E1697" s="112" t="s">
        <v>3615</v>
      </c>
      <c r="F1697" s="113" t="s">
        <v>169</v>
      </c>
      <c r="G1697" s="120">
        <v>16.739999999999998</v>
      </c>
      <c r="H1697" s="115">
        <v>793.31</v>
      </c>
      <c r="I1697" s="116">
        <f t="shared" si="30"/>
        <v>13280.01</v>
      </c>
      <c r="J1697" s="84"/>
    </row>
    <row r="1698" spans="1:11" s="85" customFormat="1" ht="14.4" x14ac:dyDescent="0.3">
      <c r="A1698" s="102" t="s">
        <v>3616</v>
      </c>
      <c r="B1698" s="103" t="s">
        <v>3533</v>
      </c>
      <c r="C1698" s="103" t="s">
        <v>258</v>
      </c>
      <c r="D1698" s="103" t="s">
        <v>3617</v>
      </c>
      <c r="E1698" s="104" t="s">
        <v>3618</v>
      </c>
      <c r="F1698" s="105" t="s">
        <v>164</v>
      </c>
      <c r="G1698" s="118">
        <v>0.108</v>
      </c>
      <c r="H1698" s="107">
        <v>46206.06</v>
      </c>
      <c r="I1698" s="108">
        <f t="shared" si="30"/>
        <v>4990.25</v>
      </c>
      <c r="J1698" s="84"/>
    </row>
    <row r="1699" spans="1:11" s="85" customFormat="1" ht="14.4" x14ac:dyDescent="0.3">
      <c r="A1699" s="110" t="s">
        <v>3619</v>
      </c>
      <c r="B1699" s="111" t="s">
        <v>3533</v>
      </c>
      <c r="C1699" s="111" t="s">
        <v>261</v>
      </c>
      <c r="D1699" s="111" t="s">
        <v>127</v>
      </c>
      <c r="E1699" s="112" t="s">
        <v>3620</v>
      </c>
      <c r="F1699" s="113" t="s">
        <v>169</v>
      </c>
      <c r="G1699" s="120">
        <v>12.42</v>
      </c>
      <c r="H1699" s="115">
        <v>719.12</v>
      </c>
      <c r="I1699" s="116">
        <f t="shared" si="30"/>
        <v>8931.4699999999993</v>
      </c>
      <c r="J1699" s="84"/>
    </row>
    <row r="1700" spans="1:11" s="85" customFormat="1" ht="14.4" x14ac:dyDescent="0.3">
      <c r="A1700" s="102" t="s">
        <v>3621</v>
      </c>
      <c r="B1700" s="103" t="s">
        <v>3533</v>
      </c>
      <c r="C1700" s="103" t="s">
        <v>263</v>
      </c>
      <c r="D1700" s="103" t="s">
        <v>2398</v>
      </c>
      <c r="E1700" s="104" t="s">
        <v>2399</v>
      </c>
      <c r="F1700" s="105" t="s">
        <v>120</v>
      </c>
      <c r="G1700" s="106">
        <v>1</v>
      </c>
      <c r="H1700" s="107">
        <v>19438.54</v>
      </c>
      <c r="I1700" s="108">
        <f t="shared" si="30"/>
        <v>19438.54</v>
      </c>
      <c r="J1700" s="84"/>
    </row>
    <row r="1701" spans="1:11" s="85" customFormat="1" ht="14.4" x14ac:dyDescent="0.3">
      <c r="A1701" s="110" t="s">
        <v>3622</v>
      </c>
      <c r="B1701" s="111" t="s">
        <v>3533</v>
      </c>
      <c r="C1701" s="111" t="s">
        <v>267</v>
      </c>
      <c r="D1701" s="111" t="s">
        <v>127</v>
      </c>
      <c r="E1701" s="112" t="s">
        <v>3623</v>
      </c>
      <c r="F1701" s="113" t="s">
        <v>120</v>
      </c>
      <c r="G1701" s="114">
        <v>1</v>
      </c>
      <c r="H1701" s="115">
        <v>0</v>
      </c>
      <c r="I1701" s="116">
        <f t="shared" si="30"/>
        <v>0</v>
      </c>
      <c r="J1701" s="84" t="s">
        <v>4103</v>
      </c>
    </row>
    <row r="1702" spans="1:11" s="85" customFormat="1" ht="14.4" x14ac:dyDescent="0.3">
      <c r="A1702" s="102" t="s">
        <v>3624</v>
      </c>
      <c r="B1702" s="103" t="s">
        <v>3533</v>
      </c>
      <c r="C1702" s="103" t="s">
        <v>271</v>
      </c>
      <c r="D1702" s="103" t="s">
        <v>3625</v>
      </c>
      <c r="E1702" s="104" t="s">
        <v>3626</v>
      </c>
      <c r="F1702" s="105" t="s">
        <v>352</v>
      </c>
      <c r="G1702" s="122">
        <v>0.1</v>
      </c>
      <c r="H1702" s="107">
        <v>56827.74</v>
      </c>
      <c r="I1702" s="108">
        <f t="shared" si="30"/>
        <v>5682.77</v>
      </c>
      <c r="J1702" s="84"/>
    </row>
    <row r="1703" spans="1:11" s="85" customFormat="1" ht="14.4" x14ac:dyDescent="0.3">
      <c r="A1703" s="110" t="s">
        <v>3627</v>
      </c>
      <c r="B1703" s="111" t="s">
        <v>3533</v>
      </c>
      <c r="C1703" s="111" t="s">
        <v>274</v>
      </c>
      <c r="D1703" s="111" t="s">
        <v>127</v>
      </c>
      <c r="E1703" s="112" t="s">
        <v>3620</v>
      </c>
      <c r="F1703" s="113" t="s">
        <v>169</v>
      </c>
      <c r="G1703" s="120">
        <v>12.42</v>
      </c>
      <c r="H1703" s="115">
        <v>11471.78</v>
      </c>
      <c r="I1703" s="116">
        <f t="shared" si="30"/>
        <v>142479.51</v>
      </c>
      <c r="J1703" s="84"/>
    </row>
    <row r="1704" spans="1:11" s="85" customFormat="1" ht="15" thickBot="1" x14ac:dyDescent="0.35">
      <c r="A1704" s="110" t="s">
        <v>3628</v>
      </c>
      <c r="B1704" s="124" t="s">
        <v>3533</v>
      </c>
      <c r="C1704" s="124" t="s">
        <v>276</v>
      </c>
      <c r="D1704" s="124" t="s">
        <v>127</v>
      </c>
      <c r="E1704" s="125" t="s">
        <v>3629</v>
      </c>
      <c r="F1704" s="126" t="s">
        <v>120</v>
      </c>
      <c r="G1704" s="127">
        <v>1</v>
      </c>
      <c r="H1704" s="128">
        <v>118659.87</v>
      </c>
      <c r="I1704" s="129">
        <f t="shared" si="30"/>
        <v>118659.87</v>
      </c>
      <c r="J1704" s="84"/>
    </row>
    <row r="1705" spans="1:11" s="85" customFormat="1" ht="14.4" x14ac:dyDescent="0.3">
      <c r="A1705" s="130"/>
      <c r="B1705" s="131"/>
      <c r="C1705" s="131"/>
      <c r="D1705" s="131"/>
      <c r="E1705" s="132" t="s">
        <v>356</v>
      </c>
      <c r="F1705" s="297"/>
      <c r="G1705" s="297"/>
      <c r="H1705" s="133"/>
      <c r="I1705" s="134">
        <v>385919.58</v>
      </c>
      <c r="J1705" s="84"/>
    </row>
    <row r="1706" spans="1:11" s="85" customFormat="1" ht="14.4" x14ac:dyDescent="0.3">
      <c r="A1706" s="162"/>
      <c r="B1706" s="163"/>
      <c r="C1706" s="163"/>
      <c r="D1706" s="163"/>
      <c r="E1706" s="164" t="s">
        <v>357</v>
      </c>
      <c r="F1706" s="165"/>
      <c r="G1706" s="166"/>
      <c r="H1706" s="167"/>
      <c r="I1706" s="168">
        <v>580190.15</v>
      </c>
      <c r="J1706" s="84"/>
    </row>
    <row r="1707" spans="1:11" s="85" customFormat="1" ht="15" thickBot="1" x14ac:dyDescent="0.35">
      <c r="A1707" s="169"/>
      <c r="B1707" s="170"/>
      <c r="C1707" s="170"/>
      <c r="D1707" s="170"/>
      <c r="E1707" s="171" t="s">
        <v>89</v>
      </c>
      <c r="F1707" s="172"/>
      <c r="G1707" s="173"/>
      <c r="H1707" s="174"/>
      <c r="I1707" s="175">
        <v>27791.4</v>
      </c>
      <c r="J1707" s="84"/>
    </row>
    <row r="1708" spans="1:11" s="85" customFormat="1" ht="15.6" thickTop="1" thickBot="1" x14ac:dyDescent="0.35">
      <c r="A1708" s="142"/>
      <c r="B1708" s="143"/>
      <c r="C1708" s="143"/>
      <c r="D1708" s="143"/>
      <c r="E1708" s="144" t="s">
        <v>41</v>
      </c>
      <c r="F1708" s="298"/>
      <c r="G1708" s="298"/>
      <c r="H1708" s="145"/>
      <c r="I1708" s="146">
        <f>I1705+I1706+I1707</f>
        <v>993901.13</v>
      </c>
      <c r="J1708" s="84"/>
      <c r="K1708" s="147"/>
    </row>
    <row r="1709" spans="1:11" s="85" customFormat="1" ht="14.4" x14ac:dyDescent="0.3">
      <c r="A1709" s="148" t="s">
        <v>158</v>
      </c>
      <c r="B1709" s="300" t="s">
        <v>3630</v>
      </c>
      <c r="C1709" s="300"/>
      <c r="D1709" s="300"/>
      <c r="E1709" s="149" t="s">
        <v>569</v>
      </c>
      <c r="F1709" s="150"/>
      <c r="G1709" s="151"/>
      <c r="H1709" s="152"/>
      <c r="I1709" s="153">
        <f>I1769</f>
        <v>396013.8</v>
      </c>
      <c r="J1709" s="84"/>
    </row>
    <row r="1710" spans="1:11" s="85" customFormat="1" ht="14.4" x14ac:dyDescent="0.3">
      <c r="A1710" s="102" t="s">
        <v>3631</v>
      </c>
      <c r="B1710" s="103" t="s">
        <v>3632</v>
      </c>
      <c r="C1710" s="103" t="s">
        <v>112</v>
      </c>
      <c r="D1710" s="103" t="s">
        <v>3633</v>
      </c>
      <c r="E1710" s="104" t="s">
        <v>3634</v>
      </c>
      <c r="F1710" s="105" t="s">
        <v>120</v>
      </c>
      <c r="G1710" s="106">
        <v>1</v>
      </c>
      <c r="H1710" s="107">
        <v>1874.97</v>
      </c>
      <c r="I1710" s="108">
        <f t="shared" ref="I1710:I1766" si="31">G1710*H1710</f>
        <v>1874.97</v>
      </c>
      <c r="J1710" s="84"/>
    </row>
    <row r="1711" spans="1:11" s="85" customFormat="1" ht="14.4" x14ac:dyDescent="0.3">
      <c r="A1711" s="110" t="s">
        <v>3635</v>
      </c>
      <c r="B1711" s="111" t="s">
        <v>3632</v>
      </c>
      <c r="C1711" s="111" t="s">
        <v>122</v>
      </c>
      <c r="D1711" s="111" t="s">
        <v>127</v>
      </c>
      <c r="E1711" s="112" t="s">
        <v>3636</v>
      </c>
      <c r="F1711" s="113" t="s">
        <v>120</v>
      </c>
      <c r="G1711" s="114">
        <v>1</v>
      </c>
      <c r="H1711" s="115">
        <v>0</v>
      </c>
      <c r="I1711" s="116">
        <f t="shared" si="31"/>
        <v>0</v>
      </c>
      <c r="J1711" s="84" t="s">
        <v>4103</v>
      </c>
    </row>
    <row r="1712" spans="1:11" s="85" customFormat="1" ht="14.4" x14ac:dyDescent="0.3">
      <c r="A1712" s="102" t="s">
        <v>3637</v>
      </c>
      <c r="B1712" s="103" t="s">
        <v>3632</v>
      </c>
      <c r="C1712" s="103" t="s">
        <v>126</v>
      </c>
      <c r="D1712" s="103" t="s">
        <v>400</v>
      </c>
      <c r="E1712" s="104" t="s">
        <v>401</v>
      </c>
      <c r="F1712" s="105" t="s">
        <v>120</v>
      </c>
      <c r="G1712" s="106">
        <v>1</v>
      </c>
      <c r="H1712" s="107">
        <v>1542.94</v>
      </c>
      <c r="I1712" s="108">
        <f t="shared" si="31"/>
        <v>1542.94</v>
      </c>
      <c r="J1712" s="84"/>
    </row>
    <row r="1713" spans="1:10" s="85" customFormat="1" ht="14.4" x14ac:dyDescent="0.3">
      <c r="A1713" s="110" t="s">
        <v>3638</v>
      </c>
      <c r="B1713" s="111" t="s">
        <v>3632</v>
      </c>
      <c r="C1713" s="111" t="s">
        <v>130</v>
      </c>
      <c r="D1713" s="111" t="s">
        <v>127</v>
      </c>
      <c r="E1713" s="112" t="s">
        <v>3639</v>
      </c>
      <c r="F1713" s="113" t="s">
        <v>120</v>
      </c>
      <c r="G1713" s="114">
        <v>1</v>
      </c>
      <c r="H1713" s="115">
        <v>0</v>
      </c>
      <c r="I1713" s="116">
        <f t="shared" si="31"/>
        <v>0</v>
      </c>
      <c r="J1713" s="84" t="s">
        <v>4103</v>
      </c>
    </row>
    <row r="1714" spans="1:10" s="85" customFormat="1" ht="14.4" x14ac:dyDescent="0.3">
      <c r="A1714" s="102" t="s">
        <v>3640</v>
      </c>
      <c r="B1714" s="103" t="s">
        <v>3632</v>
      </c>
      <c r="C1714" s="103" t="s">
        <v>134</v>
      </c>
      <c r="D1714" s="103" t="s">
        <v>2047</v>
      </c>
      <c r="E1714" s="104" t="s">
        <v>2048</v>
      </c>
      <c r="F1714" s="105" t="s">
        <v>120</v>
      </c>
      <c r="G1714" s="106">
        <v>2</v>
      </c>
      <c r="H1714" s="107">
        <v>5340.19</v>
      </c>
      <c r="I1714" s="108">
        <f t="shared" si="31"/>
        <v>10680.38</v>
      </c>
      <c r="J1714" s="84"/>
    </row>
    <row r="1715" spans="1:10" s="85" customFormat="1" ht="20.399999999999999" x14ac:dyDescent="0.3">
      <c r="A1715" s="110" t="s">
        <v>3641</v>
      </c>
      <c r="B1715" s="111" t="s">
        <v>3632</v>
      </c>
      <c r="C1715" s="111" t="s">
        <v>137</v>
      </c>
      <c r="D1715" s="111" t="s">
        <v>127</v>
      </c>
      <c r="E1715" s="112" t="s">
        <v>3642</v>
      </c>
      <c r="F1715" s="113" t="s">
        <v>120</v>
      </c>
      <c r="G1715" s="114">
        <v>2</v>
      </c>
      <c r="H1715" s="115">
        <v>0</v>
      </c>
      <c r="I1715" s="116">
        <f t="shared" si="31"/>
        <v>0</v>
      </c>
      <c r="J1715" s="84" t="s">
        <v>4103</v>
      </c>
    </row>
    <row r="1716" spans="1:10" s="85" customFormat="1" ht="14.4" x14ac:dyDescent="0.3">
      <c r="A1716" s="102" t="s">
        <v>3643</v>
      </c>
      <c r="B1716" s="103" t="s">
        <v>3632</v>
      </c>
      <c r="C1716" s="103" t="s">
        <v>141</v>
      </c>
      <c r="D1716" s="103" t="s">
        <v>3644</v>
      </c>
      <c r="E1716" s="104" t="s">
        <v>3645</v>
      </c>
      <c r="F1716" s="105" t="s">
        <v>352</v>
      </c>
      <c r="G1716" s="122">
        <v>0.2</v>
      </c>
      <c r="H1716" s="107">
        <v>14291.71</v>
      </c>
      <c r="I1716" s="108">
        <f t="shared" si="31"/>
        <v>2858.34</v>
      </c>
      <c r="J1716" s="84"/>
    </row>
    <row r="1717" spans="1:10" s="85" customFormat="1" ht="14.4" x14ac:dyDescent="0.3">
      <c r="A1717" s="110" t="s">
        <v>3646</v>
      </c>
      <c r="B1717" s="111" t="s">
        <v>3632</v>
      </c>
      <c r="C1717" s="111" t="s">
        <v>144</v>
      </c>
      <c r="D1717" s="111" t="s">
        <v>127</v>
      </c>
      <c r="E1717" s="112" t="s">
        <v>3647</v>
      </c>
      <c r="F1717" s="113" t="s">
        <v>120</v>
      </c>
      <c r="G1717" s="114">
        <v>2</v>
      </c>
      <c r="H1717" s="115">
        <v>0</v>
      </c>
      <c r="I1717" s="116">
        <f t="shared" si="31"/>
        <v>0</v>
      </c>
      <c r="J1717" s="84" t="s">
        <v>4103</v>
      </c>
    </row>
    <row r="1718" spans="1:10" s="85" customFormat="1" ht="20.399999999999999" x14ac:dyDescent="0.3">
      <c r="A1718" s="102" t="s">
        <v>3648</v>
      </c>
      <c r="B1718" s="103" t="s">
        <v>3632</v>
      </c>
      <c r="C1718" s="103" t="s">
        <v>147</v>
      </c>
      <c r="D1718" s="103" t="s">
        <v>3649</v>
      </c>
      <c r="E1718" s="104" t="s">
        <v>3650</v>
      </c>
      <c r="F1718" s="105" t="s">
        <v>120</v>
      </c>
      <c r="G1718" s="106">
        <v>2</v>
      </c>
      <c r="H1718" s="107">
        <v>1402.42</v>
      </c>
      <c r="I1718" s="108">
        <f t="shared" si="31"/>
        <v>2804.84</v>
      </c>
      <c r="J1718" s="84"/>
    </row>
    <row r="1719" spans="1:10" s="85" customFormat="1" ht="14.4" x14ac:dyDescent="0.3">
      <c r="A1719" s="110" t="s">
        <v>3651</v>
      </c>
      <c r="B1719" s="111" t="s">
        <v>3632</v>
      </c>
      <c r="C1719" s="111" t="s">
        <v>151</v>
      </c>
      <c r="D1719" s="111" t="s">
        <v>127</v>
      </c>
      <c r="E1719" s="112" t="s">
        <v>3652</v>
      </c>
      <c r="F1719" s="113" t="s">
        <v>120</v>
      </c>
      <c r="G1719" s="114">
        <v>2</v>
      </c>
      <c r="H1719" s="115">
        <v>0</v>
      </c>
      <c r="I1719" s="116">
        <f t="shared" si="31"/>
        <v>0</v>
      </c>
      <c r="J1719" s="84" t="s">
        <v>4103</v>
      </c>
    </row>
    <row r="1720" spans="1:10" s="85" customFormat="1" ht="20.399999999999999" x14ac:dyDescent="0.3">
      <c r="A1720" s="102" t="s">
        <v>3653</v>
      </c>
      <c r="B1720" s="103" t="s">
        <v>3632</v>
      </c>
      <c r="C1720" s="103" t="s">
        <v>154</v>
      </c>
      <c r="D1720" s="103" t="s">
        <v>395</v>
      </c>
      <c r="E1720" s="104" t="s">
        <v>396</v>
      </c>
      <c r="F1720" s="105" t="s">
        <v>120</v>
      </c>
      <c r="G1720" s="106">
        <v>12</v>
      </c>
      <c r="H1720" s="107">
        <v>2800.04</v>
      </c>
      <c r="I1720" s="108">
        <f t="shared" si="31"/>
        <v>33600.480000000003</v>
      </c>
      <c r="J1720" s="84"/>
    </row>
    <row r="1721" spans="1:10" s="85" customFormat="1" ht="14.4" x14ac:dyDescent="0.3">
      <c r="A1721" s="110" t="s">
        <v>3654</v>
      </c>
      <c r="B1721" s="111" t="s">
        <v>3632</v>
      </c>
      <c r="C1721" s="111" t="s">
        <v>158</v>
      </c>
      <c r="D1721" s="111" t="s">
        <v>127</v>
      </c>
      <c r="E1721" s="112" t="s">
        <v>3655</v>
      </c>
      <c r="F1721" s="113" t="s">
        <v>120</v>
      </c>
      <c r="G1721" s="114">
        <v>6</v>
      </c>
      <c r="H1721" s="115">
        <v>0</v>
      </c>
      <c r="I1721" s="116">
        <f t="shared" si="31"/>
        <v>0</v>
      </c>
      <c r="J1721" s="84" t="s">
        <v>4103</v>
      </c>
    </row>
    <row r="1722" spans="1:10" s="85" customFormat="1" ht="14.4" x14ac:dyDescent="0.3">
      <c r="A1722" s="110" t="s">
        <v>3656</v>
      </c>
      <c r="B1722" s="111" t="s">
        <v>3632</v>
      </c>
      <c r="C1722" s="111" t="s">
        <v>161</v>
      </c>
      <c r="D1722" s="111" t="s">
        <v>127</v>
      </c>
      <c r="E1722" s="112" t="s">
        <v>3657</v>
      </c>
      <c r="F1722" s="113" t="s">
        <v>120</v>
      </c>
      <c r="G1722" s="114">
        <v>6</v>
      </c>
      <c r="H1722" s="115">
        <v>0</v>
      </c>
      <c r="I1722" s="116">
        <f t="shared" si="31"/>
        <v>0</v>
      </c>
      <c r="J1722" s="84" t="s">
        <v>4103</v>
      </c>
    </row>
    <row r="1723" spans="1:10" s="85" customFormat="1" ht="14.4" x14ac:dyDescent="0.3">
      <c r="A1723" s="102" t="s">
        <v>3658</v>
      </c>
      <c r="B1723" s="103" t="s">
        <v>3632</v>
      </c>
      <c r="C1723" s="103" t="s">
        <v>166</v>
      </c>
      <c r="D1723" s="103" t="s">
        <v>2282</v>
      </c>
      <c r="E1723" s="104" t="s">
        <v>2283</v>
      </c>
      <c r="F1723" s="105" t="s">
        <v>120</v>
      </c>
      <c r="G1723" s="106">
        <v>2</v>
      </c>
      <c r="H1723" s="107">
        <v>3115.04</v>
      </c>
      <c r="I1723" s="108">
        <f t="shared" si="31"/>
        <v>6230.08</v>
      </c>
      <c r="J1723" s="84"/>
    </row>
    <row r="1724" spans="1:10" s="85" customFormat="1" ht="14.4" x14ac:dyDescent="0.3">
      <c r="A1724" s="110" t="s">
        <v>3659</v>
      </c>
      <c r="B1724" s="111" t="s">
        <v>3632</v>
      </c>
      <c r="C1724" s="111" t="s">
        <v>171</v>
      </c>
      <c r="D1724" s="111" t="s">
        <v>127</v>
      </c>
      <c r="E1724" s="112" t="s">
        <v>3660</v>
      </c>
      <c r="F1724" s="113" t="s">
        <v>120</v>
      </c>
      <c r="G1724" s="114">
        <v>2</v>
      </c>
      <c r="H1724" s="115">
        <v>0</v>
      </c>
      <c r="I1724" s="116">
        <f t="shared" si="31"/>
        <v>0</v>
      </c>
      <c r="J1724" s="84" t="s">
        <v>4103</v>
      </c>
    </row>
    <row r="1725" spans="1:10" s="85" customFormat="1" ht="14.4" x14ac:dyDescent="0.3">
      <c r="A1725" s="102" t="s">
        <v>3661</v>
      </c>
      <c r="B1725" s="103" t="s">
        <v>3632</v>
      </c>
      <c r="C1725" s="103" t="s">
        <v>174</v>
      </c>
      <c r="D1725" s="103" t="s">
        <v>2065</v>
      </c>
      <c r="E1725" s="104" t="s">
        <v>2066</v>
      </c>
      <c r="F1725" s="105" t="s">
        <v>372</v>
      </c>
      <c r="G1725" s="106">
        <v>2</v>
      </c>
      <c r="H1725" s="107">
        <v>563.84</v>
      </c>
      <c r="I1725" s="108">
        <f t="shared" si="31"/>
        <v>1127.68</v>
      </c>
      <c r="J1725" s="84"/>
    </row>
    <row r="1726" spans="1:10" s="85" customFormat="1" ht="14.4" x14ac:dyDescent="0.3">
      <c r="A1726" s="110" t="s">
        <v>3662</v>
      </c>
      <c r="B1726" s="111" t="s">
        <v>3632</v>
      </c>
      <c r="C1726" s="111" t="s">
        <v>177</v>
      </c>
      <c r="D1726" s="111" t="s">
        <v>127</v>
      </c>
      <c r="E1726" s="112" t="s">
        <v>3663</v>
      </c>
      <c r="F1726" s="113" t="s">
        <v>120</v>
      </c>
      <c r="G1726" s="114">
        <v>2</v>
      </c>
      <c r="H1726" s="115">
        <v>0</v>
      </c>
      <c r="I1726" s="116">
        <f t="shared" si="31"/>
        <v>0</v>
      </c>
      <c r="J1726" s="84" t="s">
        <v>4103</v>
      </c>
    </row>
    <row r="1727" spans="1:10" s="85" customFormat="1" ht="20.399999999999999" x14ac:dyDescent="0.3">
      <c r="A1727" s="102" t="s">
        <v>3664</v>
      </c>
      <c r="B1727" s="103" t="s">
        <v>3632</v>
      </c>
      <c r="C1727" s="103" t="s">
        <v>180</v>
      </c>
      <c r="D1727" s="103" t="s">
        <v>395</v>
      </c>
      <c r="E1727" s="104" t="s">
        <v>396</v>
      </c>
      <c r="F1727" s="105" t="s">
        <v>120</v>
      </c>
      <c r="G1727" s="106">
        <v>6</v>
      </c>
      <c r="H1727" s="107">
        <v>2800.04</v>
      </c>
      <c r="I1727" s="108">
        <f t="shared" si="31"/>
        <v>16800.240000000002</v>
      </c>
      <c r="J1727" s="84"/>
    </row>
    <row r="1728" spans="1:10" s="85" customFormat="1" ht="14.4" x14ac:dyDescent="0.3">
      <c r="A1728" s="110" t="s">
        <v>3665</v>
      </c>
      <c r="B1728" s="111" t="s">
        <v>3632</v>
      </c>
      <c r="C1728" s="111" t="s">
        <v>183</v>
      </c>
      <c r="D1728" s="111" t="s">
        <v>127</v>
      </c>
      <c r="E1728" s="112" t="s">
        <v>3666</v>
      </c>
      <c r="F1728" s="113" t="s">
        <v>120</v>
      </c>
      <c r="G1728" s="114">
        <v>6</v>
      </c>
      <c r="H1728" s="115">
        <v>0</v>
      </c>
      <c r="I1728" s="116">
        <f t="shared" si="31"/>
        <v>0</v>
      </c>
      <c r="J1728" s="84" t="s">
        <v>4103</v>
      </c>
    </row>
    <row r="1729" spans="1:10" s="85" customFormat="1" ht="14.4" x14ac:dyDescent="0.3">
      <c r="A1729" s="102" t="s">
        <v>3667</v>
      </c>
      <c r="B1729" s="103" t="s">
        <v>3632</v>
      </c>
      <c r="C1729" s="103" t="s">
        <v>186</v>
      </c>
      <c r="D1729" s="103" t="s">
        <v>400</v>
      </c>
      <c r="E1729" s="104" t="s">
        <v>401</v>
      </c>
      <c r="F1729" s="105" t="s">
        <v>120</v>
      </c>
      <c r="G1729" s="106">
        <v>2</v>
      </c>
      <c r="H1729" s="107">
        <v>1542.96</v>
      </c>
      <c r="I1729" s="108">
        <f t="shared" si="31"/>
        <v>3085.92</v>
      </c>
      <c r="J1729" s="84"/>
    </row>
    <row r="1730" spans="1:10" s="85" customFormat="1" ht="14.4" x14ac:dyDescent="0.3">
      <c r="A1730" s="110" t="s">
        <v>3668</v>
      </c>
      <c r="B1730" s="111" t="s">
        <v>3632</v>
      </c>
      <c r="C1730" s="111" t="s">
        <v>189</v>
      </c>
      <c r="D1730" s="111" t="s">
        <v>127</v>
      </c>
      <c r="E1730" s="112" t="s">
        <v>3669</v>
      </c>
      <c r="F1730" s="113" t="s">
        <v>120</v>
      </c>
      <c r="G1730" s="114">
        <v>2</v>
      </c>
      <c r="H1730" s="115">
        <v>0</v>
      </c>
      <c r="I1730" s="116">
        <f t="shared" si="31"/>
        <v>0</v>
      </c>
      <c r="J1730" s="84" t="s">
        <v>4103</v>
      </c>
    </row>
    <row r="1731" spans="1:10" s="85" customFormat="1" ht="14.4" x14ac:dyDescent="0.3">
      <c r="A1731" s="110" t="s">
        <v>3670</v>
      </c>
      <c r="B1731" s="111" t="s">
        <v>3632</v>
      </c>
      <c r="C1731" s="111" t="s">
        <v>191</v>
      </c>
      <c r="D1731" s="111" t="s">
        <v>127</v>
      </c>
      <c r="E1731" s="112" t="s">
        <v>3671</v>
      </c>
      <c r="F1731" s="113" t="s">
        <v>120</v>
      </c>
      <c r="G1731" s="114">
        <v>2</v>
      </c>
      <c r="H1731" s="115">
        <v>0</v>
      </c>
      <c r="I1731" s="116">
        <f t="shared" si="31"/>
        <v>0</v>
      </c>
      <c r="J1731" s="84" t="s">
        <v>4103</v>
      </c>
    </row>
    <row r="1732" spans="1:10" s="85" customFormat="1" ht="20.399999999999999" x14ac:dyDescent="0.3">
      <c r="A1732" s="102" t="s">
        <v>3672</v>
      </c>
      <c r="B1732" s="103" t="s">
        <v>3632</v>
      </c>
      <c r="C1732" s="103" t="s">
        <v>194</v>
      </c>
      <c r="D1732" s="103" t="s">
        <v>3673</v>
      </c>
      <c r="E1732" s="104" t="s">
        <v>3674</v>
      </c>
      <c r="F1732" s="105" t="s">
        <v>120</v>
      </c>
      <c r="G1732" s="106">
        <v>1</v>
      </c>
      <c r="H1732" s="107">
        <v>6400.65</v>
      </c>
      <c r="I1732" s="108">
        <f t="shared" si="31"/>
        <v>6400.65</v>
      </c>
      <c r="J1732" s="84"/>
    </row>
    <row r="1733" spans="1:10" s="85" customFormat="1" ht="14.4" x14ac:dyDescent="0.3">
      <c r="A1733" s="110" t="s">
        <v>3675</v>
      </c>
      <c r="B1733" s="111" t="s">
        <v>3632</v>
      </c>
      <c r="C1733" s="111" t="s">
        <v>197</v>
      </c>
      <c r="D1733" s="111" t="s">
        <v>127</v>
      </c>
      <c r="E1733" s="112" t="s">
        <v>3676</v>
      </c>
      <c r="F1733" s="113" t="s">
        <v>120</v>
      </c>
      <c r="G1733" s="114">
        <v>1</v>
      </c>
      <c r="H1733" s="115">
        <v>0</v>
      </c>
      <c r="I1733" s="116">
        <f t="shared" si="31"/>
        <v>0</v>
      </c>
      <c r="J1733" s="84" t="s">
        <v>4103</v>
      </c>
    </row>
    <row r="1734" spans="1:10" s="85" customFormat="1" ht="14.4" x14ac:dyDescent="0.3">
      <c r="A1734" s="110" t="s">
        <v>3677</v>
      </c>
      <c r="B1734" s="111" t="s">
        <v>3632</v>
      </c>
      <c r="C1734" s="111" t="s">
        <v>200</v>
      </c>
      <c r="D1734" s="111" t="s">
        <v>127</v>
      </c>
      <c r="E1734" s="112" t="s">
        <v>3678</v>
      </c>
      <c r="F1734" s="113" t="s">
        <v>120</v>
      </c>
      <c r="G1734" s="114">
        <v>1</v>
      </c>
      <c r="H1734" s="115">
        <v>0</v>
      </c>
      <c r="I1734" s="116">
        <f t="shared" si="31"/>
        <v>0</v>
      </c>
      <c r="J1734" s="84" t="s">
        <v>4103</v>
      </c>
    </row>
    <row r="1735" spans="1:10" s="85" customFormat="1" ht="14.4" x14ac:dyDescent="0.3">
      <c r="A1735" s="102" t="s">
        <v>3679</v>
      </c>
      <c r="B1735" s="103" t="s">
        <v>3632</v>
      </c>
      <c r="C1735" s="103" t="s">
        <v>203</v>
      </c>
      <c r="D1735" s="103" t="s">
        <v>3633</v>
      </c>
      <c r="E1735" s="104" t="s">
        <v>3634</v>
      </c>
      <c r="F1735" s="105" t="s">
        <v>120</v>
      </c>
      <c r="G1735" s="106">
        <v>1</v>
      </c>
      <c r="H1735" s="107">
        <v>1874.97</v>
      </c>
      <c r="I1735" s="108">
        <f t="shared" si="31"/>
        <v>1874.97</v>
      </c>
      <c r="J1735" s="84"/>
    </row>
    <row r="1736" spans="1:10" s="85" customFormat="1" ht="14.4" x14ac:dyDescent="0.3">
      <c r="A1736" s="110" t="s">
        <v>3680</v>
      </c>
      <c r="B1736" s="111" t="s">
        <v>3632</v>
      </c>
      <c r="C1736" s="111" t="s">
        <v>205</v>
      </c>
      <c r="D1736" s="111" t="s">
        <v>127</v>
      </c>
      <c r="E1736" s="112" t="s">
        <v>3681</v>
      </c>
      <c r="F1736" s="113" t="s">
        <v>120</v>
      </c>
      <c r="G1736" s="114">
        <v>1</v>
      </c>
      <c r="H1736" s="115">
        <v>0</v>
      </c>
      <c r="I1736" s="116">
        <f t="shared" si="31"/>
        <v>0</v>
      </c>
      <c r="J1736" s="84" t="s">
        <v>4103</v>
      </c>
    </row>
    <row r="1737" spans="1:10" s="85" customFormat="1" ht="14.4" x14ac:dyDescent="0.3">
      <c r="A1737" s="102" t="s">
        <v>3682</v>
      </c>
      <c r="B1737" s="103" t="s">
        <v>3632</v>
      </c>
      <c r="C1737" s="103" t="s">
        <v>209</v>
      </c>
      <c r="D1737" s="103" t="s">
        <v>3683</v>
      </c>
      <c r="E1737" s="104" t="s">
        <v>3684</v>
      </c>
      <c r="F1737" s="105" t="s">
        <v>120</v>
      </c>
      <c r="G1737" s="106">
        <v>2</v>
      </c>
      <c r="H1737" s="107">
        <v>23300.080000000002</v>
      </c>
      <c r="I1737" s="108">
        <f t="shared" si="31"/>
        <v>46600.160000000003</v>
      </c>
      <c r="J1737" s="84"/>
    </row>
    <row r="1738" spans="1:10" s="85" customFormat="1" ht="14.4" x14ac:dyDescent="0.3">
      <c r="A1738" s="110" t="s">
        <v>3685</v>
      </c>
      <c r="B1738" s="111" t="s">
        <v>3632</v>
      </c>
      <c r="C1738" s="111" t="s">
        <v>213</v>
      </c>
      <c r="D1738" s="111" t="s">
        <v>127</v>
      </c>
      <c r="E1738" s="112" t="s">
        <v>3686</v>
      </c>
      <c r="F1738" s="113" t="s">
        <v>120</v>
      </c>
      <c r="G1738" s="114">
        <v>2</v>
      </c>
      <c r="H1738" s="115">
        <v>0</v>
      </c>
      <c r="I1738" s="116">
        <f t="shared" si="31"/>
        <v>0</v>
      </c>
      <c r="J1738" s="84" t="s">
        <v>4103</v>
      </c>
    </row>
    <row r="1739" spans="1:10" s="85" customFormat="1" ht="20.399999999999999" x14ac:dyDescent="0.3">
      <c r="A1739" s="102" t="s">
        <v>3687</v>
      </c>
      <c r="B1739" s="103" t="s">
        <v>3632</v>
      </c>
      <c r="C1739" s="103" t="s">
        <v>215</v>
      </c>
      <c r="D1739" s="103" t="s">
        <v>395</v>
      </c>
      <c r="E1739" s="104" t="s">
        <v>396</v>
      </c>
      <c r="F1739" s="105" t="s">
        <v>120</v>
      </c>
      <c r="G1739" s="106">
        <v>15</v>
      </c>
      <c r="H1739" s="107">
        <v>2800.04</v>
      </c>
      <c r="I1739" s="108">
        <f t="shared" si="31"/>
        <v>42000.6</v>
      </c>
      <c r="J1739" s="84"/>
    </row>
    <row r="1740" spans="1:10" s="85" customFormat="1" ht="14.4" x14ac:dyDescent="0.3">
      <c r="A1740" s="110" t="s">
        <v>3688</v>
      </c>
      <c r="B1740" s="111" t="s">
        <v>3632</v>
      </c>
      <c r="C1740" s="111" t="s">
        <v>218</v>
      </c>
      <c r="D1740" s="111" t="s">
        <v>127</v>
      </c>
      <c r="E1740" s="112" t="s">
        <v>3689</v>
      </c>
      <c r="F1740" s="113" t="s">
        <v>120</v>
      </c>
      <c r="G1740" s="114">
        <v>1</v>
      </c>
      <c r="H1740" s="115">
        <v>0</v>
      </c>
      <c r="I1740" s="116">
        <f t="shared" si="31"/>
        <v>0</v>
      </c>
      <c r="J1740" s="84" t="s">
        <v>4103</v>
      </c>
    </row>
    <row r="1741" spans="1:10" s="85" customFormat="1" ht="14.4" x14ac:dyDescent="0.3">
      <c r="A1741" s="110" t="s">
        <v>3690</v>
      </c>
      <c r="B1741" s="111" t="s">
        <v>3632</v>
      </c>
      <c r="C1741" s="111" t="s">
        <v>221</v>
      </c>
      <c r="D1741" s="111" t="s">
        <v>127</v>
      </c>
      <c r="E1741" s="112" t="s">
        <v>3655</v>
      </c>
      <c r="F1741" s="113" t="s">
        <v>120</v>
      </c>
      <c r="G1741" s="114">
        <v>6</v>
      </c>
      <c r="H1741" s="115">
        <v>0</v>
      </c>
      <c r="I1741" s="116">
        <f t="shared" si="31"/>
        <v>0</v>
      </c>
      <c r="J1741" s="84" t="s">
        <v>4103</v>
      </c>
    </row>
    <row r="1742" spans="1:10" s="85" customFormat="1" ht="14.4" x14ac:dyDescent="0.3">
      <c r="A1742" s="110" t="s">
        <v>3691</v>
      </c>
      <c r="B1742" s="111" t="s">
        <v>3632</v>
      </c>
      <c r="C1742" s="111" t="s">
        <v>225</v>
      </c>
      <c r="D1742" s="111" t="s">
        <v>127</v>
      </c>
      <c r="E1742" s="112" t="s">
        <v>3657</v>
      </c>
      <c r="F1742" s="113" t="s">
        <v>120</v>
      </c>
      <c r="G1742" s="114">
        <v>8</v>
      </c>
      <c r="H1742" s="115">
        <v>0</v>
      </c>
      <c r="I1742" s="116">
        <f t="shared" si="31"/>
        <v>0</v>
      </c>
      <c r="J1742" s="84" t="s">
        <v>4103</v>
      </c>
    </row>
    <row r="1743" spans="1:10" s="85" customFormat="1" ht="14.4" x14ac:dyDescent="0.3">
      <c r="A1743" s="102" t="s">
        <v>3692</v>
      </c>
      <c r="B1743" s="103" t="s">
        <v>3632</v>
      </c>
      <c r="C1743" s="103" t="s">
        <v>229</v>
      </c>
      <c r="D1743" s="103" t="s">
        <v>2282</v>
      </c>
      <c r="E1743" s="104" t="s">
        <v>2283</v>
      </c>
      <c r="F1743" s="105" t="s">
        <v>120</v>
      </c>
      <c r="G1743" s="106">
        <v>3</v>
      </c>
      <c r="H1743" s="107">
        <v>3115.05</v>
      </c>
      <c r="I1743" s="108">
        <f t="shared" si="31"/>
        <v>9345.15</v>
      </c>
      <c r="J1743" s="84"/>
    </row>
    <row r="1744" spans="1:10" s="85" customFormat="1" ht="14.4" x14ac:dyDescent="0.3">
      <c r="A1744" s="110" t="s">
        <v>3693</v>
      </c>
      <c r="B1744" s="111" t="s">
        <v>3632</v>
      </c>
      <c r="C1744" s="111" t="s">
        <v>232</v>
      </c>
      <c r="D1744" s="111" t="s">
        <v>127</v>
      </c>
      <c r="E1744" s="112" t="s">
        <v>3660</v>
      </c>
      <c r="F1744" s="113" t="s">
        <v>120</v>
      </c>
      <c r="G1744" s="114">
        <v>3</v>
      </c>
      <c r="H1744" s="115">
        <v>0</v>
      </c>
      <c r="I1744" s="116">
        <f t="shared" si="31"/>
        <v>0</v>
      </c>
      <c r="J1744" s="84" t="s">
        <v>4103</v>
      </c>
    </row>
    <row r="1745" spans="1:10" s="85" customFormat="1" ht="14.4" x14ac:dyDescent="0.3">
      <c r="A1745" s="102" t="s">
        <v>3694</v>
      </c>
      <c r="B1745" s="103" t="s">
        <v>3632</v>
      </c>
      <c r="C1745" s="103" t="s">
        <v>234</v>
      </c>
      <c r="D1745" s="103" t="s">
        <v>400</v>
      </c>
      <c r="E1745" s="104" t="s">
        <v>401</v>
      </c>
      <c r="F1745" s="105" t="s">
        <v>120</v>
      </c>
      <c r="G1745" s="106">
        <v>4</v>
      </c>
      <c r="H1745" s="107">
        <v>1542.95</v>
      </c>
      <c r="I1745" s="108">
        <f t="shared" si="31"/>
        <v>6171.8</v>
      </c>
      <c r="J1745" s="84"/>
    </row>
    <row r="1746" spans="1:10" s="85" customFormat="1" ht="14.4" x14ac:dyDescent="0.3">
      <c r="A1746" s="110" t="s">
        <v>3695</v>
      </c>
      <c r="B1746" s="111" t="s">
        <v>3632</v>
      </c>
      <c r="C1746" s="111" t="s">
        <v>237</v>
      </c>
      <c r="D1746" s="111" t="s">
        <v>127</v>
      </c>
      <c r="E1746" s="112" t="s">
        <v>3696</v>
      </c>
      <c r="F1746" s="113" t="s">
        <v>120</v>
      </c>
      <c r="G1746" s="114">
        <v>4</v>
      </c>
      <c r="H1746" s="115">
        <v>0</v>
      </c>
      <c r="I1746" s="116">
        <f t="shared" si="31"/>
        <v>0</v>
      </c>
      <c r="J1746" s="84" t="s">
        <v>4103</v>
      </c>
    </row>
    <row r="1747" spans="1:10" s="85" customFormat="1" ht="14.4" x14ac:dyDescent="0.3">
      <c r="A1747" s="102" t="s">
        <v>3697</v>
      </c>
      <c r="B1747" s="103" t="s">
        <v>3632</v>
      </c>
      <c r="C1747" s="103" t="s">
        <v>241</v>
      </c>
      <c r="D1747" s="103" t="s">
        <v>1840</v>
      </c>
      <c r="E1747" s="104" t="s">
        <v>1841</v>
      </c>
      <c r="F1747" s="105" t="s">
        <v>457</v>
      </c>
      <c r="G1747" s="118">
        <v>0.36299999999999999</v>
      </c>
      <c r="H1747" s="107">
        <v>54728.17</v>
      </c>
      <c r="I1747" s="108">
        <f t="shared" si="31"/>
        <v>19866.330000000002</v>
      </c>
      <c r="J1747" s="84"/>
    </row>
    <row r="1748" spans="1:10" s="85" customFormat="1" ht="30.6" x14ac:dyDescent="0.3">
      <c r="A1748" s="110" t="s">
        <v>3698</v>
      </c>
      <c r="B1748" s="111" t="s">
        <v>3632</v>
      </c>
      <c r="C1748" s="111" t="s">
        <v>244</v>
      </c>
      <c r="D1748" s="111" t="s">
        <v>3699</v>
      </c>
      <c r="E1748" s="112" t="s">
        <v>3700</v>
      </c>
      <c r="F1748" s="113" t="s">
        <v>470</v>
      </c>
      <c r="G1748" s="119">
        <v>36.299999999999997</v>
      </c>
      <c r="H1748" s="115">
        <v>198.63</v>
      </c>
      <c r="I1748" s="116">
        <f t="shared" si="31"/>
        <v>7210.27</v>
      </c>
      <c r="J1748" s="84"/>
    </row>
    <row r="1749" spans="1:10" s="85" customFormat="1" ht="14.4" x14ac:dyDescent="0.3">
      <c r="A1749" s="102" t="s">
        <v>3701</v>
      </c>
      <c r="B1749" s="103" t="s">
        <v>3632</v>
      </c>
      <c r="C1749" s="103" t="s">
        <v>248</v>
      </c>
      <c r="D1749" s="103" t="s">
        <v>1922</v>
      </c>
      <c r="E1749" s="104" t="s">
        <v>1923</v>
      </c>
      <c r="F1749" s="105" t="s">
        <v>457</v>
      </c>
      <c r="G1749" s="118">
        <v>3.0000000000000001E-3</v>
      </c>
      <c r="H1749" s="107">
        <v>54972.78</v>
      </c>
      <c r="I1749" s="108">
        <f t="shared" si="31"/>
        <v>164.92</v>
      </c>
      <c r="J1749" s="84"/>
    </row>
    <row r="1750" spans="1:10" s="85" customFormat="1" ht="30.6" x14ac:dyDescent="0.3">
      <c r="A1750" s="110" t="s">
        <v>3702</v>
      </c>
      <c r="B1750" s="111" t="s">
        <v>3632</v>
      </c>
      <c r="C1750" s="111" t="s">
        <v>252</v>
      </c>
      <c r="D1750" s="111" t="s">
        <v>3518</v>
      </c>
      <c r="E1750" s="112" t="s">
        <v>3703</v>
      </c>
      <c r="F1750" s="113" t="s">
        <v>470</v>
      </c>
      <c r="G1750" s="119">
        <v>0.3</v>
      </c>
      <c r="H1750" s="115">
        <v>130.21</v>
      </c>
      <c r="I1750" s="116">
        <f t="shared" si="31"/>
        <v>39.06</v>
      </c>
      <c r="J1750" s="84"/>
    </row>
    <row r="1751" spans="1:10" s="85" customFormat="1" ht="14.4" x14ac:dyDescent="0.3">
      <c r="A1751" s="102" t="s">
        <v>3704</v>
      </c>
      <c r="B1751" s="103" t="s">
        <v>3632</v>
      </c>
      <c r="C1751" s="103" t="s">
        <v>255</v>
      </c>
      <c r="D1751" s="103" t="s">
        <v>1850</v>
      </c>
      <c r="E1751" s="104" t="s">
        <v>1851</v>
      </c>
      <c r="F1751" s="105" t="s">
        <v>457</v>
      </c>
      <c r="G1751" s="121">
        <v>0.01</v>
      </c>
      <c r="H1751" s="107">
        <v>54760.37</v>
      </c>
      <c r="I1751" s="108">
        <f t="shared" si="31"/>
        <v>547.6</v>
      </c>
      <c r="J1751" s="84"/>
    </row>
    <row r="1752" spans="1:10" s="85" customFormat="1" ht="30.6" x14ac:dyDescent="0.3">
      <c r="A1752" s="110" t="s">
        <v>3705</v>
      </c>
      <c r="B1752" s="111" t="s">
        <v>3632</v>
      </c>
      <c r="C1752" s="111" t="s">
        <v>258</v>
      </c>
      <c r="D1752" s="111" t="s">
        <v>3706</v>
      </c>
      <c r="E1752" s="112" t="s">
        <v>3707</v>
      </c>
      <c r="F1752" s="113" t="s">
        <v>470</v>
      </c>
      <c r="G1752" s="114">
        <v>1</v>
      </c>
      <c r="H1752" s="115">
        <v>101.68</v>
      </c>
      <c r="I1752" s="116">
        <f t="shared" si="31"/>
        <v>101.68</v>
      </c>
      <c r="J1752" s="84"/>
    </row>
    <row r="1753" spans="1:10" s="85" customFormat="1" ht="14.4" x14ac:dyDescent="0.3">
      <c r="A1753" s="110" t="s">
        <v>3708</v>
      </c>
      <c r="B1753" s="111" t="s">
        <v>3632</v>
      </c>
      <c r="C1753" s="111" t="s">
        <v>261</v>
      </c>
      <c r="D1753" s="111" t="s">
        <v>127</v>
      </c>
      <c r="E1753" s="112" t="s">
        <v>3709</v>
      </c>
      <c r="F1753" s="113" t="s">
        <v>120</v>
      </c>
      <c r="G1753" s="114">
        <v>2</v>
      </c>
      <c r="H1753" s="115">
        <v>54701.97</v>
      </c>
      <c r="I1753" s="116">
        <f t="shared" si="31"/>
        <v>109403.94</v>
      </c>
      <c r="J1753" s="84"/>
    </row>
    <row r="1754" spans="1:10" s="85" customFormat="1" ht="20.399999999999999" x14ac:dyDescent="0.3">
      <c r="A1754" s="110" t="s">
        <v>3710</v>
      </c>
      <c r="B1754" s="111" t="s">
        <v>3632</v>
      </c>
      <c r="C1754" s="111" t="s">
        <v>263</v>
      </c>
      <c r="D1754" s="111" t="s">
        <v>3711</v>
      </c>
      <c r="E1754" s="112" t="s">
        <v>3712</v>
      </c>
      <c r="F1754" s="113" t="s">
        <v>340</v>
      </c>
      <c r="G1754" s="119">
        <v>42.5</v>
      </c>
      <c r="H1754" s="115">
        <v>120.71</v>
      </c>
      <c r="I1754" s="116">
        <f t="shared" si="31"/>
        <v>5130.18</v>
      </c>
      <c r="J1754" s="84"/>
    </row>
    <row r="1755" spans="1:10" s="85" customFormat="1" ht="20.399999999999999" x14ac:dyDescent="0.3">
      <c r="A1755" s="110" t="s">
        <v>3713</v>
      </c>
      <c r="B1755" s="111" t="s">
        <v>3632</v>
      </c>
      <c r="C1755" s="111" t="s">
        <v>267</v>
      </c>
      <c r="D1755" s="111" t="s">
        <v>3714</v>
      </c>
      <c r="E1755" s="112" t="s">
        <v>3715</v>
      </c>
      <c r="F1755" s="113" t="s">
        <v>352</v>
      </c>
      <c r="G1755" s="119">
        <v>1.7</v>
      </c>
      <c r="H1755" s="115">
        <v>355.38</v>
      </c>
      <c r="I1755" s="116">
        <f t="shared" si="31"/>
        <v>604.15</v>
      </c>
      <c r="J1755" s="84"/>
    </row>
    <row r="1756" spans="1:10" s="85" customFormat="1" ht="14.4" x14ac:dyDescent="0.3">
      <c r="A1756" s="110" t="s">
        <v>3716</v>
      </c>
      <c r="B1756" s="111" t="s">
        <v>3632</v>
      </c>
      <c r="C1756" s="111" t="s">
        <v>271</v>
      </c>
      <c r="D1756" s="111" t="s">
        <v>3717</v>
      </c>
      <c r="E1756" s="112" t="s">
        <v>3718</v>
      </c>
      <c r="F1756" s="113" t="s">
        <v>120</v>
      </c>
      <c r="G1756" s="114">
        <v>2</v>
      </c>
      <c r="H1756" s="115">
        <v>96.24</v>
      </c>
      <c r="I1756" s="116">
        <f t="shared" si="31"/>
        <v>192.48</v>
      </c>
      <c r="J1756" s="84"/>
    </row>
    <row r="1757" spans="1:10" s="85" customFormat="1" ht="14.4" x14ac:dyDescent="0.3">
      <c r="A1757" s="102" t="s">
        <v>3719</v>
      </c>
      <c r="B1757" s="103" t="s">
        <v>3632</v>
      </c>
      <c r="C1757" s="103" t="s">
        <v>274</v>
      </c>
      <c r="D1757" s="103" t="s">
        <v>1942</v>
      </c>
      <c r="E1757" s="104" t="s">
        <v>1943</v>
      </c>
      <c r="F1757" s="105" t="s">
        <v>326</v>
      </c>
      <c r="G1757" s="117">
        <v>0.32590000000000002</v>
      </c>
      <c r="H1757" s="107">
        <v>33822.269999999997</v>
      </c>
      <c r="I1757" s="108">
        <f t="shared" si="31"/>
        <v>11022.68</v>
      </c>
      <c r="J1757" s="84"/>
    </row>
    <row r="1758" spans="1:10" s="85" customFormat="1" ht="20.399999999999999" x14ac:dyDescent="0.3">
      <c r="A1758" s="110" t="s">
        <v>3720</v>
      </c>
      <c r="B1758" s="111" t="s">
        <v>3632</v>
      </c>
      <c r="C1758" s="111" t="s">
        <v>276</v>
      </c>
      <c r="D1758" s="111" t="s">
        <v>127</v>
      </c>
      <c r="E1758" s="112" t="s">
        <v>3721</v>
      </c>
      <c r="F1758" s="113" t="s">
        <v>470</v>
      </c>
      <c r="G1758" s="119">
        <v>39.9</v>
      </c>
      <c r="H1758" s="115">
        <v>471.36</v>
      </c>
      <c r="I1758" s="116">
        <f t="shared" si="31"/>
        <v>18807.259999999998</v>
      </c>
      <c r="J1758" s="84"/>
    </row>
    <row r="1759" spans="1:10" s="85" customFormat="1" ht="20.399999999999999" x14ac:dyDescent="0.3">
      <c r="A1759" s="102" t="s">
        <v>3722</v>
      </c>
      <c r="B1759" s="103" t="s">
        <v>3632</v>
      </c>
      <c r="C1759" s="103" t="s">
        <v>279</v>
      </c>
      <c r="D1759" s="103" t="s">
        <v>395</v>
      </c>
      <c r="E1759" s="104" t="s">
        <v>396</v>
      </c>
      <c r="F1759" s="105" t="s">
        <v>120</v>
      </c>
      <c r="G1759" s="106">
        <v>5</v>
      </c>
      <c r="H1759" s="107">
        <v>2800.04</v>
      </c>
      <c r="I1759" s="108">
        <f t="shared" si="31"/>
        <v>14000.2</v>
      </c>
      <c r="J1759" s="84"/>
    </row>
    <row r="1760" spans="1:10" s="85" customFormat="1" ht="14.4" x14ac:dyDescent="0.3">
      <c r="A1760" s="110" t="s">
        <v>3723</v>
      </c>
      <c r="B1760" s="111" t="s">
        <v>3632</v>
      </c>
      <c r="C1760" s="111" t="s">
        <v>282</v>
      </c>
      <c r="D1760" s="111" t="s">
        <v>127</v>
      </c>
      <c r="E1760" s="112" t="s">
        <v>3655</v>
      </c>
      <c r="F1760" s="113" t="s">
        <v>120</v>
      </c>
      <c r="G1760" s="114">
        <v>2</v>
      </c>
      <c r="H1760" s="115">
        <v>2053.2600000000002</v>
      </c>
      <c r="I1760" s="116">
        <f t="shared" si="31"/>
        <v>4106.5200000000004</v>
      </c>
      <c r="J1760" s="84"/>
    </row>
    <row r="1761" spans="1:11" s="85" customFormat="1" ht="14.4" x14ac:dyDescent="0.3">
      <c r="A1761" s="110" t="s">
        <v>3724</v>
      </c>
      <c r="B1761" s="111" t="s">
        <v>3632</v>
      </c>
      <c r="C1761" s="111" t="s">
        <v>286</v>
      </c>
      <c r="D1761" s="111" t="s">
        <v>127</v>
      </c>
      <c r="E1761" s="112" t="s">
        <v>3657</v>
      </c>
      <c r="F1761" s="113" t="s">
        <v>120</v>
      </c>
      <c r="G1761" s="114">
        <v>2</v>
      </c>
      <c r="H1761" s="115">
        <v>959.33</v>
      </c>
      <c r="I1761" s="116">
        <f t="shared" si="31"/>
        <v>1918.66</v>
      </c>
      <c r="J1761" s="84"/>
    </row>
    <row r="1762" spans="1:11" s="85" customFormat="1" ht="14.4" x14ac:dyDescent="0.3">
      <c r="A1762" s="110" t="s">
        <v>3725</v>
      </c>
      <c r="B1762" s="111" t="s">
        <v>3632</v>
      </c>
      <c r="C1762" s="111" t="s">
        <v>290</v>
      </c>
      <c r="D1762" s="111" t="s">
        <v>127</v>
      </c>
      <c r="E1762" s="112" t="s">
        <v>3726</v>
      </c>
      <c r="F1762" s="113" t="s">
        <v>120</v>
      </c>
      <c r="G1762" s="114">
        <v>1</v>
      </c>
      <c r="H1762" s="115">
        <v>1144.17</v>
      </c>
      <c r="I1762" s="116">
        <f t="shared" si="31"/>
        <v>1144.17</v>
      </c>
      <c r="J1762" s="84"/>
    </row>
    <row r="1763" spans="1:11" s="85" customFormat="1" ht="20.399999999999999" x14ac:dyDescent="0.3">
      <c r="A1763" s="102" t="s">
        <v>3727</v>
      </c>
      <c r="B1763" s="103" t="s">
        <v>3632</v>
      </c>
      <c r="C1763" s="103" t="s">
        <v>293</v>
      </c>
      <c r="D1763" s="103" t="s">
        <v>3728</v>
      </c>
      <c r="E1763" s="104" t="s">
        <v>3729</v>
      </c>
      <c r="F1763" s="105" t="s">
        <v>457</v>
      </c>
      <c r="G1763" s="121">
        <v>0.05</v>
      </c>
      <c r="H1763" s="107">
        <v>62029.96</v>
      </c>
      <c r="I1763" s="108">
        <f t="shared" si="31"/>
        <v>3101.5</v>
      </c>
      <c r="J1763" s="84"/>
    </row>
    <row r="1764" spans="1:11" s="85" customFormat="1" ht="20.399999999999999" x14ac:dyDescent="0.3">
      <c r="A1764" s="110" t="s">
        <v>3730</v>
      </c>
      <c r="B1764" s="111" t="s">
        <v>3632</v>
      </c>
      <c r="C1764" s="111" t="s">
        <v>296</v>
      </c>
      <c r="D1764" s="111" t="s">
        <v>1363</v>
      </c>
      <c r="E1764" s="112" t="s">
        <v>1364</v>
      </c>
      <c r="F1764" s="113" t="s">
        <v>470</v>
      </c>
      <c r="G1764" s="114">
        <v>5</v>
      </c>
      <c r="H1764" s="115">
        <v>314.10000000000002</v>
      </c>
      <c r="I1764" s="116">
        <f t="shared" si="31"/>
        <v>1570.5</v>
      </c>
      <c r="J1764" s="84"/>
    </row>
    <row r="1765" spans="1:11" s="85" customFormat="1" ht="20.399999999999999" x14ac:dyDescent="0.3">
      <c r="A1765" s="102" t="s">
        <v>3731</v>
      </c>
      <c r="B1765" s="103" t="s">
        <v>3632</v>
      </c>
      <c r="C1765" s="103" t="s">
        <v>300</v>
      </c>
      <c r="D1765" s="103" t="s">
        <v>1461</v>
      </c>
      <c r="E1765" s="104" t="s">
        <v>1462</v>
      </c>
      <c r="F1765" s="105" t="s">
        <v>457</v>
      </c>
      <c r="G1765" s="121">
        <v>0.05</v>
      </c>
      <c r="H1765" s="107">
        <v>62018.01</v>
      </c>
      <c r="I1765" s="108">
        <f t="shared" si="31"/>
        <v>3100.9</v>
      </c>
      <c r="J1765" s="84"/>
    </row>
    <row r="1766" spans="1:11" s="85" customFormat="1" ht="21" thickBot="1" x14ac:dyDescent="0.35">
      <c r="A1766" s="110" t="s">
        <v>3732</v>
      </c>
      <c r="B1766" s="124" t="s">
        <v>3632</v>
      </c>
      <c r="C1766" s="124" t="s">
        <v>304</v>
      </c>
      <c r="D1766" s="124" t="s">
        <v>1357</v>
      </c>
      <c r="E1766" s="125" t="s">
        <v>1358</v>
      </c>
      <c r="F1766" s="126" t="s">
        <v>470</v>
      </c>
      <c r="G1766" s="127">
        <v>5</v>
      </c>
      <c r="H1766" s="128">
        <v>196.32</v>
      </c>
      <c r="I1766" s="129">
        <f t="shared" si="31"/>
        <v>981.6</v>
      </c>
      <c r="J1766" s="84"/>
    </row>
    <row r="1767" spans="1:11" s="85" customFormat="1" ht="14.4" x14ac:dyDescent="0.3">
      <c r="A1767" s="130"/>
      <c r="B1767" s="131"/>
      <c r="C1767" s="131"/>
      <c r="D1767" s="131"/>
      <c r="E1767" s="132" t="s">
        <v>356</v>
      </c>
      <c r="F1767" s="297"/>
      <c r="G1767" s="297"/>
      <c r="H1767" s="133"/>
      <c r="I1767" s="134">
        <v>244803.33</v>
      </c>
      <c r="J1767" s="84"/>
    </row>
    <row r="1768" spans="1:11" s="85" customFormat="1" ht="15" thickBot="1" x14ac:dyDescent="0.35">
      <c r="A1768" s="135"/>
      <c r="B1768" s="136"/>
      <c r="C1768" s="136"/>
      <c r="D1768" s="136"/>
      <c r="E1768" s="137" t="s">
        <v>357</v>
      </c>
      <c r="F1768" s="138"/>
      <c r="G1768" s="139"/>
      <c r="H1768" s="140"/>
      <c r="I1768" s="141">
        <v>151210.47</v>
      </c>
      <c r="J1768" s="84"/>
    </row>
    <row r="1769" spans="1:11" s="85" customFormat="1" ht="15.6" thickTop="1" thickBot="1" x14ac:dyDescent="0.35">
      <c r="A1769" s="142"/>
      <c r="B1769" s="143"/>
      <c r="C1769" s="143"/>
      <c r="D1769" s="143"/>
      <c r="E1769" s="144" t="s">
        <v>41</v>
      </c>
      <c r="F1769" s="298"/>
      <c r="G1769" s="298"/>
      <c r="H1769" s="145"/>
      <c r="I1769" s="146">
        <f>I1767+I1768</f>
        <v>396013.8</v>
      </c>
      <c r="J1769" s="84"/>
      <c r="K1769" s="147"/>
    </row>
    <row r="1770" spans="1:11" s="85" customFormat="1" ht="14.4" x14ac:dyDescent="0.3">
      <c r="A1770" s="148" t="s">
        <v>161</v>
      </c>
      <c r="B1770" s="300" t="s">
        <v>3733</v>
      </c>
      <c r="C1770" s="300"/>
      <c r="D1770" s="300"/>
      <c r="E1770" s="149" t="s">
        <v>1340</v>
      </c>
      <c r="F1770" s="150"/>
      <c r="G1770" s="151"/>
      <c r="H1770" s="152"/>
      <c r="I1770" s="153">
        <f>I1854</f>
        <v>3495615.61</v>
      </c>
      <c r="J1770" s="84"/>
    </row>
    <row r="1771" spans="1:11" s="85" customFormat="1" ht="14.4" x14ac:dyDescent="0.3">
      <c r="A1771" s="102" t="s">
        <v>3734</v>
      </c>
      <c r="B1771" s="103" t="s">
        <v>3735</v>
      </c>
      <c r="C1771" s="103" t="s">
        <v>112</v>
      </c>
      <c r="D1771" s="103" t="s">
        <v>118</v>
      </c>
      <c r="E1771" s="104" t="s">
        <v>119</v>
      </c>
      <c r="F1771" s="105" t="s">
        <v>120</v>
      </c>
      <c r="G1771" s="106">
        <v>1</v>
      </c>
      <c r="H1771" s="107">
        <v>97042.82</v>
      </c>
      <c r="I1771" s="108">
        <f t="shared" ref="I1771:I1834" si="32">G1771*H1771</f>
        <v>97042.82</v>
      </c>
      <c r="J1771" s="84"/>
    </row>
    <row r="1772" spans="1:11" s="85" customFormat="1" ht="14.4" x14ac:dyDescent="0.3">
      <c r="A1772" s="102" t="s">
        <v>3736</v>
      </c>
      <c r="B1772" s="103" t="s">
        <v>3735</v>
      </c>
      <c r="C1772" s="103" t="s">
        <v>122</v>
      </c>
      <c r="D1772" s="103" t="s">
        <v>123</v>
      </c>
      <c r="E1772" s="104" t="s">
        <v>124</v>
      </c>
      <c r="F1772" s="105" t="s">
        <v>120</v>
      </c>
      <c r="G1772" s="106">
        <v>1</v>
      </c>
      <c r="H1772" s="107">
        <v>4085.61</v>
      </c>
      <c r="I1772" s="108">
        <f t="shared" si="32"/>
        <v>4085.61</v>
      </c>
      <c r="J1772" s="84"/>
    </row>
    <row r="1773" spans="1:11" s="85" customFormat="1" ht="30.6" x14ac:dyDescent="0.3">
      <c r="A1773" s="110" t="s">
        <v>3737</v>
      </c>
      <c r="B1773" s="111" t="s">
        <v>3735</v>
      </c>
      <c r="C1773" s="111" t="s">
        <v>126</v>
      </c>
      <c r="D1773" s="111" t="s">
        <v>127</v>
      </c>
      <c r="E1773" s="112" t="s">
        <v>574</v>
      </c>
      <c r="F1773" s="113" t="s">
        <v>120</v>
      </c>
      <c r="G1773" s="114">
        <v>1</v>
      </c>
      <c r="H1773" s="115">
        <v>0</v>
      </c>
      <c r="I1773" s="116">
        <f t="shared" si="32"/>
        <v>0</v>
      </c>
      <c r="J1773" s="84" t="s">
        <v>4103</v>
      </c>
    </row>
    <row r="1774" spans="1:11" s="85" customFormat="1" ht="14.4" x14ac:dyDescent="0.3">
      <c r="A1774" s="102" t="s">
        <v>3738</v>
      </c>
      <c r="B1774" s="103" t="s">
        <v>3735</v>
      </c>
      <c r="C1774" s="103" t="s">
        <v>130</v>
      </c>
      <c r="D1774" s="103" t="s">
        <v>155</v>
      </c>
      <c r="E1774" s="104" t="s">
        <v>156</v>
      </c>
      <c r="F1774" s="105" t="s">
        <v>120</v>
      </c>
      <c r="G1774" s="106">
        <v>21</v>
      </c>
      <c r="H1774" s="107">
        <v>2149.02</v>
      </c>
      <c r="I1774" s="108">
        <f t="shared" si="32"/>
        <v>45129.42</v>
      </c>
      <c r="J1774" s="84"/>
    </row>
    <row r="1775" spans="1:11" s="85" customFormat="1" ht="14.4" x14ac:dyDescent="0.3">
      <c r="A1775" s="110" t="s">
        <v>3739</v>
      </c>
      <c r="B1775" s="111" t="s">
        <v>3735</v>
      </c>
      <c r="C1775" s="111" t="s">
        <v>134</v>
      </c>
      <c r="D1775" s="111" t="s">
        <v>127</v>
      </c>
      <c r="E1775" s="112" t="s">
        <v>159</v>
      </c>
      <c r="F1775" s="113" t="s">
        <v>120</v>
      </c>
      <c r="G1775" s="114">
        <v>21</v>
      </c>
      <c r="H1775" s="115">
        <v>16782.560000000001</v>
      </c>
      <c r="I1775" s="116">
        <f t="shared" si="32"/>
        <v>352433.76</v>
      </c>
      <c r="J1775" s="84"/>
    </row>
    <row r="1776" spans="1:11" s="85" customFormat="1" ht="14.4" x14ac:dyDescent="0.3">
      <c r="A1776" s="102" t="s">
        <v>3740</v>
      </c>
      <c r="B1776" s="103" t="s">
        <v>3735</v>
      </c>
      <c r="C1776" s="103" t="s">
        <v>137</v>
      </c>
      <c r="D1776" s="103" t="s">
        <v>131</v>
      </c>
      <c r="E1776" s="104" t="s">
        <v>132</v>
      </c>
      <c r="F1776" s="105" t="s">
        <v>120</v>
      </c>
      <c r="G1776" s="106">
        <v>1</v>
      </c>
      <c r="H1776" s="107">
        <v>2331.39</v>
      </c>
      <c r="I1776" s="108">
        <f t="shared" si="32"/>
        <v>2331.39</v>
      </c>
      <c r="J1776" s="84"/>
    </row>
    <row r="1777" spans="1:10" s="85" customFormat="1" ht="20.399999999999999" x14ac:dyDescent="0.3">
      <c r="A1777" s="110" t="s">
        <v>3741</v>
      </c>
      <c r="B1777" s="111" t="s">
        <v>3735</v>
      </c>
      <c r="C1777" s="111" t="s">
        <v>141</v>
      </c>
      <c r="D1777" s="111" t="s">
        <v>127</v>
      </c>
      <c r="E1777" s="112" t="s">
        <v>3742</v>
      </c>
      <c r="F1777" s="113" t="s">
        <v>120</v>
      </c>
      <c r="G1777" s="114">
        <v>1</v>
      </c>
      <c r="H1777" s="115">
        <v>30385.01</v>
      </c>
      <c r="I1777" s="116">
        <f t="shared" si="32"/>
        <v>30385.01</v>
      </c>
      <c r="J1777" s="84"/>
    </row>
    <row r="1778" spans="1:10" s="85" customFormat="1" ht="14.4" x14ac:dyDescent="0.3">
      <c r="A1778" s="102" t="s">
        <v>3743</v>
      </c>
      <c r="B1778" s="103" t="s">
        <v>3735</v>
      </c>
      <c r="C1778" s="103" t="s">
        <v>144</v>
      </c>
      <c r="D1778" s="103" t="s">
        <v>317</v>
      </c>
      <c r="E1778" s="104" t="s">
        <v>318</v>
      </c>
      <c r="F1778" s="105" t="s">
        <v>120</v>
      </c>
      <c r="G1778" s="106">
        <v>1</v>
      </c>
      <c r="H1778" s="107">
        <v>3806.95</v>
      </c>
      <c r="I1778" s="108">
        <f t="shared" si="32"/>
        <v>3806.95</v>
      </c>
      <c r="J1778" s="84"/>
    </row>
    <row r="1779" spans="1:10" s="85" customFormat="1" ht="14.4" x14ac:dyDescent="0.3">
      <c r="A1779" s="110" t="s">
        <v>3744</v>
      </c>
      <c r="B1779" s="111" t="s">
        <v>3735</v>
      </c>
      <c r="C1779" s="111" t="s">
        <v>147</v>
      </c>
      <c r="D1779" s="111" t="s">
        <v>127</v>
      </c>
      <c r="E1779" s="112" t="s">
        <v>3745</v>
      </c>
      <c r="F1779" s="113" t="s">
        <v>120</v>
      </c>
      <c r="G1779" s="114">
        <v>1</v>
      </c>
      <c r="H1779" s="115">
        <v>81758.69</v>
      </c>
      <c r="I1779" s="116">
        <f t="shared" si="32"/>
        <v>81758.69</v>
      </c>
      <c r="J1779" s="84"/>
    </row>
    <row r="1780" spans="1:10" s="85" customFormat="1" ht="20.399999999999999" x14ac:dyDescent="0.3">
      <c r="A1780" s="102" t="s">
        <v>3746</v>
      </c>
      <c r="B1780" s="103" t="s">
        <v>3735</v>
      </c>
      <c r="C1780" s="103" t="s">
        <v>151</v>
      </c>
      <c r="D1780" s="103" t="s">
        <v>162</v>
      </c>
      <c r="E1780" s="104" t="s">
        <v>163</v>
      </c>
      <c r="F1780" s="105" t="s">
        <v>164</v>
      </c>
      <c r="G1780" s="118">
        <v>0.71399999999999997</v>
      </c>
      <c r="H1780" s="107">
        <v>109509.93</v>
      </c>
      <c r="I1780" s="108">
        <f t="shared" si="32"/>
        <v>78190.09</v>
      </c>
      <c r="J1780" s="84"/>
    </row>
    <row r="1781" spans="1:10" s="85" customFormat="1" ht="14.4" x14ac:dyDescent="0.3">
      <c r="A1781" s="110" t="s">
        <v>3747</v>
      </c>
      <c r="B1781" s="111" t="s">
        <v>3735</v>
      </c>
      <c r="C1781" s="111" t="s">
        <v>154</v>
      </c>
      <c r="D1781" s="111" t="s">
        <v>167</v>
      </c>
      <c r="E1781" s="112" t="s">
        <v>168</v>
      </c>
      <c r="F1781" s="113" t="s">
        <v>169</v>
      </c>
      <c r="G1781" s="119">
        <v>71.400000000000006</v>
      </c>
      <c r="H1781" s="115">
        <v>1187.3599999999999</v>
      </c>
      <c r="I1781" s="116">
        <f t="shared" si="32"/>
        <v>84777.5</v>
      </c>
      <c r="J1781" s="84"/>
    </row>
    <row r="1782" spans="1:10" s="85" customFormat="1" ht="14.4" x14ac:dyDescent="0.3">
      <c r="A1782" s="110" t="s">
        <v>3748</v>
      </c>
      <c r="B1782" s="111" t="s">
        <v>3735</v>
      </c>
      <c r="C1782" s="111" t="s">
        <v>158</v>
      </c>
      <c r="D1782" s="111" t="s">
        <v>127</v>
      </c>
      <c r="E1782" s="112" t="s">
        <v>3749</v>
      </c>
      <c r="F1782" s="113" t="s">
        <v>120</v>
      </c>
      <c r="G1782" s="114">
        <v>7</v>
      </c>
      <c r="H1782" s="115">
        <v>4287.83</v>
      </c>
      <c r="I1782" s="116">
        <f t="shared" si="32"/>
        <v>30014.81</v>
      </c>
      <c r="J1782" s="84"/>
    </row>
    <row r="1783" spans="1:10" s="85" customFormat="1" ht="20.399999999999999" x14ac:dyDescent="0.3">
      <c r="A1783" s="102" t="s">
        <v>3750</v>
      </c>
      <c r="B1783" s="103" t="s">
        <v>3735</v>
      </c>
      <c r="C1783" s="103" t="s">
        <v>161</v>
      </c>
      <c r="D1783" s="103" t="s">
        <v>206</v>
      </c>
      <c r="E1783" s="104" t="s">
        <v>207</v>
      </c>
      <c r="F1783" s="105" t="s">
        <v>164</v>
      </c>
      <c r="G1783" s="121">
        <v>0.62</v>
      </c>
      <c r="H1783" s="107">
        <v>81336.149999999994</v>
      </c>
      <c r="I1783" s="108">
        <f t="shared" si="32"/>
        <v>50428.41</v>
      </c>
      <c r="J1783" s="84"/>
    </row>
    <row r="1784" spans="1:10" s="85" customFormat="1" ht="14.4" x14ac:dyDescent="0.3">
      <c r="A1784" s="110" t="s">
        <v>3751</v>
      </c>
      <c r="B1784" s="111" t="s">
        <v>3735</v>
      </c>
      <c r="C1784" s="111" t="s">
        <v>166</v>
      </c>
      <c r="D1784" s="111" t="s">
        <v>210</v>
      </c>
      <c r="E1784" s="112" t="s">
        <v>211</v>
      </c>
      <c r="F1784" s="113" t="s">
        <v>169</v>
      </c>
      <c r="G1784" s="114">
        <v>62</v>
      </c>
      <c r="H1784" s="115">
        <v>1145.48</v>
      </c>
      <c r="I1784" s="116">
        <f t="shared" si="32"/>
        <v>71019.759999999995</v>
      </c>
      <c r="J1784" s="84"/>
    </row>
    <row r="1785" spans="1:10" s="85" customFormat="1" ht="20.399999999999999" x14ac:dyDescent="0.3">
      <c r="A1785" s="102" t="s">
        <v>3752</v>
      </c>
      <c r="B1785" s="103" t="s">
        <v>3735</v>
      </c>
      <c r="C1785" s="103" t="s">
        <v>171</v>
      </c>
      <c r="D1785" s="103" t="s">
        <v>3753</v>
      </c>
      <c r="E1785" s="104" t="s">
        <v>3754</v>
      </c>
      <c r="F1785" s="105" t="s">
        <v>164</v>
      </c>
      <c r="G1785" s="117">
        <v>0.79169999999999996</v>
      </c>
      <c r="H1785" s="107">
        <v>96162.45</v>
      </c>
      <c r="I1785" s="108">
        <f t="shared" si="32"/>
        <v>76131.81</v>
      </c>
      <c r="J1785" s="84"/>
    </row>
    <row r="1786" spans="1:10" s="85" customFormat="1" ht="14.4" x14ac:dyDescent="0.3">
      <c r="A1786" s="110" t="s">
        <v>3755</v>
      </c>
      <c r="B1786" s="111" t="s">
        <v>3735</v>
      </c>
      <c r="C1786" s="111" t="s">
        <v>174</v>
      </c>
      <c r="D1786" s="111" t="s">
        <v>3756</v>
      </c>
      <c r="E1786" s="112" t="s">
        <v>3757</v>
      </c>
      <c r="F1786" s="113" t="s">
        <v>169</v>
      </c>
      <c r="G1786" s="120">
        <v>79.17</v>
      </c>
      <c r="H1786" s="115">
        <v>1384.38</v>
      </c>
      <c r="I1786" s="116">
        <f t="shared" si="32"/>
        <v>109601.36</v>
      </c>
      <c r="J1786" s="84"/>
    </row>
    <row r="1787" spans="1:10" s="85" customFormat="1" ht="20.399999999999999" x14ac:dyDescent="0.3">
      <c r="A1787" s="102" t="s">
        <v>3758</v>
      </c>
      <c r="B1787" s="103" t="s">
        <v>3735</v>
      </c>
      <c r="C1787" s="103" t="s">
        <v>177</v>
      </c>
      <c r="D1787" s="103" t="s">
        <v>3759</v>
      </c>
      <c r="E1787" s="104" t="s">
        <v>3760</v>
      </c>
      <c r="F1787" s="105" t="s">
        <v>164</v>
      </c>
      <c r="G1787" s="117">
        <v>0.43980000000000002</v>
      </c>
      <c r="H1787" s="107">
        <v>99884.7</v>
      </c>
      <c r="I1787" s="108">
        <f t="shared" si="32"/>
        <v>43929.29</v>
      </c>
      <c r="J1787" s="84"/>
    </row>
    <row r="1788" spans="1:10" s="85" customFormat="1" ht="14.4" x14ac:dyDescent="0.3">
      <c r="A1788" s="110" t="s">
        <v>3761</v>
      </c>
      <c r="B1788" s="111" t="s">
        <v>3735</v>
      </c>
      <c r="C1788" s="111" t="s">
        <v>180</v>
      </c>
      <c r="D1788" s="111" t="s">
        <v>3762</v>
      </c>
      <c r="E1788" s="112" t="s">
        <v>3763</v>
      </c>
      <c r="F1788" s="113" t="s">
        <v>169</v>
      </c>
      <c r="G1788" s="120">
        <v>43.98</v>
      </c>
      <c r="H1788" s="115">
        <v>1048.53</v>
      </c>
      <c r="I1788" s="116">
        <f t="shared" si="32"/>
        <v>46114.35</v>
      </c>
      <c r="J1788" s="84"/>
    </row>
    <row r="1789" spans="1:10" s="85" customFormat="1" ht="20.399999999999999" x14ac:dyDescent="0.3">
      <c r="A1789" s="102" t="s">
        <v>3764</v>
      </c>
      <c r="B1789" s="103" t="s">
        <v>3735</v>
      </c>
      <c r="C1789" s="103" t="s">
        <v>183</v>
      </c>
      <c r="D1789" s="103" t="s">
        <v>3765</v>
      </c>
      <c r="E1789" s="104" t="s">
        <v>3766</v>
      </c>
      <c r="F1789" s="105" t="s">
        <v>164</v>
      </c>
      <c r="G1789" s="117">
        <v>0.40739999999999998</v>
      </c>
      <c r="H1789" s="107">
        <v>119919.82</v>
      </c>
      <c r="I1789" s="108">
        <f t="shared" si="32"/>
        <v>48855.33</v>
      </c>
      <c r="J1789" s="84"/>
    </row>
    <row r="1790" spans="1:10" s="85" customFormat="1" ht="14.4" x14ac:dyDescent="0.3">
      <c r="A1790" s="110" t="s">
        <v>3767</v>
      </c>
      <c r="B1790" s="111" t="s">
        <v>3735</v>
      </c>
      <c r="C1790" s="111" t="s">
        <v>186</v>
      </c>
      <c r="D1790" s="111" t="s">
        <v>3768</v>
      </c>
      <c r="E1790" s="112" t="s">
        <v>3769</v>
      </c>
      <c r="F1790" s="113" t="s">
        <v>169</v>
      </c>
      <c r="G1790" s="120">
        <v>40.74</v>
      </c>
      <c r="H1790" s="115">
        <v>836.61</v>
      </c>
      <c r="I1790" s="116">
        <f t="shared" si="32"/>
        <v>34083.49</v>
      </c>
      <c r="J1790" s="84"/>
    </row>
    <row r="1791" spans="1:10" s="85" customFormat="1" ht="20.399999999999999" x14ac:dyDescent="0.3">
      <c r="A1791" s="102" t="s">
        <v>3770</v>
      </c>
      <c r="B1791" s="103" t="s">
        <v>3735</v>
      </c>
      <c r="C1791" s="103" t="s">
        <v>189</v>
      </c>
      <c r="D1791" s="103" t="s">
        <v>245</v>
      </c>
      <c r="E1791" s="104" t="s">
        <v>246</v>
      </c>
      <c r="F1791" s="105" t="s">
        <v>164</v>
      </c>
      <c r="G1791" s="117">
        <v>0.19789999999999999</v>
      </c>
      <c r="H1791" s="107">
        <v>128800.42</v>
      </c>
      <c r="I1791" s="108">
        <f t="shared" si="32"/>
        <v>25489.599999999999</v>
      </c>
      <c r="J1791" s="84"/>
    </row>
    <row r="1792" spans="1:10" s="85" customFormat="1" ht="14.4" x14ac:dyDescent="0.3">
      <c r="A1792" s="110" t="s">
        <v>3771</v>
      </c>
      <c r="B1792" s="111" t="s">
        <v>3735</v>
      </c>
      <c r="C1792" s="111" t="s">
        <v>191</v>
      </c>
      <c r="D1792" s="111" t="s">
        <v>249</v>
      </c>
      <c r="E1792" s="112" t="s">
        <v>250</v>
      </c>
      <c r="F1792" s="113" t="s">
        <v>169</v>
      </c>
      <c r="G1792" s="120">
        <v>19.79</v>
      </c>
      <c r="H1792" s="115">
        <v>826.74</v>
      </c>
      <c r="I1792" s="116">
        <f t="shared" si="32"/>
        <v>16361.18</v>
      </c>
      <c r="J1792" s="84"/>
    </row>
    <row r="1793" spans="1:10" s="85" customFormat="1" ht="20.399999999999999" x14ac:dyDescent="0.3">
      <c r="A1793" s="102" t="s">
        <v>3772</v>
      </c>
      <c r="B1793" s="103" t="s">
        <v>3735</v>
      </c>
      <c r="C1793" s="103" t="s">
        <v>194</v>
      </c>
      <c r="D1793" s="103" t="s">
        <v>3773</v>
      </c>
      <c r="E1793" s="104" t="s">
        <v>3774</v>
      </c>
      <c r="F1793" s="105" t="s">
        <v>164</v>
      </c>
      <c r="G1793" s="117">
        <v>0.15079999999999999</v>
      </c>
      <c r="H1793" s="107">
        <v>158107.85999999999</v>
      </c>
      <c r="I1793" s="108">
        <f t="shared" si="32"/>
        <v>23842.67</v>
      </c>
      <c r="J1793" s="84"/>
    </row>
    <row r="1794" spans="1:10" s="85" customFormat="1" ht="14.4" x14ac:dyDescent="0.3">
      <c r="A1794" s="110" t="s">
        <v>3775</v>
      </c>
      <c r="B1794" s="111" t="s">
        <v>3735</v>
      </c>
      <c r="C1794" s="111" t="s">
        <v>197</v>
      </c>
      <c r="D1794" s="111" t="s">
        <v>268</v>
      </c>
      <c r="E1794" s="112" t="s">
        <v>269</v>
      </c>
      <c r="F1794" s="113" t="s">
        <v>169</v>
      </c>
      <c r="G1794" s="120">
        <v>15.08</v>
      </c>
      <c r="H1794" s="115">
        <v>615.22</v>
      </c>
      <c r="I1794" s="116">
        <f t="shared" si="32"/>
        <v>9277.52</v>
      </c>
      <c r="J1794" s="84"/>
    </row>
    <row r="1795" spans="1:10" s="85" customFormat="1" ht="20.399999999999999" x14ac:dyDescent="0.3">
      <c r="A1795" s="102" t="s">
        <v>3776</v>
      </c>
      <c r="B1795" s="103" t="s">
        <v>3735</v>
      </c>
      <c r="C1795" s="103" t="s">
        <v>200</v>
      </c>
      <c r="D1795" s="103" t="s">
        <v>3777</v>
      </c>
      <c r="E1795" s="104" t="s">
        <v>3778</v>
      </c>
      <c r="F1795" s="105" t="s">
        <v>164</v>
      </c>
      <c r="G1795" s="117">
        <v>0.14069999999999999</v>
      </c>
      <c r="H1795" s="107">
        <v>211976.75</v>
      </c>
      <c r="I1795" s="108">
        <f t="shared" si="32"/>
        <v>29825.13</v>
      </c>
      <c r="J1795" s="84"/>
    </row>
    <row r="1796" spans="1:10" s="85" customFormat="1" ht="20.399999999999999" x14ac:dyDescent="0.3">
      <c r="A1796" s="110" t="s">
        <v>3779</v>
      </c>
      <c r="B1796" s="111" t="s">
        <v>3735</v>
      </c>
      <c r="C1796" s="111" t="s">
        <v>203</v>
      </c>
      <c r="D1796" s="111" t="s">
        <v>127</v>
      </c>
      <c r="E1796" s="112" t="s">
        <v>3780</v>
      </c>
      <c r="F1796" s="113" t="s">
        <v>120</v>
      </c>
      <c r="G1796" s="114">
        <v>7</v>
      </c>
      <c r="H1796" s="115">
        <v>1983.59</v>
      </c>
      <c r="I1796" s="116">
        <f t="shared" si="32"/>
        <v>13885.13</v>
      </c>
      <c r="J1796" s="84"/>
    </row>
    <row r="1797" spans="1:10" s="85" customFormat="1" ht="14.4" x14ac:dyDescent="0.3">
      <c r="A1797" s="110" t="s">
        <v>3781</v>
      </c>
      <c r="B1797" s="111" t="s">
        <v>3735</v>
      </c>
      <c r="C1797" s="111" t="s">
        <v>205</v>
      </c>
      <c r="D1797" s="111" t="s">
        <v>287</v>
      </c>
      <c r="E1797" s="112" t="s">
        <v>288</v>
      </c>
      <c r="F1797" s="113" t="s">
        <v>169</v>
      </c>
      <c r="G1797" s="120">
        <v>14.07</v>
      </c>
      <c r="H1797" s="115">
        <v>685.5</v>
      </c>
      <c r="I1797" s="116">
        <f t="shared" si="32"/>
        <v>9644.99</v>
      </c>
      <c r="J1797" s="84"/>
    </row>
    <row r="1798" spans="1:10" s="85" customFormat="1" ht="20.399999999999999" x14ac:dyDescent="0.3">
      <c r="A1798" s="102" t="s">
        <v>3782</v>
      </c>
      <c r="B1798" s="103" t="s">
        <v>3735</v>
      </c>
      <c r="C1798" s="103" t="s">
        <v>215</v>
      </c>
      <c r="D1798" s="103" t="s">
        <v>206</v>
      </c>
      <c r="E1798" s="104" t="s">
        <v>3783</v>
      </c>
      <c r="F1798" s="105" t="s">
        <v>164</v>
      </c>
      <c r="G1798" s="117">
        <v>8.3799999999999999E-2</v>
      </c>
      <c r="H1798" s="107">
        <v>81330.37</v>
      </c>
      <c r="I1798" s="108">
        <f t="shared" si="32"/>
        <v>6815.49</v>
      </c>
      <c r="J1798" s="84"/>
    </row>
    <row r="1799" spans="1:10" s="85" customFormat="1" ht="20.399999999999999" x14ac:dyDescent="0.3">
      <c r="A1799" s="110" t="s">
        <v>3784</v>
      </c>
      <c r="B1799" s="111" t="s">
        <v>3735</v>
      </c>
      <c r="C1799" s="111" t="s">
        <v>218</v>
      </c>
      <c r="D1799" s="111" t="s">
        <v>127</v>
      </c>
      <c r="E1799" s="112" t="s">
        <v>3785</v>
      </c>
      <c r="F1799" s="113" t="s">
        <v>120</v>
      </c>
      <c r="G1799" s="114">
        <v>2</v>
      </c>
      <c r="H1799" s="115">
        <v>39461.14</v>
      </c>
      <c r="I1799" s="116">
        <f t="shared" si="32"/>
        <v>78922.28</v>
      </c>
      <c r="J1799" s="84"/>
    </row>
    <row r="1800" spans="1:10" s="85" customFormat="1" ht="20.399999999999999" x14ac:dyDescent="0.3">
      <c r="A1800" s="102" t="s">
        <v>3786</v>
      </c>
      <c r="B1800" s="103" t="s">
        <v>3735</v>
      </c>
      <c r="C1800" s="103" t="s">
        <v>221</v>
      </c>
      <c r="D1800" s="103" t="s">
        <v>222</v>
      </c>
      <c r="E1800" s="104" t="s">
        <v>3787</v>
      </c>
      <c r="F1800" s="105" t="s">
        <v>164</v>
      </c>
      <c r="G1800" s="118">
        <v>1.6E-2</v>
      </c>
      <c r="H1800" s="107">
        <v>236335.11</v>
      </c>
      <c r="I1800" s="108">
        <f t="shared" si="32"/>
        <v>3781.36</v>
      </c>
      <c r="J1800" s="84"/>
    </row>
    <row r="1801" spans="1:10" s="85" customFormat="1" ht="20.399999999999999" x14ac:dyDescent="0.3">
      <c r="A1801" s="110" t="s">
        <v>3788</v>
      </c>
      <c r="B1801" s="111" t="s">
        <v>3735</v>
      </c>
      <c r="C1801" s="111" t="s">
        <v>225</v>
      </c>
      <c r="D1801" s="111" t="s">
        <v>127</v>
      </c>
      <c r="E1801" s="112" t="s">
        <v>3789</v>
      </c>
      <c r="F1801" s="113" t="s">
        <v>120</v>
      </c>
      <c r="G1801" s="114">
        <v>7</v>
      </c>
      <c r="H1801" s="115">
        <v>3662.04</v>
      </c>
      <c r="I1801" s="116">
        <f t="shared" si="32"/>
        <v>25634.28</v>
      </c>
      <c r="J1801" s="84"/>
    </row>
    <row r="1802" spans="1:10" s="85" customFormat="1" ht="20.399999999999999" x14ac:dyDescent="0.3">
      <c r="A1802" s="102" t="s">
        <v>3790</v>
      </c>
      <c r="B1802" s="103" t="s">
        <v>3735</v>
      </c>
      <c r="C1802" s="103" t="s">
        <v>229</v>
      </c>
      <c r="D1802" s="103" t="s">
        <v>206</v>
      </c>
      <c r="E1802" s="104" t="s">
        <v>3783</v>
      </c>
      <c r="F1802" s="105" t="s">
        <v>164</v>
      </c>
      <c r="G1802" s="117">
        <v>0.4914</v>
      </c>
      <c r="H1802" s="107">
        <v>81332.820000000007</v>
      </c>
      <c r="I1802" s="108">
        <f t="shared" si="32"/>
        <v>39966.949999999997</v>
      </c>
      <c r="J1802" s="84"/>
    </row>
    <row r="1803" spans="1:10" s="85" customFormat="1" ht="20.399999999999999" x14ac:dyDescent="0.3">
      <c r="A1803" s="110" t="s">
        <v>3791</v>
      </c>
      <c r="B1803" s="111" t="s">
        <v>3735</v>
      </c>
      <c r="C1803" s="111" t="s">
        <v>232</v>
      </c>
      <c r="D1803" s="111" t="s">
        <v>127</v>
      </c>
      <c r="E1803" s="112" t="s">
        <v>3792</v>
      </c>
      <c r="F1803" s="113" t="s">
        <v>120</v>
      </c>
      <c r="G1803" s="114">
        <v>1</v>
      </c>
      <c r="H1803" s="115">
        <v>52064.09</v>
      </c>
      <c r="I1803" s="116">
        <f t="shared" si="32"/>
        <v>52064.09</v>
      </c>
      <c r="J1803" s="84"/>
    </row>
    <row r="1804" spans="1:10" s="85" customFormat="1" ht="20.399999999999999" x14ac:dyDescent="0.3">
      <c r="A1804" s="102" t="s">
        <v>3793</v>
      </c>
      <c r="B1804" s="103" t="s">
        <v>3735</v>
      </c>
      <c r="C1804" s="103" t="s">
        <v>234</v>
      </c>
      <c r="D1804" s="103" t="s">
        <v>3773</v>
      </c>
      <c r="E1804" s="104" t="s">
        <v>3794</v>
      </c>
      <c r="F1804" s="105" t="s">
        <v>164</v>
      </c>
      <c r="G1804" s="117">
        <v>4.7000000000000002E-3</v>
      </c>
      <c r="H1804" s="107">
        <v>158193.60000000001</v>
      </c>
      <c r="I1804" s="108">
        <f t="shared" si="32"/>
        <v>743.51</v>
      </c>
      <c r="J1804" s="84"/>
    </row>
    <row r="1805" spans="1:10" s="85" customFormat="1" ht="20.399999999999999" x14ac:dyDescent="0.3">
      <c r="A1805" s="110" t="s">
        <v>3795</v>
      </c>
      <c r="B1805" s="111" t="s">
        <v>3735</v>
      </c>
      <c r="C1805" s="111" t="s">
        <v>237</v>
      </c>
      <c r="D1805" s="111" t="s">
        <v>127</v>
      </c>
      <c r="E1805" s="112" t="s">
        <v>3796</v>
      </c>
      <c r="F1805" s="113" t="s">
        <v>120</v>
      </c>
      <c r="G1805" s="114">
        <v>1</v>
      </c>
      <c r="H1805" s="115">
        <v>1810.94</v>
      </c>
      <c r="I1805" s="116">
        <f t="shared" si="32"/>
        <v>1810.94</v>
      </c>
      <c r="J1805" s="84"/>
    </row>
    <row r="1806" spans="1:10" s="85" customFormat="1" ht="20.399999999999999" x14ac:dyDescent="0.3">
      <c r="A1806" s="102" t="s">
        <v>3797</v>
      </c>
      <c r="B1806" s="103" t="s">
        <v>3735</v>
      </c>
      <c r="C1806" s="103" t="s">
        <v>241</v>
      </c>
      <c r="D1806" s="103" t="s">
        <v>245</v>
      </c>
      <c r="E1806" s="104" t="s">
        <v>3798</v>
      </c>
      <c r="F1806" s="105" t="s">
        <v>164</v>
      </c>
      <c r="G1806" s="118">
        <v>4.0000000000000001E-3</v>
      </c>
      <c r="H1806" s="107">
        <v>128570.37</v>
      </c>
      <c r="I1806" s="108">
        <f t="shared" si="32"/>
        <v>514.28</v>
      </c>
      <c r="J1806" s="84"/>
    </row>
    <row r="1807" spans="1:10" s="85" customFormat="1" ht="20.399999999999999" x14ac:dyDescent="0.3">
      <c r="A1807" s="110" t="s">
        <v>3799</v>
      </c>
      <c r="B1807" s="111" t="s">
        <v>3735</v>
      </c>
      <c r="C1807" s="111" t="s">
        <v>244</v>
      </c>
      <c r="D1807" s="111" t="s">
        <v>127</v>
      </c>
      <c r="E1807" s="112" t="s">
        <v>259</v>
      </c>
      <c r="F1807" s="113" t="s">
        <v>120</v>
      </c>
      <c r="G1807" s="114">
        <v>1</v>
      </c>
      <c r="H1807" s="115">
        <v>2733.32</v>
      </c>
      <c r="I1807" s="116">
        <f t="shared" si="32"/>
        <v>2733.32</v>
      </c>
      <c r="J1807" s="84"/>
    </row>
    <row r="1808" spans="1:10" s="85" customFormat="1" ht="20.399999999999999" x14ac:dyDescent="0.3">
      <c r="A1808" s="102" t="s">
        <v>3800</v>
      </c>
      <c r="B1808" s="103" t="s">
        <v>3735</v>
      </c>
      <c r="C1808" s="103" t="s">
        <v>248</v>
      </c>
      <c r="D1808" s="103" t="s">
        <v>3765</v>
      </c>
      <c r="E1808" s="104" t="s">
        <v>3801</v>
      </c>
      <c r="F1808" s="105" t="s">
        <v>164</v>
      </c>
      <c r="G1808" s="121">
        <v>1.28</v>
      </c>
      <c r="H1808" s="107">
        <v>119920.31</v>
      </c>
      <c r="I1808" s="108">
        <f t="shared" si="32"/>
        <v>153498</v>
      </c>
      <c r="J1808" s="84"/>
    </row>
    <row r="1809" spans="1:10" s="85" customFormat="1" ht="20.399999999999999" x14ac:dyDescent="0.3">
      <c r="A1809" s="110" t="s">
        <v>3802</v>
      </c>
      <c r="B1809" s="111" t="s">
        <v>3735</v>
      </c>
      <c r="C1809" s="111" t="s">
        <v>252</v>
      </c>
      <c r="D1809" s="111" t="s">
        <v>127</v>
      </c>
      <c r="E1809" s="112" t="s">
        <v>3803</v>
      </c>
      <c r="F1809" s="113" t="s">
        <v>120</v>
      </c>
      <c r="G1809" s="114">
        <v>1</v>
      </c>
      <c r="H1809" s="115">
        <v>3888.76</v>
      </c>
      <c r="I1809" s="116">
        <f t="shared" si="32"/>
        <v>3888.76</v>
      </c>
      <c r="J1809" s="84"/>
    </row>
    <row r="1810" spans="1:10" s="85" customFormat="1" ht="20.399999999999999" x14ac:dyDescent="0.3">
      <c r="A1810" s="110" t="s">
        <v>3804</v>
      </c>
      <c r="B1810" s="111" t="s">
        <v>3735</v>
      </c>
      <c r="C1810" s="111" t="s">
        <v>255</v>
      </c>
      <c r="D1810" s="111" t="s">
        <v>127</v>
      </c>
      <c r="E1810" s="112" t="s">
        <v>3805</v>
      </c>
      <c r="F1810" s="113" t="s">
        <v>120</v>
      </c>
      <c r="G1810" s="114">
        <v>1</v>
      </c>
      <c r="H1810" s="115">
        <v>3800.57</v>
      </c>
      <c r="I1810" s="116">
        <f t="shared" si="32"/>
        <v>3800.57</v>
      </c>
      <c r="J1810" s="84"/>
    </row>
    <row r="1811" spans="1:10" s="85" customFormat="1" ht="20.399999999999999" x14ac:dyDescent="0.3">
      <c r="A1811" s="102" t="s">
        <v>3806</v>
      </c>
      <c r="B1811" s="103" t="s">
        <v>3735</v>
      </c>
      <c r="C1811" s="103" t="s">
        <v>258</v>
      </c>
      <c r="D1811" s="103" t="s">
        <v>3753</v>
      </c>
      <c r="E1811" s="104" t="s">
        <v>3754</v>
      </c>
      <c r="F1811" s="105" t="s">
        <v>164</v>
      </c>
      <c r="G1811" s="117">
        <v>7.3000000000000001E-3</v>
      </c>
      <c r="H1811" s="107">
        <v>96276.66</v>
      </c>
      <c r="I1811" s="108">
        <f t="shared" si="32"/>
        <v>702.82</v>
      </c>
      <c r="J1811" s="84"/>
    </row>
    <row r="1812" spans="1:10" s="85" customFormat="1" ht="20.399999999999999" x14ac:dyDescent="0.3">
      <c r="A1812" s="110" t="s">
        <v>3807</v>
      </c>
      <c r="B1812" s="111" t="s">
        <v>3735</v>
      </c>
      <c r="C1812" s="111" t="s">
        <v>261</v>
      </c>
      <c r="D1812" s="111" t="s">
        <v>127</v>
      </c>
      <c r="E1812" s="112" t="s">
        <v>3808</v>
      </c>
      <c r="F1812" s="113" t="s">
        <v>120</v>
      </c>
      <c r="G1812" s="114">
        <v>1</v>
      </c>
      <c r="H1812" s="115">
        <v>10044.11</v>
      </c>
      <c r="I1812" s="116">
        <f t="shared" si="32"/>
        <v>10044.11</v>
      </c>
      <c r="J1812" s="84"/>
    </row>
    <row r="1813" spans="1:10" s="85" customFormat="1" ht="20.399999999999999" x14ac:dyDescent="0.3">
      <c r="A1813" s="102" t="s">
        <v>3809</v>
      </c>
      <c r="B1813" s="103" t="s">
        <v>3735</v>
      </c>
      <c r="C1813" s="103" t="s">
        <v>263</v>
      </c>
      <c r="D1813" s="103" t="s">
        <v>206</v>
      </c>
      <c r="E1813" s="104" t="s">
        <v>3783</v>
      </c>
      <c r="F1813" s="105" t="s">
        <v>164</v>
      </c>
      <c r="G1813" s="117">
        <v>0.97089999999999999</v>
      </c>
      <c r="H1813" s="107">
        <v>81334.45</v>
      </c>
      <c r="I1813" s="108">
        <f t="shared" si="32"/>
        <v>78967.62</v>
      </c>
      <c r="J1813" s="84"/>
    </row>
    <row r="1814" spans="1:10" s="85" customFormat="1" ht="20.399999999999999" x14ac:dyDescent="0.3">
      <c r="A1814" s="110" t="s">
        <v>3810</v>
      </c>
      <c r="B1814" s="111" t="s">
        <v>3735</v>
      </c>
      <c r="C1814" s="111" t="s">
        <v>267</v>
      </c>
      <c r="D1814" s="111" t="s">
        <v>127</v>
      </c>
      <c r="E1814" s="112" t="s">
        <v>3811</v>
      </c>
      <c r="F1814" s="113" t="s">
        <v>120</v>
      </c>
      <c r="G1814" s="114">
        <v>1</v>
      </c>
      <c r="H1814" s="115">
        <v>8030.01</v>
      </c>
      <c r="I1814" s="116">
        <f t="shared" si="32"/>
        <v>8030.01</v>
      </c>
      <c r="J1814" s="84"/>
    </row>
    <row r="1815" spans="1:10" s="85" customFormat="1" ht="20.399999999999999" x14ac:dyDescent="0.3">
      <c r="A1815" s="110" t="s">
        <v>3812</v>
      </c>
      <c r="B1815" s="111" t="s">
        <v>3735</v>
      </c>
      <c r="C1815" s="111" t="s">
        <v>271</v>
      </c>
      <c r="D1815" s="111" t="s">
        <v>127</v>
      </c>
      <c r="E1815" s="112" t="s">
        <v>3813</v>
      </c>
      <c r="F1815" s="113" t="s">
        <v>120</v>
      </c>
      <c r="G1815" s="114">
        <v>7</v>
      </c>
      <c r="H1815" s="115">
        <v>27670.22</v>
      </c>
      <c r="I1815" s="116">
        <f t="shared" si="32"/>
        <v>193691.54</v>
      </c>
      <c r="J1815" s="84"/>
    </row>
    <row r="1816" spans="1:10" s="85" customFormat="1" ht="20.399999999999999" x14ac:dyDescent="0.3">
      <c r="A1816" s="110" t="s">
        <v>3814</v>
      </c>
      <c r="B1816" s="111" t="s">
        <v>3735</v>
      </c>
      <c r="C1816" s="111" t="s">
        <v>274</v>
      </c>
      <c r="D1816" s="111" t="s">
        <v>127</v>
      </c>
      <c r="E1816" s="112" t="s">
        <v>3815</v>
      </c>
      <c r="F1816" s="113" t="s">
        <v>120</v>
      </c>
      <c r="G1816" s="114">
        <v>1</v>
      </c>
      <c r="H1816" s="115">
        <v>16196.04</v>
      </c>
      <c r="I1816" s="116">
        <f t="shared" si="32"/>
        <v>16196.04</v>
      </c>
      <c r="J1816" s="84"/>
    </row>
    <row r="1817" spans="1:10" s="85" customFormat="1" ht="20.399999999999999" x14ac:dyDescent="0.3">
      <c r="A1817" s="110" t="s">
        <v>3816</v>
      </c>
      <c r="B1817" s="111" t="s">
        <v>3735</v>
      </c>
      <c r="C1817" s="111" t="s">
        <v>276</v>
      </c>
      <c r="D1817" s="111" t="s">
        <v>127</v>
      </c>
      <c r="E1817" s="112" t="s">
        <v>3817</v>
      </c>
      <c r="F1817" s="113" t="s">
        <v>120</v>
      </c>
      <c r="G1817" s="114">
        <v>1</v>
      </c>
      <c r="H1817" s="115">
        <v>8390.73</v>
      </c>
      <c r="I1817" s="116">
        <f t="shared" si="32"/>
        <v>8390.73</v>
      </c>
      <c r="J1817" s="84"/>
    </row>
    <row r="1818" spans="1:10" s="85" customFormat="1" ht="20.399999999999999" x14ac:dyDescent="0.3">
      <c r="A1818" s="110" t="s">
        <v>3818</v>
      </c>
      <c r="B1818" s="111" t="s">
        <v>3735</v>
      </c>
      <c r="C1818" s="111" t="s">
        <v>279</v>
      </c>
      <c r="D1818" s="111" t="s">
        <v>127</v>
      </c>
      <c r="E1818" s="112" t="s">
        <v>3819</v>
      </c>
      <c r="F1818" s="113" t="s">
        <v>120</v>
      </c>
      <c r="G1818" s="114">
        <v>1</v>
      </c>
      <c r="H1818" s="115">
        <v>7535.1</v>
      </c>
      <c r="I1818" s="116">
        <f t="shared" si="32"/>
        <v>7535.1</v>
      </c>
      <c r="J1818" s="84"/>
    </row>
    <row r="1819" spans="1:10" s="85" customFormat="1" ht="20.399999999999999" x14ac:dyDescent="0.3">
      <c r="A1819" s="110" t="s">
        <v>3820</v>
      </c>
      <c r="B1819" s="111" t="s">
        <v>3735</v>
      </c>
      <c r="C1819" s="111" t="s">
        <v>282</v>
      </c>
      <c r="D1819" s="111" t="s">
        <v>127</v>
      </c>
      <c r="E1819" s="112" t="s">
        <v>3821</v>
      </c>
      <c r="F1819" s="113" t="s">
        <v>120</v>
      </c>
      <c r="G1819" s="114">
        <v>2</v>
      </c>
      <c r="H1819" s="115">
        <v>37383.32</v>
      </c>
      <c r="I1819" s="116">
        <f t="shared" si="32"/>
        <v>74766.64</v>
      </c>
      <c r="J1819" s="84"/>
    </row>
    <row r="1820" spans="1:10" s="85" customFormat="1" ht="20.399999999999999" x14ac:dyDescent="0.3">
      <c r="A1820" s="110" t="s">
        <v>3822</v>
      </c>
      <c r="B1820" s="111" t="s">
        <v>3735</v>
      </c>
      <c r="C1820" s="111" t="s">
        <v>286</v>
      </c>
      <c r="D1820" s="111" t="s">
        <v>127</v>
      </c>
      <c r="E1820" s="112" t="s">
        <v>3823</v>
      </c>
      <c r="F1820" s="113" t="s">
        <v>120</v>
      </c>
      <c r="G1820" s="114">
        <v>1</v>
      </c>
      <c r="H1820" s="115">
        <v>115036.69</v>
      </c>
      <c r="I1820" s="116">
        <f t="shared" si="32"/>
        <v>115036.69</v>
      </c>
      <c r="J1820" s="84"/>
    </row>
    <row r="1821" spans="1:10" s="85" customFormat="1" ht="20.399999999999999" x14ac:dyDescent="0.3">
      <c r="A1821" s="110" t="s">
        <v>3824</v>
      </c>
      <c r="B1821" s="111" t="s">
        <v>3735</v>
      </c>
      <c r="C1821" s="111" t="s">
        <v>290</v>
      </c>
      <c r="D1821" s="111" t="s">
        <v>127</v>
      </c>
      <c r="E1821" s="112" t="s">
        <v>3825</v>
      </c>
      <c r="F1821" s="113" t="s">
        <v>120</v>
      </c>
      <c r="G1821" s="114">
        <v>7</v>
      </c>
      <c r="H1821" s="115">
        <v>3468.95</v>
      </c>
      <c r="I1821" s="116">
        <f t="shared" si="32"/>
        <v>24282.65</v>
      </c>
      <c r="J1821" s="84"/>
    </row>
    <row r="1822" spans="1:10" s="85" customFormat="1" ht="20.399999999999999" x14ac:dyDescent="0.3">
      <c r="A1822" s="110" t="s">
        <v>3826</v>
      </c>
      <c r="B1822" s="111" t="s">
        <v>3735</v>
      </c>
      <c r="C1822" s="111" t="s">
        <v>293</v>
      </c>
      <c r="D1822" s="111" t="s">
        <v>127</v>
      </c>
      <c r="E1822" s="112" t="s">
        <v>3827</v>
      </c>
      <c r="F1822" s="113" t="s">
        <v>120</v>
      </c>
      <c r="G1822" s="114">
        <v>1</v>
      </c>
      <c r="H1822" s="115">
        <v>10401.6</v>
      </c>
      <c r="I1822" s="116">
        <f t="shared" si="32"/>
        <v>10401.6</v>
      </c>
      <c r="J1822" s="84"/>
    </row>
    <row r="1823" spans="1:10" s="85" customFormat="1" ht="14.4" x14ac:dyDescent="0.3">
      <c r="A1823" s="110" t="s">
        <v>3828</v>
      </c>
      <c r="B1823" s="111" t="s">
        <v>3735</v>
      </c>
      <c r="C1823" s="111" t="s">
        <v>296</v>
      </c>
      <c r="D1823" s="111" t="s">
        <v>127</v>
      </c>
      <c r="E1823" s="112" t="s">
        <v>3829</v>
      </c>
      <c r="F1823" s="113" t="s">
        <v>120</v>
      </c>
      <c r="G1823" s="114">
        <v>1</v>
      </c>
      <c r="H1823" s="115">
        <v>34750.870000000003</v>
      </c>
      <c r="I1823" s="116">
        <f t="shared" si="32"/>
        <v>34750.870000000003</v>
      </c>
      <c r="J1823" s="84"/>
    </row>
    <row r="1824" spans="1:10" s="85" customFormat="1" ht="14.4" x14ac:dyDescent="0.3">
      <c r="A1824" s="110" t="s">
        <v>3830</v>
      </c>
      <c r="B1824" s="111" t="s">
        <v>3735</v>
      </c>
      <c r="C1824" s="111" t="s">
        <v>300</v>
      </c>
      <c r="D1824" s="111" t="s">
        <v>127</v>
      </c>
      <c r="E1824" s="112" t="s">
        <v>3831</v>
      </c>
      <c r="F1824" s="113" t="s">
        <v>120</v>
      </c>
      <c r="G1824" s="114">
        <v>1</v>
      </c>
      <c r="H1824" s="115">
        <v>20605.990000000002</v>
      </c>
      <c r="I1824" s="116">
        <f t="shared" si="32"/>
        <v>20605.990000000002</v>
      </c>
      <c r="J1824" s="84"/>
    </row>
    <row r="1825" spans="1:10" s="85" customFormat="1" ht="14.4" x14ac:dyDescent="0.3">
      <c r="A1825" s="102" t="s">
        <v>3832</v>
      </c>
      <c r="B1825" s="103" t="s">
        <v>3735</v>
      </c>
      <c r="C1825" s="103" t="s">
        <v>304</v>
      </c>
      <c r="D1825" s="103" t="s">
        <v>324</v>
      </c>
      <c r="E1825" s="104" t="s">
        <v>325</v>
      </c>
      <c r="F1825" s="105" t="s">
        <v>326</v>
      </c>
      <c r="G1825" s="121">
        <v>1.86</v>
      </c>
      <c r="H1825" s="107">
        <v>26130.27</v>
      </c>
      <c r="I1825" s="108">
        <f t="shared" si="32"/>
        <v>48602.3</v>
      </c>
      <c r="J1825" s="84"/>
    </row>
    <row r="1826" spans="1:10" s="85" customFormat="1" ht="14.4" x14ac:dyDescent="0.3">
      <c r="A1826" s="102" t="s">
        <v>3833</v>
      </c>
      <c r="B1826" s="103" t="s">
        <v>3735</v>
      </c>
      <c r="C1826" s="103" t="s">
        <v>307</v>
      </c>
      <c r="D1826" s="103" t="s">
        <v>329</v>
      </c>
      <c r="E1826" s="104" t="s">
        <v>330</v>
      </c>
      <c r="F1826" s="105" t="s">
        <v>164</v>
      </c>
      <c r="G1826" s="121">
        <v>0.62</v>
      </c>
      <c r="H1826" s="107">
        <v>253574.16</v>
      </c>
      <c r="I1826" s="108">
        <f t="shared" si="32"/>
        <v>157215.98000000001</v>
      </c>
      <c r="J1826" s="84"/>
    </row>
    <row r="1827" spans="1:10" s="85" customFormat="1" ht="20.399999999999999" x14ac:dyDescent="0.3">
      <c r="A1827" s="110" t="s">
        <v>3834</v>
      </c>
      <c r="B1827" s="111" t="s">
        <v>3735</v>
      </c>
      <c r="C1827" s="111" t="s">
        <v>310</v>
      </c>
      <c r="D1827" s="111" t="s">
        <v>127</v>
      </c>
      <c r="E1827" s="112" t="s">
        <v>333</v>
      </c>
      <c r="F1827" s="113" t="s">
        <v>169</v>
      </c>
      <c r="G1827" s="114">
        <v>62</v>
      </c>
      <c r="H1827" s="115">
        <v>719.12</v>
      </c>
      <c r="I1827" s="116">
        <f t="shared" si="32"/>
        <v>44585.440000000002</v>
      </c>
      <c r="J1827" s="84"/>
    </row>
    <row r="1828" spans="1:10" s="85" customFormat="1" ht="14.4" x14ac:dyDescent="0.3">
      <c r="A1828" s="110" t="s">
        <v>3835</v>
      </c>
      <c r="B1828" s="111" t="s">
        <v>3735</v>
      </c>
      <c r="C1828" s="111" t="s">
        <v>313</v>
      </c>
      <c r="D1828" s="111" t="s">
        <v>127</v>
      </c>
      <c r="E1828" s="112" t="s">
        <v>336</v>
      </c>
      <c r="F1828" s="113" t="s">
        <v>169</v>
      </c>
      <c r="G1828" s="114">
        <v>62</v>
      </c>
      <c r="H1828" s="115">
        <v>793.32</v>
      </c>
      <c r="I1828" s="116">
        <f t="shared" si="32"/>
        <v>49185.84</v>
      </c>
      <c r="J1828" s="84"/>
    </row>
    <row r="1829" spans="1:10" s="85" customFormat="1" ht="20.399999999999999" x14ac:dyDescent="0.3">
      <c r="A1829" s="102" t="s">
        <v>3836</v>
      </c>
      <c r="B1829" s="103" t="s">
        <v>3735</v>
      </c>
      <c r="C1829" s="103" t="s">
        <v>316</v>
      </c>
      <c r="D1829" s="103" t="s">
        <v>3837</v>
      </c>
      <c r="E1829" s="104" t="s">
        <v>3838</v>
      </c>
      <c r="F1829" s="105" t="s">
        <v>513</v>
      </c>
      <c r="G1829" s="122">
        <v>0.2</v>
      </c>
      <c r="H1829" s="107">
        <v>217369.94</v>
      </c>
      <c r="I1829" s="108">
        <f t="shared" si="32"/>
        <v>43473.99</v>
      </c>
      <c r="J1829" s="84"/>
    </row>
    <row r="1830" spans="1:10" s="85" customFormat="1" ht="14.4" x14ac:dyDescent="0.3">
      <c r="A1830" s="110" t="s">
        <v>3839</v>
      </c>
      <c r="B1830" s="111" t="s">
        <v>3735</v>
      </c>
      <c r="C1830" s="111" t="s">
        <v>320</v>
      </c>
      <c r="D1830" s="111" t="s">
        <v>127</v>
      </c>
      <c r="E1830" s="112" t="s">
        <v>3840</v>
      </c>
      <c r="F1830" s="113" t="s">
        <v>120</v>
      </c>
      <c r="G1830" s="114">
        <v>1</v>
      </c>
      <c r="H1830" s="115">
        <v>17710.38</v>
      </c>
      <c r="I1830" s="116">
        <f t="shared" si="32"/>
        <v>17710.38</v>
      </c>
      <c r="J1830" s="84"/>
    </row>
    <row r="1831" spans="1:10" s="85" customFormat="1" ht="14.4" x14ac:dyDescent="0.3">
      <c r="A1831" s="110" t="s">
        <v>3841</v>
      </c>
      <c r="B1831" s="111" t="s">
        <v>3735</v>
      </c>
      <c r="C1831" s="111" t="s">
        <v>323</v>
      </c>
      <c r="D1831" s="111" t="s">
        <v>127</v>
      </c>
      <c r="E1831" s="112" t="s">
        <v>3842</v>
      </c>
      <c r="F1831" s="113" t="s">
        <v>120</v>
      </c>
      <c r="G1831" s="114">
        <v>1</v>
      </c>
      <c r="H1831" s="115">
        <v>240</v>
      </c>
      <c r="I1831" s="116">
        <f t="shared" si="32"/>
        <v>240</v>
      </c>
      <c r="J1831" s="84"/>
    </row>
    <row r="1832" spans="1:10" s="85" customFormat="1" ht="14.4" x14ac:dyDescent="0.3">
      <c r="A1832" s="102" t="s">
        <v>3843</v>
      </c>
      <c r="B1832" s="103" t="s">
        <v>3735</v>
      </c>
      <c r="C1832" s="103" t="s">
        <v>328</v>
      </c>
      <c r="D1832" s="103" t="s">
        <v>343</v>
      </c>
      <c r="E1832" s="104" t="s">
        <v>344</v>
      </c>
      <c r="F1832" s="105" t="s">
        <v>120</v>
      </c>
      <c r="G1832" s="106">
        <v>3</v>
      </c>
      <c r="H1832" s="107">
        <v>22602.33</v>
      </c>
      <c r="I1832" s="108">
        <f t="shared" si="32"/>
        <v>67806.990000000005</v>
      </c>
      <c r="J1832" s="84"/>
    </row>
    <row r="1833" spans="1:10" s="85" customFormat="1" ht="14.4" x14ac:dyDescent="0.3">
      <c r="A1833" s="110" t="s">
        <v>3844</v>
      </c>
      <c r="B1833" s="111" t="s">
        <v>3735</v>
      </c>
      <c r="C1833" s="111" t="s">
        <v>332</v>
      </c>
      <c r="D1833" s="111" t="s">
        <v>127</v>
      </c>
      <c r="E1833" s="112" t="s">
        <v>3845</v>
      </c>
      <c r="F1833" s="113" t="s">
        <v>120</v>
      </c>
      <c r="G1833" s="114">
        <v>1</v>
      </c>
      <c r="H1833" s="115">
        <v>0</v>
      </c>
      <c r="I1833" s="116">
        <f t="shared" si="32"/>
        <v>0</v>
      </c>
      <c r="J1833" s="84" t="s">
        <v>4103</v>
      </c>
    </row>
    <row r="1834" spans="1:10" s="85" customFormat="1" ht="14.4" x14ac:dyDescent="0.3">
      <c r="A1834" s="102" t="s">
        <v>3846</v>
      </c>
      <c r="B1834" s="103" t="s">
        <v>3735</v>
      </c>
      <c r="C1834" s="103" t="s">
        <v>335</v>
      </c>
      <c r="D1834" s="103" t="s">
        <v>350</v>
      </c>
      <c r="E1834" s="104" t="s">
        <v>351</v>
      </c>
      <c r="F1834" s="105" t="s">
        <v>352</v>
      </c>
      <c r="G1834" s="122">
        <v>0.3</v>
      </c>
      <c r="H1834" s="107">
        <v>41591.61</v>
      </c>
      <c r="I1834" s="108">
        <f t="shared" si="32"/>
        <v>12477.48</v>
      </c>
      <c r="J1834" s="84"/>
    </row>
    <row r="1835" spans="1:10" s="85" customFormat="1" ht="14.4" x14ac:dyDescent="0.3">
      <c r="A1835" s="110" t="s">
        <v>3847</v>
      </c>
      <c r="B1835" s="111" t="s">
        <v>3735</v>
      </c>
      <c r="C1835" s="111" t="s">
        <v>338</v>
      </c>
      <c r="D1835" s="111" t="s">
        <v>127</v>
      </c>
      <c r="E1835" s="112" t="s">
        <v>355</v>
      </c>
      <c r="F1835" s="113" t="s">
        <v>120</v>
      </c>
      <c r="G1835" s="114">
        <v>3</v>
      </c>
      <c r="H1835" s="115">
        <v>118659.87</v>
      </c>
      <c r="I1835" s="116">
        <f t="shared" ref="I1835:I1851" si="33">G1835*H1835</f>
        <v>355979.61</v>
      </c>
      <c r="J1835" s="84"/>
    </row>
    <row r="1836" spans="1:10" s="85" customFormat="1" ht="14.4" x14ac:dyDescent="0.3">
      <c r="A1836" s="102" t="s">
        <v>3848</v>
      </c>
      <c r="B1836" s="103" t="s">
        <v>3735</v>
      </c>
      <c r="C1836" s="103" t="s">
        <v>342</v>
      </c>
      <c r="D1836" s="103" t="s">
        <v>993</v>
      </c>
      <c r="E1836" s="104" t="s">
        <v>994</v>
      </c>
      <c r="F1836" s="105" t="s">
        <v>120</v>
      </c>
      <c r="G1836" s="106">
        <v>1</v>
      </c>
      <c r="H1836" s="107">
        <v>15649.15</v>
      </c>
      <c r="I1836" s="108">
        <f t="shared" si="33"/>
        <v>15649.15</v>
      </c>
      <c r="J1836" s="84"/>
    </row>
    <row r="1837" spans="1:10" s="85" customFormat="1" ht="14.4" x14ac:dyDescent="0.3">
      <c r="A1837" s="110" t="s">
        <v>3849</v>
      </c>
      <c r="B1837" s="111" t="s">
        <v>3735</v>
      </c>
      <c r="C1837" s="111" t="s">
        <v>346</v>
      </c>
      <c r="D1837" s="111" t="s">
        <v>127</v>
      </c>
      <c r="E1837" s="112" t="s">
        <v>3850</v>
      </c>
      <c r="F1837" s="113" t="s">
        <v>120</v>
      </c>
      <c r="G1837" s="114">
        <v>1</v>
      </c>
      <c r="H1837" s="115">
        <v>0</v>
      </c>
      <c r="I1837" s="116">
        <f t="shared" si="33"/>
        <v>0</v>
      </c>
      <c r="J1837" s="84" t="s">
        <v>4103</v>
      </c>
    </row>
    <row r="1838" spans="1:10" s="85" customFormat="1" ht="20.399999999999999" x14ac:dyDescent="0.3">
      <c r="A1838" s="102" t="s">
        <v>3851</v>
      </c>
      <c r="B1838" s="103" t="s">
        <v>3735</v>
      </c>
      <c r="C1838" s="103" t="s">
        <v>349</v>
      </c>
      <c r="D1838" s="103" t="s">
        <v>1684</v>
      </c>
      <c r="E1838" s="104" t="s">
        <v>1685</v>
      </c>
      <c r="F1838" s="105" t="s">
        <v>164</v>
      </c>
      <c r="G1838" s="117">
        <v>6.1800000000000001E-2</v>
      </c>
      <c r="H1838" s="107">
        <v>155415.20000000001</v>
      </c>
      <c r="I1838" s="108">
        <f t="shared" si="33"/>
        <v>9604.66</v>
      </c>
      <c r="J1838" s="84"/>
    </row>
    <row r="1839" spans="1:10" s="85" customFormat="1" ht="14.4" x14ac:dyDescent="0.3">
      <c r="A1839" s="110" t="s">
        <v>3852</v>
      </c>
      <c r="B1839" s="111" t="s">
        <v>3735</v>
      </c>
      <c r="C1839" s="111" t="s">
        <v>354</v>
      </c>
      <c r="D1839" s="111" t="s">
        <v>3853</v>
      </c>
      <c r="E1839" s="112" t="s">
        <v>3854</v>
      </c>
      <c r="F1839" s="113" t="s">
        <v>169</v>
      </c>
      <c r="G1839" s="120">
        <v>7.42</v>
      </c>
      <c r="H1839" s="115">
        <v>1050.3399999999999</v>
      </c>
      <c r="I1839" s="116">
        <f t="shared" si="33"/>
        <v>7793.52</v>
      </c>
      <c r="J1839" s="84"/>
    </row>
    <row r="1840" spans="1:10" s="85" customFormat="1" ht="20.399999999999999" x14ac:dyDescent="0.3">
      <c r="A1840" s="110" t="s">
        <v>3855</v>
      </c>
      <c r="B1840" s="111" t="s">
        <v>3735</v>
      </c>
      <c r="C1840" s="111" t="s">
        <v>690</v>
      </c>
      <c r="D1840" s="111" t="s">
        <v>127</v>
      </c>
      <c r="E1840" s="112" t="s">
        <v>3856</v>
      </c>
      <c r="F1840" s="113" t="s">
        <v>120</v>
      </c>
      <c r="G1840" s="114">
        <v>1</v>
      </c>
      <c r="H1840" s="115">
        <v>2776.81</v>
      </c>
      <c r="I1840" s="116">
        <f t="shared" si="33"/>
        <v>2776.81</v>
      </c>
      <c r="J1840" s="84"/>
    </row>
    <row r="1841" spans="1:11" s="85" customFormat="1" ht="20.399999999999999" x14ac:dyDescent="0.3">
      <c r="A1841" s="110" t="s">
        <v>3857</v>
      </c>
      <c r="B1841" s="111" t="s">
        <v>3735</v>
      </c>
      <c r="C1841" s="111" t="s">
        <v>531</v>
      </c>
      <c r="D1841" s="111" t="s">
        <v>127</v>
      </c>
      <c r="E1841" s="112" t="s">
        <v>3858</v>
      </c>
      <c r="F1841" s="113" t="s">
        <v>120</v>
      </c>
      <c r="G1841" s="114">
        <v>1</v>
      </c>
      <c r="H1841" s="115">
        <v>2202.36</v>
      </c>
      <c r="I1841" s="116">
        <f t="shared" si="33"/>
        <v>2202.36</v>
      </c>
      <c r="J1841" s="84"/>
    </row>
    <row r="1842" spans="1:11" s="85" customFormat="1" ht="20.399999999999999" x14ac:dyDescent="0.3">
      <c r="A1842" s="110" t="s">
        <v>3859</v>
      </c>
      <c r="B1842" s="111" t="s">
        <v>3735</v>
      </c>
      <c r="C1842" s="111" t="s">
        <v>534</v>
      </c>
      <c r="D1842" s="111" t="s">
        <v>127</v>
      </c>
      <c r="E1842" s="112" t="s">
        <v>3860</v>
      </c>
      <c r="F1842" s="113" t="s">
        <v>120</v>
      </c>
      <c r="G1842" s="114">
        <v>1</v>
      </c>
      <c r="H1842" s="115">
        <v>2042.59</v>
      </c>
      <c r="I1842" s="116">
        <f t="shared" si="33"/>
        <v>2042.59</v>
      </c>
      <c r="J1842" s="84"/>
    </row>
    <row r="1843" spans="1:11" s="85" customFormat="1" ht="20.399999999999999" x14ac:dyDescent="0.3">
      <c r="A1843" s="110" t="s">
        <v>3861</v>
      </c>
      <c r="B1843" s="111" t="s">
        <v>3735</v>
      </c>
      <c r="C1843" s="111" t="s">
        <v>536</v>
      </c>
      <c r="D1843" s="111" t="s">
        <v>127</v>
      </c>
      <c r="E1843" s="112" t="s">
        <v>3862</v>
      </c>
      <c r="F1843" s="113" t="s">
        <v>120</v>
      </c>
      <c r="G1843" s="114">
        <v>1</v>
      </c>
      <c r="H1843" s="115">
        <v>2212.02</v>
      </c>
      <c r="I1843" s="116">
        <f t="shared" si="33"/>
        <v>2212.02</v>
      </c>
      <c r="J1843" s="84"/>
    </row>
    <row r="1844" spans="1:11" s="85" customFormat="1" ht="14.4" x14ac:dyDescent="0.3">
      <c r="A1844" s="102" t="s">
        <v>3863</v>
      </c>
      <c r="B1844" s="103" t="s">
        <v>3735</v>
      </c>
      <c r="C1844" s="103" t="s">
        <v>538</v>
      </c>
      <c r="D1844" s="103" t="s">
        <v>131</v>
      </c>
      <c r="E1844" s="104" t="s">
        <v>132</v>
      </c>
      <c r="F1844" s="105" t="s">
        <v>120</v>
      </c>
      <c r="G1844" s="106">
        <v>1</v>
      </c>
      <c r="H1844" s="107">
        <v>2331.39</v>
      </c>
      <c r="I1844" s="108">
        <f t="shared" si="33"/>
        <v>2331.39</v>
      </c>
      <c r="J1844" s="84"/>
    </row>
    <row r="1845" spans="1:11" s="85" customFormat="1" ht="14.4" x14ac:dyDescent="0.3">
      <c r="A1845" s="110" t="s">
        <v>3864</v>
      </c>
      <c r="B1845" s="111" t="s">
        <v>3735</v>
      </c>
      <c r="C1845" s="111" t="s">
        <v>540</v>
      </c>
      <c r="D1845" s="111" t="s">
        <v>127</v>
      </c>
      <c r="E1845" s="112" t="s">
        <v>3865</v>
      </c>
      <c r="F1845" s="113" t="s">
        <v>120</v>
      </c>
      <c r="G1845" s="114">
        <v>1</v>
      </c>
      <c r="H1845" s="115">
        <v>41678.69</v>
      </c>
      <c r="I1845" s="116">
        <f t="shared" si="33"/>
        <v>41678.69</v>
      </c>
      <c r="J1845" s="84"/>
    </row>
    <row r="1846" spans="1:11" s="85" customFormat="1" ht="14.4" x14ac:dyDescent="0.3">
      <c r="A1846" s="102" t="s">
        <v>3866</v>
      </c>
      <c r="B1846" s="103" t="s">
        <v>3735</v>
      </c>
      <c r="C1846" s="103" t="s">
        <v>542</v>
      </c>
      <c r="D1846" s="103" t="s">
        <v>1606</v>
      </c>
      <c r="E1846" s="104" t="s">
        <v>1607</v>
      </c>
      <c r="F1846" s="105" t="s">
        <v>120</v>
      </c>
      <c r="G1846" s="106">
        <v>2</v>
      </c>
      <c r="H1846" s="107">
        <v>1862.83</v>
      </c>
      <c r="I1846" s="108">
        <f t="shared" si="33"/>
        <v>3725.66</v>
      </c>
      <c r="J1846" s="84"/>
    </row>
    <row r="1847" spans="1:11" s="85" customFormat="1" ht="14.4" x14ac:dyDescent="0.3">
      <c r="A1847" s="110" t="s">
        <v>3867</v>
      </c>
      <c r="B1847" s="111" t="s">
        <v>3735</v>
      </c>
      <c r="C1847" s="111" t="s">
        <v>544</v>
      </c>
      <c r="D1847" s="111" t="s">
        <v>127</v>
      </c>
      <c r="E1847" s="112" t="s">
        <v>3868</v>
      </c>
      <c r="F1847" s="113" t="s">
        <v>120</v>
      </c>
      <c r="G1847" s="114">
        <v>1</v>
      </c>
      <c r="H1847" s="115">
        <v>1389.82</v>
      </c>
      <c r="I1847" s="116">
        <f t="shared" si="33"/>
        <v>1389.82</v>
      </c>
      <c r="J1847" s="84"/>
    </row>
    <row r="1848" spans="1:11" s="85" customFormat="1" ht="14.4" x14ac:dyDescent="0.3">
      <c r="A1848" s="110" t="s">
        <v>3869</v>
      </c>
      <c r="B1848" s="111" t="s">
        <v>3735</v>
      </c>
      <c r="C1848" s="111" t="s">
        <v>547</v>
      </c>
      <c r="D1848" s="111" t="s">
        <v>127</v>
      </c>
      <c r="E1848" s="112" t="s">
        <v>3870</v>
      </c>
      <c r="F1848" s="113" t="s">
        <v>120</v>
      </c>
      <c r="G1848" s="114">
        <v>1</v>
      </c>
      <c r="H1848" s="115">
        <v>1389.82</v>
      </c>
      <c r="I1848" s="116">
        <f t="shared" si="33"/>
        <v>1389.82</v>
      </c>
      <c r="J1848" s="84"/>
    </row>
    <row r="1849" spans="1:11" s="85" customFormat="1" ht="14.4" x14ac:dyDescent="0.3">
      <c r="A1849" s="110" t="s">
        <v>3871</v>
      </c>
      <c r="B1849" s="111" t="s">
        <v>3735</v>
      </c>
      <c r="C1849" s="111" t="s">
        <v>549</v>
      </c>
      <c r="D1849" s="111" t="s">
        <v>127</v>
      </c>
      <c r="E1849" s="112" t="s">
        <v>3872</v>
      </c>
      <c r="F1849" s="113" t="s">
        <v>120</v>
      </c>
      <c r="G1849" s="114">
        <v>1</v>
      </c>
      <c r="H1849" s="115">
        <v>160692.94</v>
      </c>
      <c r="I1849" s="116">
        <f t="shared" si="33"/>
        <v>160692.94</v>
      </c>
      <c r="J1849" s="84"/>
    </row>
    <row r="1850" spans="1:11" s="85" customFormat="1" ht="14.4" x14ac:dyDescent="0.3">
      <c r="A1850" s="102" t="s">
        <v>3873</v>
      </c>
      <c r="B1850" s="103" t="s">
        <v>3735</v>
      </c>
      <c r="C1850" s="103" t="s">
        <v>551</v>
      </c>
      <c r="D1850" s="103" t="s">
        <v>317</v>
      </c>
      <c r="E1850" s="104" t="s">
        <v>318</v>
      </c>
      <c r="F1850" s="105" t="s">
        <v>120</v>
      </c>
      <c r="G1850" s="106">
        <v>2</v>
      </c>
      <c r="H1850" s="107">
        <v>3806.94</v>
      </c>
      <c r="I1850" s="108">
        <f t="shared" si="33"/>
        <v>7613.88</v>
      </c>
      <c r="J1850" s="84"/>
    </row>
    <row r="1851" spans="1:11" s="85" customFormat="1" ht="15" thickBot="1" x14ac:dyDescent="0.35">
      <c r="A1851" s="110" t="s">
        <v>3874</v>
      </c>
      <c r="B1851" s="124" t="s">
        <v>3735</v>
      </c>
      <c r="C1851" s="124" t="s">
        <v>555</v>
      </c>
      <c r="D1851" s="124" t="s">
        <v>127</v>
      </c>
      <c r="E1851" s="125" t="s">
        <v>3875</v>
      </c>
      <c r="F1851" s="126" t="s">
        <v>120</v>
      </c>
      <c r="G1851" s="127">
        <v>2</v>
      </c>
      <c r="H1851" s="128">
        <v>20605.990000000002</v>
      </c>
      <c r="I1851" s="129">
        <f t="shared" si="33"/>
        <v>41211.980000000003</v>
      </c>
      <c r="J1851" s="84"/>
    </row>
    <row r="1852" spans="1:11" s="85" customFormat="1" ht="14.4" x14ac:dyDescent="0.3">
      <c r="A1852" s="130"/>
      <c r="B1852" s="131"/>
      <c r="C1852" s="131"/>
      <c r="D1852" s="131"/>
      <c r="E1852" s="132" t="s">
        <v>356</v>
      </c>
      <c r="F1852" s="297"/>
      <c r="G1852" s="297"/>
      <c r="H1852" s="133"/>
      <c r="I1852" s="134">
        <v>1182580.03</v>
      </c>
      <c r="J1852" s="84"/>
    </row>
    <row r="1853" spans="1:11" s="85" customFormat="1" ht="15" thickBot="1" x14ac:dyDescent="0.35">
      <c r="A1853" s="135"/>
      <c r="B1853" s="136"/>
      <c r="C1853" s="136"/>
      <c r="D1853" s="136"/>
      <c r="E1853" s="137" t="s">
        <v>357</v>
      </c>
      <c r="F1853" s="138"/>
      <c r="G1853" s="139"/>
      <c r="H1853" s="140"/>
      <c r="I1853" s="141">
        <v>2313035.58</v>
      </c>
      <c r="J1853" s="84"/>
    </row>
    <row r="1854" spans="1:11" s="85" customFormat="1" ht="15.6" thickTop="1" thickBot="1" x14ac:dyDescent="0.35">
      <c r="A1854" s="142"/>
      <c r="B1854" s="143"/>
      <c r="C1854" s="143"/>
      <c r="D1854" s="143"/>
      <c r="E1854" s="144" t="s">
        <v>41</v>
      </c>
      <c r="F1854" s="298"/>
      <c r="G1854" s="298"/>
      <c r="H1854" s="145"/>
      <c r="I1854" s="146">
        <f>I1852+I1853</f>
        <v>3495615.61</v>
      </c>
      <c r="J1854" s="84"/>
      <c r="K1854" s="147"/>
    </row>
    <row r="1855" spans="1:11" s="85" customFormat="1" ht="14.4" x14ac:dyDescent="0.3">
      <c r="A1855" s="148" t="s">
        <v>166</v>
      </c>
      <c r="B1855" s="300" t="s">
        <v>3876</v>
      </c>
      <c r="C1855" s="300"/>
      <c r="D1855" s="300"/>
      <c r="E1855" s="149" t="s">
        <v>1340</v>
      </c>
      <c r="F1855" s="150"/>
      <c r="G1855" s="151"/>
      <c r="H1855" s="152"/>
      <c r="I1855" s="153">
        <f>I1918</f>
        <v>967358.86</v>
      </c>
      <c r="J1855" s="84"/>
    </row>
    <row r="1856" spans="1:11" s="85" customFormat="1" ht="20.399999999999999" x14ac:dyDescent="0.3">
      <c r="A1856" s="102" t="s">
        <v>3877</v>
      </c>
      <c r="B1856" s="103" t="s">
        <v>3878</v>
      </c>
      <c r="C1856" s="103" t="s">
        <v>112</v>
      </c>
      <c r="D1856" s="103" t="s">
        <v>362</v>
      </c>
      <c r="E1856" s="104" t="s">
        <v>363</v>
      </c>
      <c r="F1856" s="105" t="s">
        <v>120</v>
      </c>
      <c r="G1856" s="106">
        <v>1</v>
      </c>
      <c r="H1856" s="107">
        <v>8000.36</v>
      </c>
      <c r="I1856" s="108">
        <f t="shared" ref="I1856:I1914" si="34">G1856*H1856</f>
        <v>8000.36</v>
      </c>
      <c r="J1856" s="84"/>
    </row>
    <row r="1857" spans="1:10" s="85" customFormat="1" ht="14.4" x14ac:dyDescent="0.3">
      <c r="A1857" s="110" t="s">
        <v>3879</v>
      </c>
      <c r="B1857" s="111" t="s">
        <v>3878</v>
      </c>
      <c r="C1857" s="111" t="s">
        <v>122</v>
      </c>
      <c r="D1857" s="111" t="s">
        <v>127</v>
      </c>
      <c r="E1857" s="112" t="s">
        <v>365</v>
      </c>
      <c r="F1857" s="113" t="s">
        <v>120</v>
      </c>
      <c r="G1857" s="114">
        <v>1</v>
      </c>
      <c r="H1857" s="115">
        <v>120820.25</v>
      </c>
      <c r="I1857" s="116">
        <f t="shared" si="34"/>
        <v>120820.25</v>
      </c>
      <c r="J1857" s="84"/>
    </row>
    <row r="1858" spans="1:10" s="85" customFormat="1" ht="14.4" x14ac:dyDescent="0.3">
      <c r="A1858" s="110" t="s">
        <v>3880</v>
      </c>
      <c r="B1858" s="111" t="s">
        <v>3878</v>
      </c>
      <c r="C1858" s="111" t="s">
        <v>126</v>
      </c>
      <c r="D1858" s="111" t="s">
        <v>127</v>
      </c>
      <c r="E1858" s="112" t="s">
        <v>3881</v>
      </c>
      <c r="F1858" s="113" t="s">
        <v>120</v>
      </c>
      <c r="G1858" s="114">
        <v>1</v>
      </c>
      <c r="H1858" s="115">
        <v>112178.34</v>
      </c>
      <c r="I1858" s="116">
        <f t="shared" si="34"/>
        <v>112178.34</v>
      </c>
      <c r="J1858" s="84"/>
    </row>
    <row r="1859" spans="1:10" s="85" customFormat="1" ht="14.4" x14ac:dyDescent="0.3">
      <c r="A1859" s="102" t="s">
        <v>3882</v>
      </c>
      <c r="B1859" s="103" t="s">
        <v>3878</v>
      </c>
      <c r="C1859" s="103" t="s">
        <v>130</v>
      </c>
      <c r="D1859" s="103" t="s">
        <v>367</v>
      </c>
      <c r="E1859" s="104" t="s">
        <v>368</v>
      </c>
      <c r="F1859" s="105" t="s">
        <v>120</v>
      </c>
      <c r="G1859" s="106">
        <v>2</v>
      </c>
      <c r="H1859" s="107">
        <v>9568.5300000000007</v>
      </c>
      <c r="I1859" s="108">
        <f t="shared" si="34"/>
        <v>19137.060000000001</v>
      </c>
      <c r="J1859" s="84"/>
    </row>
    <row r="1860" spans="1:10" s="85" customFormat="1" ht="14.4" x14ac:dyDescent="0.3">
      <c r="A1860" s="110" t="s">
        <v>3883</v>
      </c>
      <c r="B1860" s="111" t="s">
        <v>3878</v>
      </c>
      <c r="C1860" s="111" t="s">
        <v>134</v>
      </c>
      <c r="D1860" s="111" t="s">
        <v>370</v>
      </c>
      <c r="E1860" s="112" t="s">
        <v>371</v>
      </c>
      <c r="F1860" s="113" t="s">
        <v>372</v>
      </c>
      <c r="G1860" s="114">
        <v>8</v>
      </c>
      <c r="H1860" s="115">
        <v>1186.45</v>
      </c>
      <c r="I1860" s="116">
        <f t="shared" si="34"/>
        <v>9491.6</v>
      </c>
      <c r="J1860" s="84"/>
    </row>
    <row r="1861" spans="1:10" s="85" customFormat="1" ht="14.4" x14ac:dyDescent="0.3">
      <c r="A1861" s="102" t="s">
        <v>3884</v>
      </c>
      <c r="B1861" s="103" t="s">
        <v>3878</v>
      </c>
      <c r="C1861" s="103" t="s">
        <v>137</v>
      </c>
      <c r="D1861" s="103" t="s">
        <v>374</v>
      </c>
      <c r="E1861" s="104" t="s">
        <v>375</v>
      </c>
      <c r="F1861" s="105" t="s">
        <v>352</v>
      </c>
      <c r="G1861" s="106">
        <v>2</v>
      </c>
      <c r="H1861" s="107">
        <v>21443.03</v>
      </c>
      <c r="I1861" s="108">
        <f t="shared" si="34"/>
        <v>42886.06</v>
      </c>
      <c r="J1861" s="84"/>
    </row>
    <row r="1862" spans="1:10" s="85" customFormat="1" ht="20.399999999999999" x14ac:dyDescent="0.3">
      <c r="A1862" s="110" t="s">
        <v>3885</v>
      </c>
      <c r="B1862" s="111" t="s">
        <v>3878</v>
      </c>
      <c r="C1862" s="111" t="s">
        <v>141</v>
      </c>
      <c r="D1862" s="111" t="s">
        <v>377</v>
      </c>
      <c r="E1862" s="112" t="s">
        <v>378</v>
      </c>
      <c r="F1862" s="113" t="s">
        <v>120</v>
      </c>
      <c r="G1862" s="114">
        <v>2</v>
      </c>
      <c r="H1862" s="115">
        <v>18360.13</v>
      </c>
      <c r="I1862" s="116">
        <f t="shared" si="34"/>
        <v>36720.26</v>
      </c>
      <c r="J1862" s="84"/>
    </row>
    <row r="1863" spans="1:10" s="85" customFormat="1" ht="20.399999999999999" x14ac:dyDescent="0.3">
      <c r="A1863" s="102" t="s">
        <v>3886</v>
      </c>
      <c r="B1863" s="103" t="s">
        <v>3878</v>
      </c>
      <c r="C1863" s="103" t="s">
        <v>144</v>
      </c>
      <c r="D1863" s="103" t="s">
        <v>380</v>
      </c>
      <c r="E1863" s="104" t="s">
        <v>381</v>
      </c>
      <c r="F1863" s="105" t="s">
        <v>120</v>
      </c>
      <c r="G1863" s="106">
        <v>2</v>
      </c>
      <c r="H1863" s="107">
        <v>1427.79</v>
      </c>
      <c r="I1863" s="108">
        <f t="shared" si="34"/>
        <v>2855.58</v>
      </c>
      <c r="J1863" s="84"/>
    </row>
    <row r="1864" spans="1:10" s="85" customFormat="1" ht="14.4" x14ac:dyDescent="0.3">
      <c r="A1864" s="110" t="s">
        <v>3887</v>
      </c>
      <c r="B1864" s="111" t="s">
        <v>3878</v>
      </c>
      <c r="C1864" s="111" t="s">
        <v>147</v>
      </c>
      <c r="D1864" s="111" t="s">
        <v>127</v>
      </c>
      <c r="E1864" s="112" t="s">
        <v>383</v>
      </c>
      <c r="F1864" s="113" t="s">
        <v>120</v>
      </c>
      <c r="G1864" s="114">
        <v>2</v>
      </c>
      <c r="H1864" s="115">
        <v>13842.36</v>
      </c>
      <c r="I1864" s="116">
        <f t="shared" si="34"/>
        <v>27684.720000000001</v>
      </c>
      <c r="J1864" s="84"/>
    </row>
    <row r="1865" spans="1:10" s="85" customFormat="1" ht="20.399999999999999" x14ac:dyDescent="0.3">
      <c r="A1865" s="102" t="s">
        <v>3888</v>
      </c>
      <c r="B1865" s="103" t="s">
        <v>3878</v>
      </c>
      <c r="C1865" s="103" t="s">
        <v>151</v>
      </c>
      <c r="D1865" s="103" t="s">
        <v>385</v>
      </c>
      <c r="E1865" s="104" t="s">
        <v>386</v>
      </c>
      <c r="F1865" s="105" t="s">
        <v>120</v>
      </c>
      <c r="G1865" s="106">
        <v>14</v>
      </c>
      <c r="H1865" s="107">
        <v>1842.88</v>
      </c>
      <c r="I1865" s="108">
        <f t="shared" si="34"/>
        <v>25800.32</v>
      </c>
      <c r="J1865" s="84"/>
    </row>
    <row r="1866" spans="1:10" s="85" customFormat="1" ht="14.4" x14ac:dyDescent="0.3">
      <c r="A1866" s="110" t="s">
        <v>3889</v>
      </c>
      <c r="B1866" s="111" t="s">
        <v>3878</v>
      </c>
      <c r="C1866" s="111" t="s">
        <v>154</v>
      </c>
      <c r="D1866" s="111" t="s">
        <v>127</v>
      </c>
      <c r="E1866" s="112" t="s">
        <v>388</v>
      </c>
      <c r="F1866" s="113" t="s">
        <v>120</v>
      </c>
      <c r="G1866" s="114">
        <v>6</v>
      </c>
      <c r="H1866" s="115">
        <v>18212.650000000001</v>
      </c>
      <c r="I1866" s="116">
        <f t="shared" si="34"/>
        <v>109275.9</v>
      </c>
      <c r="J1866" s="84"/>
    </row>
    <row r="1867" spans="1:10" s="85" customFormat="1" ht="14.4" x14ac:dyDescent="0.3">
      <c r="A1867" s="110" t="s">
        <v>3890</v>
      </c>
      <c r="B1867" s="111" t="s">
        <v>3878</v>
      </c>
      <c r="C1867" s="111" t="s">
        <v>158</v>
      </c>
      <c r="D1867" s="111" t="s">
        <v>127</v>
      </c>
      <c r="E1867" s="112" t="s">
        <v>390</v>
      </c>
      <c r="F1867" s="113" t="s">
        <v>120</v>
      </c>
      <c r="G1867" s="114">
        <v>4</v>
      </c>
      <c r="H1867" s="115">
        <v>2065.2399999999998</v>
      </c>
      <c r="I1867" s="116">
        <f t="shared" si="34"/>
        <v>8260.9599999999991</v>
      </c>
      <c r="J1867" s="84"/>
    </row>
    <row r="1868" spans="1:10" s="85" customFormat="1" ht="14.4" x14ac:dyDescent="0.3">
      <c r="A1868" s="110" t="s">
        <v>3891</v>
      </c>
      <c r="B1868" s="111" t="s">
        <v>3878</v>
      </c>
      <c r="C1868" s="111" t="s">
        <v>161</v>
      </c>
      <c r="D1868" s="111" t="s">
        <v>127</v>
      </c>
      <c r="E1868" s="112" t="s">
        <v>393</v>
      </c>
      <c r="F1868" s="113" t="s">
        <v>120</v>
      </c>
      <c r="G1868" s="114">
        <v>4</v>
      </c>
      <c r="H1868" s="115">
        <v>964.66</v>
      </c>
      <c r="I1868" s="116">
        <f t="shared" si="34"/>
        <v>3858.64</v>
      </c>
      <c r="J1868" s="84"/>
    </row>
    <row r="1869" spans="1:10" s="85" customFormat="1" ht="20.399999999999999" x14ac:dyDescent="0.3">
      <c r="A1869" s="102" t="s">
        <v>3892</v>
      </c>
      <c r="B1869" s="103" t="s">
        <v>3878</v>
      </c>
      <c r="C1869" s="103" t="s">
        <v>166</v>
      </c>
      <c r="D1869" s="103" t="s">
        <v>395</v>
      </c>
      <c r="E1869" s="104" t="s">
        <v>396</v>
      </c>
      <c r="F1869" s="105" t="s">
        <v>120</v>
      </c>
      <c r="G1869" s="106">
        <v>2</v>
      </c>
      <c r="H1869" s="107">
        <v>2800.04</v>
      </c>
      <c r="I1869" s="108">
        <f t="shared" si="34"/>
        <v>5600.08</v>
      </c>
      <c r="J1869" s="84"/>
    </row>
    <row r="1870" spans="1:10" s="85" customFormat="1" ht="14.4" x14ac:dyDescent="0.3">
      <c r="A1870" s="110" t="s">
        <v>3893</v>
      </c>
      <c r="B1870" s="111" t="s">
        <v>3878</v>
      </c>
      <c r="C1870" s="111" t="s">
        <v>171</v>
      </c>
      <c r="D1870" s="111" t="s">
        <v>127</v>
      </c>
      <c r="E1870" s="112" t="s">
        <v>398</v>
      </c>
      <c r="F1870" s="113" t="s">
        <v>120</v>
      </c>
      <c r="G1870" s="114">
        <v>2</v>
      </c>
      <c r="H1870" s="115">
        <v>1050.8399999999999</v>
      </c>
      <c r="I1870" s="116">
        <f t="shared" si="34"/>
        <v>2101.6799999999998</v>
      </c>
      <c r="J1870" s="84"/>
    </row>
    <row r="1871" spans="1:10" s="85" customFormat="1" ht="14.4" x14ac:dyDescent="0.3">
      <c r="A1871" s="102" t="s">
        <v>3894</v>
      </c>
      <c r="B1871" s="103" t="s">
        <v>3878</v>
      </c>
      <c r="C1871" s="103" t="s">
        <v>174</v>
      </c>
      <c r="D1871" s="103" t="s">
        <v>400</v>
      </c>
      <c r="E1871" s="104" t="s">
        <v>401</v>
      </c>
      <c r="F1871" s="105" t="s">
        <v>120</v>
      </c>
      <c r="G1871" s="106">
        <v>11</v>
      </c>
      <c r="H1871" s="107">
        <v>1542.95</v>
      </c>
      <c r="I1871" s="108">
        <f t="shared" si="34"/>
        <v>16972.45</v>
      </c>
      <c r="J1871" s="84"/>
    </row>
    <row r="1872" spans="1:10" s="85" customFormat="1" ht="14.4" x14ac:dyDescent="0.3">
      <c r="A1872" s="154" t="s">
        <v>3895</v>
      </c>
      <c r="B1872" s="155" t="s">
        <v>3878</v>
      </c>
      <c r="C1872" s="155" t="s">
        <v>177</v>
      </c>
      <c r="D1872" s="155" t="s">
        <v>403</v>
      </c>
      <c r="E1872" s="156" t="s">
        <v>442</v>
      </c>
      <c r="F1872" s="157" t="s">
        <v>120</v>
      </c>
      <c r="G1872" s="158">
        <v>2</v>
      </c>
      <c r="H1872" s="159">
        <v>2256.21</v>
      </c>
      <c r="I1872" s="160">
        <f t="shared" si="34"/>
        <v>4512.42</v>
      </c>
      <c r="J1872" s="84" t="s">
        <v>408</v>
      </c>
    </row>
    <row r="1873" spans="1:10" s="85" customFormat="1" ht="20.399999999999999" x14ac:dyDescent="0.3">
      <c r="A1873" s="154" t="s">
        <v>3896</v>
      </c>
      <c r="B1873" s="155" t="s">
        <v>3878</v>
      </c>
      <c r="C1873" s="155" t="s">
        <v>180</v>
      </c>
      <c r="D1873" s="155" t="s">
        <v>406</v>
      </c>
      <c r="E1873" s="156" t="s">
        <v>407</v>
      </c>
      <c r="F1873" s="157" t="s">
        <v>120</v>
      </c>
      <c r="G1873" s="158">
        <v>2</v>
      </c>
      <c r="H1873" s="159">
        <v>407.85</v>
      </c>
      <c r="I1873" s="160">
        <f t="shared" si="34"/>
        <v>815.7</v>
      </c>
      <c r="J1873" s="84" t="s">
        <v>408</v>
      </c>
    </row>
    <row r="1874" spans="1:10" s="85" customFormat="1" ht="14.4" x14ac:dyDescent="0.3">
      <c r="A1874" s="110" t="s">
        <v>3897</v>
      </c>
      <c r="B1874" s="111" t="s">
        <v>3878</v>
      </c>
      <c r="C1874" s="111" t="s">
        <v>183</v>
      </c>
      <c r="D1874" s="111" t="s">
        <v>127</v>
      </c>
      <c r="E1874" s="112" t="s">
        <v>413</v>
      </c>
      <c r="F1874" s="113" t="s">
        <v>120</v>
      </c>
      <c r="G1874" s="114">
        <v>7</v>
      </c>
      <c r="H1874" s="115">
        <v>1448.21</v>
      </c>
      <c r="I1874" s="116">
        <f t="shared" si="34"/>
        <v>10137.469999999999</v>
      </c>
      <c r="J1874" s="84"/>
    </row>
    <row r="1875" spans="1:10" s="85" customFormat="1" ht="14.4" x14ac:dyDescent="0.3">
      <c r="A1875" s="102" t="s">
        <v>3898</v>
      </c>
      <c r="B1875" s="103" t="s">
        <v>3878</v>
      </c>
      <c r="C1875" s="103" t="s">
        <v>186</v>
      </c>
      <c r="D1875" s="103" t="s">
        <v>415</v>
      </c>
      <c r="E1875" s="104" t="s">
        <v>416</v>
      </c>
      <c r="F1875" s="105" t="s">
        <v>120</v>
      </c>
      <c r="G1875" s="106">
        <v>2</v>
      </c>
      <c r="H1875" s="107">
        <v>4853.63</v>
      </c>
      <c r="I1875" s="108">
        <f t="shared" si="34"/>
        <v>9707.26</v>
      </c>
      <c r="J1875" s="84"/>
    </row>
    <row r="1876" spans="1:10" s="85" customFormat="1" ht="14.4" x14ac:dyDescent="0.3">
      <c r="A1876" s="110" t="s">
        <v>3899</v>
      </c>
      <c r="B1876" s="111" t="s">
        <v>3878</v>
      </c>
      <c r="C1876" s="111" t="s">
        <v>189</v>
      </c>
      <c r="D1876" s="111" t="s">
        <v>127</v>
      </c>
      <c r="E1876" s="112" t="s">
        <v>3900</v>
      </c>
      <c r="F1876" s="113" t="s">
        <v>120</v>
      </c>
      <c r="G1876" s="114">
        <v>1</v>
      </c>
      <c r="H1876" s="115">
        <v>0</v>
      </c>
      <c r="I1876" s="116">
        <f t="shared" si="34"/>
        <v>0</v>
      </c>
      <c r="J1876" s="84" t="s">
        <v>4103</v>
      </c>
    </row>
    <row r="1877" spans="1:10" s="85" customFormat="1" ht="14.4" x14ac:dyDescent="0.3">
      <c r="A1877" s="110" t="s">
        <v>3901</v>
      </c>
      <c r="B1877" s="111" t="s">
        <v>3878</v>
      </c>
      <c r="C1877" s="111" t="s">
        <v>191</v>
      </c>
      <c r="D1877" s="111" t="s">
        <v>127</v>
      </c>
      <c r="E1877" s="112" t="s">
        <v>3902</v>
      </c>
      <c r="F1877" s="113" t="s">
        <v>120</v>
      </c>
      <c r="G1877" s="114">
        <v>1</v>
      </c>
      <c r="H1877" s="115">
        <v>0</v>
      </c>
      <c r="I1877" s="116">
        <f t="shared" si="34"/>
        <v>0</v>
      </c>
      <c r="J1877" s="84" t="s">
        <v>4103</v>
      </c>
    </row>
    <row r="1878" spans="1:10" s="85" customFormat="1" ht="14.4" x14ac:dyDescent="0.3">
      <c r="A1878" s="110" t="s">
        <v>3903</v>
      </c>
      <c r="B1878" s="111" t="s">
        <v>3878</v>
      </c>
      <c r="C1878" s="111" t="s">
        <v>194</v>
      </c>
      <c r="D1878" s="111" t="s">
        <v>127</v>
      </c>
      <c r="E1878" s="112" t="s">
        <v>3904</v>
      </c>
      <c r="F1878" s="113" t="s">
        <v>120</v>
      </c>
      <c r="G1878" s="114">
        <v>1</v>
      </c>
      <c r="H1878" s="115">
        <v>0</v>
      </c>
      <c r="I1878" s="116">
        <f t="shared" si="34"/>
        <v>0</v>
      </c>
      <c r="J1878" s="84" t="s">
        <v>4103</v>
      </c>
    </row>
    <row r="1879" spans="1:10" s="85" customFormat="1" ht="14.4" x14ac:dyDescent="0.3">
      <c r="A1879" s="102" t="s">
        <v>3905</v>
      </c>
      <c r="B1879" s="103" t="s">
        <v>3878</v>
      </c>
      <c r="C1879" s="103" t="s">
        <v>197</v>
      </c>
      <c r="D1879" s="103" t="s">
        <v>424</v>
      </c>
      <c r="E1879" s="104" t="s">
        <v>425</v>
      </c>
      <c r="F1879" s="105" t="s">
        <v>120</v>
      </c>
      <c r="G1879" s="106">
        <v>2</v>
      </c>
      <c r="H1879" s="107">
        <v>1464.84</v>
      </c>
      <c r="I1879" s="108">
        <f t="shared" si="34"/>
        <v>2929.68</v>
      </c>
      <c r="J1879" s="84"/>
    </row>
    <row r="1880" spans="1:10" s="85" customFormat="1" ht="14.4" x14ac:dyDescent="0.3">
      <c r="A1880" s="110" t="s">
        <v>3906</v>
      </c>
      <c r="B1880" s="111" t="s">
        <v>3878</v>
      </c>
      <c r="C1880" s="111" t="s">
        <v>200</v>
      </c>
      <c r="D1880" s="111" t="s">
        <v>127</v>
      </c>
      <c r="E1880" s="112" t="s">
        <v>3907</v>
      </c>
      <c r="F1880" s="113" t="s">
        <v>120</v>
      </c>
      <c r="G1880" s="114">
        <v>2</v>
      </c>
      <c r="H1880" s="115">
        <v>0</v>
      </c>
      <c r="I1880" s="116">
        <f t="shared" si="34"/>
        <v>0</v>
      </c>
      <c r="J1880" s="84" t="s">
        <v>4103</v>
      </c>
    </row>
    <row r="1881" spans="1:10" s="85" customFormat="1" ht="20.399999999999999" x14ac:dyDescent="0.3">
      <c r="A1881" s="102" t="s">
        <v>3908</v>
      </c>
      <c r="B1881" s="103" t="s">
        <v>3878</v>
      </c>
      <c r="C1881" s="103" t="s">
        <v>203</v>
      </c>
      <c r="D1881" s="103" t="s">
        <v>429</v>
      </c>
      <c r="E1881" s="104" t="s">
        <v>430</v>
      </c>
      <c r="F1881" s="105" t="s">
        <v>120</v>
      </c>
      <c r="G1881" s="106">
        <v>1</v>
      </c>
      <c r="H1881" s="107">
        <v>2818.08</v>
      </c>
      <c r="I1881" s="108">
        <f t="shared" si="34"/>
        <v>2818.08</v>
      </c>
      <c r="J1881" s="84"/>
    </row>
    <row r="1882" spans="1:10" s="85" customFormat="1" ht="14.4" x14ac:dyDescent="0.3">
      <c r="A1882" s="110" t="s">
        <v>3909</v>
      </c>
      <c r="B1882" s="111" t="s">
        <v>3878</v>
      </c>
      <c r="C1882" s="111" t="s">
        <v>205</v>
      </c>
      <c r="D1882" s="111" t="s">
        <v>127</v>
      </c>
      <c r="E1882" s="112" t="s">
        <v>3910</v>
      </c>
      <c r="F1882" s="113" t="s">
        <v>120</v>
      </c>
      <c r="G1882" s="114">
        <v>1</v>
      </c>
      <c r="H1882" s="115">
        <v>0</v>
      </c>
      <c r="I1882" s="116">
        <f t="shared" si="34"/>
        <v>0</v>
      </c>
      <c r="J1882" s="84" t="s">
        <v>4103</v>
      </c>
    </row>
    <row r="1883" spans="1:10" s="85" customFormat="1" ht="20.399999999999999" x14ac:dyDescent="0.3">
      <c r="A1883" s="102" t="s">
        <v>3911</v>
      </c>
      <c r="B1883" s="103" t="s">
        <v>3878</v>
      </c>
      <c r="C1883" s="103" t="s">
        <v>209</v>
      </c>
      <c r="D1883" s="103" t="s">
        <v>2328</v>
      </c>
      <c r="E1883" s="104" t="s">
        <v>2329</v>
      </c>
      <c r="F1883" s="105" t="s">
        <v>120</v>
      </c>
      <c r="G1883" s="106">
        <v>6</v>
      </c>
      <c r="H1883" s="107">
        <v>5032.4799999999996</v>
      </c>
      <c r="I1883" s="108">
        <f t="shared" si="34"/>
        <v>30194.880000000001</v>
      </c>
      <c r="J1883" s="84"/>
    </row>
    <row r="1884" spans="1:10" s="85" customFormat="1" ht="14.4" x14ac:dyDescent="0.3">
      <c r="A1884" s="110" t="s">
        <v>3912</v>
      </c>
      <c r="B1884" s="111" t="s">
        <v>3878</v>
      </c>
      <c r="C1884" s="111" t="s">
        <v>213</v>
      </c>
      <c r="D1884" s="111" t="s">
        <v>127</v>
      </c>
      <c r="E1884" s="112" t="s">
        <v>388</v>
      </c>
      <c r="F1884" s="113" t="s">
        <v>120</v>
      </c>
      <c r="G1884" s="114">
        <v>6</v>
      </c>
      <c r="H1884" s="115">
        <v>0</v>
      </c>
      <c r="I1884" s="116">
        <f t="shared" si="34"/>
        <v>0</v>
      </c>
      <c r="J1884" s="84" t="s">
        <v>4103</v>
      </c>
    </row>
    <row r="1885" spans="1:10" s="85" customFormat="1" ht="20.399999999999999" x14ac:dyDescent="0.3">
      <c r="A1885" s="102" t="s">
        <v>3913</v>
      </c>
      <c r="B1885" s="103" t="s">
        <v>3878</v>
      </c>
      <c r="C1885" s="103" t="s">
        <v>215</v>
      </c>
      <c r="D1885" s="103" t="s">
        <v>395</v>
      </c>
      <c r="E1885" s="104" t="s">
        <v>396</v>
      </c>
      <c r="F1885" s="105" t="s">
        <v>120</v>
      </c>
      <c r="G1885" s="106">
        <v>2</v>
      </c>
      <c r="H1885" s="107">
        <v>2800.04</v>
      </c>
      <c r="I1885" s="108">
        <f t="shared" si="34"/>
        <v>5600.08</v>
      </c>
      <c r="J1885" s="84"/>
    </row>
    <row r="1886" spans="1:10" s="85" customFormat="1" ht="14.4" x14ac:dyDescent="0.3">
      <c r="A1886" s="110" t="s">
        <v>3914</v>
      </c>
      <c r="B1886" s="111" t="s">
        <v>3878</v>
      </c>
      <c r="C1886" s="111" t="s">
        <v>218</v>
      </c>
      <c r="D1886" s="111" t="s">
        <v>127</v>
      </c>
      <c r="E1886" s="112" t="s">
        <v>393</v>
      </c>
      <c r="F1886" s="113" t="s">
        <v>120</v>
      </c>
      <c r="G1886" s="114">
        <v>2</v>
      </c>
      <c r="H1886" s="115">
        <v>0</v>
      </c>
      <c r="I1886" s="116">
        <f t="shared" si="34"/>
        <v>0</v>
      </c>
      <c r="J1886" s="84" t="s">
        <v>4103</v>
      </c>
    </row>
    <row r="1887" spans="1:10" s="85" customFormat="1" ht="20.399999999999999" x14ac:dyDescent="0.3">
      <c r="A1887" s="102" t="s">
        <v>3915</v>
      </c>
      <c r="B1887" s="103" t="s">
        <v>3878</v>
      </c>
      <c r="C1887" s="103" t="s">
        <v>221</v>
      </c>
      <c r="D1887" s="103" t="s">
        <v>395</v>
      </c>
      <c r="E1887" s="104" t="s">
        <v>396</v>
      </c>
      <c r="F1887" s="105" t="s">
        <v>120</v>
      </c>
      <c r="G1887" s="106">
        <v>4</v>
      </c>
      <c r="H1887" s="107">
        <v>2800.04</v>
      </c>
      <c r="I1887" s="108">
        <f t="shared" si="34"/>
        <v>11200.16</v>
      </c>
      <c r="J1887" s="84"/>
    </row>
    <row r="1888" spans="1:10" s="85" customFormat="1" ht="14.4" x14ac:dyDescent="0.3">
      <c r="A1888" s="110" t="s">
        <v>3916</v>
      </c>
      <c r="B1888" s="111" t="s">
        <v>3878</v>
      </c>
      <c r="C1888" s="111" t="s">
        <v>225</v>
      </c>
      <c r="D1888" s="111" t="s">
        <v>127</v>
      </c>
      <c r="E1888" s="112" t="s">
        <v>398</v>
      </c>
      <c r="F1888" s="113" t="s">
        <v>120</v>
      </c>
      <c r="G1888" s="114">
        <v>4</v>
      </c>
      <c r="H1888" s="115">
        <v>0</v>
      </c>
      <c r="I1888" s="116">
        <f t="shared" si="34"/>
        <v>0</v>
      </c>
      <c r="J1888" s="84" t="s">
        <v>4103</v>
      </c>
    </row>
    <row r="1889" spans="1:10" s="85" customFormat="1" ht="14.4" x14ac:dyDescent="0.3">
      <c r="A1889" s="102" t="s">
        <v>3917</v>
      </c>
      <c r="B1889" s="103" t="s">
        <v>3878</v>
      </c>
      <c r="C1889" s="103" t="s">
        <v>229</v>
      </c>
      <c r="D1889" s="103" t="s">
        <v>400</v>
      </c>
      <c r="E1889" s="104" t="s">
        <v>401</v>
      </c>
      <c r="F1889" s="105" t="s">
        <v>120</v>
      </c>
      <c r="G1889" s="106">
        <v>4</v>
      </c>
      <c r="H1889" s="107">
        <v>1542.95</v>
      </c>
      <c r="I1889" s="108">
        <f t="shared" si="34"/>
        <v>6171.8</v>
      </c>
      <c r="J1889" s="84"/>
    </row>
    <row r="1890" spans="1:10" s="85" customFormat="1" ht="20.399999999999999" x14ac:dyDescent="0.3">
      <c r="A1890" s="110" t="s">
        <v>3918</v>
      </c>
      <c r="B1890" s="111" t="s">
        <v>3878</v>
      </c>
      <c r="C1890" s="111" t="s">
        <v>232</v>
      </c>
      <c r="D1890" s="111" t="s">
        <v>410</v>
      </c>
      <c r="E1890" s="112" t="s">
        <v>411</v>
      </c>
      <c r="F1890" s="113" t="s">
        <v>372</v>
      </c>
      <c r="G1890" s="114">
        <v>4</v>
      </c>
      <c r="H1890" s="115">
        <v>0</v>
      </c>
      <c r="I1890" s="116">
        <f t="shared" si="34"/>
        <v>0</v>
      </c>
      <c r="J1890" s="84" t="s">
        <v>4103</v>
      </c>
    </row>
    <row r="1891" spans="1:10" s="85" customFormat="1" ht="14.4" x14ac:dyDescent="0.3">
      <c r="A1891" s="102" t="s">
        <v>3919</v>
      </c>
      <c r="B1891" s="103" t="s">
        <v>3878</v>
      </c>
      <c r="C1891" s="103" t="s">
        <v>234</v>
      </c>
      <c r="D1891" s="103" t="s">
        <v>465</v>
      </c>
      <c r="E1891" s="104" t="s">
        <v>466</v>
      </c>
      <c r="F1891" s="105" t="s">
        <v>457</v>
      </c>
      <c r="G1891" s="122">
        <v>0.5</v>
      </c>
      <c r="H1891" s="107">
        <v>137365.06</v>
      </c>
      <c r="I1891" s="108">
        <f t="shared" si="34"/>
        <v>68682.53</v>
      </c>
      <c r="J1891" s="84"/>
    </row>
    <row r="1892" spans="1:10" s="85" customFormat="1" ht="20.399999999999999" x14ac:dyDescent="0.3">
      <c r="A1892" s="110" t="s">
        <v>3920</v>
      </c>
      <c r="B1892" s="111" t="s">
        <v>3878</v>
      </c>
      <c r="C1892" s="111" t="s">
        <v>237</v>
      </c>
      <c r="D1892" s="111" t="s">
        <v>3921</v>
      </c>
      <c r="E1892" s="112" t="s">
        <v>3922</v>
      </c>
      <c r="F1892" s="113" t="s">
        <v>470</v>
      </c>
      <c r="G1892" s="114">
        <v>50</v>
      </c>
      <c r="H1892" s="115">
        <v>562.27</v>
      </c>
      <c r="I1892" s="116">
        <f t="shared" si="34"/>
        <v>28113.5</v>
      </c>
      <c r="J1892" s="84"/>
    </row>
    <row r="1893" spans="1:10" s="85" customFormat="1" ht="14.4" x14ac:dyDescent="0.3">
      <c r="A1893" s="102" t="s">
        <v>3923</v>
      </c>
      <c r="B1893" s="103" t="s">
        <v>3878</v>
      </c>
      <c r="C1893" s="103" t="s">
        <v>241</v>
      </c>
      <c r="D1893" s="103" t="s">
        <v>481</v>
      </c>
      <c r="E1893" s="104" t="s">
        <v>482</v>
      </c>
      <c r="F1893" s="105" t="s">
        <v>457</v>
      </c>
      <c r="G1893" s="121">
        <v>0.02</v>
      </c>
      <c r="H1893" s="107">
        <v>103576.51</v>
      </c>
      <c r="I1893" s="108">
        <f t="shared" si="34"/>
        <v>2071.5300000000002</v>
      </c>
      <c r="J1893" s="84"/>
    </row>
    <row r="1894" spans="1:10" s="85" customFormat="1" ht="20.399999999999999" x14ac:dyDescent="0.3">
      <c r="A1894" s="110" t="s">
        <v>3924</v>
      </c>
      <c r="B1894" s="111" t="s">
        <v>3878</v>
      </c>
      <c r="C1894" s="111" t="s">
        <v>244</v>
      </c>
      <c r="D1894" s="111" t="s">
        <v>556</v>
      </c>
      <c r="E1894" s="112" t="s">
        <v>557</v>
      </c>
      <c r="F1894" s="113" t="s">
        <v>470</v>
      </c>
      <c r="G1894" s="114">
        <v>1</v>
      </c>
      <c r="H1894" s="115">
        <v>404.21</v>
      </c>
      <c r="I1894" s="116">
        <f t="shared" si="34"/>
        <v>404.21</v>
      </c>
      <c r="J1894" s="84"/>
    </row>
    <row r="1895" spans="1:10" s="85" customFormat="1" ht="20.399999999999999" x14ac:dyDescent="0.3">
      <c r="A1895" s="110" t="s">
        <v>3925</v>
      </c>
      <c r="B1895" s="111" t="s">
        <v>3878</v>
      </c>
      <c r="C1895" s="111" t="s">
        <v>248</v>
      </c>
      <c r="D1895" s="111" t="s">
        <v>3926</v>
      </c>
      <c r="E1895" s="112" t="s">
        <v>3927</v>
      </c>
      <c r="F1895" s="113" t="s">
        <v>470</v>
      </c>
      <c r="G1895" s="114">
        <v>1</v>
      </c>
      <c r="H1895" s="115">
        <v>187.76</v>
      </c>
      <c r="I1895" s="116">
        <f t="shared" si="34"/>
        <v>187.76</v>
      </c>
      <c r="J1895" s="84"/>
    </row>
    <row r="1896" spans="1:10" s="85" customFormat="1" ht="14.4" x14ac:dyDescent="0.3">
      <c r="A1896" s="102" t="s">
        <v>3928</v>
      </c>
      <c r="B1896" s="103" t="s">
        <v>3878</v>
      </c>
      <c r="C1896" s="103" t="s">
        <v>252</v>
      </c>
      <c r="D1896" s="103" t="s">
        <v>324</v>
      </c>
      <c r="E1896" s="104" t="s">
        <v>325</v>
      </c>
      <c r="F1896" s="105" t="s">
        <v>326</v>
      </c>
      <c r="G1896" s="118">
        <v>0.52900000000000003</v>
      </c>
      <c r="H1896" s="107">
        <v>26130.05</v>
      </c>
      <c r="I1896" s="108">
        <f t="shared" si="34"/>
        <v>13822.8</v>
      </c>
      <c r="J1896" s="84"/>
    </row>
    <row r="1897" spans="1:10" s="85" customFormat="1" ht="20.399999999999999" x14ac:dyDescent="0.3">
      <c r="A1897" s="110" t="s">
        <v>3929</v>
      </c>
      <c r="B1897" s="111" t="s">
        <v>3878</v>
      </c>
      <c r="C1897" s="111" t="s">
        <v>255</v>
      </c>
      <c r="D1897" s="111" t="s">
        <v>127</v>
      </c>
      <c r="E1897" s="112" t="s">
        <v>499</v>
      </c>
      <c r="F1897" s="113" t="s">
        <v>120</v>
      </c>
      <c r="G1897" s="114">
        <v>75</v>
      </c>
      <c r="H1897" s="115">
        <v>1007.45</v>
      </c>
      <c r="I1897" s="116">
        <f t="shared" si="34"/>
        <v>75558.75</v>
      </c>
      <c r="J1897" s="84"/>
    </row>
    <row r="1898" spans="1:10" s="85" customFormat="1" ht="14.4" x14ac:dyDescent="0.3">
      <c r="A1898" s="102" t="s">
        <v>3930</v>
      </c>
      <c r="B1898" s="103" t="s">
        <v>3878</v>
      </c>
      <c r="C1898" s="103" t="s">
        <v>258</v>
      </c>
      <c r="D1898" s="103" t="s">
        <v>511</v>
      </c>
      <c r="E1898" s="104" t="s">
        <v>512</v>
      </c>
      <c r="F1898" s="105" t="s">
        <v>513</v>
      </c>
      <c r="G1898" s="161">
        <v>4.4636000000000002E-2</v>
      </c>
      <c r="H1898" s="107">
        <v>114623.14</v>
      </c>
      <c r="I1898" s="108">
        <f t="shared" si="34"/>
        <v>5116.32</v>
      </c>
      <c r="J1898" s="84"/>
    </row>
    <row r="1899" spans="1:10" s="85" customFormat="1" ht="14.4" x14ac:dyDescent="0.3">
      <c r="A1899" s="110" t="s">
        <v>3931</v>
      </c>
      <c r="B1899" s="111" t="s">
        <v>3878</v>
      </c>
      <c r="C1899" s="111" t="s">
        <v>261</v>
      </c>
      <c r="D1899" s="111" t="s">
        <v>127</v>
      </c>
      <c r="E1899" s="112" t="s">
        <v>515</v>
      </c>
      <c r="F1899" s="113" t="s">
        <v>120</v>
      </c>
      <c r="G1899" s="114">
        <v>6</v>
      </c>
      <c r="H1899" s="115">
        <v>6144.68</v>
      </c>
      <c r="I1899" s="116">
        <f t="shared" si="34"/>
        <v>36868.080000000002</v>
      </c>
      <c r="J1899" s="84"/>
    </row>
    <row r="1900" spans="1:10" s="85" customFormat="1" ht="14.4" x14ac:dyDescent="0.3">
      <c r="A1900" s="110" t="s">
        <v>3932</v>
      </c>
      <c r="B1900" s="111" t="s">
        <v>3878</v>
      </c>
      <c r="C1900" s="111" t="s">
        <v>263</v>
      </c>
      <c r="D1900" s="111" t="s">
        <v>127</v>
      </c>
      <c r="E1900" s="112" t="s">
        <v>517</v>
      </c>
      <c r="F1900" s="113" t="s">
        <v>340</v>
      </c>
      <c r="G1900" s="119">
        <v>42.5</v>
      </c>
      <c r="H1900" s="115">
        <v>328</v>
      </c>
      <c r="I1900" s="116">
        <f t="shared" si="34"/>
        <v>13940</v>
      </c>
      <c r="J1900" s="84"/>
    </row>
    <row r="1901" spans="1:10" s="85" customFormat="1" ht="14.4" x14ac:dyDescent="0.3">
      <c r="A1901" s="110" t="s">
        <v>3933</v>
      </c>
      <c r="B1901" s="111" t="s">
        <v>3878</v>
      </c>
      <c r="C1901" s="111" t="s">
        <v>267</v>
      </c>
      <c r="D1901" s="111" t="s">
        <v>127</v>
      </c>
      <c r="E1901" s="112" t="s">
        <v>529</v>
      </c>
      <c r="F1901" s="113" t="s">
        <v>120</v>
      </c>
      <c r="G1901" s="114">
        <v>16</v>
      </c>
      <c r="H1901" s="115">
        <v>35.74</v>
      </c>
      <c r="I1901" s="116">
        <f t="shared" si="34"/>
        <v>571.84</v>
      </c>
      <c r="J1901" s="84"/>
    </row>
    <row r="1902" spans="1:10" s="85" customFormat="1" ht="14.4" x14ac:dyDescent="0.3">
      <c r="A1902" s="110" t="s">
        <v>3934</v>
      </c>
      <c r="B1902" s="111" t="s">
        <v>3878</v>
      </c>
      <c r="C1902" s="111" t="s">
        <v>271</v>
      </c>
      <c r="D1902" s="111" t="s">
        <v>127</v>
      </c>
      <c r="E1902" s="112" t="s">
        <v>521</v>
      </c>
      <c r="F1902" s="113" t="s">
        <v>120</v>
      </c>
      <c r="G1902" s="114">
        <v>2</v>
      </c>
      <c r="H1902" s="115">
        <v>232.25</v>
      </c>
      <c r="I1902" s="116">
        <f t="shared" si="34"/>
        <v>464.5</v>
      </c>
      <c r="J1902" s="84"/>
    </row>
    <row r="1903" spans="1:10" s="85" customFormat="1" ht="20.399999999999999" x14ac:dyDescent="0.3">
      <c r="A1903" s="102" t="s">
        <v>3935</v>
      </c>
      <c r="B1903" s="103" t="s">
        <v>3878</v>
      </c>
      <c r="C1903" s="103" t="s">
        <v>274</v>
      </c>
      <c r="D1903" s="103" t="s">
        <v>429</v>
      </c>
      <c r="E1903" s="104" t="s">
        <v>430</v>
      </c>
      <c r="F1903" s="105" t="s">
        <v>120</v>
      </c>
      <c r="G1903" s="106">
        <v>5</v>
      </c>
      <c r="H1903" s="107">
        <v>2818.06</v>
      </c>
      <c r="I1903" s="108">
        <f t="shared" si="34"/>
        <v>14090.3</v>
      </c>
      <c r="J1903" s="84"/>
    </row>
    <row r="1904" spans="1:10" s="85" customFormat="1" ht="14.4" x14ac:dyDescent="0.3">
      <c r="A1904" s="110" t="s">
        <v>3936</v>
      </c>
      <c r="B1904" s="111" t="s">
        <v>3878</v>
      </c>
      <c r="C1904" s="111" t="s">
        <v>276</v>
      </c>
      <c r="D1904" s="111" t="s">
        <v>127</v>
      </c>
      <c r="E1904" s="112" t="s">
        <v>3937</v>
      </c>
      <c r="F1904" s="113" t="s">
        <v>120</v>
      </c>
      <c r="G1904" s="114">
        <v>3</v>
      </c>
      <c r="H1904" s="115">
        <v>7930.75</v>
      </c>
      <c r="I1904" s="116">
        <f t="shared" si="34"/>
        <v>23792.25</v>
      </c>
      <c r="J1904" s="84"/>
    </row>
    <row r="1905" spans="1:11" s="85" customFormat="1" ht="14.4" x14ac:dyDescent="0.3">
      <c r="A1905" s="110" t="s">
        <v>3938</v>
      </c>
      <c r="B1905" s="111" t="s">
        <v>3878</v>
      </c>
      <c r="C1905" s="111" t="s">
        <v>279</v>
      </c>
      <c r="D1905" s="111" t="s">
        <v>127</v>
      </c>
      <c r="E1905" s="112" t="s">
        <v>3939</v>
      </c>
      <c r="F1905" s="113" t="s">
        <v>120</v>
      </c>
      <c r="G1905" s="114">
        <v>2</v>
      </c>
      <c r="H1905" s="115">
        <v>3547.17</v>
      </c>
      <c r="I1905" s="116">
        <f t="shared" si="34"/>
        <v>7094.34</v>
      </c>
      <c r="J1905" s="84"/>
    </row>
    <row r="1906" spans="1:11" s="85" customFormat="1" ht="20.399999999999999" x14ac:dyDescent="0.3">
      <c r="A1906" s="102" t="s">
        <v>3940</v>
      </c>
      <c r="B1906" s="103" t="s">
        <v>3878</v>
      </c>
      <c r="C1906" s="103" t="s">
        <v>282</v>
      </c>
      <c r="D1906" s="103" t="s">
        <v>395</v>
      </c>
      <c r="E1906" s="104" t="s">
        <v>396</v>
      </c>
      <c r="F1906" s="105" t="s">
        <v>120</v>
      </c>
      <c r="G1906" s="106">
        <v>4</v>
      </c>
      <c r="H1906" s="107">
        <v>2800.04</v>
      </c>
      <c r="I1906" s="108">
        <f t="shared" si="34"/>
        <v>11200.16</v>
      </c>
      <c r="J1906" s="84"/>
    </row>
    <row r="1907" spans="1:11" s="85" customFormat="1" ht="14.4" x14ac:dyDescent="0.3">
      <c r="A1907" s="110" t="s">
        <v>3941</v>
      </c>
      <c r="B1907" s="111" t="s">
        <v>3878</v>
      </c>
      <c r="C1907" s="111" t="s">
        <v>286</v>
      </c>
      <c r="D1907" s="111" t="s">
        <v>127</v>
      </c>
      <c r="E1907" s="112" t="s">
        <v>390</v>
      </c>
      <c r="F1907" s="113" t="s">
        <v>120</v>
      </c>
      <c r="G1907" s="114">
        <v>4</v>
      </c>
      <c r="H1907" s="115">
        <v>2065.2399999999998</v>
      </c>
      <c r="I1907" s="116">
        <f t="shared" si="34"/>
        <v>8260.9599999999991</v>
      </c>
      <c r="J1907" s="84"/>
    </row>
    <row r="1908" spans="1:11" s="85" customFormat="1" ht="20.399999999999999" x14ac:dyDescent="0.3">
      <c r="A1908" s="102" t="s">
        <v>3942</v>
      </c>
      <c r="B1908" s="103" t="s">
        <v>3878</v>
      </c>
      <c r="C1908" s="103" t="s">
        <v>290</v>
      </c>
      <c r="D1908" s="103" t="s">
        <v>429</v>
      </c>
      <c r="E1908" s="104" t="s">
        <v>430</v>
      </c>
      <c r="F1908" s="105" t="s">
        <v>120</v>
      </c>
      <c r="G1908" s="106">
        <v>1</v>
      </c>
      <c r="H1908" s="107">
        <v>2818.08</v>
      </c>
      <c r="I1908" s="108">
        <f t="shared" si="34"/>
        <v>2818.08</v>
      </c>
      <c r="J1908" s="84"/>
    </row>
    <row r="1909" spans="1:11" s="85" customFormat="1" ht="14.4" x14ac:dyDescent="0.3">
      <c r="A1909" s="110" t="s">
        <v>3943</v>
      </c>
      <c r="B1909" s="111" t="s">
        <v>3878</v>
      </c>
      <c r="C1909" s="111" t="s">
        <v>293</v>
      </c>
      <c r="D1909" s="111" t="s">
        <v>127</v>
      </c>
      <c r="E1909" s="112" t="s">
        <v>3944</v>
      </c>
      <c r="F1909" s="113" t="s">
        <v>120</v>
      </c>
      <c r="G1909" s="114">
        <v>1</v>
      </c>
      <c r="H1909" s="115">
        <v>3445.69</v>
      </c>
      <c r="I1909" s="116">
        <f t="shared" si="34"/>
        <v>3445.69</v>
      </c>
      <c r="J1909" s="84"/>
    </row>
    <row r="1910" spans="1:11" s="85" customFormat="1" ht="14.4" x14ac:dyDescent="0.3">
      <c r="A1910" s="102" t="s">
        <v>3945</v>
      </c>
      <c r="B1910" s="103" t="s">
        <v>3878</v>
      </c>
      <c r="C1910" s="103" t="s">
        <v>296</v>
      </c>
      <c r="D1910" s="103" t="s">
        <v>475</v>
      </c>
      <c r="E1910" s="104" t="s">
        <v>476</v>
      </c>
      <c r="F1910" s="105" t="s">
        <v>457</v>
      </c>
      <c r="G1910" s="121">
        <v>0.05</v>
      </c>
      <c r="H1910" s="107">
        <v>103665.68</v>
      </c>
      <c r="I1910" s="108">
        <f t="shared" si="34"/>
        <v>5183.28</v>
      </c>
      <c r="J1910" s="84"/>
    </row>
    <row r="1911" spans="1:11" s="85" customFormat="1" ht="20.399999999999999" x14ac:dyDescent="0.3">
      <c r="A1911" s="110" t="s">
        <v>3946</v>
      </c>
      <c r="B1911" s="111" t="s">
        <v>3878</v>
      </c>
      <c r="C1911" s="111" t="s">
        <v>300</v>
      </c>
      <c r="D1911" s="111" t="s">
        <v>3947</v>
      </c>
      <c r="E1911" s="112" t="s">
        <v>3948</v>
      </c>
      <c r="F1911" s="113" t="s">
        <v>470</v>
      </c>
      <c r="G1911" s="114">
        <v>5</v>
      </c>
      <c r="H1911" s="115">
        <v>599.72</v>
      </c>
      <c r="I1911" s="116">
        <f t="shared" si="34"/>
        <v>2998.6</v>
      </c>
      <c r="J1911" s="84"/>
    </row>
    <row r="1912" spans="1:11" s="85" customFormat="1" ht="14.4" x14ac:dyDescent="0.3">
      <c r="A1912" s="102" t="s">
        <v>3949</v>
      </c>
      <c r="B1912" s="103" t="s">
        <v>3878</v>
      </c>
      <c r="C1912" s="103" t="s">
        <v>304</v>
      </c>
      <c r="D1912" s="103" t="s">
        <v>481</v>
      </c>
      <c r="E1912" s="104" t="s">
        <v>482</v>
      </c>
      <c r="F1912" s="105" t="s">
        <v>457</v>
      </c>
      <c r="G1912" s="121">
        <v>0.05</v>
      </c>
      <c r="H1912" s="107">
        <v>103641.56</v>
      </c>
      <c r="I1912" s="108">
        <f t="shared" si="34"/>
        <v>5182.08</v>
      </c>
      <c r="J1912" s="84"/>
    </row>
    <row r="1913" spans="1:11" s="85" customFormat="1" ht="20.399999999999999" x14ac:dyDescent="0.3">
      <c r="A1913" s="110" t="s">
        <v>3950</v>
      </c>
      <c r="B1913" s="111" t="s">
        <v>3878</v>
      </c>
      <c r="C1913" s="111" t="s">
        <v>307</v>
      </c>
      <c r="D1913" s="111" t="s">
        <v>556</v>
      </c>
      <c r="E1913" s="112" t="s">
        <v>557</v>
      </c>
      <c r="F1913" s="113" t="s">
        <v>470</v>
      </c>
      <c r="G1913" s="114">
        <v>2</v>
      </c>
      <c r="H1913" s="115">
        <v>404.21</v>
      </c>
      <c r="I1913" s="116">
        <f t="shared" si="34"/>
        <v>808.42</v>
      </c>
      <c r="J1913" s="84"/>
    </row>
    <row r="1914" spans="1:11" s="85" customFormat="1" ht="21" thickBot="1" x14ac:dyDescent="0.35">
      <c r="A1914" s="110" t="s">
        <v>3951</v>
      </c>
      <c r="B1914" s="124" t="s">
        <v>3878</v>
      </c>
      <c r="C1914" s="124" t="s">
        <v>310</v>
      </c>
      <c r="D1914" s="124" t="s">
        <v>552</v>
      </c>
      <c r="E1914" s="125" t="s">
        <v>553</v>
      </c>
      <c r="F1914" s="126" t="s">
        <v>470</v>
      </c>
      <c r="G1914" s="127">
        <v>3</v>
      </c>
      <c r="H1914" s="128">
        <v>317.02999999999997</v>
      </c>
      <c r="I1914" s="129">
        <f t="shared" si="34"/>
        <v>951.09</v>
      </c>
      <c r="J1914" s="84"/>
    </row>
    <row r="1915" spans="1:11" s="85" customFormat="1" ht="14.4" x14ac:dyDescent="0.3">
      <c r="A1915" s="130"/>
      <c r="B1915" s="131"/>
      <c r="C1915" s="131"/>
      <c r="D1915" s="131"/>
      <c r="E1915" s="132" t="s">
        <v>356</v>
      </c>
      <c r="F1915" s="297"/>
      <c r="G1915" s="297"/>
      <c r="H1915" s="133"/>
      <c r="I1915" s="134">
        <v>318040.93</v>
      </c>
      <c r="J1915" s="84"/>
    </row>
    <row r="1916" spans="1:11" s="85" customFormat="1" ht="14.4" x14ac:dyDescent="0.3">
      <c r="A1916" s="162"/>
      <c r="B1916" s="163"/>
      <c r="C1916" s="163"/>
      <c r="D1916" s="163"/>
      <c r="E1916" s="164" t="s">
        <v>357</v>
      </c>
      <c r="F1916" s="165"/>
      <c r="G1916" s="166"/>
      <c r="H1916" s="167"/>
      <c r="I1916" s="168">
        <v>643989.81000000006</v>
      </c>
      <c r="J1916" s="84"/>
    </row>
    <row r="1917" spans="1:11" s="85" customFormat="1" ht="15" thickBot="1" x14ac:dyDescent="0.35">
      <c r="A1917" s="169"/>
      <c r="B1917" s="170"/>
      <c r="C1917" s="170"/>
      <c r="D1917" s="170"/>
      <c r="E1917" s="171" t="s">
        <v>89</v>
      </c>
      <c r="F1917" s="172"/>
      <c r="G1917" s="173"/>
      <c r="H1917" s="174"/>
      <c r="I1917" s="175">
        <v>5328.12</v>
      </c>
      <c r="J1917" s="84"/>
    </row>
    <row r="1918" spans="1:11" s="85" customFormat="1" ht="15.6" thickTop="1" thickBot="1" x14ac:dyDescent="0.35">
      <c r="A1918" s="142"/>
      <c r="B1918" s="143"/>
      <c r="C1918" s="143"/>
      <c r="D1918" s="143"/>
      <c r="E1918" s="144" t="s">
        <v>41</v>
      </c>
      <c r="F1918" s="298"/>
      <c r="G1918" s="298"/>
      <c r="H1918" s="145"/>
      <c r="I1918" s="146">
        <f>I1915+I1916+I1917</f>
        <v>967358.86</v>
      </c>
      <c r="J1918" s="84"/>
      <c r="K1918" s="147"/>
    </row>
    <row r="1919" spans="1:11" s="85" customFormat="1" ht="14.4" x14ac:dyDescent="0.3">
      <c r="A1919" s="148" t="s">
        <v>171</v>
      </c>
      <c r="B1919" s="300" t="s">
        <v>3952</v>
      </c>
      <c r="C1919" s="300"/>
      <c r="D1919" s="300"/>
      <c r="E1919" s="149" t="s">
        <v>569</v>
      </c>
      <c r="F1919" s="150"/>
      <c r="G1919" s="151"/>
      <c r="H1919" s="152"/>
      <c r="I1919" s="153">
        <f>I1986</f>
        <v>1112942.8600000001</v>
      </c>
      <c r="J1919" s="84"/>
      <c r="K1919" s="147"/>
    </row>
    <row r="1920" spans="1:11" s="85" customFormat="1" ht="20.399999999999999" x14ac:dyDescent="0.3">
      <c r="A1920" s="102" t="s">
        <v>3953</v>
      </c>
      <c r="B1920" s="103" t="s">
        <v>3954</v>
      </c>
      <c r="C1920" s="103" t="s">
        <v>112</v>
      </c>
      <c r="D1920" s="103" t="s">
        <v>362</v>
      </c>
      <c r="E1920" s="104" t="s">
        <v>363</v>
      </c>
      <c r="F1920" s="105" t="s">
        <v>120</v>
      </c>
      <c r="G1920" s="106">
        <v>1</v>
      </c>
      <c r="H1920" s="107">
        <v>8000.36</v>
      </c>
      <c r="I1920" s="108">
        <f t="shared" ref="I1920:I1983" si="35">G1920*H1920</f>
        <v>8000.36</v>
      </c>
      <c r="J1920" s="84"/>
    </row>
    <row r="1921" spans="1:10" s="85" customFormat="1" ht="14.4" x14ac:dyDescent="0.3">
      <c r="A1921" s="110" t="s">
        <v>3955</v>
      </c>
      <c r="B1921" s="111" t="s">
        <v>3954</v>
      </c>
      <c r="C1921" s="111" t="s">
        <v>122</v>
      </c>
      <c r="D1921" s="111" t="s">
        <v>127</v>
      </c>
      <c r="E1921" s="112" t="s">
        <v>365</v>
      </c>
      <c r="F1921" s="113" t="s">
        <v>120</v>
      </c>
      <c r="G1921" s="114">
        <v>1</v>
      </c>
      <c r="H1921" s="115">
        <v>120820.25</v>
      </c>
      <c r="I1921" s="116">
        <f t="shared" si="35"/>
        <v>120820.25</v>
      </c>
      <c r="J1921" s="84"/>
    </row>
    <row r="1922" spans="1:10" s="85" customFormat="1" ht="14.4" x14ac:dyDescent="0.3">
      <c r="A1922" s="110" t="s">
        <v>3956</v>
      </c>
      <c r="B1922" s="111" t="s">
        <v>3954</v>
      </c>
      <c r="C1922" s="111" t="s">
        <v>126</v>
      </c>
      <c r="D1922" s="111" t="s">
        <v>127</v>
      </c>
      <c r="E1922" s="112" t="s">
        <v>3881</v>
      </c>
      <c r="F1922" s="113" t="s">
        <v>120</v>
      </c>
      <c r="G1922" s="114">
        <v>1</v>
      </c>
      <c r="H1922" s="115">
        <v>131705.59</v>
      </c>
      <c r="I1922" s="116">
        <f t="shared" si="35"/>
        <v>131705.59</v>
      </c>
      <c r="J1922" s="84"/>
    </row>
    <row r="1923" spans="1:10" s="85" customFormat="1" ht="14.4" x14ac:dyDescent="0.3">
      <c r="A1923" s="102" t="s">
        <v>3957</v>
      </c>
      <c r="B1923" s="103" t="s">
        <v>3954</v>
      </c>
      <c r="C1923" s="103" t="s">
        <v>130</v>
      </c>
      <c r="D1923" s="103" t="s">
        <v>367</v>
      </c>
      <c r="E1923" s="104" t="s">
        <v>368</v>
      </c>
      <c r="F1923" s="105" t="s">
        <v>120</v>
      </c>
      <c r="G1923" s="106">
        <v>2</v>
      </c>
      <c r="H1923" s="107">
        <v>9568.5300000000007</v>
      </c>
      <c r="I1923" s="108">
        <f t="shared" si="35"/>
        <v>19137.060000000001</v>
      </c>
      <c r="J1923" s="84"/>
    </row>
    <row r="1924" spans="1:10" s="85" customFormat="1" ht="14.4" x14ac:dyDescent="0.3">
      <c r="A1924" s="110" t="s">
        <v>3958</v>
      </c>
      <c r="B1924" s="111" t="s">
        <v>3954</v>
      </c>
      <c r="C1924" s="111" t="s">
        <v>134</v>
      </c>
      <c r="D1924" s="111" t="s">
        <v>370</v>
      </c>
      <c r="E1924" s="112" t="s">
        <v>371</v>
      </c>
      <c r="F1924" s="113" t="s">
        <v>372</v>
      </c>
      <c r="G1924" s="114">
        <v>8</v>
      </c>
      <c r="H1924" s="115">
        <v>1186.45</v>
      </c>
      <c r="I1924" s="116">
        <f t="shared" si="35"/>
        <v>9491.6</v>
      </c>
      <c r="J1924" s="84"/>
    </row>
    <row r="1925" spans="1:10" s="85" customFormat="1" ht="14.4" x14ac:dyDescent="0.3">
      <c r="A1925" s="102" t="s">
        <v>3959</v>
      </c>
      <c r="B1925" s="103" t="s">
        <v>3954</v>
      </c>
      <c r="C1925" s="103" t="s">
        <v>137</v>
      </c>
      <c r="D1925" s="103" t="s">
        <v>374</v>
      </c>
      <c r="E1925" s="104" t="s">
        <v>375</v>
      </c>
      <c r="F1925" s="105" t="s">
        <v>352</v>
      </c>
      <c r="G1925" s="106">
        <v>2</v>
      </c>
      <c r="H1925" s="107">
        <v>21443.03</v>
      </c>
      <c r="I1925" s="108">
        <f t="shared" si="35"/>
        <v>42886.06</v>
      </c>
      <c r="J1925" s="84"/>
    </row>
    <row r="1926" spans="1:10" s="85" customFormat="1" ht="20.399999999999999" x14ac:dyDescent="0.3">
      <c r="A1926" s="110" t="s">
        <v>3960</v>
      </c>
      <c r="B1926" s="111" t="s">
        <v>3954</v>
      </c>
      <c r="C1926" s="111" t="s">
        <v>141</v>
      </c>
      <c r="D1926" s="111" t="s">
        <v>377</v>
      </c>
      <c r="E1926" s="112" t="s">
        <v>378</v>
      </c>
      <c r="F1926" s="113" t="s">
        <v>120</v>
      </c>
      <c r="G1926" s="114">
        <v>2</v>
      </c>
      <c r="H1926" s="115">
        <v>18360.13</v>
      </c>
      <c r="I1926" s="116">
        <f t="shared" si="35"/>
        <v>36720.26</v>
      </c>
      <c r="J1926" s="84"/>
    </row>
    <row r="1927" spans="1:10" s="85" customFormat="1" ht="20.399999999999999" x14ac:dyDescent="0.3">
      <c r="A1927" s="102" t="s">
        <v>3961</v>
      </c>
      <c r="B1927" s="103" t="s">
        <v>3954</v>
      </c>
      <c r="C1927" s="103" t="s">
        <v>144</v>
      </c>
      <c r="D1927" s="103" t="s">
        <v>380</v>
      </c>
      <c r="E1927" s="104" t="s">
        <v>381</v>
      </c>
      <c r="F1927" s="105" t="s">
        <v>120</v>
      </c>
      <c r="G1927" s="106">
        <v>2</v>
      </c>
      <c r="H1927" s="107">
        <v>1427.79</v>
      </c>
      <c r="I1927" s="108">
        <f t="shared" si="35"/>
        <v>2855.58</v>
      </c>
      <c r="J1927" s="84"/>
    </row>
    <row r="1928" spans="1:10" s="85" customFormat="1" ht="14.4" x14ac:dyDescent="0.3">
      <c r="A1928" s="110" t="s">
        <v>3962</v>
      </c>
      <c r="B1928" s="111" t="s">
        <v>3954</v>
      </c>
      <c r="C1928" s="111" t="s">
        <v>147</v>
      </c>
      <c r="D1928" s="111" t="s">
        <v>127</v>
      </c>
      <c r="E1928" s="112" t="s">
        <v>383</v>
      </c>
      <c r="F1928" s="113" t="s">
        <v>120</v>
      </c>
      <c r="G1928" s="114">
        <v>1</v>
      </c>
      <c r="H1928" s="115">
        <v>24447.43</v>
      </c>
      <c r="I1928" s="116">
        <f t="shared" si="35"/>
        <v>24447.43</v>
      </c>
      <c r="J1928" s="84"/>
    </row>
    <row r="1929" spans="1:10" s="85" customFormat="1" ht="20.399999999999999" x14ac:dyDescent="0.3">
      <c r="A1929" s="102" t="s">
        <v>3963</v>
      </c>
      <c r="B1929" s="103" t="s">
        <v>3954</v>
      </c>
      <c r="C1929" s="103" t="s">
        <v>151</v>
      </c>
      <c r="D1929" s="103" t="s">
        <v>385</v>
      </c>
      <c r="E1929" s="104" t="s">
        <v>386</v>
      </c>
      <c r="F1929" s="105" t="s">
        <v>120</v>
      </c>
      <c r="G1929" s="106">
        <v>14</v>
      </c>
      <c r="H1929" s="107">
        <v>1842.88</v>
      </c>
      <c r="I1929" s="108">
        <f t="shared" si="35"/>
        <v>25800.32</v>
      </c>
      <c r="J1929" s="84"/>
    </row>
    <row r="1930" spans="1:10" s="85" customFormat="1" ht="14.4" x14ac:dyDescent="0.3">
      <c r="A1930" s="110" t="s">
        <v>3964</v>
      </c>
      <c r="B1930" s="111" t="s">
        <v>3954</v>
      </c>
      <c r="C1930" s="111" t="s">
        <v>154</v>
      </c>
      <c r="D1930" s="111" t="s">
        <v>127</v>
      </c>
      <c r="E1930" s="112" t="s">
        <v>388</v>
      </c>
      <c r="F1930" s="113" t="s">
        <v>120</v>
      </c>
      <c r="G1930" s="114">
        <v>6</v>
      </c>
      <c r="H1930" s="115">
        <v>19418.13</v>
      </c>
      <c r="I1930" s="116">
        <f t="shared" si="35"/>
        <v>116508.78</v>
      </c>
      <c r="J1930" s="84"/>
    </row>
    <row r="1931" spans="1:10" s="85" customFormat="1" ht="14.4" x14ac:dyDescent="0.3">
      <c r="A1931" s="110" t="s">
        <v>3965</v>
      </c>
      <c r="B1931" s="111" t="s">
        <v>3954</v>
      </c>
      <c r="C1931" s="111" t="s">
        <v>158</v>
      </c>
      <c r="D1931" s="111" t="s">
        <v>127</v>
      </c>
      <c r="E1931" s="112" t="s">
        <v>390</v>
      </c>
      <c r="F1931" s="113" t="s">
        <v>120</v>
      </c>
      <c r="G1931" s="114">
        <v>4</v>
      </c>
      <c r="H1931" s="115">
        <v>2642.71</v>
      </c>
      <c r="I1931" s="116">
        <f t="shared" si="35"/>
        <v>10570.84</v>
      </c>
      <c r="J1931" s="84"/>
    </row>
    <row r="1932" spans="1:10" s="85" customFormat="1" ht="14.4" x14ac:dyDescent="0.3">
      <c r="A1932" s="110" t="s">
        <v>3966</v>
      </c>
      <c r="B1932" s="111" t="s">
        <v>3954</v>
      </c>
      <c r="C1932" s="111" t="s">
        <v>161</v>
      </c>
      <c r="D1932" s="111" t="s">
        <v>127</v>
      </c>
      <c r="E1932" s="112" t="s">
        <v>393</v>
      </c>
      <c r="F1932" s="113" t="s">
        <v>120</v>
      </c>
      <c r="G1932" s="114">
        <v>4</v>
      </c>
      <c r="H1932" s="115">
        <v>1233.97</v>
      </c>
      <c r="I1932" s="116">
        <f t="shared" si="35"/>
        <v>4935.88</v>
      </c>
      <c r="J1932" s="84"/>
    </row>
    <row r="1933" spans="1:10" s="85" customFormat="1" ht="20.399999999999999" x14ac:dyDescent="0.3">
      <c r="A1933" s="102" t="s">
        <v>3967</v>
      </c>
      <c r="B1933" s="103" t="s">
        <v>3954</v>
      </c>
      <c r="C1933" s="103" t="s">
        <v>166</v>
      </c>
      <c r="D1933" s="103" t="s">
        <v>395</v>
      </c>
      <c r="E1933" s="104" t="s">
        <v>396</v>
      </c>
      <c r="F1933" s="105" t="s">
        <v>120</v>
      </c>
      <c r="G1933" s="106">
        <v>2</v>
      </c>
      <c r="H1933" s="107">
        <v>2800.04</v>
      </c>
      <c r="I1933" s="108">
        <f t="shared" si="35"/>
        <v>5600.08</v>
      </c>
      <c r="J1933" s="84"/>
    </row>
    <row r="1934" spans="1:10" s="85" customFormat="1" ht="14.4" x14ac:dyDescent="0.3">
      <c r="A1934" s="110" t="s">
        <v>3968</v>
      </c>
      <c r="B1934" s="111" t="s">
        <v>3954</v>
      </c>
      <c r="C1934" s="111" t="s">
        <v>171</v>
      </c>
      <c r="D1934" s="111" t="s">
        <v>127</v>
      </c>
      <c r="E1934" s="112" t="s">
        <v>398</v>
      </c>
      <c r="F1934" s="113" t="s">
        <v>120</v>
      </c>
      <c r="G1934" s="114">
        <v>2</v>
      </c>
      <c r="H1934" s="115">
        <v>514.35</v>
      </c>
      <c r="I1934" s="116">
        <f t="shared" si="35"/>
        <v>1028.7</v>
      </c>
      <c r="J1934" s="84"/>
    </row>
    <row r="1935" spans="1:10" s="85" customFormat="1" ht="14.4" x14ac:dyDescent="0.3">
      <c r="A1935" s="102" t="s">
        <v>3969</v>
      </c>
      <c r="B1935" s="103" t="s">
        <v>3954</v>
      </c>
      <c r="C1935" s="103" t="s">
        <v>174</v>
      </c>
      <c r="D1935" s="103" t="s">
        <v>400</v>
      </c>
      <c r="E1935" s="104" t="s">
        <v>401</v>
      </c>
      <c r="F1935" s="105" t="s">
        <v>120</v>
      </c>
      <c r="G1935" s="106">
        <v>11</v>
      </c>
      <c r="H1935" s="107">
        <v>1542.95</v>
      </c>
      <c r="I1935" s="108">
        <f t="shared" si="35"/>
        <v>16972.45</v>
      </c>
      <c r="J1935" s="84"/>
    </row>
    <row r="1936" spans="1:10" s="85" customFormat="1" ht="14.4" x14ac:dyDescent="0.3">
      <c r="A1936" s="110" t="s">
        <v>3970</v>
      </c>
      <c r="B1936" s="111" t="s">
        <v>3954</v>
      </c>
      <c r="C1936" s="111" t="s">
        <v>177</v>
      </c>
      <c r="D1936" s="111" t="s">
        <v>127</v>
      </c>
      <c r="E1936" s="112" t="s">
        <v>3971</v>
      </c>
      <c r="F1936" s="113" t="s">
        <v>120</v>
      </c>
      <c r="G1936" s="114">
        <v>2</v>
      </c>
      <c r="H1936" s="115">
        <v>1535.99</v>
      </c>
      <c r="I1936" s="116">
        <f t="shared" si="35"/>
        <v>3071.98</v>
      </c>
      <c r="J1936" s="84"/>
    </row>
    <row r="1937" spans="1:10" s="85" customFormat="1" ht="14.4" x14ac:dyDescent="0.3">
      <c r="A1937" s="110" t="s">
        <v>3972</v>
      </c>
      <c r="B1937" s="111" t="s">
        <v>3954</v>
      </c>
      <c r="C1937" s="111" t="s">
        <v>180</v>
      </c>
      <c r="D1937" s="111" t="s">
        <v>127</v>
      </c>
      <c r="E1937" s="112" t="s">
        <v>413</v>
      </c>
      <c r="F1937" s="113" t="s">
        <v>120</v>
      </c>
      <c r="G1937" s="114">
        <v>7</v>
      </c>
      <c r="H1937" s="115">
        <v>1294.8800000000001</v>
      </c>
      <c r="I1937" s="116">
        <f t="shared" si="35"/>
        <v>9064.16</v>
      </c>
      <c r="J1937" s="84"/>
    </row>
    <row r="1938" spans="1:10" s="85" customFormat="1" ht="14.4" x14ac:dyDescent="0.3">
      <c r="A1938" s="110" t="s">
        <v>3973</v>
      </c>
      <c r="B1938" s="111" t="s">
        <v>3954</v>
      </c>
      <c r="C1938" s="111" t="s">
        <v>183</v>
      </c>
      <c r="D1938" s="111" t="s">
        <v>127</v>
      </c>
      <c r="E1938" s="112" t="s">
        <v>3974</v>
      </c>
      <c r="F1938" s="113" t="s">
        <v>120</v>
      </c>
      <c r="G1938" s="114">
        <v>2</v>
      </c>
      <c r="H1938" s="115">
        <v>2132.29</v>
      </c>
      <c r="I1938" s="116">
        <f t="shared" si="35"/>
        <v>4264.58</v>
      </c>
      <c r="J1938" s="84"/>
    </row>
    <row r="1939" spans="1:10" s="85" customFormat="1" ht="14.4" x14ac:dyDescent="0.3">
      <c r="A1939" s="102" t="s">
        <v>3975</v>
      </c>
      <c r="B1939" s="103" t="s">
        <v>3954</v>
      </c>
      <c r="C1939" s="103" t="s">
        <v>186</v>
      </c>
      <c r="D1939" s="103" t="s">
        <v>415</v>
      </c>
      <c r="E1939" s="104" t="s">
        <v>416</v>
      </c>
      <c r="F1939" s="105" t="s">
        <v>120</v>
      </c>
      <c r="G1939" s="106">
        <v>2</v>
      </c>
      <c r="H1939" s="107">
        <v>4853.63</v>
      </c>
      <c r="I1939" s="108">
        <f t="shared" si="35"/>
        <v>9707.26</v>
      </c>
      <c r="J1939" s="84"/>
    </row>
    <row r="1940" spans="1:10" s="85" customFormat="1" ht="14.4" x14ac:dyDescent="0.3">
      <c r="A1940" s="110" t="s">
        <v>3976</v>
      </c>
      <c r="B1940" s="111" t="s">
        <v>3954</v>
      </c>
      <c r="C1940" s="111" t="s">
        <v>189</v>
      </c>
      <c r="D1940" s="111" t="s">
        <v>127</v>
      </c>
      <c r="E1940" s="112" t="s">
        <v>3900</v>
      </c>
      <c r="F1940" s="113" t="s">
        <v>120</v>
      </c>
      <c r="G1940" s="114">
        <v>1</v>
      </c>
      <c r="H1940" s="115">
        <v>0</v>
      </c>
      <c r="I1940" s="116">
        <f t="shared" si="35"/>
        <v>0</v>
      </c>
      <c r="J1940" s="84" t="s">
        <v>4103</v>
      </c>
    </row>
    <row r="1941" spans="1:10" s="85" customFormat="1" ht="14.4" x14ac:dyDescent="0.3">
      <c r="A1941" s="110" t="s">
        <v>3977</v>
      </c>
      <c r="B1941" s="111" t="s">
        <v>3954</v>
      </c>
      <c r="C1941" s="111" t="s">
        <v>191</v>
      </c>
      <c r="D1941" s="111" t="s">
        <v>127</v>
      </c>
      <c r="E1941" s="112" t="s">
        <v>3902</v>
      </c>
      <c r="F1941" s="113" t="s">
        <v>120</v>
      </c>
      <c r="G1941" s="114">
        <v>1</v>
      </c>
      <c r="H1941" s="115">
        <v>0</v>
      </c>
      <c r="I1941" s="116">
        <f t="shared" si="35"/>
        <v>0</v>
      </c>
      <c r="J1941" s="84" t="s">
        <v>4103</v>
      </c>
    </row>
    <row r="1942" spans="1:10" s="85" customFormat="1" ht="14.4" x14ac:dyDescent="0.3">
      <c r="A1942" s="110" t="s">
        <v>3978</v>
      </c>
      <c r="B1942" s="111" t="s">
        <v>3954</v>
      </c>
      <c r="C1942" s="111" t="s">
        <v>194</v>
      </c>
      <c r="D1942" s="111" t="s">
        <v>127</v>
      </c>
      <c r="E1942" s="112" t="s">
        <v>3904</v>
      </c>
      <c r="F1942" s="113" t="s">
        <v>120</v>
      </c>
      <c r="G1942" s="114">
        <v>1</v>
      </c>
      <c r="H1942" s="115">
        <v>0</v>
      </c>
      <c r="I1942" s="116">
        <f t="shared" si="35"/>
        <v>0</v>
      </c>
      <c r="J1942" s="84" t="s">
        <v>4103</v>
      </c>
    </row>
    <row r="1943" spans="1:10" s="85" customFormat="1" ht="14.4" x14ac:dyDescent="0.3">
      <c r="A1943" s="102" t="s">
        <v>3979</v>
      </c>
      <c r="B1943" s="103" t="s">
        <v>3954</v>
      </c>
      <c r="C1943" s="103" t="s">
        <v>197</v>
      </c>
      <c r="D1943" s="103" t="s">
        <v>424</v>
      </c>
      <c r="E1943" s="104" t="s">
        <v>425</v>
      </c>
      <c r="F1943" s="105" t="s">
        <v>120</v>
      </c>
      <c r="G1943" s="106">
        <v>2</v>
      </c>
      <c r="H1943" s="107">
        <v>1464.84</v>
      </c>
      <c r="I1943" s="108">
        <f t="shared" si="35"/>
        <v>2929.68</v>
      </c>
      <c r="J1943" s="84"/>
    </row>
    <row r="1944" spans="1:10" s="85" customFormat="1" ht="14.4" x14ac:dyDescent="0.3">
      <c r="A1944" s="110" t="s">
        <v>3980</v>
      </c>
      <c r="B1944" s="111" t="s">
        <v>3954</v>
      </c>
      <c r="C1944" s="111" t="s">
        <v>200</v>
      </c>
      <c r="D1944" s="111" t="s">
        <v>127</v>
      </c>
      <c r="E1944" s="112" t="s">
        <v>3907</v>
      </c>
      <c r="F1944" s="113" t="s">
        <v>120</v>
      </c>
      <c r="G1944" s="114">
        <v>2</v>
      </c>
      <c r="H1944" s="115">
        <v>0</v>
      </c>
      <c r="I1944" s="116">
        <f t="shared" si="35"/>
        <v>0</v>
      </c>
      <c r="J1944" s="84" t="s">
        <v>4103</v>
      </c>
    </row>
    <row r="1945" spans="1:10" s="85" customFormat="1" ht="20.399999999999999" x14ac:dyDescent="0.3">
      <c r="A1945" s="102" t="s">
        <v>3981</v>
      </c>
      <c r="B1945" s="103" t="s">
        <v>3954</v>
      </c>
      <c r="C1945" s="103" t="s">
        <v>203</v>
      </c>
      <c r="D1945" s="103" t="s">
        <v>429</v>
      </c>
      <c r="E1945" s="104" t="s">
        <v>430</v>
      </c>
      <c r="F1945" s="105" t="s">
        <v>120</v>
      </c>
      <c r="G1945" s="106">
        <v>1</v>
      </c>
      <c r="H1945" s="107">
        <v>2818.08</v>
      </c>
      <c r="I1945" s="108">
        <f t="shared" si="35"/>
        <v>2818.08</v>
      </c>
      <c r="J1945" s="84"/>
    </row>
    <row r="1946" spans="1:10" s="85" customFormat="1" ht="14.4" x14ac:dyDescent="0.3">
      <c r="A1946" s="110" t="s">
        <v>3982</v>
      </c>
      <c r="B1946" s="111" t="s">
        <v>3954</v>
      </c>
      <c r="C1946" s="111" t="s">
        <v>205</v>
      </c>
      <c r="D1946" s="111" t="s">
        <v>127</v>
      </c>
      <c r="E1946" s="112" t="s">
        <v>3910</v>
      </c>
      <c r="F1946" s="113" t="s">
        <v>120</v>
      </c>
      <c r="G1946" s="114">
        <v>1</v>
      </c>
      <c r="H1946" s="115">
        <v>0</v>
      </c>
      <c r="I1946" s="116">
        <f t="shared" si="35"/>
        <v>0</v>
      </c>
      <c r="J1946" s="84" t="s">
        <v>4103</v>
      </c>
    </row>
    <row r="1947" spans="1:10" s="85" customFormat="1" ht="20.399999999999999" x14ac:dyDescent="0.3">
      <c r="A1947" s="102" t="s">
        <v>3983</v>
      </c>
      <c r="B1947" s="103" t="s">
        <v>3954</v>
      </c>
      <c r="C1947" s="103" t="s">
        <v>209</v>
      </c>
      <c r="D1947" s="103" t="s">
        <v>2328</v>
      </c>
      <c r="E1947" s="104" t="s">
        <v>2329</v>
      </c>
      <c r="F1947" s="105" t="s">
        <v>120</v>
      </c>
      <c r="G1947" s="106">
        <v>6</v>
      </c>
      <c r="H1947" s="107">
        <v>5032.4799999999996</v>
      </c>
      <c r="I1947" s="108">
        <f t="shared" si="35"/>
        <v>30194.880000000001</v>
      </c>
      <c r="J1947" s="84"/>
    </row>
    <row r="1948" spans="1:10" s="85" customFormat="1" ht="14.4" x14ac:dyDescent="0.3">
      <c r="A1948" s="110" t="s">
        <v>3984</v>
      </c>
      <c r="B1948" s="111" t="s">
        <v>3954</v>
      </c>
      <c r="C1948" s="111" t="s">
        <v>213</v>
      </c>
      <c r="D1948" s="111" t="s">
        <v>127</v>
      </c>
      <c r="E1948" s="112" t="s">
        <v>388</v>
      </c>
      <c r="F1948" s="113" t="s">
        <v>120</v>
      </c>
      <c r="G1948" s="114">
        <v>6</v>
      </c>
      <c r="H1948" s="115">
        <v>0</v>
      </c>
      <c r="I1948" s="116">
        <f t="shared" si="35"/>
        <v>0</v>
      </c>
      <c r="J1948" s="84" t="s">
        <v>4103</v>
      </c>
    </row>
    <row r="1949" spans="1:10" s="85" customFormat="1" ht="20.399999999999999" x14ac:dyDescent="0.3">
      <c r="A1949" s="102" t="s">
        <v>3985</v>
      </c>
      <c r="B1949" s="103" t="s">
        <v>3954</v>
      </c>
      <c r="C1949" s="103" t="s">
        <v>215</v>
      </c>
      <c r="D1949" s="103" t="s">
        <v>395</v>
      </c>
      <c r="E1949" s="104" t="s">
        <v>396</v>
      </c>
      <c r="F1949" s="105" t="s">
        <v>120</v>
      </c>
      <c r="G1949" s="106">
        <v>2</v>
      </c>
      <c r="H1949" s="107">
        <v>2800.04</v>
      </c>
      <c r="I1949" s="108">
        <f t="shared" si="35"/>
        <v>5600.08</v>
      </c>
      <c r="J1949" s="84"/>
    </row>
    <row r="1950" spans="1:10" s="85" customFormat="1" ht="14.4" x14ac:dyDescent="0.3">
      <c r="A1950" s="110" t="s">
        <v>3986</v>
      </c>
      <c r="B1950" s="111" t="s">
        <v>3954</v>
      </c>
      <c r="C1950" s="111" t="s">
        <v>218</v>
      </c>
      <c r="D1950" s="111" t="s">
        <v>127</v>
      </c>
      <c r="E1950" s="112" t="s">
        <v>393</v>
      </c>
      <c r="F1950" s="113" t="s">
        <v>120</v>
      </c>
      <c r="G1950" s="114">
        <v>2</v>
      </c>
      <c r="H1950" s="115">
        <v>0</v>
      </c>
      <c r="I1950" s="116">
        <f t="shared" si="35"/>
        <v>0</v>
      </c>
      <c r="J1950" s="84" t="s">
        <v>4103</v>
      </c>
    </row>
    <row r="1951" spans="1:10" s="85" customFormat="1" ht="20.399999999999999" x14ac:dyDescent="0.3">
      <c r="A1951" s="102" t="s">
        <v>3987</v>
      </c>
      <c r="B1951" s="103" t="s">
        <v>3954</v>
      </c>
      <c r="C1951" s="103" t="s">
        <v>221</v>
      </c>
      <c r="D1951" s="103" t="s">
        <v>395</v>
      </c>
      <c r="E1951" s="104" t="s">
        <v>396</v>
      </c>
      <c r="F1951" s="105" t="s">
        <v>120</v>
      </c>
      <c r="G1951" s="106">
        <v>4</v>
      </c>
      <c r="H1951" s="107">
        <v>2800.04</v>
      </c>
      <c r="I1951" s="108">
        <f t="shared" si="35"/>
        <v>11200.16</v>
      </c>
      <c r="J1951" s="84"/>
    </row>
    <row r="1952" spans="1:10" s="85" customFormat="1" ht="14.4" x14ac:dyDescent="0.3">
      <c r="A1952" s="110" t="s">
        <v>3988</v>
      </c>
      <c r="B1952" s="111" t="s">
        <v>3954</v>
      </c>
      <c r="C1952" s="111" t="s">
        <v>225</v>
      </c>
      <c r="D1952" s="111" t="s">
        <v>127</v>
      </c>
      <c r="E1952" s="112" t="s">
        <v>398</v>
      </c>
      <c r="F1952" s="113" t="s">
        <v>120</v>
      </c>
      <c r="G1952" s="114">
        <v>4</v>
      </c>
      <c r="H1952" s="115">
        <v>0</v>
      </c>
      <c r="I1952" s="116">
        <f t="shared" si="35"/>
        <v>0</v>
      </c>
      <c r="J1952" s="84" t="s">
        <v>4103</v>
      </c>
    </row>
    <row r="1953" spans="1:10" s="85" customFormat="1" ht="14.4" x14ac:dyDescent="0.3">
      <c r="A1953" s="102" t="s">
        <v>3989</v>
      </c>
      <c r="B1953" s="103" t="s">
        <v>3954</v>
      </c>
      <c r="C1953" s="103" t="s">
        <v>229</v>
      </c>
      <c r="D1953" s="103" t="s">
        <v>400</v>
      </c>
      <c r="E1953" s="104" t="s">
        <v>401</v>
      </c>
      <c r="F1953" s="105" t="s">
        <v>120</v>
      </c>
      <c r="G1953" s="106">
        <v>4</v>
      </c>
      <c r="H1953" s="107">
        <v>1542.95</v>
      </c>
      <c r="I1953" s="108">
        <f t="shared" si="35"/>
        <v>6171.8</v>
      </c>
      <c r="J1953" s="84"/>
    </row>
    <row r="1954" spans="1:10" s="85" customFormat="1" ht="14.4" x14ac:dyDescent="0.3">
      <c r="A1954" s="110" t="s">
        <v>3990</v>
      </c>
      <c r="B1954" s="111" t="s">
        <v>3954</v>
      </c>
      <c r="C1954" s="111" t="s">
        <v>232</v>
      </c>
      <c r="D1954" s="111" t="s">
        <v>127</v>
      </c>
      <c r="E1954" s="112" t="s">
        <v>3991</v>
      </c>
      <c r="F1954" s="113" t="s">
        <v>120</v>
      </c>
      <c r="G1954" s="114">
        <v>4</v>
      </c>
      <c r="H1954" s="115">
        <v>0</v>
      </c>
      <c r="I1954" s="116">
        <f t="shared" si="35"/>
        <v>0</v>
      </c>
      <c r="J1954" s="84" t="s">
        <v>4103</v>
      </c>
    </row>
    <row r="1955" spans="1:10" s="85" customFormat="1" ht="14.4" x14ac:dyDescent="0.3">
      <c r="A1955" s="102" t="s">
        <v>3992</v>
      </c>
      <c r="B1955" s="103" t="s">
        <v>3954</v>
      </c>
      <c r="C1955" s="103" t="s">
        <v>234</v>
      </c>
      <c r="D1955" s="103" t="s">
        <v>481</v>
      </c>
      <c r="E1955" s="104" t="s">
        <v>482</v>
      </c>
      <c r="F1955" s="105" t="s">
        <v>457</v>
      </c>
      <c r="G1955" s="121">
        <v>0.09</v>
      </c>
      <c r="H1955" s="107">
        <v>103644.11</v>
      </c>
      <c r="I1955" s="108">
        <f t="shared" si="35"/>
        <v>9327.9699999999993</v>
      </c>
      <c r="J1955" s="84"/>
    </row>
    <row r="1956" spans="1:10" s="85" customFormat="1" ht="20.399999999999999" x14ac:dyDescent="0.3">
      <c r="A1956" s="110" t="s">
        <v>3993</v>
      </c>
      <c r="B1956" s="111" t="s">
        <v>3954</v>
      </c>
      <c r="C1956" s="111" t="s">
        <v>237</v>
      </c>
      <c r="D1956" s="111" t="s">
        <v>3994</v>
      </c>
      <c r="E1956" s="112" t="s">
        <v>3995</v>
      </c>
      <c r="F1956" s="113" t="s">
        <v>470</v>
      </c>
      <c r="G1956" s="114">
        <v>2</v>
      </c>
      <c r="H1956" s="115">
        <v>197.73</v>
      </c>
      <c r="I1956" s="116">
        <f t="shared" si="35"/>
        <v>395.46</v>
      </c>
      <c r="J1956" s="84"/>
    </row>
    <row r="1957" spans="1:10" s="85" customFormat="1" ht="20.399999999999999" x14ac:dyDescent="0.3">
      <c r="A1957" s="110" t="s">
        <v>3996</v>
      </c>
      <c r="B1957" s="111" t="s">
        <v>3954</v>
      </c>
      <c r="C1957" s="111" t="s">
        <v>241</v>
      </c>
      <c r="D1957" s="111" t="s">
        <v>3997</v>
      </c>
      <c r="E1957" s="112" t="s">
        <v>3998</v>
      </c>
      <c r="F1957" s="113" t="s">
        <v>470</v>
      </c>
      <c r="G1957" s="114">
        <v>7</v>
      </c>
      <c r="H1957" s="115">
        <v>256.32</v>
      </c>
      <c r="I1957" s="116">
        <f t="shared" si="35"/>
        <v>1794.24</v>
      </c>
      <c r="J1957" s="84"/>
    </row>
    <row r="1958" spans="1:10" s="85" customFormat="1" ht="14.4" x14ac:dyDescent="0.3">
      <c r="A1958" s="102" t="s">
        <v>3999</v>
      </c>
      <c r="B1958" s="103" t="s">
        <v>3954</v>
      </c>
      <c r="C1958" s="103" t="s">
        <v>244</v>
      </c>
      <c r="D1958" s="103" t="s">
        <v>475</v>
      </c>
      <c r="E1958" s="104" t="s">
        <v>476</v>
      </c>
      <c r="F1958" s="105" t="s">
        <v>457</v>
      </c>
      <c r="G1958" s="121">
        <v>0.03</v>
      </c>
      <c r="H1958" s="107">
        <v>103645.47</v>
      </c>
      <c r="I1958" s="108">
        <f t="shared" si="35"/>
        <v>3109.36</v>
      </c>
      <c r="J1958" s="84"/>
    </row>
    <row r="1959" spans="1:10" s="85" customFormat="1" ht="20.399999999999999" x14ac:dyDescent="0.3">
      <c r="A1959" s="110" t="s">
        <v>4000</v>
      </c>
      <c r="B1959" s="111" t="s">
        <v>3954</v>
      </c>
      <c r="C1959" s="111" t="s">
        <v>248</v>
      </c>
      <c r="D1959" s="111" t="s">
        <v>4001</v>
      </c>
      <c r="E1959" s="112" t="s">
        <v>4002</v>
      </c>
      <c r="F1959" s="113" t="s">
        <v>470</v>
      </c>
      <c r="G1959" s="114">
        <v>3</v>
      </c>
      <c r="H1959" s="115">
        <v>398.77</v>
      </c>
      <c r="I1959" s="116">
        <f t="shared" si="35"/>
        <v>1196.31</v>
      </c>
      <c r="J1959" s="84"/>
    </row>
    <row r="1960" spans="1:10" s="85" customFormat="1" ht="14.4" x14ac:dyDescent="0.3">
      <c r="A1960" s="102" t="s">
        <v>4003</v>
      </c>
      <c r="B1960" s="103" t="s">
        <v>3954</v>
      </c>
      <c r="C1960" s="103" t="s">
        <v>252</v>
      </c>
      <c r="D1960" s="103" t="s">
        <v>4004</v>
      </c>
      <c r="E1960" s="104" t="s">
        <v>4005</v>
      </c>
      <c r="F1960" s="105" t="s">
        <v>457</v>
      </c>
      <c r="G1960" s="121">
        <v>0.67</v>
      </c>
      <c r="H1960" s="107">
        <v>123053.34</v>
      </c>
      <c r="I1960" s="108">
        <f t="shared" si="35"/>
        <v>82445.740000000005</v>
      </c>
      <c r="J1960" s="84"/>
    </row>
    <row r="1961" spans="1:10" s="85" customFormat="1" ht="20.399999999999999" x14ac:dyDescent="0.3">
      <c r="A1961" s="110" t="s">
        <v>4006</v>
      </c>
      <c r="B1961" s="111" t="s">
        <v>3954</v>
      </c>
      <c r="C1961" s="111" t="s">
        <v>255</v>
      </c>
      <c r="D1961" s="111" t="s">
        <v>4007</v>
      </c>
      <c r="E1961" s="112" t="s">
        <v>4008</v>
      </c>
      <c r="F1961" s="113" t="s">
        <v>470</v>
      </c>
      <c r="G1961" s="114">
        <v>67</v>
      </c>
      <c r="H1961" s="115">
        <v>469.85</v>
      </c>
      <c r="I1961" s="116">
        <f t="shared" si="35"/>
        <v>31479.95</v>
      </c>
      <c r="J1961" s="84"/>
    </row>
    <row r="1962" spans="1:10" s="85" customFormat="1" ht="14.4" x14ac:dyDescent="0.3">
      <c r="A1962" s="102" t="s">
        <v>4009</v>
      </c>
      <c r="B1962" s="103" t="s">
        <v>3954</v>
      </c>
      <c r="C1962" s="103" t="s">
        <v>258</v>
      </c>
      <c r="D1962" s="103" t="s">
        <v>324</v>
      </c>
      <c r="E1962" s="104" t="s">
        <v>325</v>
      </c>
      <c r="F1962" s="105" t="s">
        <v>326</v>
      </c>
      <c r="G1962" s="118">
        <v>0.97599999999999998</v>
      </c>
      <c r="H1962" s="107">
        <v>26130.799999999999</v>
      </c>
      <c r="I1962" s="108">
        <f t="shared" si="35"/>
        <v>25503.66</v>
      </c>
      <c r="J1962" s="84"/>
    </row>
    <row r="1963" spans="1:10" s="85" customFormat="1" ht="20.399999999999999" x14ac:dyDescent="0.3">
      <c r="A1963" s="110" t="s">
        <v>4010</v>
      </c>
      <c r="B1963" s="111" t="s">
        <v>3954</v>
      </c>
      <c r="C1963" s="111" t="s">
        <v>261</v>
      </c>
      <c r="D1963" s="111" t="s">
        <v>127</v>
      </c>
      <c r="E1963" s="112" t="s">
        <v>499</v>
      </c>
      <c r="F1963" s="113" t="s">
        <v>470</v>
      </c>
      <c r="G1963" s="114">
        <v>67</v>
      </c>
      <c r="H1963" s="115">
        <v>1007.45</v>
      </c>
      <c r="I1963" s="116">
        <f t="shared" si="35"/>
        <v>67499.149999999994</v>
      </c>
      <c r="J1963" s="84"/>
    </row>
    <row r="1964" spans="1:10" s="85" customFormat="1" ht="20.399999999999999" x14ac:dyDescent="0.3">
      <c r="A1964" s="110" t="s">
        <v>4011</v>
      </c>
      <c r="B1964" s="111" t="s">
        <v>3954</v>
      </c>
      <c r="C1964" s="111" t="s">
        <v>263</v>
      </c>
      <c r="D1964" s="111" t="s">
        <v>127</v>
      </c>
      <c r="E1964" s="112" t="s">
        <v>4012</v>
      </c>
      <c r="F1964" s="113" t="s">
        <v>470</v>
      </c>
      <c r="G1964" s="114">
        <v>7</v>
      </c>
      <c r="H1964" s="115">
        <v>713.08</v>
      </c>
      <c r="I1964" s="116">
        <f t="shared" si="35"/>
        <v>4991.5600000000004</v>
      </c>
      <c r="J1964" s="84"/>
    </row>
    <row r="1965" spans="1:10" s="85" customFormat="1" ht="14.4" x14ac:dyDescent="0.3">
      <c r="A1965" s="102" t="s">
        <v>4013</v>
      </c>
      <c r="B1965" s="103" t="s">
        <v>3954</v>
      </c>
      <c r="C1965" s="103" t="s">
        <v>267</v>
      </c>
      <c r="D1965" s="103" t="s">
        <v>511</v>
      </c>
      <c r="E1965" s="104" t="s">
        <v>512</v>
      </c>
      <c r="F1965" s="105" t="s">
        <v>513</v>
      </c>
      <c r="G1965" s="161">
        <v>2.1359999999999999E-3</v>
      </c>
      <c r="H1965" s="107">
        <v>115059.84</v>
      </c>
      <c r="I1965" s="108">
        <f t="shared" si="35"/>
        <v>245.77</v>
      </c>
      <c r="J1965" s="84"/>
    </row>
    <row r="1966" spans="1:10" s="85" customFormat="1" ht="14.4" x14ac:dyDescent="0.3">
      <c r="A1966" s="110" t="s">
        <v>4014</v>
      </c>
      <c r="B1966" s="111" t="s">
        <v>3954</v>
      </c>
      <c r="C1966" s="111" t="s">
        <v>271</v>
      </c>
      <c r="D1966" s="111" t="s">
        <v>127</v>
      </c>
      <c r="E1966" s="112" t="s">
        <v>515</v>
      </c>
      <c r="F1966" s="113" t="s">
        <v>120</v>
      </c>
      <c r="G1966" s="114">
        <v>6</v>
      </c>
      <c r="H1966" s="115">
        <v>6144.27</v>
      </c>
      <c r="I1966" s="116">
        <f t="shared" si="35"/>
        <v>36865.620000000003</v>
      </c>
      <c r="J1966" s="84"/>
    </row>
    <row r="1967" spans="1:10" s="85" customFormat="1" ht="14.4" x14ac:dyDescent="0.3">
      <c r="A1967" s="110" t="s">
        <v>4015</v>
      </c>
      <c r="B1967" s="111" t="s">
        <v>3954</v>
      </c>
      <c r="C1967" s="111" t="s">
        <v>274</v>
      </c>
      <c r="D1967" s="111" t="s">
        <v>127</v>
      </c>
      <c r="E1967" s="112" t="s">
        <v>517</v>
      </c>
      <c r="F1967" s="113" t="s">
        <v>340</v>
      </c>
      <c r="G1967" s="114">
        <v>100</v>
      </c>
      <c r="H1967" s="115">
        <v>328</v>
      </c>
      <c r="I1967" s="116">
        <f t="shared" si="35"/>
        <v>32800</v>
      </c>
      <c r="J1967" s="84"/>
    </row>
    <row r="1968" spans="1:10" s="85" customFormat="1" ht="14.4" x14ac:dyDescent="0.3">
      <c r="A1968" s="110" t="s">
        <v>4016</v>
      </c>
      <c r="B1968" s="111" t="s">
        <v>3954</v>
      </c>
      <c r="C1968" s="111" t="s">
        <v>276</v>
      </c>
      <c r="D1968" s="111" t="s">
        <v>127</v>
      </c>
      <c r="E1968" s="112" t="s">
        <v>529</v>
      </c>
      <c r="F1968" s="113" t="s">
        <v>120</v>
      </c>
      <c r="G1968" s="114">
        <v>18</v>
      </c>
      <c r="H1968" s="115">
        <v>55.37</v>
      </c>
      <c r="I1968" s="116">
        <f t="shared" si="35"/>
        <v>996.66</v>
      </c>
      <c r="J1968" s="84"/>
    </row>
    <row r="1969" spans="1:10" s="85" customFormat="1" ht="14.4" x14ac:dyDescent="0.3">
      <c r="A1969" s="110" t="s">
        <v>4017</v>
      </c>
      <c r="B1969" s="111" t="s">
        <v>3954</v>
      </c>
      <c r="C1969" s="111" t="s">
        <v>279</v>
      </c>
      <c r="D1969" s="111" t="s">
        <v>127</v>
      </c>
      <c r="E1969" s="112" t="s">
        <v>521</v>
      </c>
      <c r="F1969" s="113" t="s">
        <v>120</v>
      </c>
      <c r="G1969" s="114">
        <v>3</v>
      </c>
      <c r="H1969" s="115">
        <v>158.26</v>
      </c>
      <c r="I1969" s="116">
        <f t="shared" si="35"/>
        <v>474.78</v>
      </c>
      <c r="J1969" s="84"/>
    </row>
    <row r="1970" spans="1:10" s="85" customFormat="1" ht="20.399999999999999" x14ac:dyDescent="0.3">
      <c r="A1970" s="102" t="s">
        <v>4018</v>
      </c>
      <c r="B1970" s="103" t="s">
        <v>3954</v>
      </c>
      <c r="C1970" s="103" t="s">
        <v>282</v>
      </c>
      <c r="D1970" s="103" t="s">
        <v>429</v>
      </c>
      <c r="E1970" s="104" t="s">
        <v>430</v>
      </c>
      <c r="F1970" s="105" t="s">
        <v>120</v>
      </c>
      <c r="G1970" s="106">
        <v>3</v>
      </c>
      <c r="H1970" s="107">
        <v>2818.07</v>
      </c>
      <c r="I1970" s="108">
        <f t="shared" si="35"/>
        <v>8454.2099999999991</v>
      </c>
      <c r="J1970" s="84"/>
    </row>
    <row r="1971" spans="1:10" s="85" customFormat="1" ht="14.4" x14ac:dyDescent="0.3">
      <c r="A1971" s="110" t="s">
        <v>4019</v>
      </c>
      <c r="B1971" s="111" t="s">
        <v>3954</v>
      </c>
      <c r="C1971" s="111" t="s">
        <v>286</v>
      </c>
      <c r="D1971" s="111" t="s">
        <v>127</v>
      </c>
      <c r="E1971" s="112" t="s">
        <v>4020</v>
      </c>
      <c r="F1971" s="113" t="s">
        <v>120</v>
      </c>
      <c r="G1971" s="114">
        <v>2</v>
      </c>
      <c r="H1971" s="115">
        <v>4256.72</v>
      </c>
      <c r="I1971" s="116">
        <f t="shared" si="35"/>
        <v>8513.44</v>
      </c>
      <c r="J1971" s="84"/>
    </row>
    <row r="1972" spans="1:10" s="85" customFormat="1" ht="14.4" x14ac:dyDescent="0.3">
      <c r="A1972" s="110" t="s">
        <v>4021</v>
      </c>
      <c r="B1972" s="111" t="s">
        <v>3954</v>
      </c>
      <c r="C1972" s="111" t="s">
        <v>290</v>
      </c>
      <c r="D1972" s="111" t="s">
        <v>127</v>
      </c>
      <c r="E1972" s="112" t="s">
        <v>4022</v>
      </c>
      <c r="F1972" s="113" t="s">
        <v>120</v>
      </c>
      <c r="G1972" s="114">
        <v>1</v>
      </c>
      <c r="H1972" s="115">
        <v>1161.08</v>
      </c>
      <c r="I1972" s="116">
        <f t="shared" si="35"/>
        <v>1161.08</v>
      </c>
      <c r="J1972" s="84"/>
    </row>
    <row r="1973" spans="1:10" s="85" customFormat="1" ht="14.4" x14ac:dyDescent="0.3">
      <c r="A1973" s="102" t="s">
        <v>4023</v>
      </c>
      <c r="B1973" s="103" t="s">
        <v>3954</v>
      </c>
      <c r="C1973" s="103" t="s">
        <v>293</v>
      </c>
      <c r="D1973" s="103" t="s">
        <v>481</v>
      </c>
      <c r="E1973" s="104" t="s">
        <v>482</v>
      </c>
      <c r="F1973" s="105" t="s">
        <v>457</v>
      </c>
      <c r="G1973" s="121">
        <v>0.23</v>
      </c>
      <c r="H1973" s="107">
        <v>103634.37</v>
      </c>
      <c r="I1973" s="108">
        <f t="shared" si="35"/>
        <v>23835.91</v>
      </c>
      <c r="J1973" s="84"/>
    </row>
    <row r="1974" spans="1:10" s="85" customFormat="1" ht="20.399999999999999" x14ac:dyDescent="0.3">
      <c r="A1974" s="110" t="s">
        <v>4024</v>
      </c>
      <c r="B1974" s="111" t="s">
        <v>3954</v>
      </c>
      <c r="C1974" s="111" t="s">
        <v>296</v>
      </c>
      <c r="D1974" s="111" t="s">
        <v>552</v>
      </c>
      <c r="E1974" s="112" t="s">
        <v>553</v>
      </c>
      <c r="F1974" s="113" t="s">
        <v>470</v>
      </c>
      <c r="G1974" s="114">
        <v>6</v>
      </c>
      <c r="H1974" s="115">
        <v>317.02</v>
      </c>
      <c r="I1974" s="116">
        <f t="shared" si="35"/>
        <v>1902.12</v>
      </c>
      <c r="J1974" s="84"/>
    </row>
    <row r="1975" spans="1:10" s="85" customFormat="1" ht="20.399999999999999" x14ac:dyDescent="0.3">
      <c r="A1975" s="110" t="s">
        <v>4025</v>
      </c>
      <c r="B1975" s="111" t="s">
        <v>3954</v>
      </c>
      <c r="C1975" s="111" t="s">
        <v>300</v>
      </c>
      <c r="D1975" s="111" t="s">
        <v>556</v>
      </c>
      <c r="E1975" s="112" t="s">
        <v>557</v>
      </c>
      <c r="F1975" s="113" t="s">
        <v>470</v>
      </c>
      <c r="G1975" s="114">
        <v>17</v>
      </c>
      <c r="H1975" s="115">
        <v>404.21</v>
      </c>
      <c r="I1975" s="116">
        <f t="shared" si="35"/>
        <v>6871.57</v>
      </c>
      <c r="J1975" s="84"/>
    </row>
    <row r="1976" spans="1:10" s="85" customFormat="1" ht="14.4" x14ac:dyDescent="0.3">
      <c r="A1976" s="102" t="s">
        <v>4026</v>
      </c>
      <c r="B1976" s="103" t="s">
        <v>3954</v>
      </c>
      <c r="C1976" s="103" t="s">
        <v>304</v>
      </c>
      <c r="D1976" s="103" t="s">
        <v>455</v>
      </c>
      <c r="E1976" s="104" t="s">
        <v>456</v>
      </c>
      <c r="F1976" s="105" t="s">
        <v>457</v>
      </c>
      <c r="G1976" s="121">
        <v>0.14000000000000001</v>
      </c>
      <c r="H1976" s="107">
        <v>44893.86</v>
      </c>
      <c r="I1976" s="108">
        <f t="shared" si="35"/>
        <v>6285.14</v>
      </c>
      <c r="J1976" s="84"/>
    </row>
    <row r="1977" spans="1:10" s="85" customFormat="1" ht="14.4" x14ac:dyDescent="0.3">
      <c r="A1977" s="110" t="s">
        <v>4027</v>
      </c>
      <c r="B1977" s="111" t="s">
        <v>3954</v>
      </c>
      <c r="C1977" s="111" t="s">
        <v>307</v>
      </c>
      <c r="D1977" s="111" t="s">
        <v>127</v>
      </c>
      <c r="E1977" s="112" t="s">
        <v>4028</v>
      </c>
      <c r="F1977" s="113" t="s">
        <v>120</v>
      </c>
      <c r="G1977" s="114">
        <v>1</v>
      </c>
      <c r="H1977" s="115">
        <v>87308.47</v>
      </c>
      <c r="I1977" s="116">
        <f t="shared" si="35"/>
        <v>87308.47</v>
      </c>
      <c r="J1977" s="84"/>
    </row>
    <row r="1978" spans="1:10" s="85" customFormat="1" ht="14.4" x14ac:dyDescent="0.3">
      <c r="A1978" s="110" t="s">
        <v>4029</v>
      </c>
      <c r="B1978" s="111" t="s">
        <v>3954</v>
      </c>
      <c r="C1978" s="111" t="s">
        <v>310</v>
      </c>
      <c r="D1978" s="111" t="s">
        <v>127</v>
      </c>
      <c r="E1978" s="112" t="s">
        <v>4030</v>
      </c>
      <c r="F1978" s="113" t="s">
        <v>120</v>
      </c>
      <c r="G1978" s="114">
        <v>1</v>
      </c>
      <c r="H1978" s="115">
        <v>395.35</v>
      </c>
      <c r="I1978" s="116">
        <f t="shared" si="35"/>
        <v>395.35</v>
      </c>
      <c r="J1978" s="84"/>
    </row>
    <row r="1979" spans="1:10" s="85" customFormat="1" ht="14.4" x14ac:dyDescent="0.3">
      <c r="A1979" s="102" t="s">
        <v>4031</v>
      </c>
      <c r="B1979" s="103" t="s">
        <v>3954</v>
      </c>
      <c r="C1979" s="103" t="s">
        <v>313</v>
      </c>
      <c r="D1979" s="103" t="s">
        <v>400</v>
      </c>
      <c r="E1979" s="104" t="s">
        <v>401</v>
      </c>
      <c r="F1979" s="105" t="s">
        <v>120</v>
      </c>
      <c r="G1979" s="106">
        <v>1</v>
      </c>
      <c r="H1979" s="107">
        <v>1542.94</v>
      </c>
      <c r="I1979" s="108">
        <f t="shared" si="35"/>
        <v>1542.94</v>
      </c>
      <c r="J1979" s="84"/>
    </row>
    <row r="1980" spans="1:10" s="85" customFormat="1" ht="14.4" x14ac:dyDescent="0.3">
      <c r="A1980" s="110" t="s">
        <v>4032</v>
      </c>
      <c r="B1980" s="111" t="s">
        <v>3954</v>
      </c>
      <c r="C1980" s="111" t="s">
        <v>316</v>
      </c>
      <c r="D1980" s="111" t="s">
        <v>4033</v>
      </c>
      <c r="E1980" s="112" t="s">
        <v>4034</v>
      </c>
      <c r="F1980" s="113" t="s">
        <v>120</v>
      </c>
      <c r="G1980" s="114">
        <v>1</v>
      </c>
      <c r="H1980" s="115">
        <v>1216.25</v>
      </c>
      <c r="I1980" s="116">
        <f t="shared" si="35"/>
        <v>1216.25</v>
      </c>
      <c r="J1980" s="84"/>
    </row>
    <row r="1981" spans="1:10" s="85" customFormat="1" ht="14.4" x14ac:dyDescent="0.3">
      <c r="A1981" s="102" t="s">
        <v>4035</v>
      </c>
      <c r="B1981" s="103" t="s">
        <v>3954</v>
      </c>
      <c r="C1981" s="103" t="s">
        <v>320</v>
      </c>
      <c r="D1981" s="103" t="s">
        <v>1377</v>
      </c>
      <c r="E1981" s="104" t="s">
        <v>1378</v>
      </c>
      <c r="F1981" s="105" t="s">
        <v>164</v>
      </c>
      <c r="G1981" s="118">
        <v>0.17499999999999999</v>
      </c>
      <c r="H1981" s="107">
        <v>30900.76</v>
      </c>
      <c r="I1981" s="108">
        <f t="shared" si="35"/>
        <v>5407.63</v>
      </c>
      <c r="J1981" s="84"/>
    </row>
    <row r="1982" spans="1:10" s="85" customFormat="1" ht="14.4" x14ac:dyDescent="0.3">
      <c r="A1982" s="110" t="s">
        <v>4036</v>
      </c>
      <c r="B1982" s="111" t="s">
        <v>3954</v>
      </c>
      <c r="C1982" s="111" t="s">
        <v>323</v>
      </c>
      <c r="D1982" s="111" t="s">
        <v>1380</v>
      </c>
      <c r="E1982" s="112" t="s">
        <v>1381</v>
      </c>
      <c r="F1982" s="113" t="s">
        <v>513</v>
      </c>
      <c r="G1982" s="178">
        <v>-5.2500000000000003E-3</v>
      </c>
      <c r="H1982" s="115">
        <v>751436.38</v>
      </c>
      <c r="I1982" s="116">
        <f t="shared" si="35"/>
        <v>-3945.04</v>
      </c>
      <c r="J1982" s="84"/>
    </row>
    <row r="1983" spans="1:10" s="85" customFormat="1" ht="15" thickBot="1" x14ac:dyDescent="0.35">
      <c r="A1983" s="110" t="s">
        <v>4037</v>
      </c>
      <c r="B1983" s="124" t="s">
        <v>3954</v>
      </c>
      <c r="C1983" s="124" t="s">
        <v>328</v>
      </c>
      <c r="D1983" s="124" t="s">
        <v>127</v>
      </c>
      <c r="E1983" s="125" t="s">
        <v>1383</v>
      </c>
      <c r="F1983" s="126" t="s">
        <v>340</v>
      </c>
      <c r="G1983" s="196">
        <v>5.25</v>
      </c>
      <c r="H1983" s="128">
        <v>450.22</v>
      </c>
      <c r="I1983" s="129">
        <f t="shared" si="35"/>
        <v>2363.66</v>
      </c>
      <c r="J1983" s="84"/>
    </row>
    <row r="1984" spans="1:10" s="85" customFormat="1" ht="14.4" x14ac:dyDescent="0.3">
      <c r="A1984" s="130"/>
      <c r="B1984" s="131"/>
      <c r="C1984" s="131"/>
      <c r="D1984" s="131"/>
      <c r="E1984" s="132" t="s">
        <v>356</v>
      </c>
      <c r="F1984" s="297"/>
      <c r="G1984" s="297"/>
      <c r="H1984" s="133"/>
      <c r="I1984" s="134">
        <v>356032.18</v>
      </c>
      <c r="J1984" s="84"/>
    </row>
    <row r="1985" spans="1:11" s="85" customFormat="1" ht="15" thickBot="1" x14ac:dyDescent="0.35">
      <c r="A1985" s="135"/>
      <c r="B1985" s="136"/>
      <c r="C1985" s="136"/>
      <c r="D1985" s="136"/>
      <c r="E1985" s="137" t="s">
        <v>357</v>
      </c>
      <c r="F1985" s="138"/>
      <c r="G1985" s="139"/>
      <c r="H1985" s="140"/>
      <c r="I1985" s="141">
        <v>756910.68</v>
      </c>
    </row>
    <row r="1986" spans="1:11" s="85" customFormat="1" ht="15.6" thickTop="1" thickBot="1" x14ac:dyDescent="0.35">
      <c r="A1986" s="142"/>
      <c r="B1986" s="143"/>
      <c r="C1986" s="143"/>
      <c r="D1986" s="143"/>
      <c r="E1986" s="144" t="s">
        <v>41</v>
      </c>
      <c r="F1986" s="298"/>
      <c r="G1986" s="298"/>
      <c r="H1986" s="145"/>
      <c r="I1986" s="146">
        <f>I1984+I1985</f>
        <v>1112942.8600000001</v>
      </c>
    </row>
    <row r="1987" spans="1:11" s="85" customFormat="1" ht="14.4" x14ac:dyDescent="0.3">
      <c r="A1987" s="198"/>
      <c r="B1987" s="199"/>
      <c r="C1987" s="199"/>
      <c r="D1987" s="199"/>
      <c r="E1987" s="299" t="s">
        <v>4038</v>
      </c>
      <c r="F1987" s="299"/>
      <c r="G1987" s="299"/>
      <c r="H1987" s="200"/>
      <c r="I1987" s="201">
        <f>I85+I175+I521+I589+I760+I853+I1004+I1401+I1534+I1654+I1708+I1769+I1854+I1918+I1986</f>
        <v>132090113.26000001</v>
      </c>
    </row>
    <row r="1988" spans="1:11" s="85" customFormat="1" ht="14.4" x14ac:dyDescent="0.3">
      <c r="A1988" s="202"/>
      <c r="B1988" s="203"/>
      <c r="C1988" s="203"/>
      <c r="D1988" s="203"/>
      <c r="E1988" s="204" t="s">
        <v>4039</v>
      </c>
      <c r="F1988" s="205"/>
      <c r="G1988" s="205"/>
      <c r="H1988" s="205"/>
      <c r="I1988" s="206">
        <f>I1987*0.2</f>
        <v>26418022.649999999</v>
      </c>
      <c r="J1988" s="84"/>
    </row>
    <row r="1989" spans="1:11" s="85" customFormat="1" ht="16.2" thickBot="1" x14ac:dyDescent="0.35">
      <c r="A1989" s="207"/>
      <c r="B1989" s="208"/>
      <c r="C1989" s="208"/>
      <c r="D1989" s="208"/>
      <c r="E1989" s="209" t="s">
        <v>4040</v>
      </c>
      <c r="F1989" s="210"/>
      <c r="G1989" s="210"/>
      <c r="H1989" s="210"/>
      <c r="I1989" s="211">
        <f>I1987+I1988</f>
        <v>158508135.91</v>
      </c>
      <c r="J1989" s="84"/>
      <c r="K1989" s="147"/>
    </row>
  </sheetData>
  <autoFilter ref="A10:AD1989" xr:uid="{00000000-0001-0000-0000-000000000000}"/>
  <mergeCells count="59">
    <mergeCell ref="A2:G2"/>
    <mergeCell ref="A4:G4"/>
    <mergeCell ref="A5:G5"/>
    <mergeCell ref="A7:A9"/>
    <mergeCell ref="B7:D7"/>
    <mergeCell ref="E7:E9"/>
    <mergeCell ref="F7:F9"/>
    <mergeCell ref="G7:G9"/>
    <mergeCell ref="B176:D176"/>
    <mergeCell ref="H7:I7"/>
    <mergeCell ref="B8:B9"/>
    <mergeCell ref="C8:D8"/>
    <mergeCell ref="H8:H9"/>
    <mergeCell ref="I8:I9"/>
    <mergeCell ref="B11:D11"/>
    <mergeCell ref="F83:G83"/>
    <mergeCell ref="F85:G85"/>
    <mergeCell ref="B86:D86"/>
    <mergeCell ref="F172:G172"/>
    <mergeCell ref="F175:G175"/>
    <mergeCell ref="B854:D854"/>
    <mergeCell ref="F519:G519"/>
    <mergeCell ref="F521:G521"/>
    <mergeCell ref="B522:D522"/>
    <mergeCell ref="F587:G587"/>
    <mergeCell ref="F589:G589"/>
    <mergeCell ref="B590:D590"/>
    <mergeCell ref="F757:G757"/>
    <mergeCell ref="F760:G760"/>
    <mergeCell ref="B761:D761"/>
    <mergeCell ref="F851:G851"/>
    <mergeCell ref="F853:G853"/>
    <mergeCell ref="B1655:D1655"/>
    <mergeCell ref="F1001:G1001"/>
    <mergeCell ref="F1004:G1004"/>
    <mergeCell ref="B1005:D1005"/>
    <mergeCell ref="F1398:G1398"/>
    <mergeCell ref="F1401:G1401"/>
    <mergeCell ref="B1402:D1402"/>
    <mergeCell ref="F1531:G1531"/>
    <mergeCell ref="F1534:G1534"/>
    <mergeCell ref="B1535:D1535"/>
    <mergeCell ref="F1651:G1651"/>
    <mergeCell ref="F1654:G1654"/>
    <mergeCell ref="B1855:D1855"/>
    <mergeCell ref="F1915:G1915"/>
    <mergeCell ref="F1918:G1918"/>
    <mergeCell ref="B1919:D1919"/>
    <mergeCell ref="F1705:G1705"/>
    <mergeCell ref="F1708:G1708"/>
    <mergeCell ref="B1709:D1709"/>
    <mergeCell ref="F1767:G1767"/>
    <mergeCell ref="F1769:G1769"/>
    <mergeCell ref="B1770:D1770"/>
    <mergeCell ref="F1984:G1984"/>
    <mergeCell ref="F1986:G1986"/>
    <mergeCell ref="E1987:G1987"/>
    <mergeCell ref="F1852:G1852"/>
    <mergeCell ref="F1854:G1854"/>
  </mergeCells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E903-D4E6-467F-80BA-88AA78D22AD8}">
  <sheetPr>
    <tabColor rgb="FFFFFF99"/>
  </sheetPr>
  <dimension ref="A1:L54"/>
  <sheetViews>
    <sheetView topLeftCell="B7" zoomScale="120" zoomScaleNormal="120" workbookViewId="0">
      <pane ySplit="5" topLeftCell="A18" activePane="bottomLeft" state="frozen"/>
      <selection activeCell="C7" sqref="C7"/>
      <selection pane="bottomLeft" activeCell="G19" sqref="G19"/>
    </sheetView>
  </sheetViews>
  <sheetFormatPr defaultColWidth="8.88671875" defaultRowHeight="11.4" x14ac:dyDescent="0.2"/>
  <cols>
    <col min="1" max="1" width="7" style="44" customWidth="1"/>
    <col min="2" max="2" width="35.5546875" style="43" customWidth="1"/>
    <col min="3" max="3" width="41.88671875" style="40" customWidth="1"/>
    <col min="4" max="4" width="4.44140625" style="40" bestFit="1" customWidth="1"/>
    <col min="5" max="5" width="17.109375" style="2" customWidth="1"/>
    <col min="6" max="9" width="15.6640625" style="2" customWidth="1"/>
    <col min="10" max="10" width="15.44140625" style="2" customWidth="1"/>
    <col min="11" max="11" width="43.5546875" style="2" customWidth="1"/>
    <col min="12" max="16384" width="8.88671875" style="2"/>
  </cols>
  <sheetData>
    <row r="1" spans="1:12" ht="30.75" customHeight="1" x14ac:dyDescent="0.25">
      <c r="A1" s="328" t="s">
        <v>48</v>
      </c>
      <c r="B1" s="329"/>
      <c r="C1" s="329"/>
      <c r="D1" s="329"/>
      <c r="E1" s="330"/>
      <c r="F1" s="330"/>
      <c r="G1" s="330"/>
      <c r="H1" s="330"/>
      <c r="I1" s="330"/>
      <c r="K1" s="48"/>
    </row>
    <row r="2" spans="1:12" ht="20.25" customHeight="1" x14ac:dyDescent="0.25">
      <c r="A2" s="47"/>
      <c r="B2" s="45"/>
      <c r="C2" s="45"/>
      <c r="D2" s="45"/>
      <c r="E2" s="46"/>
      <c r="F2" s="46"/>
      <c r="G2" s="46"/>
      <c r="H2" s="46"/>
      <c r="I2" s="46"/>
    </row>
    <row r="3" spans="1:12" ht="20.25" customHeight="1" x14ac:dyDescent="0.2">
      <c r="A3" s="331" t="s">
        <v>49</v>
      </c>
      <c r="B3" s="332"/>
      <c r="C3" s="332"/>
      <c r="D3" s="332"/>
      <c r="E3" s="332"/>
      <c r="F3" s="332"/>
      <c r="G3" s="332"/>
      <c r="H3" s="332"/>
      <c r="I3" s="333"/>
    </row>
    <row r="4" spans="1:12" ht="28.5" customHeight="1" x14ac:dyDescent="0.2">
      <c r="A4" s="334" t="s">
        <v>20</v>
      </c>
      <c r="B4" s="335"/>
      <c r="C4" s="335"/>
      <c r="D4" s="335"/>
      <c r="E4" s="335"/>
      <c r="F4" s="335"/>
      <c r="G4" s="335"/>
      <c r="H4" s="335"/>
      <c r="I4" s="336"/>
      <c r="K4" s="3"/>
    </row>
    <row r="5" spans="1:12" ht="36" customHeight="1" x14ac:dyDescent="0.2">
      <c r="A5" s="337" t="s">
        <v>18</v>
      </c>
      <c r="B5" s="337"/>
      <c r="C5" s="337" t="s">
        <v>50</v>
      </c>
      <c r="D5" s="337"/>
      <c r="E5" s="337"/>
      <c r="F5" s="337"/>
      <c r="G5" s="337"/>
      <c r="H5" s="337"/>
      <c r="I5" s="337"/>
      <c r="K5" s="3"/>
    </row>
    <row r="6" spans="1:12" ht="12" x14ac:dyDescent="0.2">
      <c r="A6" s="326" t="s">
        <v>19</v>
      </c>
      <c r="B6" s="327"/>
      <c r="C6" s="66"/>
      <c r="D6" s="66"/>
      <c r="E6" s="5"/>
      <c r="F6" s="6"/>
      <c r="G6" s="6"/>
      <c r="H6" s="6"/>
      <c r="I6" s="7"/>
      <c r="J6" s="8"/>
      <c r="K6" s="9"/>
      <c r="L6" s="9"/>
    </row>
    <row r="7" spans="1:12" ht="12" x14ac:dyDescent="0.2">
      <c r="A7" s="344" t="s">
        <v>4</v>
      </c>
      <c r="B7" s="345"/>
      <c r="C7" s="10"/>
      <c r="D7" s="71"/>
      <c r="E7" s="11"/>
      <c r="F7" s="11"/>
      <c r="G7" s="11"/>
      <c r="H7" s="11"/>
      <c r="I7" s="12"/>
      <c r="J7" s="11"/>
      <c r="K7" s="13"/>
      <c r="L7" s="13"/>
    </row>
    <row r="8" spans="1:12" ht="12" x14ac:dyDescent="0.2">
      <c r="A8" s="344" t="s">
        <v>5</v>
      </c>
      <c r="B8" s="345"/>
      <c r="C8" s="14"/>
      <c r="D8" s="71"/>
      <c r="E8" s="11"/>
      <c r="F8" s="11"/>
      <c r="G8" s="11"/>
      <c r="H8" s="11"/>
      <c r="I8" s="15"/>
      <c r="J8" s="11"/>
      <c r="K8" s="13"/>
      <c r="L8" s="13"/>
    </row>
    <row r="9" spans="1:12" x14ac:dyDescent="0.2">
      <c r="A9" s="16"/>
      <c r="B9" s="17"/>
      <c r="C9" s="66"/>
      <c r="D9" s="66"/>
      <c r="E9" s="11"/>
      <c r="F9" s="11"/>
      <c r="G9" s="11"/>
      <c r="H9" s="11"/>
      <c r="I9" s="12"/>
    </row>
    <row r="10" spans="1:12" ht="27.75" customHeight="1" x14ac:dyDescent="0.2">
      <c r="A10" s="18" t="s">
        <v>0</v>
      </c>
      <c r="B10" s="67" t="s">
        <v>1</v>
      </c>
      <c r="C10" s="346" t="s">
        <v>43</v>
      </c>
      <c r="D10" s="346"/>
      <c r="E10" s="337"/>
      <c r="F10" s="346" t="s">
        <v>6</v>
      </c>
      <c r="G10" s="347"/>
      <c r="H10" s="347"/>
      <c r="I10" s="348"/>
    </row>
    <row r="11" spans="1:12" ht="26.25" customHeight="1" x14ac:dyDescent="0.2">
      <c r="A11" s="349">
        <v>1</v>
      </c>
      <c r="B11" s="352" t="s">
        <v>50</v>
      </c>
      <c r="C11" s="21" t="s">
        <v>28</v>
      </c>
      <c r="D11" s="21" t="s">
        <v>92</v>
      </c>
      <c r="E11" s="21" t="s">
        <v>26</v>
      </c>
      <c r="F11" s="22" t="s">
        <v>86</v>
      </c>
      <c r="G11" s="23" t="s">
        <v>87</v>
      </c>
      <c r="H11" s="23" t="s">
        <v>89</v>
      </c>
      <c r="I11" s="24" t="s">
        <v>88</v>
      </c>
    </row>
    <row r="12" spans="1:12" x14ac:dyDescent="0.2">
      <c r="A12" s="350"/>
      <c r="B12" s="353"/>
      <c r="C12" s="52" t="s">
        <v>60</v>
      </c>
      <c r="D12" s="72" t="s">
        <v>94</v>
      </c>
      <c r="E12" s="53" t="s">
        <v>27</v>
      </c>
      <c r="F12" s="26">
        <f>'[1]Смета контракта'!$I$83</f>
        <v>726618.74</v>
      </c>
      <c r="G12" s="27">
        <f>'[1]Смета контракта'!$I$84</f>
        <v>2245070.46</v>
      </c>
      <c r="H12" s="27">
        <v>0</v>
      </c>
      <c r="I12" s="51">
        <v>0</v>
      </c>
    </row>
    <row r="13" spans="1:12" x14ac:dyDescent="0.2">
      <c r="A13" s="350"/>
      <c r="B13" s="353"/>
      <c r="C13" s="52" t="s">
        <v>59</v>
      </c>
      <c r="D13" s="72" t="s">
        <v>94</v>
      </c>
      <c r="E13" s="53" t="s">
        <v>27</v>
      </c>
      <c r="F13" s="26">
        <f>'[1]Смета контракта'!$I$172</f>
        <v>892245.89</v>
      </c>
      <c r="G13" s="27">
        <f>'[1]Смета контракта'!$I$173</f>
        <v>2854998.99</v>
      </c>
      <c r="H13" s="27">
        <f>'[1]Смета контракта'!$I$174</f>
        <v>36901.1</v>
      </c>
      <c r="I13" s="51">
        <v>0</v>
      </c>
    </row>
    <row r="14" spans="1:12" x14ac:dyDescent="0.2">
      <c r="A14" s="350"/>
      <c r="B14" s="353"/>
      <c r="C14" s="74" t="s">
        <v>58</v>
      </c>
      <c r="D14" s="75" t="s">
        <v>93</v>
      </c>
      <c r="E14" s="76" t="s">
        <v>30</v>
      </c>
      <c r="F14" s="79">
        <v>0</v>
      </c>
      <c r="G14" s="80">
        <v>0</v>
      </c>
      <c r="H14" s="80">
        <v>0</v>
      </c>
      <c r="I14" s="77">
        <v>0</v>
      </c>
    </row>
    <row r="15" spans="1:12" x14ac:dyDescent="0.2">
      <c r="A15" s="350"/>
      <c r="B15" s="353"/>
      <c r="C15" s="74" t="s">
        <v>57</v>
      </c>
      <c r="D15" s="75" t="s">
        <v>93</v>
      </c>
      <c r="E15" s="76" t="s">
        <v>30</v>
      </c>
      <c r="F15" s="79">
        <v>0</v>
      </c>
      <c r="G15" s="80">
        <v>0</v>
      </c>
      <c r="H15" s="80">
        <v>0</v>
      </c>
      <c r="I15" s="77">
        <v>0</v>
      </c>
    </row>
    <row r="16" spans="1:12" x14ac:dyDescent="0.2">
      <c r="A16" s="350"/>
      <c r="B16" s="353"/>
      <c r="C16" s="52" t="s">
        <v>56</v>
      </c>
      <c r="D16" s="72" t="s">
        <v>94</v>
      </c>
      <c r="E16" s="53" t="s">
        <v>31</v>
      </c>
      <c r="F16" s="26">
        <f>'[1]Смета контракта'!$I$519</f>
        <v>3437094.9</v>
      </c>
      <c r="G16" s="27">
        <f>'[1]Смета контракта'!$I$520</f>
        <v>79656006.310000002</v>
      </c>
      <c r="H16" s="27">
        <v>0</v>
      </c>
      <c r="I16" s="51">
        <v>0</v>
      </c>
    </row>
    <row r="17" spans="1:11" x14ac:dyDescent="0.2">
      <c r="A17" s="350"/>
      <c r="B17" s="353"/>
      <c r="C17" s="52" t="s">
        <v>51</v>
      </c>
      <c r="D17" s="72" t="s">
        <v>94</v>
      </c>
      <c r="E17" s="53" t="s">
        <v>31</v>
      </c>
      <c r="F17" s="26">
        <f>'[1]Смета контракта'!$I$587</f>
        <v>1017003.5</v>
      </c>
      <c r="G17" s="27">
        <f>'[1]Смета контракта'!$I$588</f>
        <v>2146660.35</v>
      </c>
      <c r="H17" s="27">
        <v>0</v>
      </c>
      <c r="I17" s="51">
        <v>0</v>
      </c>
    </row>
    <row r="18" spans="1:11" x14ac:dyDescent="0.2">
      <c r="A18" s="350"/>
      <c r="B18" s="353"/>
      <c r="C18" s="52" t="s">
        <v>52</v>
      </c>
      <c r="D18" s="72" t="s">
        <v>94</v>
      </c>
      <c r="E18" s="53" t="s">
        <v>25</v>
      </c>
      <c r="F18" s="26">
        <f>'[1]Смета контракта'!$I$757</f>
        <v>3026751.85</v>
      </c>
      <c r="G18" s="27">
        <f>'[1]Смета контракта'!$I$758</f>
        <v>2407895.96</v>
      </c>
      <c r="H18" s="27">
        <f>'[1]Смета контракта'!$I$759</f>
        <v>340538.34</v>
      </c>
      <c r="I18" s="51">
        <v>0</v>
      </c>
    </row>
    <row r="19" spans="1:11" x14ac:dyDescent="0.2">
      <c r="A19" s="350"/>
      <c r="B19" s="353"/>
      <c r="C19" s="52" t="s">
        <v>54</v>
      </c>
      <c r="D19" s="72" t="s">
        <v>94</v>
      </c>
      <c r="E19" s="53" t="s">
        <v>53</v>
      </c>
      <c r="F19" s="26">
        <f>'[1]Смета контракта'!$I$851</f>
        <v>3168877.73</v>
      </c>
      <c r="G19" s="27">
        <f>'[1]Смета контракта'!$I$852</f>
        <v>2476955.25</v>
      </c>
      <c r="H19" s="50">
        <v>0</v>
      </c>
      <c r="I19" s="51">
        <v>0</v>
      </c>
    </row>
    <row r="20" spans="1:11" s="81" customFormat="1" x14ac:dyDescent="0.2">
      <c r="A20" s="350"/>
      <c r="B20" s="353"/>
      <c r="C20" s="74" t="s">
        <v>55</v>
      </c>
      <c r="D20" s="75" t="s">
        <v>93</v>
      </c>
      <c r="E20" s="78" t="s">
        <v>32</v>
      </c>
      <c r="F20" s="79">
        <v>0</v>
      </c>
      <c r="G20" s="80">
        <v>0</v>
      </c>
      <c r="H20" s="80">
        <v>0</v>
      </c>
      <c r="I20" s="77">
        <v>0</v>
      </c>
    </row>
    <row r="21" spans="1:11" x14ac:dyDescent="0.2">
      <c r="A21" s="350"/>
      <c r="B21" s="353"/>
      <c r="C21" s="25" t="s">
        <v>61</v>
      </c>
      <c r="D21" s="72" t="s">
        <v>94</v>
      </c>
      <c r="E21" s="54" t="s">
        <v>33</v>
      </c>
      <c r="F21" s="26">
        <f>'[1]Смета контракта'!$I$1001</f>
        <v>683534.23</v>
      </c>
      <c r="G21" s="27">
        <f>'[1]Смета контракта'!$I$1002</f>
        <v>675126.73</v>
      </c>
      <c r="H21" s="27">
        <f>'[1]Смета контракта'!$I$1003</f>
        <v>302090</v>
      </c>
      <c r="I21" s="51">
        <v>0</v>
      </c>
    </row>
    <row r="22" spans="1:11" x14ac:dyDescent="0.2">
      <c r="A22" s="350"/>
      <c r="B22" s="353"/>
      <c r="C22" s="52" t="s">
        <v>62</v>
      </c>
      <c r="D22" s="72" t="s">
        <v>94</v>
      </c>
      <c r="E22" s="54" t="s">
        <v>34</v>
      </c>
      <c r="F22" s="26">
        <f>'[1]Смета контракта'!$I$1398</f>
        <v>7289210.8600000003</v>
      </c>
      <c r="G22" s="27">
        <f>'[1]Смета контракта'!$I$1399</f>
        <v>7063782.1200000001</v>
      </c>
      <c r="H22" s="27">
        <f>'[1]Смета контракта'!$I$1400</f>
        <v>913431.66</v>
      </c>
      <c r="I22" s="51">
        <v>0</v>
      </c>
    </row>
    <row r="23" spans="1:11" x14ac:dyDescent="0.2">
      <c r="A23" s="350"/>
      <c r="B23" s="353"/>
      <c r="C23" s="25" t="s">
        <v>63</v>
      </c>
      <c r="D23" s="72" t="s">
        <v>94</v>
      </c>
      <c r="E23" s="54" t="s">
        <v>35</v>
      </c>
      <c r="F23" s="26">
        <f>'[1]Смета контракта'!$I$1531</f>
        <v>598180.02</v>
      </c>
      <c r="G23" s="27">
        <f>'[1]Смета контракта'!$I$1532</f>
        <v>462627.56</v>
      </c>
      <c r="H23" s="27">
        <f>'[1]Смета контракта'!$I$1533</f>
        <v>243933.08</v>
      </c>
      <c r="I23" s="51">
        <v>0</v>
      </c>
    </row>
    <row r="24" spans="1:11" x14ac:dyDescent="0.2">
      <c r="A24" s="350"/>
      <c r="B24" s="353"/>
      <c r="C24" s="52" t="s">
        <v>65</v>
      </c>
      <c r="D24" s="72" t="s">
        <v>94</v>
      </c>
      <c r="E24" s="82" t="s">
        <v>64</v>
      </c>
      <c r="F24" s="26">
        <f>'[1]Смета контракта'!$I$1651</f>
        <v>1060148.7</v>
      </c>
      <c r="G24" s="27">
        <f>'[1]Смета контракта'!$I$1652</f>
        <v>1214481.6200000001</v>
      </c>
      <c r="H24" s="27">
        <f>'[1]Смета контракта'!$I$1653</f>
        <v>184115.05</v>
      </c>
      <c r="I24" s="51">
        <v>0</v>
      </c>
    </row>
    <row r="25" spans="1:11" x14ac:dyDescent="0.2">
      <c r="A25" s="350"/>
      <c r="B25" s="353"/>
      <c r="C25" s="25" t="s">
        <v>66</v>
      </c>
      <c r="D25" s="73" t="s">
        <v>94</v>
      </c>
      <c r="E25" s="54" t="s">
        <v>36</v>
      </c>
      <c r="F25" s="26">
        <f>'[1]Смета контракта'!$I$1705</f>
        <v>385919.58</v>
      </c>
      <c r="G25" s="27">
        <f>'[1]Смета контракта'!$I$1706</f>
        <v>580190.15</v>
      </c>
      <c r="H25" s="27">
        <f>'[1]Смета контракта'!$I$1707</f>
        <v>27791.4</v>
      </c>
      <c r="I25" s="51">
        <v>0</v>
      </c>
    </row>
    <row r="26" spans="1:11" x14ac:dyDescent="0.2">
      <c r="A26" s="350"/>
      <c r="B26" s="353"/>
      <c r="C26" s="25" t="s">
        <v>67</v>
      </c>
      <c r="D26" s="73" t="s">
        <v>94</v>
      </c>
      <c r="E26" s="54" t="s">
        <v>36</v>
      </c>
      <c r="F26" s="26">
        <f>'[1]Смета контракта'!$I$1767</f>
        <v>244803.33</v>
      </c>
      <c r="G26" s="27">
        <f>'[1]Смета контракта'!$I$1768</f>
        <v>151210.47</v>
      </c>
      <c r="H26" s="27">
        <f>0</f>
        <v>0</v>
      </c>
      <c r="I26" s="51">
        <v>0</v>
      </c>
    </row>
    <row r="27" spans="1:11" x14ac:dyDescent="0.2">
      <c r="A27" s="350"/>
      <c r="B27" s="353"/>
      <c r="C27" s="25" t="s">
        <v>68</v>
      </c>
      <c r="D27" s="73" t="s">
        <v>94</v>
      </c>
      <c r="E27" s="54" t="s">
        <v>37</v>
      </c>
      <c r="F27" s="26">
        <f>'[1]Смета контракта'!$I$1852</f>
        <v>1182580.03</v>
      </c>
      <c r="G27" s="27">
        <f>'[1]Смета контракта'!$I$1853</f>
        <v>2313035.58</v>
      </c>
      <c r="H27" s="27">
        <v>0</v>
      </c>
      <c r="I27" s="51">
        <v>0</v>
      </c>
    </row>
    <row r="28" spans="1:11" x14ac:dyDescent="0.2">
      <c r="A28" s="350"/>
      <c r="B28" s="353"/>
      <c r="C28" s="25" t="s">
        <v>69</v>
      </c>
      <c r="D28" s="73" t="s">
        <v>94</v>
      </c>
      <c r="E28" s="54" t="s">
        <v>37</v>
      </c>
      <c r="F28" s="26">
        <f>'[1]Смета контракта'!$I$1915</f>
        <v>318040.93</v>
      </c>
      <c r="G28" s="27">
        <f>'[1]Смета контракта'!$I$1916</f>
        <v>643989.81000000006</v>
      </c>
      <c r="H28" s="27">
        <f>'[1]Смета контракта'!$I$1917</f>
        <v>5328.12</v>
      </c>
      <c r="I28" s="51">
        <v>0</v>
      </c>
    </row>
    <row r="29" spans="1:11" s="81" customFormat="1" x14ac:dyDescent="0.2">
      <c r="A29" s="350"/>
      <c r="B29" s="353"/>
      <c r="C29" s="74" t="s">
        <v>70</v>
      </c>
      <c r="D29" s="75" t="s">
        <v>93</v>
      </c>
      <c r="E29" s="78" t="s">
        <v>29</v>
      </c>
      <c r="F29" s="79">
        <v>0</v>
      </c>
      <c r="G29" s="80">
        <v>0</v>
      </c>
      <c r="H29" s="80">
        <v>0</v>
      </c>
      <c r="I29" s="77">
        <v>0</v>
      </c>
      <c r="J29" s="2"/>
    </row>
    <row r="30" spans="1:11" x14ac:dyDescent="0.2">
      <c r="A30" s="350"/>
      <c r="B30" s="353"/>
      <c r="C30" s="25" t="s">
        <v>71</v>
      </c>
      <c r="D30" s="73" t="s">
        <v>94</v>
      </c>
      <c r="E30" s="54" t="s">
        <v>29</v>
      </c>
      <c r="F30" s="26">
        <f>'[1]Смета контракта'!$I$1984</f>
        <v>356032.18</v>
      </c>
      <c r="G30" s="27">
        <f>'[1]Смета контракта'!$I$1985</f>
        <v>756910.68</v>
      </c>
      <c r="H30" s="27">
        <v>0</v>
      </c>
      <c r="I30" s="51">
        <v>0</v>
      </c>
    </row>
    <row r="31" spans="1:11" s="81" customFormat="1" x14ac:dyDescent="0.2">
      <c r="A31" s="351"/>
      <c r="B31" s="354"/>
      <c r="C31" s="74" t="s">
        <v>72</v>
      </c>
      <c r="D31" s="75" t="s">
        <v>93</v>
      </c>
      <c r="E31" s="78" t="s">
        <v>38</v>
      </c>
      <c r="F31" s="79">
        <v>0</v>
      </c>
      <c r="G31" s="80">
        <v>0</v>
      </c>
      <c r="H31" s="80">
        <v>0</v>
      </c>
      <c r="I31" s="77">
        <v>0</v>
      </c>
      <c r="J31" s="2"/>
    </row>
    <row r="32" spans="1:11" ht="13.2" x14ac:dyDescent="0.25">
      <c r="A32" s="68">
        <v>2</v>
      </c>
      <c r="B32" s="355" t="s">
        <v>90</v>
      </c>
      <c r="C32" s="356"/>
      <c r="D32" s="356"/>
      <c r="E32" s="356"/>
      <c r="F32" s="65">
        <f>SUM(F12:F31)</f>
        <v>24387042.469999999</v>
      </c>
      <c r="G32" s="65">
        <f>SUM(G12:G31)</f>
        <v>105648942.04000001</v>
      </c>
      <c r="H32" s="65">
        <f>SUM(H12:H31)</f>
        <v>2054128.75</v>
      </c>
      <c r="I32" s="65">
        <f t="shared" ref="I32" si="0">SUM(I12:I31)</f>
        <v>0</v>
      </c>
      <c r="K32" s="295"/>
    </row>
    <row r="33" spans="1:9" ht="30" customHeight="1" x14ac:dyDescent="0.2">
      <c r="A33" s="29">
        <v>3</v>
      </c>
      <c r="B33" s="338" t="s">
        <v>7</v>
      </c>
      <c r="C33" s="339"/>
      <c r="D33" s="339"/>
      <c r="E33" s="340"/>
      <c r="F33" s="341">
        <f>SUM(F32:I32)</f>
        <v>132090113.26000001</v>
      </c>
      <c r="G33" s="342"/>
      <c r="H33" s="342"/>
      <c r="I33" s="343"/>
    </row>
    <row r="34" spans="1:9" ht="30" customHeight="1" x14ac:dyDescent="0.2">
      <c r="A34" s="29">
        <v>4</v>
      </c>
      <c r="B34" s="338" t="s">
        <v>47</v>
      </c>
      <c r="C34" s="357"/>
      <c r="D34" s="357"/>
      <c r="E34" s="358"/>
      <c r="F34" s="359">
        <f>F33*0.2</f>
        <v>26418022.649999999</v>
      </c>
      <c r="G34" s="360"/>
      <c r="H34" s="360"/>
      <c r="I34" s="361"/>
    </row>
    <row r="35" spans="1:9" ht="30" customHeight="1" x14ac:dyDescent="0.2">
      <c r="A35" s="29">
        <v>5</v>
      </c>
      <c r="B35" s="338" t="s">
        <v>17</v>
      </c>
      <c r="C35" s="339"/>
      <c r="D35" s="339"/>
      <c r="E35" s="340"/>
      <c r="F35" s="341">
        <f>F33+F34</f>
        <v>158508135.91</v>
      </c>
      <c r="G35" s="342"/>
      <c r="H35" s="342"/>
      <c r="I35" s="343"/>
    </row>
    <row r="36" spans="1:9" ht="27" customHeight="1" x14ac:dyDescent="0.2">
      <c r="A36" s="29">
        <v>6</v>
      </c>
      <c r="B36" s="30" t="s">
        <v>3</v>
      </c>
      <c r="C36" s="366" t="s">
        <v>45</v>
      </c>
      <c r="D36" s="367"/>
      <c r="E36" s="368"/>
      <c r="F36" s="369"/>
      <c r="G36" s="370"/>
      <c r="H36" s="370"/>
      <c r="I36" s="371"/>
    </row>
    <row r="37" spans="1:9" ht="136.5" customHeight="1" x14ac:dyDescent="0.2">
      <c r="A37" s="20">
        <v>7</v>
      </c>
      <c r="B37" s="30" t="s">
        <v>8</v>
      </c>
      <c r="C37" s="366"/>
      <c r="D37" s="367"/>
      <c r="E37" s="372"/>
      <c r="F37" s="373" t="s">
        <v>84</v>
      </c>
      <c r="G37" s="374"/>
      <c r="H37" s="374"/>
      <c r="I37" s="375"/>
    </row>
    <row r="38" spans="1:9" ht="31.5" customHeight="1" x14ac:dyDescent="0.2">
      <c r="A38" s="20">
        <v>8</v>
      </c>
      <c r="B38" s="30" t="s">
        <v>9</v>
      </c>
      <c r="C38" s="376" t="s">
        <v>46</v>
      </c>
      <c r="D38" s="377"/>
      <c r="E38" s="378"/>
      <c r="F38" s="379" t="s">
        <v>10</v>
      </c>
      <c r="G38" s="380"/>
      <c r="H38" s="380"/>
      <c r="I38" s="381"/>
    </row>
    <row r="39" spans="1:9" ht="29.25" customHeight="1" x14ac:dyDescent="0.2">
      <c r="A39" s="20">
        <v>9</v>
      </c>
      <c r="B39" s="338" t="s">
        <v>11</v>
      </c>
      <c r="C39" s="382"/>
      <c r="D39" s="382"/>
      <c r="E39" s="378"/>
      <c r="F39" s="383"/>
      <c r="G39" s="384"/>
      <c r="H39" s="384"/>
      <c r="I39" s="385"/>
    </row>
    <row r="40" spans="1:9" x14ac:dyDescent="0.2">
      <c r="A40" s="16"/>
      <c r="B40" s="17"/>
      <c r="C40" s="66"/>
      <c r="D40" s="66"/>
      <c r="E40" s="11"/>
      <c r="F40" s="31"/>
      <c r="G40" s="31"/>
      <c r="H40" s="31"/>
      <c r="I40" s="32"/>
    </row>
    <row r="41" spans="1:9" x14ac:dyDescent="0.2">
      <c r="A41" s="344" t="s">
        <v>44</v>
      </c>
      <c r="B41" s="345"/>
      <c r="C41" s="345"/>
      <c r="D41" s="345"/>
      <c r="E41" s="345"/>
      <c r="F41" s="345"/>
      <c r="G41" s="345"/>
      <c r="H41" s="345"/>
      <c r="I41" s="386"/>
    </row>
    <row r="42" spans="1:9" x14ac:dyDescent="0.2">
      <c r="A42" s="16"/>
      <c r="B42" s="17"/>
      <c r="C42" s="66"/>
      <c r="D42" s="66"/>
      <c r="E42" s="11"/>
      <c r="F42" s="11"/>
      <c r="G42" s="11"/>
      <c r="H42" s="11"/>
      <c r="I42" s="12"/>
    </row>
    <row r="43" spans="1:9" x14ac:dyDescent="0.2">
      <c r="A43" s="16"/>
      <c r="B43" s="17"/>
      <c r="C43" s="66"/>
      <c r="D43" s="66"/>
      <c r="E43" s="11"/>
      <c r="F43" s="11"/>
      <c r="G43" s="11"/>
      <c r="H43" s="11"/>
      <c r="I43" s="12"/>
    </row>
    <row r="44" spans="1:9" x14ac:dyDescent="0.2">
      <c r="A44" s="387"/>
      <c r="B44" s="388"/>
      <c r="C44" s="66"/>
      <c r="D44" s="66"/>
      <c r="E44" s="389" t="s">
        <v>23</v>
      </c>
      <c r="F44" s="389"/>
      <c r="G44" s="69"/>
      <c r="H44" s="69"/>
      <c r="I44" s="34"/>
    </row>
    <row r="45" spans="1:9" ht="27" customHeight="1" thickBot="1" x14ac:dyDescent="0.25">
      <c r="A45" s="362" t="s">
        <v>21</v>
      </c>
      <c r="B45" s="363"/>
      <c r="C45" s="35"/>
      <c r="D45" s="35"/>
      <c r="E45" s="364" t="s">
        <v>22</v>
      </c>
      <c r="F45" s="365"/>
      <c r="G45" s="70"/>
      <c r="H45" s="70"/>
      <c r="I45" s="37" t="s">
        <v>2</v>
      </c>
    </row>
    <row r="46" spans="1:9" x14ac:dyDescent="0.2">
      <c r="A46" s="38"/>
      <c r="B46" s="39"/>
      <c r="E46" s="41"/>
      <c r="F46" s="41"/>
      <c r="G46" s="41"/>
      <c r="H46" s="41"/>
    </row>
    <row r="47" spans="1:9" x14ac:dyDescent="0.2">
      <c r="A47" s="38"/>
      <c r="B47" s="39"/>
      <c r="E47" s="41"/>
      <c r="F47" s="41"/>
      <c r="G47" s="41"/>
      <c r="H47" s="41"/>
    </row>
    <row r="48" spans="1:9" x14ac:dyDescent="0.2">
      <c r="A48" s="42" t="s">
        <v>12</v>
      </c>
      <c r="B48" s="39"/>
      <c r="E48" s="41"/>
      <c r="F48" s="41"/>
      <c r="G48" s="41"/>
      <c r="H48" s="41"/>
    </row>
    <row r="49" spans="1:8" x14ac:dyDescent="0.2">
      <c r="A49" s="42" t="s">
        <v>13</v>
      </c>
      <c r="B49" s="39"/>
      <c r="E49" s="41"/>
      <c r="F49" s="41"/>
      <c r="G49" s="41"/>
      <c r="H49" s="41"/>
    </row>
    <row r="50" spans="1:8" x14ac:dyDescent="0.2">
      <c r="A50" s="42" t="s">
        <v>14</v>
      </c>
      <c r="B50" s="39"/>
      <c r="E50" s="41"/>
      <c r="F50" s="41"/>
      <c r="G50" s="41"/>
      <c r="H50" s="41"/>
    </row>
    <row r="51" spans="1:8" x14ac:dyDescent="0.2">
      <c r="A51" s="42" t="s">
        <v>15</v>
      </c>
      <c r="B51" s="39"/>
      <c r="E51" s="41"/>
      <c r="F51" s="41"/>
      <c r="G51" s="41"/>
      <c r="H51" s="41"/>
    </row>
    <row r="52" spans="1:8" x14ac:dyDescent="0.2">
      <c r="A52" s="42" t="s">
        <v>16</v>
      </c>
      <c r="B52" s="39"/>
      <c r="E52" s="41"/>
      <c r="F52" s="41"/>
      <c r="G52" s="41"/>
      <c r="H52" s="41"/>
    </row>
    <row r="53" spans="1:8" x14ac:dyDescent="0.2">
      <c r="A53" s="42" t="s">
        <v>24</v>
      </c>
      <c r="B53" s="39"/>
      <c r="E53" s="41"/>
      <c r="F53" s="41"/>
      <c r="G53" s="41"/>
      <c r="H53" s="41"/>
    </row>
    <row r="54" spans="1:8" ht="16.5" customHeight="1" x14ac:dyDescent="0.2">
      <c r="A54" s="42" t="s">
        <v>91</v>
      </c>
    </row>
  </sheetData>
  <mergeCells count="32">
    <mergeCell ref="A45:B45"/>
    <mergeCell ref="E45:F45"/>
    <mergeCell ref="C36:E36"/>
    <mergeCell ref="F36:I36"/>
    <mergeCell ref="C37:E37"/>
    <mergeCell ref="F37:I37"/>
    <mergeCell ref="C38:E38"/>
    <mergeCell ref="F38:I38"/>
    <mergeCell ref="B39:E39"/>
    <mergeCell ref="F39:I39"/>
    <mergeCell ref="A41:I41"/>
    <mergeCell ref="A44:B44"/>
    <mergeCell ref="E44:F44"/>
    <mergeCell ref="B35:E35"/>
    <mergeCell ref="F35:I35"/>
    <mergeCell ref="A7:B7"/>
    <mergeCell ref="A8:B8"/>
    <mergeCell ref="C10:E10"/>
    <mergeCell ref="F10:I10"/>
    <mergeCell ref="A11:A31"/>
    <mergeCell ref="B11:B31"/>
    <mergeCell ref="B32:E32"/>
    <mergeCell ref="B33:E33"/>
    <mergeCell ref="F33:I33"/>
    <mergeCell ref="B34:E34"/>
    <mergeCell ref="F34:I34"/>
    <mergeCell ref="A6:B6"/>
    <mergeCell ref="A1:I1"/>
    <mergeCell ref="A3:I3"/>
    <mergeCell ref="A4:I4"/>
    <mergeCell ref="A5:B5"/>
    <mergeCell ref="C5:I5"/>
  </mergeCells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4"/>
  <sheetViews>
    <sheetView topLeftCell="A5" zoomScaleNormal="100" workbookViewId="0">
      <selection activeCell="C12" sqref="C12"/>
    </sheetView>
  </sheetViews>
  <sheetFormatPr defaultColWidth="8.88671875" defaultRowHeight="11.4" x14ac:dyDescent="0.2"/>
  <cols>
    <col min="1" max="1" width="7" style="44" customWidth="1"/>
    <col min="2" max="2" width="35.5546875" style="43" customWidth="1"/>
    <col min="3" max="3" width="56" style="40" customWidth="1"/>
    <col min="4" max="4" width="17.109375" style="2" customWidth="1"/>
    <col min="5" max="5" width="25.33203125" style="2" customWidth="1"/>
    <col min="6" max="7" width="29.6640625" style="2" customWidth="1"/>
    <col min="8" max="8" width="33.109375" style="2" customWidth="1"/>
    <col min="9" max="9" width="8.88671875" style="2"/>
    <col min="10" max="10" width="43.5546875" style="2" customWidth="1"/>
    <col min="11" max="16384" width="8.88671875" style="2"/>
  </cols>
  <sheetData>
    <row r="1" spans="1:11" ht="30.75" customHeight="1" x14ac:dyDescent="0.25">
      <c r="A1" s="328" t="s">
        <v>48</v>
      </c>
      <c r="B1" s="329"/>
      <c r="C1" s="329"/>
      <c r="D1" s="330"/>
      <c r="E1" s="330"/>
      <c r="F1" s="330"/>
      <c r="G1" s="330"/>
      <c r="H1" s="330"/>
      <c r="J1" s="48"/>
    </row>
    <row r="2" spans="1:11" ht="20.25" customHeight="1" x14ac:dyDescent="0.25">
      <c r="A2" s="47"/>
      <c r="B2" s="45"/>
      <c r="C2" s="45"/>
      <c r="D2" s="46"/>
      <c r="E2" s="46"/>
      <c r="F2" s="46"/>
      <c r="G2" s="46"/>
      <c r="H2" s="46"/>
    </row>
    <row r="3" spans="1:11" ht="20.25" customHeight="1" x14ac:dyDescent="0.2">
      <c r="A3" s="331" t="s">
        <v>49</v>
      </c>
      <c r="B3" s="332"/>
      <c r="C3" s="332"/>
      <c r="D3" s="332"/>
      <c r="E3" s="332"/>
      <c r="F3" s="332"/>
      <c r="G3" s="332"/>
      <c r="H3" s="333"/>
    </row>
    <row r="4" spans="1:11" ht="28.5" customHeight="1" x14ac:dyDescent="0.2">
      <c r="A4" s="334" t="s">
        <v>20</v>
      </c>
      <c r="B4" s="335"/>
      <c r="C4" s="335"/>
      <c r="D4" s="335"/>
      <c r="E4" s="335"/>
      <c r="F4" s="335"/>
      <c r="G4" s="335"/>
      <c r="H4" s="336"/>
      <c r="J4" s="3"/>
    </row>
    <row r="5" spans="1:11" ht="36" customHeight="1" x14ac:dyDescent="0.2">
      <c r="A5" s="337" t="s">
        <v>18</v>
      </c>
      <c r="B5" s="337"/>
      <c r="C5" s="337" t="s">
        <v>50</v>
      </c>
      <c r="D5" s="337"/>
      <c r="E5" s="337"/>
      <c r="F5" s="337"/>
      <c r="G5" s="337"/>
      <c r="H5" s="337"/>
      <c r="J5" s="3"/>
    </row>
    <row r="6" spans="1:11" ht="12" x14ac:dyDescent="0.2">
      <c r="A6" s="326" t="s">
        <v>19</v>
      </c>
      <c r="B6" s="327"/>
      <c r="C6" s="4"/>
      <c r="D6" s="5"/>
      <c r="E6" s="6"/>
      <c r="F6" s="6"/>
      <c r="G6" s="6"/>
      <c r="H6" s="7"/>
      <c r="I6" s="8"/>
      <c r="J6" s="9"/>
      <c r="K6" s="9"/>
    </row>
    <row r="7" spans="1:11" ht="12" x14ac:dyDescent="0.2">
      <c r="A7" s="344" t="s">
        <v>4</v>
      </c>
      <c r="B7" s="345"/>
      <c r="C7" s="10"/>
      <c r="D7" s="11"/>
      <c r="E7" s="11"/>
      <c r="F7" s="11"/>
      <c r="G7" s="11"/>
      <c r="H7" s="12"/>
      <c r="I7" s="11"/>
      <c r="J7" s="13"/>
      <c r="K7" s="13"/>
    </row>
    <row r="8" spans="1:11" ht="12" x14ac:dyDescent="0.2">
      <c r="A8" s="344" t="s">
        <v>5</v>
      </c>
      <c r="B8" s="345"/>
      <c r="C8" s="14"/>
      <c r="D8" s="11"/>
      <c r="E8" s="11"/>
      <c r="F8" s="11"/>
      <c r="G8" s="11"/>
      <c r="H8" s="15"/>
      <c r="I8" s="11"/>
      <c r="J8" s="13"/>
      <c r="K8" s="13"/>
    </row>
    <row r="9" spans="1:11" x14ac:dyDescent="0.2">
      <c r="A9" s="16"/>
      <c r="B9" s="17"/>
      <c r="C9" s="4"/>
      <c r="D9" s="11"/>
      <c r="E9" s="11"/>
      <c r="F9" s="11"/>
      <c r="G9" s="11"/>
      <c r="H9" s="12"/>
    </row>
    <row r="10" spans="1:11" ht="27.75" customHeight="1" x14ac:dyDescent="0.2">
      <c r="A10" s="18" t="s">
        <v>0</v>
      </c>
      <c r="B10" s="19" t="s">
        <v>1</v>
      </c>
      <c r="C10" s="346" t="s">
        <v>43</v>
      </c>
      <c r="D10" s="337"/>
      <c r="E10" s="346" t="s">
        <v>6</v>
      </c>
      <c r="F10" s="347"/>
      <c r="G10" s="347"/>
      <c r="H10" s="348"/>
    </row>
    <row r="11" spans="1:11" ht="26.25" customHeight="1" x14ac:dyDescent="0.2">
      <c r="A11" s="349">
        <v>1</v>
      </c>
      <c r="B11" s="352" t="s">
        <v>50</v>
      </c>
      <c r="C11" s="21" t="s">
        <v>28</v>
      </c>
      <c r="D11" s="21" t="s">
        <v>26</v>
      </c>
      <c r="E11" s="22" t="s">
        <v>86</v>
      </c>
      <c r="F11" s="23" t="s">
        <v>87</v>
      </c>
      <c r="G11" s="23" t="s">
        <v>89</v>
      </c>
      <c r="H11" s="24" t="s">
        <v>88</v>
      </c>
    </row>
    <row r="12" spans="1:11" x14ac:dyDescent="0.2">
      <c r="A12" s="350"/>
      <c r="B12" s="353"/>
      <c r="C12" s="52" t="s">
        <v>60</v>
      </c>
      <c r="D12" s="53" t="s">
        <v>27</v>
      </c>
      <c r="E12" s="49"/>
      <c r="F12" s="50"/>
      <c r="G12" s="50"/>
      <c r="H12" s="51"/>
    </row>
    <row r="13" spans="1:11" x14ac:dyDescent="0.2">
      <c r="A13" s="350"/>
      <c r="B13" s="353"/>
      <c r="C13" s="52" t="s">
        <v>59</v>
      </c>
      <c r="D13" s="53" t="s">
        <v>27</v>
      </c>
      <c r="E13" s="49"/>
      <c r="F13" s="50"/>
      <c r="G13" s="50"/>
      <c r="H13" s="51"/>
    </row>
    <row r="14" spans="1:11" x14ac:dyDescent="0.2">
      <c r="A14" s="350"/>
      <c r="B14" s="353"/>
      <c r="C14" s="52" t="s">
        <v>58</v>
      </c>
      <c r="D14" s="53" t="s">
        <v>30</v>
      </c>
      <c r="E14" s="49"/>
      <c r="F14" s="50"/>
      <c r="G14" s="50"/>
      <c r="H14" s="51"/>
    </row>
    <row r="15" spans="1:11" x14ac:dyDescent="0.2">
      <c r="A15" s="350"/>
      <c r="B15" s="353"/>
      <c r="C15" s="52" t="s">
        <v>57</v>
      </c>
      <c r="D15" s="53" t="s">
        <v>30</v>
      </c>
      <c r="E15" s="49"/>
      <c r="F15" s="50"/>
      <c r="G15" s="50"/>
      <c r="H15" s="51"/>
    </row>
    <row r="16" spans="1:11" x14ac:dyDescent="0.2">
      <c r="A16" s="350"/>
      <c r="B16" s="353"/>
      <c r="C16" s="52" t="s">
        <v>56</v>
      </c>
      <c r="D16" s="53" t="s">
        <v>31</v>
      </c>
      <c r="E16" s="49"/>
      <c r="F16" s="50"/>
      <c r="G16" s="50"/>
      <c r="H16" s="51"/>
    </row>
    <row r="17" spans="1:8" x14ac:dyDescent="0.2">
      <c r="A17" s="350"/>
      <c r="B17" s="353"/>
      <c r="C17" s="52" t="s">
        <v>51</v>
      </c>
      <c r="D17" s="53" t="s">
        <v>31</v>
      </c>
      <c r="E17" s="49"/>
      <c r="F17" s="50"/>
      <c r="G17" s="50"/>
      <c r="H17" s="51"/>
    </row>
    <row r="18" spans="1:8" x14ac:dyDescent="0.2">
      <c r="A18" s="350"/>
      <c r="B18" s="353"/>
      <c r="C18" s="52" t="s">
        <v>52</v>
      </c>
      <c r="D18" s="53" t="s">
        <v>25</v>
      </c>
      <c r="E18" s="49"/>
      <c r="F18" s="50"/>
      <c r="G18" s="50"/>
      <c r="H18" s="51"/>
    </row>
    <row r="19" spans="1:8" x14ac:dyDescent="0.2">
      <c r="A19" s="350"/>
      <c r="B19" s="353"/>
      <c r="C19" s="52" t="s">
        <v>54</v>
      </c>
      <c r="D19" s="53" t="s">
        <v>53</v>
      </c>
      <c r="E19" s="49"/>
      <c r="F19" s="50"/>
      <c r="G19" s="50"/>
      <c r="H19" s="51"/>
    </row>
    <row r="20" spans="1:8" x14ac:dyDescent="0.2">
      <c r="A20" s="350"/>
      <c r="B20" s="353"/>
      <c r="C20" s="25" t="s">
        <v>55</v>
      </c>
      <c r="D20" s="54" t="s">
        <v>32</v>
      </c>
      <c r="E20" s="26"/>
      <c r="F20" s="27"/>
      <c r="G20" s="27"/>
      <c r="H20" s="28"/>
    </row>
    <row r="21" spans="1:8" x14ac:dyDescent="0.2">
      <c r="A21" s="350"/>
      <c r="B21" s="353"/>
      <c r="C21" s="25" t="s">
        <v>61</v>
      </c>
      <c r="D21" s="54" t="s">
        <v>33</v>
      </c>
      <c r="E21" s="26"/>
      <c r="F21" s="27"/>
      <c r="G21" s="27"/>
      <c r="H21" s="28"/>
    </row>
    <row r="22" spans="1:8" x14ac:dyDescent="0.2">
      <c r="A22" s="350"/>
      <c r="B22" s="353"/>
      <c r="C22" s="25" t="s">
        <v>62</v>
      </c>
      <c r="D22" s="54" t="s">
        <v>34</v>
      </c>
      <c r="E22" s="26"/>
      <c r="F22" s="27"/>
      <c r="G22" s="27"/>
      <c r="H22" s="28"/>
    </row>
    <row r="23" spans="1:8" x14ac:dyDescent="0.2">
      <c r="A23" s="350"/>
      <c r="B23" s="353"/>
      <c r="C23" s="25" t="s">
        <v>63</v>
      </c>
      <c r="D23" s="54" t="s">
        <v>35</v>
      </c>
      <c r="E23" s="26"/>
      <c r="F23" s="27"/>
      <c r="G23" s="27"/>
      <c r="H23" s="28"/>
    </row>
    <row r="24" spans="1:8" x14ac:dyDescent="0.2">
      <c r="A24" s="350"/>
      <c r="B24" s="353"/>
      <c r="C24" s="25" t="s">
        <v>65</v>
      </c>
      <c r="D24" s="54" t="s">
        <v>64</v>
      </c>
      <c r="E24" s="26"/>
      <c r="F24" s="27"/>
      <c r="G24" s="27"/>
      <c r="H24" s="28"/>
    </row>
    <row r="25" spans="1:8" x14ac:dyDescent="0.2">
      <c r="A25" s="350"/>
      <c r="B25" s="353"/>
      <c r="C25" s="25" t="s">
        <v>66</v>
      </c>
      <c r="D25" s="54" t="s">
        <v>36</v>
      </c>
      <c r="E25" s="26"/>
      <c r="F25" s="27"/>
      <c r="G25" s="27"/>
      <c r="H25" s="28"/>
    </row>
    <row r="26" spans="1:8" x14ac:dyDescent="0.2">
      <c r="A26" s="350"/>
      <c r="B26" s="353"/>
      <c r="C26" s="25" t="s">
        <v>67</v>
      </c>
      <c r="D26" s="54" t="s">
        <v>36</v>
      </c>
      <c r="E26" s="26"/>
      <c r="F26" s="27"/>
      <c r="G26" s="27"/>
      <c r="H26" s="28"/>
    </row>
    <row r="27" spans="1:8" x14ac:dyDescent="0.2">
      <c r="A27" s="350"/>
      <c r="B27" s="353"/>
      <c r="C27" s="25" t="s">
        <v>68</v>
      </c>
      <c r="D27" s="54" t="s">
        <v>37</v>
      </c>
      <c r="E27" s="26"/>
      <c r="F27" s="27"/>
      <c r="G27" s="27"/>
      <c r="H27" s="28"/>
    </row>
    <row r="28" spans="1:8" x14ac:dyDescent="0.2">
      <c r="A28" s="350"/>
      <c r="B28" s="353"/>
      <c r="C28" s="25" t="s">
        <v>69</v>
      </c>
      <c r="D28" s="54" t="s">
        <v>37</v>
      </c>
      <c r="E28" s="26"/>
      <c r="F28" s="27"/>
      <c r="G28" s="27"/>
      <c r="H28" s="28"/>
    </row>
    <row r="29" spans="1:8" x14ac:dyDescent="0.2">
      <c r="A29" s="350"/>
      <c r="B29" s="353"/>
      <c r="C29" s="25" t="s">
        <v>70</v>
      </c>
      <c r="D29" s="54" t="s">
        <v>29</v>
      </c>
      <c r="E29" s="26"/>
      <c r="F29" s="27"/>
      <c r="G29" s="27"/>
      <c r="H29" s="28"/>
    </row>
    <row r="30" spans="1:8" x14ac:dyDescent="0.2">
      <c r="A30" s="350"/>
      <c r="B30" s="353"/>
      <c r="C30" s="25" t="s">
        <v>71</v>
      </c>
      <c r="D30" s="54" t="s">
        <v>29</v>
      </c>
      <c r="E30" s="26"/>
      <c r="F30" s="27"/>
      <c r="G30" s="27"/>
      <c r="H30" s="28"/>
    </row>
    <row r="31" spans="1:8" x14ac:dyDescent="0.2">
      <c r="A31" s="351"/>
      <c r="B31" s="354"/>
      <c r="C31" s="25" t="s">
        <v>72</v>
      </c>
      <c r="D31" s="54" t="s">
        <v>38</v>
      </c>
      <c r="E31" s="26"/>
      <c r="F31" s="27"/>
      <c r="G31" s="27"/>
      <c r="H31" s="28"/>
    </row>
    <row r="32" spans="1:8" ht="13.2" x14ac:dyDescent="0.25">
      <c r="A32" s="64">
        <v>2</v>
      </c>
      <c r="B32" s="355" t="s">
        <v>90</v>
      </c>
      <c r="C32" s="356"/>
      <c r="D32" s="356"/>
      <c r="E32" s="65">
        <f>SUM(E12:E31)</f>
        <v>0</v>
      </c>
      <c r="F32" s="65">
        <f>SUM(F12:F31)</f>
        <v>0</v>
      </c>
      <c r="G32" s="65">
        <f>SUM(G12:G31)</f>
        <v>0</v>
      </c>
      <c r="H32" s="65">
        <f t="shared" ref="H32" si="0">SUM(H12:H31)</f>
        <v>0</v>
      </c>
    </row>
    <row r="33" spans="1:8" ht="30" customHeight="1" x14ac:dyDescent="0.2">
      <c r="A33" s="29">
        <v>3</v>
      </c>
      <c r="B33" s="338" t="s">
        <v>7</v>
      </c>
      <c r="C33" s="339"/>
      <c r="D33" s="340"/>
      <c r="E33" s="341">
        <f>SUM(E32:H32)</f>
        <v>0</v>
      </c>
      <c r="F33" s="342"/>
      <c r="G33" s="342"/>
      <c r="H33" s="343"/>
    </row>
    <row r="34" spans="1:8" ht="30" customHeight="1" x14ac:dyDescent="0.2">
      <c r="A34" s="29">
        <v>4</v>
      </c>
      <c r="B34" s="338" t="s">
        <v>47</v>
      </c>
      <c r="C34" s="357"/>
      <c r="D34" s="358"/>
      <c r="E34" s="359">
        <f>E33*0.2</f>
        <v>0</v>
      </c>
      <c r="F34" s="360"/>
      <c r="G34" s="360"/>
      <c r="H34" s="361"/>
    </row>
    <row r="35" spans="1:8" ht="30" customHeight="1" x14ac:dyDescent="0.2">
      <c r="A35" s="29">
        <v>5</v>
      </c>
      <c r="B35" s="338" t="s">
        <v>17</v>
      </c>
      <c r="C35" s="339"/>
      <c r="D35" s="340"/>
      <c r="E35" s="359">
        <f>E33+E34</f>
        <v>0</v>
      </c>
      <c r="F35" s="360"/>
      <c r="G35" s="360"/>
      <c r="H35" s="361"/>
    </row>
    <row r="36" spans="1:8" ht="27" customHeight="1" x14ac:dyDescent="0.2">
      <c r="A36" s="29">
        <v>6</v>
      </c>
      <c r="B36" s="30" t="s">
        <v>3</v>
      </c>
      <c r="C36" s="366" t="s">
        <v>45</v>
      </c>
      <c r="D36" s="368"/>
      <c r="E36" s="369"/>
      <c r="F36" s="370"/>
      <c r="G36" s="370"/>
      <c r="H36" s="371"/>
    </row>
    <row r="37" spans="1:8" ht="136.5" customHeight="1" x14ac:dyDescent="0.2">
      <c r="A37" s="20">
        <v>7</v>
      </c>
      <c r="B37" s="30" t="s">
        <v>8</v>
      </c>
      <c r="C37" s="366"/>
      <c r="D37" s="372"/>
      <c r="E37" s="373" t="s">
        <v>84</v>
      </c>
      <c r="F37" s="374"/>
      <c r="G37" s="374"/>
      <c r="H37" s="375"/>
    </row>
    <row r="38" spans="1:8" ht="31.5" customHeight="1" x14ac:dyDescent="0.2">
      <c r="A38" s="20">
        <v>8</v>
      </c>
      <c r="B38" s="30" t="s">
        <v>9</v>
      </c>
      <c r="C38" s="376" t="s">
        <v>46</v>
      </c>
      <c r="D38" s="378"/>
      <c r="E38" s="379" t="s">
        <v>10</v>
      </c>
      <c r="F38" s="380"/>
      <c r="G38" s="380"/>
      <c r="H38" s="381"/>
    </row>
    <row r="39" spans="1:8" ht="29.25" customHeight="1" x14ac:dyDescent="0.2">
      <c r="A39" s="20">
        <v>9</v>
      </c>
      <c r="B39" s="338" t="s">
        <v>11</v>
      </c>
      <c r="C39" s="382"/>
      <c r="D39" s="378"/>
      <c r="E39" s="383"/>
      <c r="F39" s="384"/>
      <c r="G39" s="384"/>
      <c r="H39" s="385"/>
    </row>
    <row r="40" spans="1:8" x14ac:dyDescent="0.2">
      <c r="A40" s="16"/>
      <c r="B40" s="17"/>
      <c r="C40" s="4"/>
      <c r="D40" s="11"/>
      <c r="E40" s="31"/>
      <c r="F40" s="31"/>
      <c r="G40" s="31"/>
      <c r="H40" s="32"/>
    </row>
    <row r="41" spans="1:8" x14ac:dyDescent="0.2">
      <c r="A41" s="344" t="s">
        <v>44</v>
      </c>
      <c r="B41" s="345"/>
      <c r="C41" s="345"/>
      <c r="D41" s="345"/>
      <c r="E41" s="345"/>
      <c r="F41" s="345"/>
      <c r="G41" s="345"/>
      <c r="H41" s="386"/>
    </row>
    <row r="42" spans="1:8" x14ac:dyDescent="0.2">
      <c r="A42" s="16"/>
      <c r="B42" s="17"/>
      <c r="C42" s="4"/>
      <c r="D42" s="11"/>
      <c r="E42" s="11"/>
      <c r="F42" s="11"/>
      <c r="G42" s="11"/>
      <c r="H42" s="12"/>
    </row>
    <row r="43" spans="1:8" x14ac:dyDescent="0.2">
      <c r="A43" s="16"/>
      <c r="B43" s="17"/>
      <c r="C43" s="4"/>
      <c r="D43" s="11"/>
      <c r="E43" s="11"/>
      <c r="F43" s="11"/>
      <c r="G43" s="11"/>
      <c r="H43" s="12"/>
    </row>
    <row r="44" spans="1:8" x14ac:dyDescent="0.2">
      <c r="A44" s="387"/>
      <c r="B44" s="388"/>
      <c r="C44" s="4"/>
      <c r="D44" s="389" t="s">
        <v>23</v>
      </c>
      <c r="E44" s="389"/>
      <c r="F44" s="33"/>
      <c r="G44" s="62"/>
      <c r="H44" s="34"/>
    </row>
    <row r="45" spans="1:8" ht="27" customHeight="1" thickBot="1" x14ac:dyDescent="0.25">
      <c r="A45" s="362" t="s">
        <v>21</v>
      </c>
      <c r="B45" s="363"/>
      <c r="C45" s="35"/>
      <c r="D45" s="364" t="s">
        <v>22</v>
      </c>
      <c r="E45" s="365"/>
      <c r="F45" s="36"/>
      <c r="G45" s="63"/>
      <c r="H45" s="37" t="s">
        <v>2</v>
      </c>
    </row>
    <row r="46" spans="1:8" x14ac:dyDescent="0.2">
      <c r="A46" s="38"/>
      <c r="B46" s="39"/>
      <c r="D46" s="41"/>
      <c r="E46" s="41"/>
      <c r="F46" s="41"/>
      <c r="G46" s="41"/>
    </row>
    <row r="47" spans="1:8" x14ac:dyDescent="0.2">
      <c r="A47" s="38"/>
      <c r="B47" s="39"/>
      <c r="D47" s="41"/>
      <c r="E47" s="41"/>
      <c r="F47" s="41"/>
      <c r="G47" s="41"/>
    </row>
    <row r="48" spans="1:8" x14ac:dyDescent="0.2">
      <c r="A48" s="42" t="s">
        <v>12</v>
      </c>
      <c r="B48" s="39"/>
      <c r="D48" s="41"/>
      <c r="E48" s="41"/>
      <c r="F48" s="41"/>
      <c r="G48" s="41"/>
    </row>
    <row r="49" spans="1:7" x14ac:dyDescent="0.2">
      <c r="A49" s="42" t="s">
        <v>13</v>
      </c>
      <c r="B49" s="39"/>
      <c r="D49" s="41"/>
      <c r="E49" s="41"/>
      <c r="F49" s="41"/>
      <c r="G49" s="41"/>
    </row>
    <row r="50" spans="1:7" x14ac:dyDescent="0.2">
      <c r="A50" s="42" t="s">
        <v>14</v>
      </c>
      <c r="B50" s="39"/>
      <c r="D50" s="41"/>
      <c r="E50" s="41"/>
      <c r="F50" s="41"/>
      <c r="G50" s="41"/>
    </row>
    <row r="51" spans="1:7" x14ac:dyDescent="0.2">
      <c r="A51" s="42" t="s">
        <v>15</v>
      </c>
      <c r="B51" s="39"/>
      <c r="D51" s="41"/>
      <c r="E51" s="41"/>
      <c r="F51" s="41"/>
      <c r="G51" s="41"/>
    </row>
    <row r="52" spans="1:7" x14ac:dyDescent="0.2">
      <c r="A52" s="42" t="s">
        <v>16</v>
      </c>
      <c r="B52" s="39"/>
      <c r="D52" s="41"/>
      <c r="E52" s="41"/>
      <c r="F52" s="41"/>
      <c r="G52" s="41"/>
    </row>
    <row r="53" spans="1:7" x14ac:dyDescent="0.2">
      <c r="A53" s="42" t="s">
        <v>24</v>
      </c>
      <c r="B53" s="39"/>
      <c r="D53" s="41"/>
      <c r="E53" s="41"/>
      <c r="F53" s="41"/>
      <c r="G53" s="41"/>
    </row>
    <row r="54" spans="1:7" ht="16.5" customHeight="1" x14ac:dyDescent="0.2">
      <c r="A54" s="42" t="s">
        <v>91</v>
      </c>
    </row>
  </sheetData>
  <mergeCells count="32">
    <mergeCell ref="C36:D36"/>
    <mergeCell ref="E37:H37"/>
    <mergeCell ref="A41:H41"/>
    <mergeCell ref="E39:H39"/>
    <mergeCell ref="E38:H38"/>
    <mergeCell ref="E36:H36"/>
    <mergeCell ref="A8:B8"/>
    <mergeCell ref="E34:H34"/>
    <mergeCell ref="E35:H35"/>
    <mergeCell ref="B34:D34"/>
    <mergeCell ref="B35:D35"/>
    <mergeCell ref="C10:D10"/>
    <mergeCell ref="E33:H33"/>
    <mergeCell ref="B33:D33"/>
    <mergeCell ref="A11:A31"/>
    <mergeCell ref="B32:D32"/>
    <mergeCell ref="A3:H3"/>
    <mergeCell ref="A1:H1"/>
    <mergeCell ref="B11:B31"/>
    <mergeCell ref="A45:B45"/>
    <mergeCell ref="D44:E44"/>
    <mergeCell ref="D45:E45"/>
    <mergeCell ref="C37:D37"/>
    <mergeCell ref="C38:D38"/>
    <mergeCell ref="B39:D39"/>
    <mergeCell ref="A4:H4"/>
    <mergeCell ref="A44:B44"/>
    <mergeCell ref="A5:B5"/>
    <mergeCell ref="C5:H5"/>
    <mergeCell ref="E10:H10"/>
    <mergeCell ref="A6:B6"/>
    <mergeCell ref="A7:B7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Y1909"/>
  <sheetViews>
    <sheetView tabSelected="1" topLeftCell="A8" zoomScaleNormal="100" workbookViewId="0">
      <pane ySplit="11" topLeftCell="A229" activePane="bottomLeft" state="frozen"/>
      <selection activeCell="A8" sqref="A8"/>
      <selection pane="bottomLeft" activeCell="B18" sqref="B18"/>
    </sheetView>
  </sheetViews>
  <sheetFormatPr defaultColWidth="9.109375" defaultRowHeight="13.2" x14ac:dyDescent="0.25"/>
  <cols>
    <col min="1" max="1" width="10.5546875" style="258" customWidth="1"/>
    <col min="2" max="2" width="50.33203125" style="1" customWidth="1"/>
    <col min="3" max="3" width="13.109375" style="1" customWidth="1"/>
    <col min="4" max="4" width="12.44140625" style="1" customWidth="1"/>
    <col min="5" max="5" width="17.44140625" style="1" customWidth="1"/>
    <col min="6" max="6" width="19.5546875" style="1" customWidth="1"/>
    <col min="7" max="7" width="21.88671875" style="1" customWidth="1"/>
    <col min="8" max="8" width="16.5546875" style="1" customWidth="1"/>
    <col min="9" max="9" width="23" style="1" customWidth="1"/>
    <col min="10" max="16384" width="9.109375" style="1"/>
  </cols>
  <sheetData>
    <row r="2" spans="1:9" x14ac:dyDescent="0.25">
      <c r="A2" s="257"/>
      <c r="B2" s="55"/>
      <c r="C2" s="55"/>
      <c r="D2" s="55"/>
      <c r="E2" s="55"/>
      <c r="F2" s="55"/>
      <c r="G2" s="390" t="s">
        <v>42</v>
      </c>
      <c r="H2" s="390"/>
      <c r="I2" s="390"/>
    </row>
    <row r="3" spans="1:9" s="2" customFormat="1" ht="30.75" customHeight="1" x14ac:dyDescent="0.25">
      <c r="A3" s="401" t="s">
        <v>48</v>
      </c>
      <c r="B3" s="402"/>
      <c r="C3" s="402"/>
      <c r="D3" s="403"/>
      <c r="E3" s="403"/>
      <c r="F3" s="403"/>
      <c r="G3" s="403"/>
      <c r="H3" s="404"/>
      <c r="I3" s="404"/>
    </row>
    <row r="4" spans="1:9" s="2" customFormat="1" ht="41.25" customHeight="1" x14ac:dyDescent="0.25">
      <c r="A4" s="406" t="s">
        <v>85</v>
      </c>
      <c r="B4" s="407"/>
      <c r="C4" s="407"/>
      <c r="D4" s="407"/>
      <c r="E4" s="407"/>
      <c r="F4" s="407"/>
      <c r="G4" s="407"/>
      <c r="H4" s="407"/>
      <c r="I4" s="407"/>
    </row>
    <row r="5" spans="1:9" s="2" customFormat="1" x14ac:dyDescent="0.25">
      <c r="A5" s="256"/>
      <c r="B5" s="61"/>
      <c r="C5" s="61"/>
      <c r="D5" s="61"/>
      <c r="E5" s="61"/>
      <c r="F5" s="61"/>
      <c r="G5" s="61"/>
      <c r="H5" s="61"/>
      <c r="I5" s="61"/>
    </row>
    <row r="6" spans="1:9" s="2" customFormat="1" ht="20.25" customHeight="1" x14ac:dyDescent="0.25">
      <c r="A6" s="331" t="s">
        <v>49</v>
      </c>
      <c r="B6" s="332"/>
      <c r="C6" s="332"/>
      <c r="D6" s="332"/>
      <c r="E6" s="332"/>
      <c r="F6" s="332"/>
      <c r="G6" s="405"/>
      <c r="H6" s="404"/>
      <c r="I6" s="404"/>
    </row>
    <row r="7" spans="1:9" x14ac:dyDescent="0.25">
      <c r="B7" s="55"/>
      <c r="C7" s="55"/>
      <c r="D7" s="55"/>
      <c r="E7" s="55"/>
      <c r="F7" s="55"/>
      <c r="G7" s="55"/>
      <c r="H7" s="55"/>
      <c r="I7" s="55"/>
    </row>
    <row r="8" spans="1:9" x14ac:dyDescent="0.25">
      <c r="A8" s="391" t="s">
        <v>73</v>
      </c>
      <c r="B8" s="391"/>
      <c r="C8" s="391"/>
      <c r="D8" s="391"/>
      <c r="E8" s="391"/>
      <c r="F8" s="391"/>
      <c r="G8" s="391"/>
      <c r="H8" s="391"/>
      <c r="I8" s="391"/>
    </row>
    <row r="9" spans="1:9" x14ac:dyDescent="0.25">
      <c r="A9" s="392" t="s">
        <v>74</v>
      </c>
      <c r="B9" s="392"/>
      <c r="C9" s="392"/>
      <c r="D9" s="392"/>
      <c r="E9" s="392"/>
      <c r="F9" s="392"/>
      <c r="G9" s="392"/>
      <c r="H9" s="392"/>
      <c r="I9" s="392"/>
    </row>
    <row r="10" spans="1:9" x14ac:dyDescent="0.25">
      <c r="A10" s="257"/>
      <c r="B10" s="55"/>
      <c r="C10" s="55"/>
      <c r="D10" s="55"/>
      <c r="E10" s="55"/>
      <c r="F10" s="55"/>
      <c r="G10" s="55"/>
      <c r="H10" s="55"/>
      <c r="I10" s="55"/>
    </row>
    <row r="11" spans="1:9" x14ac:dyDescent="0.25">
      <c r="A11" s="260" t="s">
        <v>75</v>
      </c>
      <c r="B11" s="55"/>
      <c r="C11" s="55"/>
      <c r="D11" s="55"/>
      <c r="E11" s="55"/>
      <c r="F11" s="55"/>
      <c r="G11" s="55"/>
      <c r="H11" s="55"/>
      <c r="I11" s="55"/>
    </row>
    <row r="12" spans="1:9" x14ac:dyDescent="0.25">
      <c r="A12" s="260" t="s">
        <v>4</v>
      </c>
      <c r="B12" s="55"/>
      <c r="C12" s="55"/>
      <c r="D12" s="55"/>
      <c r="E12" s="55"/>
      <c r="F12" s="55"/>
      <c r="G12" s="55"/>
      <c r="H12" s="55"/>
      <c r="I12" s="55"/>
    </row>
    <row r="13" spans="1:9" x14ac:dyDescent="0.25">
      <c r="A13" s="260" t="s">
        <v>76</v>
      </c>
      <c r="B13" s="55"/>
      <c r="C13" s="55"/>
      <c r="D13" s="55"/>
      <c r="E13" s="55"/>
      <c r="F13" s="55"/>
      <c r="G13" s="55"/>
      <c r="H13" s="55"/>
      <c r="I13" s="55"/>
    </row>
    <row r="14" spans="1:9" x14ac:dyDescent="0.25">
      <c r="A14" s="257"/>
      <c r="B14" s="55"/>
      <c r="C14" s="55"/>
      <c r="D14" s="55"/>
      <c r="E14" s="55"/>
      <c r="F14" s="55"/>
      <c r="G14" s="55"/>
      <c r="H14" s="55"/>
      <c r="I14" s="55"/>
    </row>
    <row r="15" spans="1:9" x14ac:dyDescent="0.25">
      <c r="A15" s="393" t="s">
        <v>39</v>
      </c>
      <c r="B15" s="393" t="s">
        <v>77</v>
      </c>
      <c r="C15" s="393" t="s">
        <v>40</v>
      </c>
      <c r="D15" s="395" t="s">
        <v>78</v>
      </c>
      <c r="E15" s="397" t="s">
        <v>79</v>
      </c>
      <c r="F15" s="398"/>
      <c r="G15" s="399" t="s">
        <v>80</v>
      </c>
      <c r="H15" s="400"/>
      <c r="I15" s="393" t="s">
        <v>81</v>
      </c>
    </row>
    <row r="16" spans="1:9" x14ac:dyDescent="0.25">
      <c r="A16" s="394"/>
      <c r="B16" s="394"/>
      <c r="C16" s="394"/>
      <c r="D16" s="396"/>
      <c r="E16" s="57" t="s">
        <v>82</v>
      </c>
      <c r="F16" s="57" t="s">
        <v>83</v>
      </c>
      <c r="G16" s="57" t="s">
        <v>82</v>
      </c>
      <c r="H16" s="57" t="s">
        <v>41</v>
      </c>
      <c r="I16" s="394"/>
    </row>
    <row r="17" spans="1:25" x14ac:dyDescent="0.25">
      <c r="A17" s="58">
        <v>1</v>
      </c>
      <c r="B17" s="58">
        <v>2</v>
      </c>
      <c r="C17" s="58">
        <v>3</v>
      </c>
      <c r="D17" s="58">
        <v>4</v>
      </c>
      <c r="E17" s="58">
        <v>5</v>
      </c>
      <c r="F17" s="58">
        <v>6</v>
      </c>
      <c r="G17" s="58">
        <v>7</v>
      </c>
      <c r="H17" s="58">
        <v>8</v>
      </c>
      <c r="I17" s="58">
        <v>9</v>
      </c>
    </row>
    <row r="18" spans="1:25" x14ac:dyDescent="0.25">
      <c r="A18" s="241" t="s">
        <v>4178</v>
      </c>
      <c r="B18" s="59"/>
      <c r="C18" s="59"/>
      <c r="D18" s="59"/>
      <c r="E18" s="59"/>
      <c r="F18" s="59"/>
      <c r="G18" s="59"/>
      <c r="H18" s="59"/>
      <c r="I18" s="60"/>
    </row>
    <row r="19" spans="1:25" customFormat="1" ht="13.5" customHeight="1" x14ac:dyDescent="0.25">
      <c r="A19" s="292" t="s">
        <v>4142</v>
      </c>
      <c r="B19" s="292"/>
      <c r="C19" s="292"/>
      <c r="D19" s="292"/>
      <c r="E19" s="292"/>
      <c r="F19" s="292"/>
      <c r="G19" s="296"/>
      <c r="H19" s="296"/>
      <c r="I19" s="296"/>
      <c r="X19" s="261" t="s">
        <v>4140</v>
      </c>
      <c r="Y19" s="261"/>
    </row>
    <row r="20" spans="1:25" x14ac:dyDescent="0.25">
      <c r="A20" s="259">
        <v>1</v>
      </c>
      <c r="B20" s="243" t="s">
        <v>4137</v>
      </c>
      <c r="C20" s="244" t="s">
        <v>120</v>
      </c>
      <c r="D20" s="245">
        <v>48</v>
      </c>
      <c r="E20" s="246">
        <f t="shared" ref="E20:E51" si="0">F20/D20</f>
        <v>335.15</v>
      </c>
      <c r="F20" s="246">
        <v>16087.06</v>
      </c>
      <c r="G20" s="56"/>
      <c r="H20" s="56"/>
      <c r="I20" s="56"/>
    </row>
    <row r="21" spans="1:25" ht="20.399999999999999" x14ac:dyDescent="0.25">
      <c r="A21" s="259">
        <v>2</v>
      </c>
      <c r="B21" s="243" t="s">
        <v>4139</v>
      </c>
      <c r="C21" s="244" t="s">
        <v>120</v>
      </c>
      <c r="D21" s="245">
        <v>2</v>
      </c>
      <c r="E21" s="246">
        <f t="shared" si="0"/>
        <v>757.08</v>
      </c>
      <c r="F21" s="246">
        <v>1514.15</v>
      </c>
      <c r="G21" s="56"/>
      <c r="H21" s="56"/>
      <c r="I21" s="56"/>
    </row>
    <row r="22" spans="1:25" ht="20.399999999999999" x14ac:dyDescent="0.25">
      <c r="A22" s="259">
        <v>3</v>
      </c>
      <c r="B22" s="243" t="s">
        <v>4138</v>
      </c>
      <c r="C22" s="244" t="s">
        <v>120</v>
      </c>
      <c r="D22" s="245">
        <v>1</v>
      </c>
      <c r="E22" s="246">
        <f t="shared" si="0"/>
        <v>992.35</v>
      </c>
      <c r="F22" s="247">
        <v>992.35</v>
      </c>
      <c r="G22" s="56"/>
      <c r="H22" s="56"/>
      <c r="I22" s="56"/>
    </row>
    <row r="23" spans="1:25" x14ac:dyDescent="0.25">
      <c r="A23" s="259">
        <v>4</v>
      </c>
      <c r="B23" s="243" t="s">
        <v>145</v>
      </c>
      <c r="C23" s="244" t="s">
        <v>120</v>
      </c>
      <c r="D23" s="245">
        <v>7</v>
      </c>
      <c r="E23" s="246">
        <f t="shared" si="0"/>
        <v>1868.52</v>
      </c>
      <c r="F23" s="246">
        <v>13079.65</v>
      </c>
      <c r="G23" s="56"/>
      <c r="H23" s="56"/>
      <c r="I23" s="56"/>
    </row>
    <row r="24" spans="1:25" x14ac:dyDescent="0.25">
      <c r="A24" s="259">
        <v>5</v>
      </c>
      <c r="B24" s="243" t="s">
        <v>142</v>
      </c>
      <c r="C24" s="244" t="s">
        <v>120</v>
      </c>
      <c r="D24" s="245">
        <v>1</v>
      </c>
      <c r="E24" s="246">
        <f t="shared" si="0"/>
        <v>1566.3</v>
      </c>
      <c r="F24" s="246">
        <v>1566.3</v>
      </c>
      <c r="G24" s="56"/>
      <c r="H24" s="56"/>
      <c r="I24" s="56"/>
    </row>
    <row r="25" spans="1:25" ht="20.399999999999999" x14ac:dyDescent="0.25">
      <c r="A25" s="259">
        <v>6</v>
      </c>
      <c r="B25" s="243" t="s">
        <v>235</v>
      </c>
      <c r="C25" s="244" t="s">
        <v>120</v>
      </c>
      <c r="D25" s="245">
        <v>1</v>
      </c>
      <c r="E25" s="246">
        <f t="shared" si="0"/>
        <v>569.32000000000005</v>
      </c>
      <c r="F25" s="247">
        <v>569.32000000000005</v>
      </c>
      <c r="G25" s="56"/>
      <c r="H25" s="56"/>
      <c r="I25" s="56"/>
    </row>
    <row r="26" spans="1:25" ht="20.399999999999999" x14ac:dyDescent="0.25">
      <c r="A26" s="259">
        <v>7</v>
      </c>
      <c r="B26" s="243" t="s">
        <v>172</v>
      </c>
      <c r="C26" s="244" t="s">
        <v>120</v>
      </c>
      <c r="D26" s="245">
        <v>2</v>
      </c>
      <c r="E26" s="246">
        <f t="shared" si="0"/>
        <v>6339.29</v>
      </c>
      <c r="F26" s="246">
        <v>12678.57</v>
      </c>
      <c r="G26" s="56"/>
      <c r="H26" s="56"/>
      <c r="I26" s="56"/>
    </row>
    <row r="27" spans="1:25" ht="20.399999999999999" x14ac:dyDescent="0.25">
      <c r="A27" s="259">
        <v>8</v>
      </c>
      <c r="B27" s="243" t="s">
        <v>175</v>
      </c>
      <c r="C27" s="244" t="s">
        <v>120</v>
      </c>
      <c r="D27" s="245">
        <v>6</v>
      </c>
      <c r="E27" s="246">
        <f t="shared" si="0"/>
        <v>3153.53</v>
      </c>
      <c r="F27" s="246">
        <v>18921.169999999998</v>
      </c>
      <c r="G27" s="56"/>
      <c r="H27" s="56"/>
      <c r="I27" s="56"/>
    </row>
    <row r="28" spans="1:25" ht="20.399999999999999" x14ac:dyDescent="0.25">
      <c r="A28" s="259">
        <v>9</v>
      </c>
      <c r="B28" s="243" t="s">
        <v>135</v>
      </c>
      <c r="C28" s="244" t="s">
        <v>120</v>
      </c>
      <c r="D28" s="245">
        <v>2</v>
      </c>
      <c r="E28" s="246">
        <f t="shared" si="0"/>
        <v>112995.72</v>
      </c>
      <c r="F28" s="246">
        <v>225991.43</v>
      </c>
      <c r="G28" s="56"/>
      <c r="H28" s="56"/>
      <c r="I28" s="56"/>
    </row>
    <row r="29" spans="1:25" x14ac:dyDescent="0.25">
      <c r="A29" s="259">
        <v>10</v>
      </c>
      <c r="B29" s="243" t="s">
        <v>159</v>
      </c>
      <c r="C29" s="244" t="s">
        <v>120</v>
      </c>
      <c r="D29" s="245">
        <v>12</v>
      </c>
      <c r="E29" s="246">
        <f t="shared" si="0"/>
        <v>16782.560000000001</v>
      </c>
      <c r="F29" s="246">
        <v>201390.75</v>
      </c>
      <c r="G29" s="56"/>
      <c r="H29" s="56"/>
      <c r="I29" s="56"/>
    </row>
    <row r="30" spans="1:25" x14ac:dyDescent="0.25">
      <c r="A30" s="259">
        <v>11</v>
      </c>
      <c r="B30" s="243" t="s">
        <v>355</v>
      </c>
      <c r="C30" s="244" t="s">
        <v>120</v>
      </c>
      <c r="D30" s="245">
        <v>2</v>
      </c>
      <c r="E30" s="246">
        <f t="shared" si="0"/>
        <v>118659.87</v>
      </c>
      <c r="F30" s="246">
        <v>237319.74</v>
      </c>
      <c r="G30" s="56"/>
      <c r="H30" s="56"/>
      <c r="I30" s="56"/>
    </row>
    <row r="31" spans="1:25" ht="20.399999999999999" x14ac:dyDescent="0.25">
      <c r="A31" s="259">
        <v>12</v>
      </c>
      <c r="B31" s="243" t="s">
        <v>308</v>
      </c>
      <c r="C31" s="244" t="s">
        <v>120</v>
      </c>
      <c r="D31" s="245">
        <v>6</v>
      </c>
      <c r="E31" s="246">
        <f t="shared" si="0"/>
        <v>2201.46</v>
      </c>
      <c r="F31" s="246">
        <v>13208.73</v>
      </c>
      <c r="G31" s="56"/>
      <c r="H31" s="56"/>
      <c r="I31" s="56"/>
    </row>
    <row r="32" spans="1:25" ht="20.399999999999999" x14ac:dyDescent="0.25">
      <c r="A32" s="259">
        <v>13</v>
      </c>
      <c r="B32" s="243" t="s">
        <v>311</v>
      </c>
      <c r="C32" s="244" t="s">
        <v>120</v>
      </c>
      <c r="D32" s="245">
        <v>1</v>
      </c>
      <c r="E32" s="246">
        <f t="shared" si="0"/>
        <v>1213.23</v>
      </c>
      <c r="F32" s="246">
        <v>1213.23</v>
      </c>
      <c r="G32" s="56"/>
      <c r="H32" s="56"/>
      <c r="I32" s="56"/>
    </row>
    <row r="33" spans="1:9" ht="20.399999999999999" x14ac:dyDescent="0.25">
      <c r="A33" s="259">
        <v>14</v>
      </c>
      <c r="B33" s="243" t="s">
        <v>184</v>
      </c>
      <c r="C33" s="244" t="s">
        <v>120</v>
      </c>
      <c r="D33" s="245">
        <v>1</v>
      </c>
      <c r="E33" s="246">
        <f t="shared" si="0"/>
        <v>7706.15</v>
      </c>
      <c r="F33" s="246">
        <v>7706.15</v>
      </c>
      <c r="G33" s="56"/>
      <c r="H33" s="56"/>
      <c r="I33" s="56"/>
    </row>
    <row r="34" spans="1:9" ht="20.399999999999999" x14ac:dyDescent="0.25">
      <c r="A34" s="259">
        <v>15</v>
      </c>
      <c r="B34" s="243" t="s">
        <v>187</v>
      </c>
      <c r="C34" s="244" t="s">
        <v>120</v>
      </c>
      <c r="D34" s="245">
        <v>1</v>
      </c>
      <c r="E34" s="246">
        <f t="shared" si="0"/>
        <v>11536.01</v>
      </c>
      <c r="F34" s="246">
        <v>11536.01</v>
      </c>
      <c r="G34" s="56"/>
      <c r="H34" s="56"/>
      <c r="I34" s="56"/>
    </row>
    <row r="35" spans="1:9" ht="20.399999999999999" x14ac:dyDescent="0.25">
      <c r="A35" s="259">
        <v>16</v>
      </c>
      <c r="B35" s="243" t="s">
        <v>230</v>
      </c>
      <c r="C35" s="244" t="s">
        <v>120</v>
      </c>
      <c r="D35" s="245">
        <v>4</v>
      </c>
      <c r="E35" s="246">
        <f t="shared" si="0"/>
        <v>15218.18</v>
      </c>
      <c r="F35" s="246">
        <v>60872.71</v>
      </c>
      <c r="G35" s="288"/>
      <c r="H35" s="288"/>
      <c r="I35" s="288"/>
    </row>
    <row r="36" spans="1:9" ht="20.399999999999999" x14ac:dyDescent="0.25">
      <c r="A36" s="259">
        <v>17</v>
      </c>
      <c r="B36" s="243" t="s">
        <v>314</v>
      </c>
      <c r="C36" s="244" t="s">
        <v>120</v>
      </c>
      <c r="D36" s="245">
        <v>4</v>
      </c>
      <c r="E36" s="246">
        <f t="shared" si="0"/>
        <v>1121.82</v>
      </c>
      <c r="F36" s="246">
        <v>4487.26</v>
      </c>
      <c r="G36" s="288"/>
      <c r="H36" s="288"/>
      <c r="I36" s="288"/>
    </row>
    <row r="37" spans="1:9" ht="20.399999999999999" x14ac:dyDescent="0.25">
      <c r="A37" s="259">
        <v>18</v>
      </c>
      <c r="B37" s="243" t="s">
        <v>294</v>
      </c>
      <c r="C37" s="244" t="s">
        <v>120</v>
      </c>
      <c r="D37" s="245">
        <v>1</v>
      </c>
      <c r="E37" s="246">
        <f t="shared" si="0"/>
        <v>1121.81</v>
      </c>
      <c r="F37" s="246">
        <v>1121.81</v>
      </c>
      <c r="G37" s="288"/>
      <c r="H37" s="288"/>
      <c r="I37" s="288"/>
    </row>
    <row r="38" spans="1:9" ht="20.399999999999999" x14ac:dyDescent="0.25">
      <c r="A38" s="259">
        <v>19</v>
      </c>
      <c r="B38" s="243" t="s">
        <v>277</v>
      </c>
      <c r="C38" s="244" t="s">
        <v>120</v>
      </c>
      <c r="D38" s="245">
        <v>1</v>
      </c>
      <c r="E38" s="246">
        <f t="shared" si="0"/>
        <v>1273.73</v>
      </c>
      <c r="F38" s="246">
        <v>1273.73</v>
      </c>
      <c r="G38" s="288"/>
      <c r="H38" s="288"/>
      <c r="I38" s="288"/>
    </row>
    <row r="39" spans="1:9" ht="20.399999999999999" x14ac:dyDescent="0.25">
      <c r="A39" s="259">
        <v>20</v>
      </c>
      <c r="B39" s="243" t="s">
        <v>280</v>
      </c>
      <c r="C39" s="244" t="s">
        <v>120</v>
      </c>
      <c r="D39" s="245">
        <v>1</v>
      </c>
      <c r="E39" s="246">
        <f t="shared" si="0"/>
        <v>1178.19</v>
      </c>
      <c r="F39" s="246">
        <v>1178.19</v>
      </c>
      <c r="G39" s="288"/>
      <c r="H39" s="288"/>
      <c r="I39" s="288"/>
    </row>
    <row r="40" spans="1:9" ht="20.399999999999999" x14ac:dyDescent="0.25">
      <c r="A40" s="259">
        <v>21</v>
      </c>
      <c r="B40" s="243" t="s">
        <v>201</v>
      </c>
      <c r="C40" s="244" t="s">
        <v>120</v>
      </c>
      <c r="D40" s="245">
        <v>3</v>
      </c>
      <c r="E40" s="246">
        <f t="shared" si="0"/>
        <v>6459.38</v>
      </c>
      <c r="F40" s="246">
        <v>19378.150000000001</v>
      </c>
      <c r="G40" s="288"/>
      <c r="H40" s="288"/>
      <c r="I40" s="288"/>
    </row>
    <row r="41" spans="1:9" ht="20.399999999999999" x14ac:dyDescent="0.25">
      <c r="A41" s="259">
        <v>22</v>
      </c>
      <c r="B41" s="243" t="s">
        <v>195</v>
      </c>
      <c r="C41" s="244" t="s">
        <v>120</v>
      </c>
      <c r="D41" s="245">
        <v>2</v>
      </c>
      <c r="E41" s="246">
        <f t="shared" si="0"/>
        <v>2767.45</v>
      </c>
      <c r="F41" s="246">
        <v>5534.89</v>
      </c>
      <c r="G41" s="288"/>
      <c r="H41" s="288"/>
      <c r="I41" s="288"/>
    </row>
    <row r="42" spans="1:9" ht="20.399999999999999" x14ac:dyDescent="0.25">
      <c r="A42" s="259">
        <v>23</v>
      </c>
      <c r="B42" s="243" t="s">
        <v>259</v>
      </c>
      <c r="C42" s="244" t="s">
        <v>120</v>
      </c>
      <c r="D42" s="245">
        <v>1</v>
      </c>
      <c r="E42" s="246">
        <f t="shared" si="0"/>
        <v>2484.85</v>
      </c>
      <c r="F42" s="246">
        <v>2484.85</v>
      </c>
      <c r="G42" s="288"/>
      <c r="H42" s="288"/>
      <c r="I42" s="288"/>
    </row>
    <row r="43" spans="1:9" ht="20.399999999999999" x14ac:dyDescent="0.25">
      <c r="A43" s="259">
        <v>24</v>
      </c>
      <c r="B43" s="243" t="s">
        <v>219</v>
      </c>
      <c r="C43" s="244" t="s">
        <v>120</v>
      </c>
      <c r="D43" s="245">
        <v>1</v>
      </c>
      <c r="E43" s="246">
        <f t="shared" si="0"/>
        <v>5674.32</v>
      </c>
      <c r="F43" s="246">
        <v>5674.32</v>
      </c>
      <c r="G43" s="288"/>
      <c r="H43" s="288"/>
      <c r="I43" s="288"/>
    </row>
    <row r="44" spans="1:9" ht="20.399999999999999" x14ac:dyDescent="0.25">
      <c r="A44" s="259">
        <v>25</v>
      </c>
      <c r="B44" s="243" t="s">
        <v>178</v>
      </c>
      <c r="C44" s="244" t="s">
        <v>120</v>
      </c>
      <c r="D44" s="245">
        <v>1</v>
      </c>
      <c r="E44" s="246">
        <f t="shared" si="0"/>
        <v>27340.720000000001</v>
      </c>
      <c r="F44" s="246">
        <v>27340.720000000001</v>
      </c>
      <c r="G44" s="288"/>
      <c r="H44" s="288"/>
      <c r="I44" s="288"/>
    </row>
    <row r="45" spans="1:9" ht="20.399999999999999" x14ac:dyDescent="0.25">
      <c r="A45" s="259">
        <v>26</v>
      </c>
      <c r="B45" s="243" t="s">
        <v>216</v>
      </c>
      <c r="C45" s="244" t="s">
        <v>120</v>
      </c>
      <c r="D45" s="245">
        <v>5</v>
      </c>
      <c r="E45" s="246">
        <f t="shared" si="0"/>
        <v>32520.22</v>
      </c>
      <c r="F45" s="246">
        <v>162601.10999999999</v>
      </c>
      <c r="G45" s="288"/>
      <c r="H45" s="288"/>
      <c r="I45" s="288"/>
    </row>
    <row r="46" spans="1:9" x14ac:dyDescent="0.25">
      <c r="A46" s="259">
        <v>27</v>
      </c>
      <c r="B46" s="243" t="s">
        <v>152</v>
      </c>
      <c r="C46" s="244" t="s">
        <v>120</v>
      </c>
      <c r="D46" s="245">
        <v>1</v>
      </c>
      <c r="E46" s="246">
        <f t="shared" si="0"/>
        <v>4267.1000000000004</v>
      </c>
      <c r="F46" s="246">
        <v>4267.1000000000004</v>
      </c>
      <c r="G46" s="288"/>
      <c r="H46" s="288"/>
      <c r="I46" s="288"/>
    </row>
    <row r="47" spans="1:9" x14ac:dyDescent="0.25">
      <c r="A47" s="259">
        <v>28</v>
      </c>
      <c r="B47" s="243" t="s">
        <v>321</v>
      </c>
      <c r="C47" s="244" t="s">
        <v>120</v>
      </c>
      <c r="D47" s="245">
        <v>1</v>
      </c>
      <c r="E47" s="246">
        <f t="shared" si="0"/>
        <v>10410.86</v>
      </c>
      <c r="F47" s="246">
        <v>10410.86</v>
      </c>
      <c r="G47" s="288"/>
      <c r="H47" s="288"/>
      <c r="I47" s="288"/>
    </row>
    <row r="48" spans="1:9" ht="20.399999999999999" x14ac:dyDescent="0.25">
      <c r="A48" s="259">
        <v>29</v>
      </c>
      <c r="B48" s="243" t="s">
        <v>291</v>
      </c>
      <c r="C48" s="244" t="s">
        <v>120</v>
      </c>
      <c r="D48" s="245">
        <v>1</v>
      </c>
      <c r="E48" s="246">
        <f t="shared" si="0"/>
        <v>3140.14</v>
      </c>
      <c r="F48" s="246">
        <v>3140.14</v>
      </c>
      <c r="G48" s="288"/>
      <c r="H48" s="288"/>
      <c r="I48" s="288"/>
    </row>
    <row r="49" spans="1:9" ht="20.399999999999999" x14ac:dyDescent="0.25">
      <c r="A49" s="259">
        <v>30</v>
      </c>
      <c r="B49" s="243" t="s">
        <v>272</v>
      </c>
      <c r="C49" s="244" t="s">
        <v>120</v>
      </c>
      <c r="D49" s="245">
        <v>1</v>
      </c>
      <c r="E49" s="246">
        <f t="shared" si="0"/>
        <v>3329.92</v>
      </c>
      <c r="F49" s="246">
        <v>3329.92</v>
      </c>
      <c r="G49" s="288"/>
      <c r="H49" s="288"/>
      <c r="I49" s="288"/>
    </row>
    <row r="50" spans="1:9" ht="20.399999999999999" x14ac:dyDescent="0.25">
      <c r="A50" s="259">
        <v>31</v>
      </c>
      <c r="B50" s="243" t="s">
        <v>192</v>
      </c>
      <c r="C50" s="244" t="s">
        <v>120</v>
      </c>
      <c r="D50" s="245">
        <v>2</v>
      </c>
      <c r="E50" s="246">
        <f t="shared" si="0"/>
        <v>3656.21</v>
      </c>
      <c r="F50" s="246">
        <v>7312.41</v>
      </c>
      <c r="G50" s="288"/>
      <c r="H50" s="288"/>
      <c r="I50" s="288"/>
    </row>
    <row r="51" spans="1:9" ht="20.399999999999999" x14ac:dyDescent="0.25">
      <c r="A51" s="259">
        <v>32</v>
      </c>
      <c r="B51" s="243" t="s">
        <v>181</v>
      </c>
      <c r="C51" s="244" t="s">
        <v>120</v>
      </c>
      <c r="D51" s="245">
        <v>2</v>
      </c>
      <c r="E51" s="246">
        <f t="shared" si="0"/>
        <v>21092.65</v>
      </c>
      <c r="F51" s="246">
        <v>42185.29</v>
      </c>
      <c r="G51" s="288"/>
      <c r="H51" s="288"/>
      <c r="I51" s="288"/>
    </row>
    <row r="52" spans="1:9" ht="20.399999999999999" x14ac:dyDescent="0.25">
      <c r="A52" s="259">
        <v>33</v>
      </c>
      <c r="B52" s="243" t="s">
        <v>181</v>
      </c>
      <c r="C52" s="244" t="s">
        <v>120</v>
      </c>
      <c r="D52" s="245">
        <v>1</v>
      </c>
      <c r="E52" s="246">
        <f t="shared" ref="E52:E83" si="1">F52/D52</f>
        <v>21336.98</v>
      </c>
      <c r="F52" s="246">
        <v>21336.98</v>
      </c>
      <c r="G52" s="288"/>
      <c r="H52" s="288"/>
      <c r="I52" s="288"/>
    </row>
    <row r="53" spans="1:9" ht="20.399999999999999" x14ac:dyDescent="0.25">
      <c r="A53" s="259">
        <v>34</v>
      </c>
      <c r="B53" s="243" t="s">
        <v>256</v>
      </c>
      <c r="C53" s="244" t="s">
        <v>120</v>
      </c>
      <c r="D53" s="245">
        <v>1</v>
      </c>
      <c r="E53" s="246">
        <f t="shared" si="1"/>
        <v>6601.44</v>
      </c>
      <c r="F53" s="246">
        <v>6601.44</v>
      </c>
      <c r="G53" s="288"/>
      <c r="H53" s="288"/>
      <c r="I53" s="288"/>
    </row>
    <row r="54" spans="1:9" ht="20.399999999999999" x14ac:dyDescent="0.25">
      <c r="A54" s="259">
        <v>35</v>
      </c>
      <c r="B54" s="243" t="s">
        <v>253</v>
      </c>
      <c r="C54" s="244" t="s">
        <v>120</v>
      </c>
      <c r="D54" s="245">
        <v>1</v>
      </c>
      <c r="E54" s="246">
        <f t="shared" si="1"/>
        <v>6035.44</v>
      </c>
      <c r="F54" s="246">
        <v>6035.44</v>
      </c>
      <c r="G54" s="288"/>
      <c r="H54" s="288"/>
      <c r="I54" s="288"/>
    </row>
    <row r="55" spans="1:9" ht="20.399999999999999" x14ac:dyDescent="0.25">
      <c r="A55" s="259">
        <v>36</v>
      </c>
      <c r="B55" s="243" t="s">
        <v>333</v>
      </c>
      <c r="C55" s="244" t="s">
        <v>169</v>
      </c>
      <c r="D55" s="245">
        <v>5</v>
      </c>
      <c r="E55" s="246">
        <f t="shared" si="1"/>
        <v>559.35</v>
      </c>
      <c r="F55" s="246">
        <v>2796.76</v>
      </c>
      <c r="G55" s="288"/>
      <c r="H55" s="288"/>
      <c r="I55" s="288"/>
    </row>
    <row r="56" spans="1:9" ht="20.399999999999999" x14ac:dyDescent="0.25">
      <c r="A56" s="259">
        <v>37</v>
      </c>
      <c r="B56" s="243" t="s">
        <v>336</v>
      </c>
      <c r="C56" s="244" t="s">
        <v>169</v>
      </c>
      <c r="D56" s="245">
        <v>5</v>
      </c>
      <c r="E56" s="246">
        <f t="shared" si="1"/>
        <v>719.12</v>
      </c>
      <c r="F56" s="246">
        <v>3595.58</v>
      </c>
      <c r="G56" s="288"/>
      <c r="H56" s="288"/>
      <c r="I56" s="288"/>
    </row>
    <row r="57" spans="1:9" x14ac:dyDescent="0.25">
      <c r="A57" s="259">
        <v>38</v>
      </c>
      <c r="B57" s="243" t="s">
        <v>4104</v>
      </c>
      <c r="C57" s="244" t="s">
        <v>513</v>
      </c>
      <c r="D57" s="248">
        <v>1.1560000000000001E-2</v>
      </c>
      <c r="E57" s="246">
        <f t="shared" si="1"/>
        <v>101359</v>
      </c>
      <c r="F57" s="246">
        <v>1171.71</v>
      </c>
      <c r="G57" s="288"/>
      <c r="H57" s="288"/>
      <c r="I57" s="288"/>
    </row>
    <row r="58" spans="1:9" x14ac:dyDescent="0.25">
      <c r="A58" s="259">
        <v>39</v>
      </c>
      <c r="B58" s="243" t="s">
        <v>3078</v>
      </c>
      <c r="C58" s="244" t="s">
        <v>340</v>
      </c>
      <c r="D58" s="249">
        <v>46.8735</v>
      </c>
      <c r="E58" s="246">
        <f t="shared" si="1"/>
        <v>91.01</v>
      </c>
      <c r="F58" s="246">
        <v>4265.7299999999996</v>
      </c>
      <c r="G58" s="288"/>
      <c r="H58" s="288"/>
      <c r="I58" s="288"/>
    </row>
    <row r="59" spans="1:9" x14ac:dyDescent="0.25">
      <c r="A59" s="259">
        <v>40</v>
      </c>
      <c r="B59" s="243" t="s">
        <v>4105</v>
      </c>
      <c r="C59" s="244" t="s">
        <v>513</v>
      </c>
      <c r="D59" s="250">
        <v>8.0000000000000002E-3</v>
      </c>
      <c r="E59" s="246">
        <f t="shared" si="1"/>
        <v>195308.75</v>
      </c>
      <c r="F59" s="246">
        <v>1562.47</v>
      </c>
      <c r="G59" s="288"/>
      <c r="H59" s="288"/>
      <c r="I59" s="288"/>
    </row>
    <row r="60" spans="1:9" x14ac:dyDescent="0.25">
      <c r="A60" s="259">
        <v>41</v>
      </c>
      <c r="B60" s="243" t="s">
        <v>4106</v>
      </c>
      <c r="C60" s="244" t="s">
        <v>513</v>
      </c>
      <c r="D60" s="251">
        <v>9.1000000000000003E-5</v>
      </c>
      <c r="E60" s="246">
        <f t="shared" si="1"/>
        <v>333956.03999999998</v>
      </c>
      <c r="F60" s="247">
        <v>30.39</v>
      </c>
      <c r="G60" s="288"/>
      <c r="H60" s="288"/>
      <c r="I60" s="288"/>
    </row>
    <row r="61" spans="1:9" x14ac:dyDescent="0.25">
      <c r="A61" s="259">
        <v>42</v>
      </c>
      <c r="B61" s="243" t="s">
        <v>302</v>
      </c>
      <c r="C61" s="244" t="s">
        <v>169</v>
      </c>
      <c r="D61" s="252">
        <v>19.79</v>
      </c>
      <c r="E61" s="246">
        <f t="shared" si="1"/>
        <v>652.88</v>
      </c>
      <c r="F61" s="246">
        <v>12920.51</v>
      </c>
      <c r="G61" s="288"/>
      <c r="H61" s="288"/>
      <c r="I61" s="288"/>
    </row>
    <row r="62" spans="1:9" x14ac:dyDescent="0.25">
      <c r="A62" s="259">
        <v>43</v>
      </c>
      <c r="B62" s="243" t="s">
        <v>269</v>
      </c>
      <c r="C62" s="244" t="s">
        <v>169</v>
      </c>
      <c r="D62" s="253">
        <v>33.200000000000003</v>
      </c>
      <c r="E62" s="246">
        <f t="shared" si="1"/>
        <v>615.22</v>
      </c>
      <c r="F62" s="246">
        <v>20425.36</v>
      </c>
      <c r="G62" s="288"/>
      <c r="H62" s="288"/>
      <c r="I62" s="288"/>
    </row>
    <row r="63" spans="1:9" ht="20.399999999999999" x14ac:dyDescent="0.25">
      <c r="A63" s="259">
        <v>44</v>
      </c>
      <c r="B63" s="243" t="s">
        <v>288</v>
      </c>
      <c r="C63" s="244" t="s">
        <v>169</v>
      </c>
      <c r="D63" s="252">
        <v>10.56</v>
      </c>
      <c r="E63" s="246">
        <f t="shared" si="1"/>
        <v>685.5</v>
      </c>
      <c r="F63" s="246">
        <v>7238.83</v>
      </c>
      <c r="G63" s="288"/>
      <c r="H63" s="288"/>
      <c r="I63" s="288"/>
    </row>
    <row r="64" spans="1:9" ht="20.399999999999999" x14ac:dyDescent="0.25">
      <c r="A64" s="259">
        <v>45</v>
      </c>
      <c r="B64" s="243" t="s">
        <v>250</v>
      </c>
      <c r="C64" s="244" t="s">
        <v>169</v>
      </c>
      <c r="D64" s="252">
        <v>79.48</v>
      </c>
      <c r="E64" s="246">
        <f t="shared" si="1"/>
        <v>826.74</v>
      </c>
      <c r="F64" s="246">
        <v>65709.13</v>
      </c>
      <c r="G64" s="288"/>
      <c r="H64" s="288"/>
      <c r="I64" s="288"/>
    </row>
    <row r="65" spans="1:9" ht="20.399999999999999" x14ac:dyDescent="0.25">
      <c r="A65" s="259">
        <v>46</v>
      </c>
      <c r="B65" s="243" t="s">
        <v>227</v>
      </c>
      <c r="C65" s="244" t="s">
        <v>169</v>
      </c>
      <c r="D65" s="253">
        <v>2.7</v>
      </c>
      <c r="E65" s="246">
        <f t="shared" si="1"/>
        <v>1121.22</v>
      </c>
      <c r="F65" s="246">
        <v>3027.29</v>
      </c>
      <c r="G65" s="288"/>
      <c r="H65" s="288"/>
      <c r="I65" s="288"/>
    </row>
    <row r="66" spans="1:9" ht="20.399999999999999" x14ac:dyDescent="0.25">
      <c r="A66" s="259">
        <v>47</v>
      </c>
      <c r="B66" s="243" t="s">
        <v>211</v>
      </c>
      <c r="C66" s="244" t="s">
        <v>169</v>
      </c>
      <c r="D66" s="245">
        <v>50</v>
      </c>
      <c r="E66" s="246">
        <f t="shared" si="1"/>
        <v>1145.48</v>
      </c>
      <c r="F66" s="246">
        <v>57273.919999999998</v>
      </c>
      <c r="G66" s="288"/>
      <c r="H66" s="288"/>
      <c r="I66" s="288"/>
    </row>
    <row r="67" spans="1:9" ht="20.399999999999999" x14ac:dyDescent="0.25">
      <c r="A67" s="259">
        <v>48</v>
      </c>
      <c r="B67" s="243" t="s">
        <v>168</v>
      </c>
      <c r="C67" s="244" t="s">
        <v>169</v>
      </c>
      <c r="D67" s="245">
        <v>42</v>
      </c>
      <c r="E67" s="246">
        <f t="shared" si="1"/>
        <v>1187.3499999999999</v>
      </c>
      <c r="F67" s="246">
        <v>49868.800000000003</v>
      </c>
      <c r="G67" s="288"/>
      <c r="H67" s="288"/>
      <c r="I67" s="288"/>
    </row>
    <row r="68" spans="1:9" ht="20.399999999999999" x14ac:dyDescent="0.25">
      <c r="A68" s="259">
        <v>49</v>
      </c>
      <c r="B68" s="243" t="s">
        <v>4107</v>
      </c>
      <c r="C68" s="244" t="s">
        <v>4108</v>
      </c>
      <c r="D68" s="252">
        <v>6.87</v>
      </c>
      <c r="E68" s="246">
        <f t="shared" si="1"/>
        <v>10.07</v>
      </c>
      <c r="F68" s="247">
        <v>69.16</v>
      </c>
      <c r="G68" s="288"/>
      <c r="H68" s="288"/>
      <c r="I68" s="288"/>
    </row>
    <row r="69" spans="1:9" x14ac:dyDescent="0.25">
      <c r="A69" s="259">
        <v>50</v>
      </c>
      <c r="B69" s="243" t="s">
        <v>4109</v>
      </c>
      <c r="C69" s="244" t="s">
        <v>513</v>
      </c>
      <c r="D69" s="249">
        <v>1.6000000000000001E-3</v>
      </c>
      <c r="E69" s="246">
        <f t="shared" si="1"/>
        <v>117062.5</v>
      </c>
      <c r="F69" s="247">
        <v>187.3</v>
      </c>
      <c r="G69" s="288"/>
      <c r="H69" s="288"/>
      <c r="I69" s="288"/>
    </row>
    <row r="70" spans="1:9" x14ac:dyDescent="0.25">
      <c r="A70" s="259">
        <v>51</v>
      </c>
      <c r="B70" s="243" t="s">
        <v>4110</v>
      </c>
      <c r="C70" s="244" t="s">
        <v>513</v>
      </c>
      <c r="D70" s="248">
        <v>3.8000000000000002E-4</v>
      </c>
      <c r="E70" s="246">
        <f t="shared" si="1"/>
        <v>199342.11</v>
      </c>
      <c r="F70" s="247">
        <v>75.75</v>
      </c>
      <c r="G70" s="288"/>
      <c r="H70" s="288"/>
      <c r="I70" s="288"/>
    </row>
    <row r="71" spans="1:9" x14ac:dyDescent="0.25">
      <c r="A71" s="259">
        <v>52</v>
      </c>
      <c r="B71" s="243" t="s">
        <v>4111</v>
      </c>
      <c r="C71" s="244" t="s">
        <v>340</v>
      </c>
      <c r="D71" s="252">
        <v>0.02</v>
      </c>
      <c r="E71" s="246">
        <f t="shared" si="1"/>
        <v>288</v>
      </c>
      <c r="F71" s="247">
        <v>5.76</v>
      </c>
      <c r="G71" s="288"/>
      <c r="H71" s="288"/>
      <c r="I71" s="288"/>
    </row>
    <row r="72" spans="1:9" x14ac:dyDescent="0.25">
      <c r="A72" s="259">
        <v>53</v>
      </c>
      <c r="B72" s="243" t="s">
        <v>4112</v>
      </c>
      <c r="C72" s="244" t="s">
        <v>340</v>
      </c>
      <c r="D72" s="250">
        <v>0.29199999999999998</v>
      </c>
      <c r="E72" s="246">
        <f t="shared" si="1"/>
        <v>152.22999999999999</v>
      </c>
      <c r="F72" s="247">
        <v>44.45</v>
      </c>
      <c r="G72" s="288"/>
      <c r="H72" s="288"/>
      <c r="I72" s="288"/>
    </row>
    <row r="73" spans="1:9" ht="20.399999999999999" x14ac:dyDescent="0.25">
      <c r="A73" s="259">
        <v>54</v>
      </c>
      <c r="B73" s="243" t="s">
        <v>4113</v>
      </c>
      <c r="C73" s="244" t="s">
        <v>340</v>
      </c>
      <c r="D73" s="249">
        <v>4.9200000000000001E-2</v>
      </c>
      <c r="E73" s="246">
        <f t="shared" si="1"/>
        <v>919.11</v>
      </c>
      <c r="F73" s="247">
        <v>45.22</v>
      </c>
      <c r="G73" s="288"/>
      <c r="H73" s="288"/>
      <c r="I73" s="288"/>
    </row>
    <row r="74" spans="1:9" x14ac:dyDescent="0.25">
      <c r="A74" s="259">
        <v>55</v>
      </c>
      <c r="B74" s="243" t="s">
        <v>4114</v>
      </c>
      <c r="C74" s="244" t="s">
        <v>340</v>
      </c>
      <c r="D74" s="251">
        <v>15.985108</v>
      </c>
      <c r="E74" s="246">
        <f t="shared" si="1"/>
        <v>392.83</v>
      </c>
      <c r="F74" s="246">
        <v>6279.44</v>
      </c>
      <c r="G74" s="288"/>
      <c r="H74" s="288"/>
      <c r="I74" s="288"/>
    </row>
    <row r="75" spans="1:9" x14ac:dyDescent="0.25">
      <c r="A75" s="259">
        <v>56</v>
      </c>
      <c r="B75" s="243" t="s">
        <v>3099</v>
      </c>
      <c r="C75" s="244" t="s">
        <v>513</v>
      </c>
      <c r="D75" s="251">
        <v>2.1679999999999998E-3</v>
      </c>
      <c r="E75" s="246">
        <f t="shared" si="1"/>
        <v>76411.44</v>
      </c>
      <c r="F75" s="247">
        <v>165.66</v>
      </c>
      <c r="G75" s="288"/>
      <c r="H75" s="288"/>
      <c r="I75" s="288"/>
    </row>
    <row r="76" spans="1:9" x14ac:dyDescent="0.25">
      <c r="A76" s="259">
        <v>57</v>
      </c>
      <c r="B76" s="243" t="s">
        <v>4115</v>
      </c>
      <c r="C76" s="244" t="s">
        <v>340</v>
      </c>
      <c r="D76" s="250">
        <v>0.11700000000000001</v>
      </c>
      <c r="E76" s="246">
        <f t="shared" si="1"/>
        <v>532.14</v>
      </c>
      <c r="F76" s="247">
        <v>62.26</v>
      </c>
      <c r="G76" s="288"/>
      <c r="H76" s="288"/>
      <c r="I76" s="288"/>
    </row>
    <row r="77" spans="1:9" x14ac:dyDescent="0.25">
      <c r="A77" s="259">
        <v>58</v>
      </c>
      <c r="B77" s="243" t="s">
        <v>4116</v>
      </c>
      <c r="C77" s="244" t="s">
        <v>513</v>
      </c>
      <c r="D77" s="252">
        <v>0.24</v>
      </c>
      <c r="E77" s="246">
        <f t="shared" si="1"/>
        <v>0</v>
      </c>
      <c r="F77" s="254">
        <v>0</v>
      </c>
      <c r="G77" s="288"/>
      <c r="H77" s="288"/>
      <c r="I77" s="288"/>
    </row>
    <row r="78" spans="1:9" ht="20.399999999999999" x14ac:dyDescent="0.25">
      <c r="A78" s="259">
        <v>59</v>
      </c>
      <c r="B78" s="243" t="s">
        <v>4117</v>
      </c>
      <c r="C78" s="244" t="s">
        <v>513</v>
      </c>
      <c r="D78" s="251">
        <v>5.0379999999999999E-3</v>
      </c>
      <c r="E78" s="246">
        <f t="shared" si="1"/>
        <v>172989.28</v>
      </c>
      <c r="F78" s="247">
        <v>871.52</v>
      </c>
      <c r="G78" s="288"/>
      <c r="H78" s="288"/>
      <c r="I78" s="288"/>
    </row>
    <row r="79" spans="1:9" x14ac:dyDescent="0.25">
      <c r="A79" s="259">
        <v>60</v>
      </c>
      <c r="B79" s="243" t="s">
        <v>339</v>
      </c>
      <c r="C79" s="244" t="s">
        <v>340</v>
      </c>
      <c r="D79" s="245">
        <v>320</v>
      </c>
      <c r="E79" s="246">
        <f t="shared" si="1"/>
        <v>2693.35</v>
      </c>
      <c r="F79" s="246">
        <v>861870.53</v>
      </c>
      <c r="G79" s="288"/>
      <c r="H79" s="288"/>
      <c r="I79" s="288"/>
    </row>
    <row r="80" spans="1:9" ht="20.399999999999999" x14ac:dyDescent="0.25">
      <c r="A80" s="259">
        <v>61</v>
      </c>
      <c r="B80" s="243" t="s">
        <v>4118</v>
      </c>
      <c r="C80" s="244" t="s">
        <v>513</v>
      </c>
      <c r="D80" s="248">
        <v>1.3999999999999999E-4</v>
      </c>
      <c r="E80" s="246">
        <f t="shared" si="1"/>
        <v>170642.86</v>
      </c>
      <c r="F80" s="247">
        <v>23.89</v>
      </c>
      <c r="G80" s="288"/>
      <c r="H80" s="288"/>
      <c r="I80" s="288"/>
    </row>
    <row r="81" spans="1:9" x14ac:dyDescent="0.25">
      <c r="A81" s="259">
        <v>62</v>
      </c>
      <c r="B81" s="243" t="s">
        <v>4119</v>
      </c>
      <c r="C81" s="244" t="s">
        <v>340</v>
      </c>
      <c r="D81" s="250">
        <v>2E-3</v>
      </c>
      <c r="E81" s="246">
        <f t="shared" si="1"/>
        <v>325</v>
      </c>
      <c r="F81" s="247">
        <v>0.65</v>
      </c>
      <c r="G81" s="288"/>
      <c r="H81" s="288"/>
      <c r="I81" s="288"/>
    </row>
    <row r="82" spans="1:9" x14ac:dyDescent="0.25">
      <c r="A82" s="259">
        <v>63</v>
      </c>
      <c r="B82" s="243" t="s">
        <v>4120</v>
      </c>
      <c r="C82" s="244" t="s">
        <v>340</v>
      </c>
      <c r="D82" s="251">
        <v>0.150002</v>
      </c>
      <c r="E82" s="246">
        <f t="shared" si="1"/>
        <v>375.39</v>
      </c>
      <c r="F82" s="247">
        <v>56.31</v>
      </c>
      <c r="G82" s="288"/>
      <c r="H82" s="288"/>
      <c r="I82" s="288"/>
    </row>
    <row r="83" spans="1:9" ht="20.399999999999999" x14ac:dyDescent="0.25">
      <c r="A83" s="259">
        <v>64</v>
      </c>
      <c r="B83" s="243" t="s">
        <v>4121</v>
      </c>
      <c r="C83" s="244" t="s">
        <v>513</v>
      </c>
      <c r="D83" s="255">
        <v>7.9499999999999994E-5</v>
      </c>
      <c r="E83" s="246">
        <f t="shared" si="1"/>
        <v>147924.53</v>
      </c>
      <c r="F83" s="247">
        <v>11.76</v>
      </c>
      <c r="G83" s="288"/>
      <c r="H83" s="288"/>
      <c r="I83" s="288"/>
    </row>
    <row r="84" spans="1:9" ht="20.399999999999999" x14ac:dyDescent="0.25">
      <c r="A84" s="259">
        <v>65</v>
      </c>
      <c r="B84" s="243" t="s">
        <v>4122</v>
      </c>
      <c r="C84" s="244" t="s">
        <v>513</v>
      </c>
      <c r="D84" s="255">
        <v>1.515E-4</v>
      </c>
      <c r="E84" s="246">
        <f t="shared" ref="E84:E100" si="2">F84/D84</f>
        <v>147854.79</v>
      </c>
      <c r="F84" s="247">
        <v>22.4</v>
      </c>
      <c r="G84" s="288"/>
      <c r="H84" s="288"/>
      <c r="I84" s="288"/>
    </row>
    <row r="85" spans="1:9" ht="20.399999999999999" x14ac:dyDescent="0.25">
      <c r="A85" s="259">
        <v>66</v>
      </c>
      <c r="B85" s="243" t="s">
        <v>4123</v>
      </c>
      <c r="C85" s="244" t="s">
        <v>513</v>
      </c>
      <c r="D85" s="250">
        <v>1.6E-2</v>
      </c>
      <c r="E85" s="246">
        <f t="shared" si="2"/>
        <v>55985</v>
      </c>
      <c r="F85" s="247">
        <v>895.76</v>
      </c>
      <c r="G85" s="288"/>
      <c r="H85" s="288"/>
      <c r="I85" s="288"/>
    </row>
    <row r="86" spans="1:9" x14ac:dyDescent="0.25">
      <c r="A86" s="259">
        <v>67</v>
      </c>
      <c r="B86" s="243" t="s">
        <v>4124</v>
      </c>
      <c r="C86" s="244" t="s">
        <v>4125</v>
      </c>
      <c r="D86" s="250">
        <v>5.0000000000000001E-3</v>
      </c>
      <c r="E86" s="246">
        <f t="shared" si="2"/>
        <v>56882</v>
      </c>
      <c r="F86" s="247">
        <v>284.41000000000003</v>
      </c>
      <c r="G86" s="288"/>
      <c r="H86" s="288"/>
      <c r="I86" s="288"/>
    </row>
    <row r="87" spans="1:9" x14ac:dyDescent="0.25">
      <c r="A87" s="259">
        <v>68</v>
      </c>
      <c r="B87" s="243" t="s">
        <v>4126</v>
      </c>
      <c r="C87" s="244" t="s">
        <v>340</v>
      </c>
      <c r="D87" s="250">
        <v>8.4000000000000005E-2</v>
      </c>
      <c r="E87" s="246">
        <f t="shared" si="2"/>
        <v>266.19</v>
      </c>
      <c r="F87" s="247">
        <v>22.36</v>
      </c>
      <c r="G87" s="288"/>
      <c r="H87" s="288"/>
      <c r="I87" s="288"/>
    </row>
    <row r="88" spans="1:9" x14ac:dyDescent="0.25">
      <c r="A88" s="259">
        <v>69</v>
      </c>
      <c r="B88" s="243" t="s">
        <v>1455</v>
      </c>
      <c r="C88" s="244" t="s">
        <v>340</v>
      </c>
      <c r="D88" s="248">
        <v>40.122109999999999</v>
      </c>
      <c r="E88" s="246">
        <f t="shared" si="2"/>
        <v>232.46</v>
      </c>
      <c r="F88" s="246">
        <v>9326.74</v>
      </c>
      <c r="G88" s="288"/>
      <c r="H88" s="288"/>
      <c r="I88" s="288"/>
    </row>
    <row r="89" spans="1:9" x14ac:dyDescent="0.25">
      <c r="A89" s="259">
        <v>70</v>
      </c>
      <c r="B89" s="243" t="s">
        <v>4127</v>
      </c>
      <c r="C89" s="244" t="s">
        <v>326</v>
      </c>
      <c r="D89" s="249">
        <v>9.9000000000000008E-3</v>
      </c>
      <c r="E89" s="246">
        <f t="shared" si="2"/>
        <v>5233.33</v>
      </c>
      <c r="F89" s="247">
        <v>51.81</v>
      </c>
      <c r="G89" s="288"/>
      <c r="H89" s="288"/>
      <c r="I89" s="288"/>
    </row>
    <row r="90" spans="1:9" x14ac:dyDescent="0.25">
      <c r="A90" s="259">
        <v>71</v>
      </c>
      <c r="B90" s="243" t="s">
        <v>4128</v>
      </c>
      <c r="C90" s="244" t="s">
        <v>340</v>
      </c>
      <c r="D90" s="253">
        <v>2.4</v>
      </c>
      <c r="E90" s="246">
        <f t="shared" si="2"/>
        <v>284.51</v>
      </c>
      <c r="F90" s="247">
        <v>682.83</v>
      </c>
      <c r="G90" s="288"/>
      <c r="H90" s="288"/>
      <c r="I90" s="288"/>
    </row>
    <row r="91" spans="1:9" x14ac:dyDescent="0.25">
      <c r="A91" s="259">
        <v>72</v>
      </c>
      <c r="B91" s="243" t="s">
        <v>4129</v>
      </c>
      <c r="C91" s="244" t="s">
        <v>120</v>
      </c>
      <c r="D91" s="245">
        <v>3</v>
      </c>
      <c r="E91" s="246">
        <f t="shared" si="2"/>
        <v>190.08</v>
      </c>
      <c r="F91" s="247">
        <v>570.23</v>
      </c>
      <c r="G91" s="288"/>
      <c r="H91" s="288"/>
      <c r="I91" s="288"/>
    </row>
    <row r="92" spans="1:9" x14ac:dyDescent="0.25">
      <c r="A92" s="259">
        <v>73</v>
      </c>
      <c r="B92" s="243" t="s">
        <v>4130</v>
      </c>
      <c r="C92" s="244" t="s">
        <v>513</v>
      </c>
      <c r="D92" s="248">
        <v>1.2800000000000001E-3</v>
      </c>
      <c r="E92" s="246">
        <f t="shared" si="2"/>
        <v>65531.25</v>
      </c>
      <c r="F92" s="247">
        <v>83.88</v>
      </c>
      <c r="G92" s="288"/>
      <c r="H92" s="288"/>
      <c r="I92" s="288"/>
    </row>
    <row r="93" spans="1:9" x14ac:dyDescent="0.25">
      <c r="A93" s="259">
        <v>74</v>
      </c>
      <c r="B93" s="243" t="s">
        <v>1520</v>
      </c>
      <c r="C93" s="244" t="s">
        <v>513</v>
      </c>
      <c r="D93" s="255">
        <v>2.3499999999999999E-5</v>
      </c>
      <c r="E93" s="246">
        <f t="shared" si="2"/>
        <v>113191.49</v>
      </c>
      <c r="F93" s="247">
        <v>2.66</v>
      </c>
      <c r="G93" s="288"/>
      <c r="H93" s="288"/>
      <c r="I93" s="288"/>
    </row>
    <row r="94" spans="1:9" x14ac:dyDescent="0.25">
      <c r="A94" s="259">
        <v>75</v>
      </c>
      <c r="B94" s="243" t="s">
        <v>3086</v>
      </c>
      <c r="C94" s="244" t="s">
        <v>513</v>
      </c>
      <c r="D94" s="255">
        <v>4.1634999999999997E-3</v>
      </c>
      <c r="E94" s="246">
        <f t="shared" si="2"/>
        <v>110740.96</v>
      </c>
      <c r="F94" s="247">
        <v>461.07</v>
      </c>
      <c r="G94" s="288"/>
      <c r="H94" s="288"/>
      <c r="I94" s="288"/>
    </row>
    <row r="95" spans="1:9" ht="20.399999999999999" x14ac:dyDescent="0.25">
      <c r="A95" s="259">
        <v>76</v>
      </c>
      <c r="B95" s="243" t="s">
        <v>4131</v>
      </c>
      <c r="C95" s="244" t="s">
        <v>169</v>
      </c>
      <c r="D95" s="250">
        <v>7.4999999999999997E-2</v>
      </c>
      <c r="E95" s="246">
        <f t="shared" si="2"/>
        <v>94.27</v>
      </c>
      <c r="F95" s="247">
        <v>7.07</v>
      </c>
      <c r="G95" s="288"/>
      <c r="H95" s="288"/>
      <c r="I95" s="288"/>
    </row>
    <row r="96" spans="1:9" x14ac:dyDescent="0.25">
      <c r="A96" s="259">
        <v>77</v>
      </c>
      <c r="B96" s="243" t="s">
        <v>4132</v>
      </c>
      <c r="C96" s="244" t="s">
        <v>513</v>
      </c>
      <c r="D96" s="250">
        <v>1E-3</v>
      </c>
      <c r="E96" s="246">
        <f t="shared" si="2"/>
        <v>102770</v>
      </c>
      <c r="F96" s="247">
        <v>102.77</v>
      </c>
      <c r="G96" s="288"/>
      <c r="H96" s="288"/>
      <c r="I96" s="288"/>
    </row>
    <row r="97" spans="1:25" x14ac:dyDescent="0.25">
      <c r="A97" s="259">
        <v>78</v>
      </c>
      <c r="B97" s="243" t="s">
        <v>4133</v>
      </c>
      <c r="C97" s="244" t="s">
        <v>513</v>
      </c>
      <c r="D97" s="255">
        <v>1.0895E-3</v>
      </c>
      <c r="E97" s="246">
        <f t="shared" si="2"/>
        <v>266773.75</v>
      </c>
      <c r="F97" s="247">
        <v>290.64999999999998</v>
      </c>
      <c r="G97" s="288"/>
      <c r="H97" s="288"/>
      <c r="I97" s="288"/>
    </row>
    <row r="98" spans="1:25" x14ac:dyDescent="0.25">
      <c r="A98" s="259">
        <v>79</v>
      </c>
      <c r="B98" s="243" t="s">
        <v>4134</v>
      </c>
      <c r="C98" s="244" t="s">
        <v>513</v>
      </c>
      <c r="D98" s="248">
        <v>3.3600000000000001E-3</v>
      </c>
      <c r="E98" s="246">
        <f t="shared" si="2"/>
        <v>94875</v>
      </c>
      <c r="F98" s="247">
        <v>318.77999999999997</v>
      </c>
      <c r="G98" s="288"/>
      <c r="H98" s="288"/>
      <c r="I98" s="288"/>
    </row>
    <row r="99" spans="1:25" x14ac:dyDescent="0.25">
      <c r="A99" s="259">
        <v>80</v>
      </c>
      <c r="B99" s="243" t="s">
        <v>4135</v>
      </c>
      <c r="C99" s="244" t="s">
        <v>340</v>
      </c>
      <c r="D99" s="253">
        <v>0.1</v>
      </c>
      <c r="E99" s="246">
        <f t="shared" si="2"/>
        <v>106.4</v>
      </c>
      <c r="F99" s="247">
        <v>10.64</v>
      </c>
      <c r="G99" s="288"/>
      <c r="H99" s="288"/>
      <c r="I99" s="288"/>
    </row>
    <row r="100" spans="1:25" x14ac:dyDescent="0.25">
      <c r="A100" s="259">
        <v>81</v>
      </c>
      <c r="B100" s="243" t="s">
        <v>4136</v>
      </c>
      <c r="C100" s="244" t="s">
        <v>513</v>
      </c>
      <c r="D100" s="255">
        <v>4.9265000000000003E-3</v>
      </c>
      <c r="E100" s="246">
        <f t="shared" si="2"/>
        <v>104317.47</v>
      </c>
      <c r="F100" s="247">
        <v>513.91999999999996</v>
      </c>
      <c r="G100" s="288"/>
      <c r="H100" s="288"/>
      <c r="I100" s="288"/>
    </row>
    <row r="101" spans="1:25" customFormat="1" ht="16.5" customHeight="1" x14ac:dyDescent="0.25">
      <c r="A101" s="292" t="s">
        <v>4140</v>
      </c>
      <c r="B101" s="292"/>
      <c r="C101" s="292"/>
      <c r="D101" s="292"/>
      <c r="E101" s="292"/>
      <c r="F101" s="292"/>
      <c r="G101" s="289"/>
      <c r="H101" s="289"/>
      <c r="I101" s="289"/>
      <c r="X101" s="261" t="s">
        <v>4140</v>
      </c>
      <c r="Y101" s="261"/>
    </row>
    <row r="102" spans="1:25" customFormat="1" ht="15" customHeight="1" x14ac:dyDescent="0.25">
      <c r="A102" s="242">
        <f>A100+1</f>
        <v>82</v>
      </c>
      <c r="B102" s="243" t="s">
        <v>347</v>
      </c>
      <c r="C102" s="244" t="s">
        <v>120</v>
      </c>
      <c r="D102" s="245">
        <v>2</v>
      </c>
      <c r="E102" s="246"/>
      <c r="F102" s="254"/>
      <c r="G102" s="290" t="s">
        <v>4141</v>
      </c>
      <c r="H102" s="289"/>
      <c r="I102" s="289"/>
      <c r="X102" s="261"/>
      <c r="Y102" s="261"/>
    </row>
    <row r="103" spans="1:25" customFormat="1" ht="61.2" x14ac:dyDescent="0.25">
      <c r="A103" s="242">
        <f>A102+1</f>
        <v>83</v>
      </c>
      <c r="B103" s="243" t="s">
        <v>128</v>
      </c>
      <c r="C103" s="244" t="s">
        <v>120</v>
      </c>
      <c r="D103" s="245">
        <v>1</v>
      </c>
      <c r="E103" s="246"/>
      <c r="F103" s="254"/>
      <c r="G103" s="290" t="s">
        <v>4141</v>
      </c>
      <c r="H103" s="289"/>
      <c r="I103" s="289"/>
      <c r="X103" s="261"/>
      <c r="Y103" s="261"/>
    </row>
    <row r="104" spans="1:25" x14ac:dyDescent="0.25">
      <c r="A104" s="241" t="s">
        <v>4179</v>
      </c>
      <c r="B104" s="59"/>
      <c r="C104" s="59"/>
      <c r="D104" s="59"/>
      <c r="E104" s="59"/>
      <c r="F104" s="59"/>
      <c r="G104" s="59"/>
      <c r="H104" s="59"/>
      <c r="I104" s="60"/>
    </row>
    <row r="105" spans="1:25" x14ac:dyDescent="0.25">
      <c r="A105" s="293" t="s">
        <v>4142</v>
      </c>
      <c r="B105" s="293"/>
      <c r="C105" s="293"/>
      <c r="D105" s="293"/>
      <c r="E105" s="293"/>
      <c r="F105" s="293"/>
      <c r="G105" s="288"/>
      <c r="H105" s="288"/>
      <c r="I105" s="288"/>
    </row>
    <row r="106" spans="1:25" x14ac:dyDescent="0.25">
      <c r="A106" s="262">
        <f>A103+1</f>
        <v>84</v>
      </c>
      <c r="B106" s="263" t="s">
        <v>398</v>
      </c>
      <c r="C106" s="264" t="s">
        <v>120</v>
      </c>
      <c r="D106" s="265">
        <v>16</v>
      </c>
      <c r="E106" s="266">
        <f t="shared" ref="E106:E137" si="3">F106/D106</f>
        <v>1223.2</v>
      </c>
      <c r="F106" s="266">
        <v>19571.150000000001</v>
      </c>
      <c r="G106" s="288"/>
      <c r="H106" s="288"/>
      <c r="I106" s="288"/>
    </row>
    <row r="107" spans="1:25" x14ac:dyDescent="0.25">
      <c r="A107" s="262">
        <f t="shared" ref="A107:A138" si="4">A106+1</f>
        <v>85</v>
      </c>
      <c r="B107" s="263" t="s">
        <v>398</v>
      </c>
      <c r="C107" s="264" t="s">
        <v>120</v>
      </c>
      <c r="D107" s="265">
        <v>2</v>
      </c>
      <c r="E107" s="266">
        <f t="shared" si="3"/>
        <v>11284.42</v>
      </c>
      <c r="F107" s="266">
        <v>22568.84</v>
      </c>
      <c r="G107" s="288"/>
      <c r="H107" s="288"/>
      <c r="I107" s="288"/>
    </row>
    <row r="108" spans="1:25" x14ac:dyDescent="0.25">
      <c r="A108" s="262">
        <f t="shared" si="4"/>
        <v>86</v>
      </c>
      <c r="B108" s="263" t="s">
        <v>432</v>
      </c>
      <c r="C108" s="264" t="s">
        <v>120</v>
      </c>
      <c r="D108" s="265">
        <v>1</v>
      </c>
      <c r="E108" s="266">
        <f t="shared" si="3"/>
        <v>3273.44</v>
      </c>
      <c r="F108" s="266">
        <v>3273.44</v>
      </c>
      <c r="G108" s="288"/>
      <c r="H108" s="288"/>
      <c r="I108" s="288"/>
    </row>
    <row r="109" spans="1:25" x14ac:dyDescent="0.25">
      <c r="A109" s="262">
        <f t="shared" si="4"/>
        <v>87</v>
      </c>
      <c r="B109" s="263" t="s">
        <v>365</v>
      </c>
      <c r="C109" s="264" t="s">
        <v>120</v>
      </c>
      <c r="D109" s="265">
        <v>1</v>
      </c>
      <c r="E109" s="266">
        <f t="shared" si="3"/>
        <v>120820.25</v>
      </c>
      <c r="F109" s="266">
        <v>120820.25</v>
      </c>
      <c r="G109" s="288"/>
      <c r="H109" s="288"/>
      <c r="I109" s="288"/>
    </row>
    <row r="110" spans="1:25" x14ac:dyDescent="0.25">
      <c r="A110" s="262">
        <f t="shared" si="4"/>
        <v>88</v>
      </c>
      <c r="B110" s="263" t="s">
        <v>413</v>
      </c>
      <c r="C110" s="264" t="s">
        <v>120</v>
      </c>
      <c r="D110" s="265">
        <v>14</v>
      </c>
      <c r="E110" s="266">
        <f t="shared" si="3"/>
        <v>11284.42</v>
      </c>
      <c r="F110" s="266">
        <v>157981.9</v>
      </c>
      <c r="G110" s="288"/>
      <c r="H110" s="288"/>
      <c r="I110" s="288"/>
    </row>
    <row r="111" spans="1:25" x14ac:dyDescent="0.25">
      <c r="A111" s="262">
        <f t="shared" si="4"/>
        <v>89</v>
      </c>
      <c r="B111" s="263" t="s">
        <v>567</v>
      </c>
      <c r="C111" s="264" t="s">
        <v>120</v>
      </c>
      <c r="D111" s="265">
        <v>4</v>
      </c>
      <c r="E111" s="266">
        <f t="shared" si="3"/>
        <v>2040.78</v>
      </c>
      <c r="F111" s="266">
        <v>8163.1</v>
      </c>
      <c r="G111" s="288"/>
      <c r="H111" s="288"/>
      <c r="I111" s="288"/>
    </row>
    <row r="112" spans="1:25" x14ac:dyDescent="0.25">
      <c r="A112" s="262">
        <f t="shared" si="4"/>
        <v>90</v>
      </c>
      <c r="B112" s="263" t="s">
        <v>515</v>
      </c>
      <c r="C112" s="264" t="s">
        <v>120</v>
      </c>
      <c r="D112" s="265">
        <v>6</v>
      </c>
      <c r="E112" s="266">
        <f t="shared" si="3"/>
        <v>617.24</v>
      </c>
      <c r="F112" s="266">
        <v>3703.41</v>
      </c>
      <c r="G112" s="288"/>
      <c r="H112" s="288"/>
      <c r="I112" s="288"/>
    </row>
    <row r="113" spans="1:9" x14ac:dyDescent="0.25">
      <c r="A113" s="262">
        <f t="shared" si="4"/>
        <v>91</v>
      </c>
      <c r="B113" s="263" t="s">
        <v>383</v>
      </c>
      <c r="C113" s="264" t="s">
        <v>120</v>
      </c>
      <c r="D113" s="265">
        <v>1</v>
      </c>
      <c r="E113" s="266">
        <f t="shared" si="3"/>
        <v>11284.42</v>
      </c>
      <c r="F113" s="266">
        <v>11284.42</v>
      </c>
      <c r="G113" s="288"/>
      <c r="H113" s="288"/>
      <c r="I113" s="288"/>
    </row>
    <row r="114" spans="1:9" x14ac:dyDescent="0.25">
      <c r="A114" s="262">
        <f t="shared" si="4"/>
        <v>92</v>
      </c>
      <c r="B114" s="263" t="s">
        <v>459</v>
      </c>
      <c r="C114" s="264" t="s">
        <v>120</v>
      </c>
      <c r="D114" s="265">
        <v>2</v>
      </c>
      <c r="E114" s="266">
        <f t="shared" si="3"/>
        <v>40296.839999999997</v>
      </c>
      <c r="F114" s="266">
        <v>80593.679999999993</v>
      </c>
      <c r="G114" s="288"/>
      <c r="H114" s="288"/>
      <c r="I114" s="288"/>
    </row>
    <row r="115" spans="1:9" x14ac:dyDescent="0.25">
      <c r="A115" s="262">
        <f t="shared" si="4"/>
        <v>93</v>
      </c>
      <c r="B115" s="263" t="s">
        <v>453</v>
      </c>
      <c r="C115" s="264" t="s">
        <v>120</v>
      </c>
      <c r="D115" s="265">
        <v>4</v>
      </c>
      <c r="E115" s="266">
        <f t="shared" si="3"/>
        <v>26674.66</v>
      </c>
      <c r="F115" s="266">
        <v>106698.62</v>
      </c>
      <c r="G115" s="288"/>
      <c r="H115" s="288"/>
      <c r="I115" s="288"/>
    </row>
    <row r="116" spans="1:9" x14ac:dyDescent="0.25">
      <c r="A116" s="262">
        <f t="shared" si="4"/>
        <v>94</v>
      </c>
      <c r="B116" s="263" t="s">
        <v>527</v>
      </c>
      <c r="C116" s="264" t="s">
        <v>120</v>
      </c>
      <c r="D116" s="265">
        <v>6</v>
      </c>
      <c r="E116" s="266">
        <f t="shared" si="3"/>
        <v>33.22</v>
      </c>
      <c r="F116" s="267">
        <v>199.34</v>
      </c>
      <c r="G116" s="288"/>
      <c r="H116" s="288"/>
      <c r="I116" s="288"/>
    </row>
    <row r="117" spans="1:9" x14ac:dyDescent="0.25">
      <c r="A117" s="262">
        <f t="shared" si="4"/>
        <v>95</v>
      </c>
      <c r="B117" s="263" t="s">
        <v>529</v>
      </c>
      <c r="C117" s="264" t="s">
        <v>120</v>
      </c>
      <c r="D117" s="265">
        <v>34</v>
      </c>
      <c r="E117" s="266">
        <f t="shared" si="3"/>
        <v>28.49</v>
      </c>
      <c r="F117" s="267">
        <v>968.58</v>
      </c>
      <c r="G117" s="288"/>
      <c r="H117" s="288"/>
      <c r="I117" s="288"/>
    </row>
    <row r="118" spans="1:9" x14ac:dyDescent="0.25">
      <c r="A118" s="262">
        <f t="shared" si="4"/>
        <v>96</v>
      </c>
      <c r="B118" s="263" t="s">
        <v>523</v>
      </c>
      <c r="C118" s="264" t="s">
        <v>120</v>
      </c>
      <c r="D118" s="265">
        <v>23</v>
      </c>
      <c r="E118" s="266">
        <f t="shared" si="3"/>
        <v>56.99</v>
      </c>
      <c r="F118" s="266">
        <v>1310.68</v>
      </c>
      <c r="G118" s="288"/>
      <c r="H118" s="288"/>
      <c r="I118" s="288"/>
    </row>
    <row r="119" spans="1:9" x14ac:dyDescent="0.25">
      <c r="A119" s="262">
        <f t="shared" si="4"/>
        <v>97</v>
      </c>
      <c r="B119" s="263" t="s">
        <v>525</v>
      </c>
      <c r="C119" s="264" t="s">
        <v>120</v>
      </c>
      <c r="D119" s="265">
        <v>11</v>
      </c>
      <c r="E119" s="266">
        <f t="shared" si="3"/>
        <v>42.68</v>
      </c>
      <c r="F119" s="267">
        <v>469.5</v>
      </c>
      <c r="G119" s="288"/>
      <c r="H119" s="288"/>
      <c r="I119" s="288"/>
    </row>
    <row r="120" spans="1:9" x14ac:dyDescent="0.25">
      <c r="A120" s="262">
        <f t="shared" si="4"/>
        <v>98</v>
      </c>
      <c r="B120" s="263" t="s">
        <v>532</v>
      </c>
      <c r="C120" s="264" t="s">
        <v>120</v>
      </c>
      <c r="D120" s="265">
        <v>46</v>
      </c>
      <c r="E120" s="266">
        <f t="shared" si="3"/>
        <v>25.68</v>
      </c>
      <c r="F120" s="266">
        <v>1181.17</v>
      </c>
      <c r="G120" s="288"/>
      <c r="H120" s="288"/>
      <c r="I120" s="288"/>
    </row>
    <row r="121" spans="1:9" x14ac:dyDescent="0.25">
      <c r="A121" s="262">
        <f t="shared" si="4"/>
        <v>99</v>
      </c>
      <c r="B121" s="263" t="s">
        <v>519</v>
      </c>
      <c r="C121" s="264" t="s">
        <v>120</v>
      </c>
      <c r="D121" s="265">
        <v>2</v>
      </c>
      <c r="E121" s="266">
        <f t="shared" si="3"/>
        <v>66.45</v>
      </c>
      <c r="F121" s="267">
        <v>132.88999999999999</v>
      </c>
      <c r="G121" s="288"/>
      <c r="H121" s="288"/>
      <c r="I121" s="288"/>
    </row>
    <row r="122" spans="1:9" ht="20.399999999999999" x14ac:dyDescent="0.25">
      <c r="A122" s="426">
        <f t="shared" si="4"/>
        <v>100</v>
      </c>
      <c r="B122" s="427" t="s">
        <v>509</v>
      </c>
      <c r="C122" s="428" t="s">
        <v>120</v>
      </c>
      <c r="D122" s="429">
        <v>28</v>
      </c>
      <c r="E122" s="430">
        <f t="shared" si="3"/>
        <v>616.33000000000004</v>
      </c>
      <c r="F122" s="430">
        <v>17257.18</v>
      </c>
      <c r="G122" s="288"/>
      <c r="H122" s="288"/>
      <c r="I122" s="288"/>
    </row>
    <row r="123" spans="1:9" ht="20.399999999999999" x14ac:dyDescent="0.25">
      <c r="A123" s="426">
        <f t="shared" si="4"/>
        <v>101</v>
      </c>
      <c r="B123" s="427" t="s">
        <v>507</v>
      </c>
      <c r="C123" s="428" t="s">
        <v>120</v>
      </c>
      <c r="D123" s="429">
        <v>101</v>
      </c>
      <c r="E123" s="430">
        <f t="shared" si="3"/>
        <v>11284.42</v>
      </c>
      <c r="F123" s="430">
        <v>1139726.58</v>
      </c>
      <c r="G123" s="288"/>
      <c r="H123" s="288"/>
      <c r="I123" s="288"/>
    </row>
    <row r="124" spans="1:9" ht="20.399999999999999" x14ac:dyDescent="0.25">
      <c r="A124" s="426">
        <f t="shared" si="4"/>
        <v>102</v>
      </c>
      <c r="B124" s="427" t="s">
        <v>505</v>
      </c>
      <c r="C124" s="428" t="s">
        <v>120</v>
      </c>
      <c r="D124" s="429">
        <v>75</v>
      </c>
      <c r="E124" s="430">
        <f t="shared" si="3"/>
        <v>713.08</v>
      </c>
      <c r="F124" s="430">
        <v>53480.639999999999</v>
      </c>
      <c r="G124" s="288"/>
      <c r="H124" s="288"/>
      <c r="I124" s="288"/>
    </row>
    <row r="125" spans="1:9" ht="20.399999999999999" x14ac:dyDescent="0.25">
      <c r="A125" s="426">
        <f t="shared" si="4"/>
        <v>103</v>
      </c>
      <c r="B125" s="427" t="s">
        <v>503</v>
      </c>
      <c r="C125" s="428" t="s">
        <v>120</v>
      </c>
      <c r="D125" s="429">
        <v>21</v>
      </c>
      <c r="E125" s="430">
        <f t="shared" si="3"/>
        <v>795.03</v>
      </c>
      <c r="F125" s="430">
        <v>16695.650000000001</v>
      </c>
      <c r="G125" s="288"/>
      <c r="H125" s="288"/>
      <c r="I125" s="288"/>
    </row>
    <row r="126" spans="1:9" ht="20.399999999999999" x14ac:dyDescent="0.25">
      <c r="A126" s="426">
        <f t="shared" si="4"/>
        <v>104</v>
      </c>
      <c r="B126" s="427" t="s">
        <v>501</v>
      </c>
      <c r="C126" s="428" t="s">
        <v>120</v>
      </c>
      <c r="D126" s="429">
        <v>39</v>
      </c>
      <c r="E126" s="430">
        <f t="shared" si="3"/>
        <v>1003.12</v>
      </c>
      <c r="F126" s="430">
        <v>39121.589999999997</v>
      </c>
      <c r="G126" s="288"/>
      <c r="H126" s="288"/>
      <c r="I126" s="288"/>
    </row>
    <row r="127" spans="1:9" ht="20.399999999999999" x14ac:dyDescent="0.25">
      <c r="A127" s="426">
        <f t="shared" si="4"/>
        <v>105</v>
      </c>
      <c r="B127" s="427" t="s">
        <v>499</v>
      </c>
      <c r="C127" s="428" t="s">
        <v>120</v>
      </c>
      <c r="D127" s="429">
        <v>102</v>
      </c>
      <c r="E127" s="430">
        <f t="shared" si="3"/>
        <v>1007.45</v>
      </c>
      <c r="F127" s="430">
        <v>102760.36</v>
      </c>
      <c r="G127" s="288"/>
      <c r="H127" s="288"/>
      <c r="I127" s="288"/>
    </row>
    <row r="128" spans="1:9" ht="20.399999999999999" x14ac:dyDescent="0.25">
      <c r="A128" s="426">
        <f t="shared" si="4"/>
        <v>106</v>
      </c>
      <c r="B128" s="427" t="s">
        <v>497</v>
      </c>
      <c r="C128" s="428" t="s">
        <v>120</v>
      </c>
      <c r="D128" s="429">
        <v>2</v>
      </c>
      <c r="E128" s="430">
        <f t="shared" si="3"/>
        <v>1262.97</v>
      </c>
      <c r="F128" s="430">
        <v>2525.94</v>
      </c>
      <c r="G128" s="288"/>
      <c r="H128" s="288"/>
      <c r="I128" s="288"/>
    </row>
    <row r="129" spans="1:9" x14ac:dyDescent="0.25">
      <c r="A129" s="262">
        <f t="shared" si="4"/>
        <v>107</v>
      </c>
      <c r="B129" s="263" t="s">
        <v>437</v>
      </c>
      <c r="C129" s="264" t="s">
        <v>120</v>
      </c>
      <c r="D129" s="265">
        <v>24</v>
      </c>
      <c r="E129" s="266">
        <f t="shared" si="3"/>
        <v>1233.97</v>
      </c>
      <c r="F129" s="266">
        <v>29615.34</v>
      </c>
      <c r="G129" s="288"/>
      <c r="H129" s="288"/>
      <c r="I129" s="288"/>
    </row>
    <row r="130" spans="1:9" x14ac:dyDescent="0.25">
      <c r="A130" s="262">
        <f t="shared" si="4"/>
        <v>108</v>
      </c>
      <c r="B130" s="263" t="s">
        <v>393</v>
      </c>
      <c r="C130" s="264" t="s">
        <v>120</v>
      </c>
      <c r="D130" s="265">
        <v>5</v>
      </c>
      <c r="E130" s="266">
        <f t="shared" si="3"/>
        <v>11284.42</v>
      </c>
      <c r="F130" s="266">
        <v>56422.11</v>
      </c>
      <c r="G130" s="288"/>
      <c r="H130" s="288"/>
      <c r="I130" s="288"/>
    </row>
    <row r="131" spans="1:9" x14ac:dyDescent="0.25">
      <c r="A131" s="262">
        <f t="shared" si="4"/>
        <v>109</v>
      </c>
      <c r="B131" s="263" t="s">
        <v>463</v>
      </c>
      <c r="C131" s="264" t="s">
        <v>120</v>
      </c>
      <c r="D131" s="265">
        <v>6</v>
      </c>
      <c r="E131" s="266">
        <f t="shared" si="3"/>
        <v>2642.71</v>
      </c>
      <c r="F131" s="266">
        <v>15856.26</v>
      </c>
      <c r="G131" s="288"/>
      <c r="H131" s="288"/>
      <c r="I131" s="288"/>
    </row>
    <row r="132" spans="1:9" x14ac:dyDescent="0.25">
      <c r="A132" s="262">
        <f t="shared" si="4"/>
        <v>110</v>
      </c>
      <c r="B132" s="263" t="s">
        <v>390</v>
      </c>
      <c r="C132" s="264" t="s">
        <v>120</v>
      </c>
      <c r="D132" s="265">
        <v>7</v>
      </c>
      <c r="E132" s="266">
        <f t="shared" si="3"/>
        <v>11284.42</v>
      </c>
      <c r="F132" s="266">
        <v>78990.95</v>
      </c>
      <c r="G132" s="288"/>
      <c r="H132" s="288"/>
      <c r="I132" s="288"/>
    </row>
    <row r="133" spans="1:9" x14ac:dyDescent="0.25">
      <c r="A133" s="262">
        <f t="shared" si="4"/>
        <v>111</v>
      </c>
      <c r="B133" s="263" t="s">
        <v>545</v>
      </c>
      <c r="C133" s="264" t="s">
        <v>120</v>
      </c>
      <c r="D133" s="265">
        <v>2</v>
      </c>
      <c r="E133" s="266">
        <f t="shared" si="3"/>
        <v>4256.92</v>
      </c>
      <c r="F133" s="266">
        <v>8513.84</v>
      </c>
      <c r="G133" s="288"/>
      <c r="H133" s="288"/>
      <c r="I133" s="288"/>
    </row>
    <row r="134" spans="1:9" x14ac:dyDescent="0.25">
      <c r="A134" s="262">
        <f t="shared" si="4"/>
        <v>112</v>
      </c>
      <c r="B134" s="263" t="s">
        <v>388</v>
      </c>
      <c r="C134" s="264" t="s">
        <v>120</v>
      </c>
      <c r="D134" s="265">
        <v>4</v>
      </c>
      <c r="E134" s="266">
        <f t="shared" si="3"/>
        <v>11284.42</v>
      </c>
      <c r="F134" s="266">
        <v>45137.69</v>
      </c>
      <c r="G134" s="288"/>
      <c r="H134" s="288"/>
      <c r="I134" s="288"/>
    </row>
    <row r="135" spans="1:9" x14ac:dyDescent="0.25">
      <c r="A135" s="262">
        <f t="shared" si="4"/>
        <v>113</v>
      </c>
      <c r="B135" s="263" t="s">
        <v>521</v>
      </c>
      <c r="C135" s="264" t="s">
        <v>120</v>
      </c>
      <c r="D135" s="265">
        <v>53</v>
      </c>
      <c r="E135" s="266">
        <f t="shared" si="3"/>
        <v>189.57</v>
      </c>
      <c r="F135" s="266">
        <v>10047.049999999999</v>
      </c>
      <c r="G135" s="288"/>
      <c r="H135" s="288"/>
      <c r="I135" s="288"/>
    </row>
    <row r="136" spans="1:9" x14ac:dyDescent="0.25">
      <c r="A136" s="262">
        <f t="shared" si="4"/>
        <v>114</v>
      </c>
      <c r="B136" s="263" t="s">
        <v>4143</v>
      </c>
      <c r="C136" s="264" t="s">
        <v>326</v>
      </c>
      <c r="D136" s="268">
        <v>1.40828</v>
      </c>
      <c r="E136" s="266">
        <f t="shared" si="3"/>
        <v>387.69</v>
      </c>
      <c r="F136" s="267">
        <v>545.98</v>
      </c>
      <c r="G136" s="288"/>
      <c r="H136" s="288"/>
      <c r="I136" s="288"/>
    </row>
    <row r="137" spans="1:9" x14ac:dyDescent="0.25">
      <c r="A137" s="262">
        <f t="shared" si="4"/>
        <v>115</v>
      </c>
      <c r="B137" s="263" t="s">
        <v>4144</v>
      </c>
      <c r="C137" s="264" t="s">
        <v>340</v>
      </c>
      <c r="D137" s="269">
        <v>7.6</v>
      </c>
      <c r="E137" s="266">
        <f t="shared" si="3"/>
        <v>61.92</v>
      </c>
      <c r="F137" s="267">
        <v>470.59</v>
      </c>
      <c r="G137" s="288"/>
      <c r="H137" s="288"/>
      <c r="I137" s="288"/>
    </row>
    <row r="138" spans="1:9" x14ac:dyDescent="0.25">
      <c r="A138" s="262">
        <f t="shared" si="4"/>
        <v>116</v>
      </c>
      <c r="B138" s="263" t="s">
        <v>4145</v>
      </c>
      <c r="C138" s="264" t="s">
        <v>513</v>
      </c>
      <c r="D138" s="270">
        <v>3.3999999999999998E-3</v>
      </c>
      <c r="E138" s="266">
        <f t="shared" ref="E138:E169" si="5">F138/D138</f>
        <v>13923.53</v>
      </c>
      <c r="F138" s="267">
        <v>47.34</v>
      </c>
      <c r="G138" s="288"/>
      <c r="H138" s="288"/>
      <c r="I138" s="288"/>
    </row>
    <row r="139" spans="1:9" ht="20.399999999999999" x14ac:dyDescent="0.25">
      <c r="A139" s="262">
        <f t="shared" ref="A139:A170" si="6">A138+1</f>
        <v>117</v>
      </c>
      <c r="B139" s="263" t="s">
        <v>4146</v>
      </c>
      <c r="C139" s="264" t="s">
        <v>513</v>
      </c>
      <c r="D139" s="268">
        <v>5.7480000000000003E-2</v>
      </c>
      <c r="E139" s="266">
        <f t="shared" si="5"/>
        <v>154263.74</v>
      </c>
      <c r="F139" s="266">
        <v>8867.08</v>
      </c>
      <c r="G139" s="288"/>
      <c r="H139" s="288"/>
      <c r="I139" s="288"/>
    </row>
    <row r="140" spans="1:9" ht="20.399999999999999" x14ac:dyDescent="0.25">
      <c r="A140" s="262">
        <f t="shared" si="6"/>
        <v>118</v>
      </c>
      <c r="B140" s="263" t="s">
        <v>4147</v>
      </c>
      <c r="C140" s="264" t="s">
        <v>513</v>
      </c>
      <c r="D140" s="270">
        <v>2.86E-2</v>
      </c>
      <c r="E140" s="266">
        <f t="shared" si="5"/>
        <v>149300.35</v>
      </c>
      <c r="F140" s="266">
        <v>4269.99</v>
      </c>
      <c r="G140" s="288"/>
      <c r="H140" s="288"/>
      <c r="I140" s="288"/>
    </row>
    <row r="141" spans="1:9" x14ac:dyDescent="0.25">
      <c r="A141" s="262">
        <f t="shared" si="6"/>
        <v>119</v>
      </c>
      <c r="B141" s="263" t="s">
        <v>4148</v>
      </c>
      <c r="C141" s="264" t="s">
        <v>340</v>
      </c>
      <c r="D141" s="271">
        <v>1.6459999999999999</v>
      </c>
      <c r="E141" s="266">
        <f t="shared" si="5"/>
        <v>259.33999999999997</v>
      </c>
      <c r="F141" s="267">
        <v>426.88</v>
      </c>
      <c r="G141" s="288"/>
      <c r="H141" s="288"/>
      <c r="I141" s="288"/>
    </row>
    <row r="142" spans="1:9" x14ac:dyDescent="0.25">
      <c r="A142" s="262">
        <f t="shared" si="6"/>
        <v>120</v>
      </c>
      <c r="B142" s="263" t="s">
        <v>3078</v>
      </c>
      <c r="C142" s="264" t="s">
        <v>340</v>
      </c>
      <c r="D142" s="268">
        <v>3.6106799999999999</v>
      </c>
      <c r="E142" s="266">
        <f t="shared" si="5"/>
        <v>91.01</v>
      </c>
      <c r="F142" s="267">
        <v>328.6</v>
      </c>
      <c r="G142" s="288"/>
      <c r="H142" s="288"/>
      <c r="I142" s="288"/>
    </row>
    <row r="143" spans="1:9" ht="20.399999999999999" x14ac:dyDescent="0.25">
      <c r="A143" s="262">
        <f t="shared" si="6"/>
        <v>121</v>
      </c>
      <c r="B143" s="263" t="s">
        <v>4149</v>
      </c>
      <c r="C143" s="264" t="s">
        <v>326</v>
      </c>
      <c r="D143" s="272">
        <v>2.2000000000000001E-6</v>
      </c>
      <c r="E143" s="266">
        <f t="shared" si="5"/>
        <v>13636.36</v>
      </c>
      <c r="F143" s="267">
        <v>0.03</v>
      </c>
      <c r="G143" s="288"/>
      <c r="H143" s="288"/>
      <c r="I143" s="288"/>
    </row>
    <row r="144" spans="1:9" x14ac:dyDescent="0.25">
      <c r="A144" s="262">
        <f t="shared" si="6"/>
        <v>122</v>
      </c>
      <c r="B144" s="263" t="s">
        <v>4106</v>
      </c>
      <c r="C144" s="264" t="s">
        <v>513</v>
      </c>
      <c r="D144" s="272">
        <v>1.4420000000000001E-4</v>
      </c>
      <c r="E144" s="266">
        <f t="shared" si="5"/>
        <v>334049.93</v>
      </c>
      <c r="F144" s="267">
        <v>48.17</v>
      </c>
      <c r="G144" s="288"/>
      <c r="H144" s="288"/>
      <c r="I144" s="288"/>
    </row>
    <row r="145" spans="1:9" x14ac:dyDescent="0.25">
      <c r="A145" s="262">
        <f t="shared" si="6"/>
        <v>123</v>
      </c>
      <c r="B145" s="263" t="s">
        <v>4150</v>
      </c>
      <c r="C145" s="264" t="s">
        <v>326</v>
      </c>
      <c r="D145" s="268">
        <v>11.42084</v>
      </c>
      <c r="E145" s="266">
        <f t="shared" si="5"/>
        <v>24.56</v>
      </c>
      <c r="F145" s="267">
        <v>280.51</v>
      </c>
      <c r="G145" s="288"/>
      <c r="H145" s="288"/>
      <c r="I145" s="288"/>
    </row>
    <row r="146" spans="1:9" ht="20.399999999999999" x14ac:dyDescent="0.25">
      <c r="A146" s="262">
        <f t="shared" si="6"/>
        <v>124</v>
      </c>
      <c r="B146" s="263" t="s">
        <v>4107</v>
      </c>
      <c r="C146" s="264" t="s">
        <v>4108</v>
      </c>
      <c r="D146" s="273">
        <v>9.24</v>
      </c>
      <c r="E146" s="266">
        <f t="shared" si="5"/>
        <v>10.07</v>
      </c>
      <c r="F146" s="267">
        <v>93.03</v>
      </c>
      <c r="G146" s="288"/>
      <c r="H146" s="288"/>
      <c r="I146" s="288"/>
    </row>
    <row r="147" spans="1:9" x14ac:dyDescent="0.25">
      <c r="A147" s="262">
        <f t="shared" si="6"/>
        <v>125</v>
      </c>
      <c r="B147" s="263" t="s">
        <v>4152</v>
      </c>
      <c r="C147" s="264" t="s">
        <v>513</v>
      </c>
      <c r="D147" s="272">
        <v>6.9999999999999997E-7</v>
      </c>
      <c r="E147" s="266">
        <f t="shared" si="5"/>
        <v>157142.85999999999</v>
      </c>
      <c r="F147" s="267">
        <v>0.11</v>
      </c>
      <c r="G147" s="288"/>
      <c r="H147" s="288"/>
      <c r="I147" s="288"/>
    </row>
    <row r="148" spans="1:9" ht="30.6" x14ac:dyDescent="0.25">
      <c r="A148" s="262">
        <f t="shared" si="6"/>
        <v>126</v>
      </c>
      <c r="B148" s="263" t="s">
        <v>4153</v>
      </c>
      <c r="C148" s="264" t="s">
        <v>120</v>
      </c>
      <c r="D148" s="265">
        <v>2</v>
      </c>
      <c r="E148" s="266">
        <f t="shared" si="5"/>
        <v>4228.34</v>
      </c>
      <c r="F148" s="266">
        <v>8456.67</v>
      </c>
      <c r="G148" s="288"/>
      <c r="H148" s="288"/>
      <c r="I148" s="288"/>
    </row>
    <row r="149" spans="1:9" x14ac:dyDescent="0.25">
      <c r="A149" s="262">
        <f t="shared" si="6"/>
        <v>127</v>
      </c>
      <c r="B149" s="263" t="s">
        <v>4154</v>
      </c>
      <c r="C149" s="264" t="s">
        <v>513</v>
      </c>
      <c r="D149" s="268">
        <v>6.6E-4</v>
      </c>
      <c r="E149" s="266">
        <f t="shared" si="5"/>
        <v>255954.55</v>
      </c>
      <c r="F149" s="267">
        <v>168.93</v>
      </c>
      <c r="G149" s="288"/>
      <c r="H149" s="288"/>
      <c r="I149" s="288"/>
    </row>
    <row r="150" spans="1:9" x14ac:dyDescent="0.25">
      <c r="A150" s="262">
        <f t="shared" si="6"/>
        <v>128</v>
      </c>
      <c r="B150" s="263" t="s">
        <v>4155</v>
      </c>
      <c r="C150" s="264" t="s">
        <v>340</v>
      </c>
      <c r="D150" s="272">
        <v>4.0840799999999997E-2</v>
      </c>
      <c r="E150" s="266">
        <f t="shared" si="5"/>
        <v>21.79</v>
      </c>
      <c r="F150" s="267">
        <v>0.89</v>
      </c>
      <c r="G150" s="288"/>
      <c r="H150" s="288"/>
      <c r="I150" s="288"/>
    </row>
    <row r="151" spans="1:9" ht="30.6" x14ac:dyDescent="0.25">
      <c r="A151" s="262">
        <f t="shared" si="6"/>
        <v>129</v>
      </c>
      <c r="B151" s="263" t="s">
        <v>4156</v>
      </c>
      <c r="C151" s="264" t="s">
        <v>1957</v>
      </c>
      <c r="D151" s="272">
        <v>3.9900000000000001E-5</v>
      </c>
      <c r="E151" s="266">
        <f t="shared" si="5"/>
        <v>501.25</v>
      </c>
      <c r="F151" s="267">
        <v>0.02</v>
      </c>
      <c r="G151" s="288"/>
      <c r="H151" s="288"/>
      <c r="I151" s="288"/>
    </row>
    <row r="152" spans="1:9" x14ac:dyDescent="0.25">
      <c r="A152" s="262">
        <f t="shared" si="6"/>
        <v>130</v>
      </c>
      <c r="B152" s="263" t="s">
        <v>4157</v>
      </c>
      <c r="C152" s="264" t="s">
        <v>513</v>
      </c>
      <c r="D152" s="272">
        <v>1.9999999999999999E-7</v>
      </c>
      <c r="E152" s="266">
        <f t="shared" si="5"/>
        <v>400000</v>
      </c>
      <c r="F152" s="267">
        <v>0.08</v>
      </c>
      <c r="G152" s="288"/>
      <c r="H152" s="288"/>
      <c r="I152" s="288"/>
    </row>
    <row r="153" spans="1:9" x14ac:dyDescent="0.25">
      <c r="A153" s="262">
        <f t="shared" si="6"/>
        <v>131</v>
      </c>
      <c r="B153" s="263" t="s">
        <v>4158</v>
      </c>
      <c r="C153" s="264" t="s">
        <v>513</v>
      </c>
      <c r="D153" s="271">
        <v>6.0000000000000001E-3</v>
      </c>
      <c r="E153" s="266">
        <f t="shared" si="5"/>
        <v>89520</v>
      </c>
      <c r="F153" s="267">
        <v>537.12</v>
      </c>
      <c r="G153" s="288"/>
      <c r="H153" s="288"/>
      <c r="I153" s="288"/>
    </row>
    <row r="154" spans="1:9" x14ac:dyDescent="0.25">
      <c r="A154" s="262">
        <f t="shared" si="6"/>
        <v>132</v>
      </c>
      <c r="B154" s="263" t="s">
        <v>4159</v>
      </c>
      <c r="C154" s="264" t="s">
        <v>326</v>
      </c>
      <c r="D154" s="272">
        <v>1.5693252</v>
      </c>
      <c r="E154" s="266">
        <f t="shared" si="5"/>
        <v>62.61</v>
      </c>
      <c r="F154" s="267">
        <v>98.26</v>
      </c>
      <c r="G154" s="288"/>
      <c r="H154" s="288"/>
      <c r="I154" s="288"/>
    </row>
    <row r="155" spans="1:9" x14ac:dyDescent="0.25">
      <c r="A155" s="262">
        <f t="shared" si="6"/>
        <v>133</v>
      </c>
      <c r="B155" s="263" t="s">
        <v>4112</v>
      </c>
      <c r="C155" s="264" t="s">
        <v>340</v>
      </c>
      <c r="D155" s="270">
        <v>6.4799999999999996E-2</v>
      </c>
      <c r="E155" s="266">
        <f t="shared" si="5"/>
        <v>152.31</v>
      </c>
      <c r="F155" s="267">
        <v>9.8699999999999992</v>
      </c>
      <c r="G155" s="288"/>
      <c r="H155" s="288"/>
      <c r="I155" s="288"/>
    </row>
    <row r="156" spans="1:9" ht="20.399999999999999" x14ac:dyDescent="0.25">
      <c r="A156" s="262">
        <f t="shared" si="6"/>
        <v>134</v>
      </c>
      <c r="B156" s="263" t="s">
        <v>4160</v>
      </c>
      <c r="C156" s="264" t="s">
        <v>1510</v>
      </c>
      <c r="D156" s="270">
        <v>8.0399999999999999E-2</v>
      </c>
      <c r="E156" s="266">
        <f t="shared" si="5"/>
        <v>1819.03</v>
      </c>
      <c r="F156" s="267">
        <v>146.25</v>
      </c>
      <c r="G156" s="288"/>
      <c r="H156" s="288"/>
      <c r="I156" s="288"/>
    </row>
    <row r="157" spans="1:9" ht="20.399999999999999" x14ac:dyDescent="0.25">
      <c r="A157" s="262">
        <f t="shared" si="6"/>
        <v>135</v>
      </c>
      <c r="B157" s="263" t="s">
        <v>4161</v>
      </c>
      <c r="C157" s="264" t="s">
        <v>1510</v>
      </c>
      <c r="D157" s="270">
        <v>8.0399999999999999E-2</v>
      </c>
      <c r="E157" s="266">
        <f t="shared" si="5"/>
        <v>1887.31</v>
      </c>
      <c r="F157" s="267">
        <v>151.74</v>
      </c>
      <c r="G157" s="288"/>
      <c r="H157" s="288"/>
      <c r="I157" s="288"/>
    </row>
    <row r="158" spans="1:9" x14ac:dyDescent="0.25">
      <c r="A158" s="262">
        <f t="shared" si="6"/>
        <v>136</v>
      </c>
      <c r="B158" s="263" t="s">
        <v>3099</v>
      </c>
      <c r="C158" s="264" t="s">
        <v>513</v>
      </c>
      <c r="D158" s="272">
        <v>3.8223600000000003E-2</v>
      </c>
      <c r="E158" s="266">
        <f t="shared" si="5"/>
        <v>76412.22</v>
      </c>
      <c r="F158" s="266">
        <v>2920.75</v>
      </c>
      <c r="G158" s="288"/>
      <c r="H158" s="288"/>
      <c r="I158" s="288"/>
    </row>
    <row r="159" spans="1:9" x14ac:dyDescent="0.25">
      <c r="A159" s="262">
        <f t="shared" si="6"/>
        <v>137</v>
      </c>
      <c r="B159" s="263" t="s">
        <v>4115</v>
      </c>
      <c r="C159" s="264" t="s">
        <v>340</v>
      </c>
      <c r="D159" s="268">
        <v>2.8126799999999998</v>
      </c>
      <c r="E159" s="266">
        <f t="shared" si="5"/>
        <v>532.16999999999996</v>
      </c>
      <c r="F159" s="266">
        <v>1496.82</v>
      </c>
      <c r="G159" s="288"/>
      <c r="H159" s="288"/>
      <c r="I159" s="288"/>
    </row>
    <row r="160" spans="1:9" x14ac:dyDescent="0.25">
      <c r="A160" s="262">
        <f t="shared" si="6"/>
        <v>138</v>
      </c>
      <c r="B160" s="263" t="s">
        <v>564</v>
      </c>
      <c r="C160" s="264" t="s">
        <v>340</v>
      </c>
      <c r="D160" s="265">
        <v>4</v>
      </c>
      <c r="E160" s="266">
        <f t="shared" si="5"/>
        <v>1846.27</v>
      </c>
      <c r="F160" s="266">
        <v>7385.09</v>
      </c>
      <c r="G160" s="288"/>
      <c r="H160" s="288"/>
      <c r="I160" s="288"/>
    </row>
    <row r="161" spans="1:9" x14ac:dyDescent="0.25">
      <c r="A161" s="262">
        <f t="shared" si="6"/>
        <v>139</v>
      </c>
      <c r="B161" s="263" t="s">
        <v>517</v>
      </c>
      <c r="C161" s="264" t="s">
        <v>340</v>
      </c>
      <c r="D161" s="265">
        <v>66</v>
      </c>
      <c r="E161" s="266">
        <f t="shared" si="5"/>
        <v>328</v>
      </c>
      <c r="F161" s="266">
        <v>21648.01</v>
      </c>
      <c r="G161" s="288"/>
      <c r="H161" s="288"/>
      <c r="I161" s="288"/>
    </row>
    <row r="162" spans="1:9" x14ac:dyDescent="0.25">
      <c r="A162" s="262">
        <f t="shared" si="6"/>
        <v>140</v>
      </c>
      <c r="B162" s="263" t="s">
        <v>4162</v>
      </c>
      <c r="C162" s="264" t="s">
        <v>513</v>
      </c>
      <c r="D162" s="271">
        <v>5.3999999999999999E-2</v>
      </c>
      <c r="E162" s="266">
        <f t="shared" si="5"/>
        <v>15101.11</v>
      </c>
      <c r="F162" s="267">
        <v>815.46</v>
      </c>
      <c r="G162" s="288"/>
      <c r="H162" s="288"/>
      <c r="I162" s="288"/>
    </row>
    <row r="163" spans="1:9" ht="20.399999999999999" x14ac:dyDescent="0.25">
      <c r="A163" s="262">
        <f t="shared" si="6"/>
        <v>141</v>
      </c>
      <c r="B163" s="263" t="s">
        <v>4118</v>
      </c>
      <c r="C163" s="264" t="s">
        <v>513</v>
      </c>
      <c r="D163" s="272">
        <v>3.1199999999999999E-5</v>
      </c>
      <c r="E163" s="266">
        <f t="shared" si="5"/>
        <v>170512.82</v>
      </c>
      <c r="F163" s="267">
        <v>5.32</v>
      </c>
      <c r="G163" s="288"/>
      <c r="H163" s="288"/>
      <c r="I163" s="288"/>
    </row>
    <row r="164" spans="1:9" x14ac:dyDescent="0.25">
      <c r="A164" s="262">
        <f t="shared" si="6"/>
        <v>142</v>
      </c>
      <c r="B164" s="263" t="s">
        <v>4120</v>
      </c>
      <c r="C164" s="264" t="s">
        <v>340</v>
      </c>
      <c r="D164" s="270">
        <v>2.64E-2</v>
      </c>
      <c r="E164" s="266">
        <f t="shared" si="5"/>
        <v>375.38</v>
      </c>
      <c r="F164" s="267">
        <v>9.91</v>
      </c>
      <c r="G164" s="288"/>
      <c r="H164" s="288"/>
      <c r="I164" s="288"/>
    </row>
    <row r="165" spans="1:9" x14ac:dyDescent="0.25">
      <c r="A165" s="262">
        <f t="shared" si="6"/>
        <v>143</v>
      </c>
      <c r="B165" s="263" t="s">
        <v>4163</v>
      </c>
      <c r="C165" s="264" t="s">
        <v>513</v>
      </c>
      <c r="D165" s="272">
        <v>9.9999999999999995E-8</v>
      </c>
      <c r="E165" s="266">
        <f t="shared" si="5"/>
        <v>0</v>
      </c>
      <c r="F165" s="274">
        <v>0</v>
      </c>
      <c r="G165" s="288"/>
      <c r="H165" s="288"/>
      <c r="I165" s="288"/>
    </row>
    <row r="166" spans="1:9" x14ac:dyDescent="0.25">
      <c r="A166" s="262">
        <f t="shared" si="6"/>
        <v>144</v>
      </c>
      <c r="B166" s="263" t="s">
        <v>4164</v>
      </c>
      <c r="C166" s="264" t="s">
        <v>513</v>
      </c>
      <c r="D166" s="268">
        <v>6.7000000000000002E-4</v>
      </c>
      <c r="E166" s="266">
        <f t="shared" si="5"/>
        <v>162447.76</v>
      </c>
      <c r="F166" s="267">
        <v>108.84</v>
      </c>
      <c r="G166" s="288"/>
      <c r="H166" s="288"/>
      <c r="I166" s="288"/>
    </row>
    <row r="167" spans="1:9" x14ac:dyDescent="0.25">
      <c r="A167" s="262">
        <f t="shared" si="6"/>
        <v>145</v>
      </c>
      <c r="B167" s="263" t="s">
        <v>4165</v>
      </c>
      <c r="C167" s="264" t="s">
        <v>513</v>
      </c>
      <c r="D167" s="275">
        <v>9.7400000000000004E-4</v>
      </c>
      <c r="E167" s="266">
        <f t="shared" si="5"/>
        <v>136519.51</v>
      </c>
      <c r="F167" s="267">
        <v>132.97</v>
      </c>
      <c r="G167" s="288"/>
      <c r="H167" s="288"/>
      <c r="I167" s="288"/>
    </row>
    <row r="168" spans="1:9" ht="20.399999999999999" x14ac:dyDescent="0.25">
      <c r="A168" s="262">
        <f t="shared" si="6"/>
        <v>146</v>
      </c>
      <c r="B168" s="263" t="s">
        <v>4121</v>
      </c>
      <c r="C168" s="264" t="s">
        <v>513</v>
      </c>
      <c r="D168" s="272">
        <v>1.9112000000000001E-3</v>
      </c>
      <c r="E168" s="266">
        <f t="shared" si="5"/>
        <v>147891.38</v>
      </c>
      <c r="F168" s="267">
        <v>282.64999999999998</v>
      </c>
      <c r="G168" s="288"/>
      <c r="H168" s="288"/>
      <c r="I168" s="288"/>
    </row>
    <row r="169" spans="1:9" ht="20.399999999999999" x14ac:dyDescent="0.25">
      <c r="A169" s="262">
        <f t="shared" si="6"/>
        <v>147</v>
      </c>
      <c r="B169" s="263" t="s">
        <v>4122</v>
      </c>
      <c r="C169" s="264" t="s">
        <v>513</v>
      </c>
      <c r="D169" s="272">
        <v>3.6421000000000001E-3</v>
      </c>
      <c r="E169" s="266">
        <f t="shared" si="5"/>
        <v>147889.95000000001</v>
      </c>
      <c r="F169" s="267">
        <v>538.63</v>
      </c>
      <c r="G169" s="288"/>
      <c r="H169" s="288"/>
      <c r="I169" s="288"/>
    </row>
    <row r="170" spans="1:9" ht="20.399999999999999" x14ac:dyDescent="0.25">
      <c r="A170" s="262">
        <f t="shared" si="6"/>
        <v>148</v>
      </c>
      <c r="B170" s="263" t="s">
        <v>4166</v>
      </c>
      <c r="C170" s="264" t="s">
        <v>513</v>
      </c>
      <c r="D170" s="271">
        <v>1E-3</v>
      </c>
      <c r="E170" s="266">
        <f t="shared" ref="E170:E200" si="7">F170/D170</f>
        <v>59820</v>
      </c>
      <c r="F170" s="267">
        <v>59.82</v>
      </c>
      <c r="G170" s="288"/>
      <c r="H170" s="288"/>
      <c r="I170" s="288"/>
    </row>
    <row r="171" spans="1:9" x14ac:dyDescent="0.25">
      <c r="A171" s="262">
        <f t="shared" ref="A171:A201" si="8">A170+1</f>
        <v>149</v>
      </c>
      <c r="B171" s="263" t="s">
        <v>4124</v>
      </c>
      <c r="C171" s="264" t="s">
        <v>4125</v>
      </c>
      <c r="D171" s="271">
        <v>3.2000000000000001E-2</v>
      </c>
      <c r="E171" s="266">
        <f t="shared" si="7"/>
        <v>56881.25</v>
      </c>
      <c r="F171" s="266">
        <v>1820.2</v>
      </c>
      <c r="G171" s="288"/>
      <c r="H171" s="288"/>
      <c r="I171" s="288"/>
    </row>
    <row r="172" spans="1:9" x14ac:dyDescent="0.25">
      <c r="A172" s="262">
        <f t="shared" si="8"/>
        <v>150</v>
      </c>
      <c r="B172" s="263" t="s">
        <v>4167</v>
      </c>
      <c r="C172" s="264" t="s">
        <v>4125</v>
      </c>
      <c r="D172" s="271">
        <v>0.128</v>
      </c>
      <c r="E172" s="266">
        <f t="shared" si="7"/>
        <v>34732.730000000003</v>
      </c>
      <c r="F172" s="266">
        <v>4445.79</v>
      </c>
      <c r="G172" s="288"/>
      <c r="H172" s="288"/>
      <c r="I172" s="288"/>
    </row>
    <row r="173" spans="1:9" x14ac:dyDescent="0.25">
      <c r="A173" s="262">
        <f t="shared" si="8"/>
        <v>151</v>
      </c>
      <c r="B173" s="263" t="s">
        <v>4126</v>
      </c>
      <c r="C173" s="264" t="s">
        <v>340</v>
      </c>
      <c r="D173" s="271">
        <v>1.264</v>
      </c>
      <c r="E173" s="266">
        <f t="shared" si="7"/>
        <v>266.18</v>
      </c>
      <c r="F173" s="267">
        <v>336.45</v>
      </c>
      <c r="G173" s="288"/>
      <c r="H173" s="288"/>
      <c r="I173" s="288"/>
    </row>
    <row r="174" spans="1:9" x14ac:dyDescent="0.25">
      <c r="A174" s="262">
        <f t="shared" si="8"/>
        <v>152</v>
      </c>
      <c r="B174" s="263" t="s">
        <v>1455</v>
      </c>
      <c r="C174" s="264" t="s">
        <v>340</v>
      </c>
      <c r="D174" s="273">
        <v>0.88</v>
      </c>
      <c r="E174" s="266">
        <f t="shared" si="7"/>
        <v>232.47</v>
      </c>
      <c r="F174" s="267">
        <v>204.57</v>
      </c>
      <c r="G174" s="288"/>
      <c r="H174" s="288"/>
      <c r="I174" s="288"/>
    </row>
    <row r="175" spans="1:9" x14ac:dyDescent="0.25">
      <c r="A175" s="262">
        <f t="shared" si="8"/>
        <v>153</v>
      </c>
      <c r="B175" s="263" t="s">
        <v>4168</v>
      </c>
      <c r="C175" s="264" t="s">
        <v>340</v>
      </c>
      <c r="D175" s="272">
        <v>7.2601999999999996E-3</v>
      </c>
      <c r="E175" s="266">
        <f t="shared" si="7"/>
        <v>60.6</v>
      </c>
      <c r="F175" s="267">
        <v>0.44</v>
      </c>
      <c r="G175" s="288"/>
      <c r="H175" s="288"/>
      <c r="I175" s="288"/>
    </row>
    <row r="176" spans="1:9" x14ac:dyDescent="0.25">
      <c r="A176" s="262">
        <f t="shared" si="8"/>
        <v>154</v>
      </c>
      <c r="B176" s="263" t="s">
        <v>4169</v>
      </c>
      <c r="C176" s="264" t="s">
        <v>326</v>
      </c>
      <c r="D176" s="275">
        <v>3.9907999999999999E-2</v>
      </c>
      <c r="E176" s="266">
        <f t="shared" si="7"/>
        <v>6040.64</v>
      </c>
      <c r="F176" s="267">
        <v>241.07</v>
      </c>
      <c r="G176" s="288"/>
      <c r="H176" s="288"/>
      <c r="I176" s="288"/>
    </row>
    <row r="177" spans="1:9" x14ac:dyDescent="0.25">
      <c r="A177" s="262">
        <f t="shared" si="8"/>
        <v>155</v>
      </c>
      <c r="B177" s="263" t="s">
        <v>4170</v>
      </c>
      <c r="C177" s="264" t="s">
        <v>326</v>
      </c>
      <c r="D177" s="275">
        <v>1.6080000000000001E-3</v>
      </c>
      <c r="E177" s="266">
        <f t="shared" si="7"/>
        <v>4894.28</v>
      </c>
      <c r="F177" s="267">
        <v>7.87</v>
      </c>
      <c r="G177" s="288"/>
      <c r="H177" s="288"/>
      <c r="I177" s="288"/>
    </row>
    <row r="178" spans="1:9" x14ac:dyDescent="0.25">
      <c r="A178" s="262">
        <f t="shared" si="8"/>
        <v>156</v>
      </c>
      <c r="B178" s="263" t="s">
        <v>4171</v>
      </c>
      <c r="C178" s="264" t="s">
        <v>340</v>
      </c>
      <c r="D178" s="272">
        <v>1.2815999999999999E-3</v>
      </c>
      <c r="E178" s="266">
        <f t="shared" si="7"/>
        <v>93.63</v>
      </c>
      <c r="F178" s="267">
        <v>0.12</v>
      </c>
      <c r="G178" s="288"/>
      <c r="H178" s="288"/>
      <c r="I178" s="288"/>
    </row>
    <row r="179" spans="1:9" x14ac:dyDescent="0.25">
      <c r="A179" s="262">
        <f t="shared" si="8"/>
        <v>157</v>
      </c>
      <c r="B179" s="263" t="s">
        <v>3086</v>
      </c>
      <c r="C179" s="264" t="s">
        <v>513</v>
      </c>
      <c r="D179" s="275">
        <v>4.8681000000000002E-2</v>
      </c>
      <c r="E179" s="266">
        <f t="shared" si="7"/>
        <v>110742.18</v>
      </c>
      <c r="F179" s="266">
        <v>5391.04</v>
      </c>
      <c r="G179" s="288"/>
      <c r="H179" s="288"/>
      <c r="I179" s="288"/>
    </row>
    <row r="180" spans="1:9" ht="20.399999999999999" x14ac:dyDescent="0.25">
      <c r="A180" s="262">
        <f t="shared" si="8"/>
        <v>158</v>
      </c>
      <c r="B180" s="263" t="s">
        <v>4131</v>
      </c>
      <c r="C180" s="264" t="s">
        <v>169</v>
      </c>
      <c r="D180" s="271">
        <v>1.8029999999999999</v>
      </c>
      <c r="E180" s="266">
        <f t="shared" si="7"/>
        <v>94.24</v>
      </c>
      <c r="F180" s="267">
        <v>169.91</v>
      </c>
      <c r="G180" s="288"/>
      <c r="H180" s="288"/>
      <c r="I180" s="288"/>
    </row>
    <row r="181" spans="1:9" ht="30.6" x14ac:dyDescent="0.25">
      <c r="A181" s="262">
        <f t="shared" si="8"/>
        <v>159</v>
      </c>
      <c r="B181" s="263" t="s">
        <v>4172</v>
      </c>
      <c r="C181" s="264" t="s">
        <v>470</v>
      </c>
      <c r="D181" s="273">
        <v>1.32</v>
      </c>
      <c r="E181" s="266">
        <f t="shared" si="7"/>
        <v>938.89</v>
      </c>
      <c r="F181" s="266">
        <v>1239.3399999999999</v>
      </c>
      <c r="G181" s="288"/>
      <c r="H181" s="288"/>
      <c r="I181" s="288"/>
    </row>
    <row r="182" spans="1:9" ht="30.6" x14ac:dyDescent="0.25">
      <c r="A182" s="262">
        <f t="shared" si="8"/>
        <v>160</v>
      </c>
      <c r="B182" s="263" t="s">
        <v>494</v>
      </c>
      <c r="C182" s="264" t="s">
        <v>470</v>
      </c>
      <c r="D182" s="265">
        <v>25</v>
      </c>
      <c r="E182" s="266">
        <f t="shared" si="7"/>
        <v>576.16</v>
      </c>
      <c r="F182" s="266">
        <v>14403.94</v>
      </c>
      <c r="G182" s="288"/>
      <c r="H182" s="288"/>
      <c r="I182" s="288"/>
    </row>
    <row r="183" spans="1:9" ht="30.6" x14ac:dyDescent="0.25">
      <c r="A183" s="262">
        <f t="shared" si="8"/>
        <v>161</v>
      </c>
      <c r="B183" s="263" t="s">
        <v>491</v>
      </c>
      <c r="C183" s="264" t="s">
        <v>470</v>
      </c>
      <c r="D183" s="265">
        <v>92</v>
      </c>
      <c r="E183" s="266">
        <f t="shared" si="7"/>
        <v>933.96</v>
      </c>
      <c r="F183" s="266">
        <v>85924.5</v>
      </c>
      <c r="G183" s="288"/>
      <c r="H183" s="288"/>
      <c r="I183" s="288"/>
    </row>
    <row r="184" spans="1:9" ht="30.6" x14ac:dyDescent="0.25">
      <c r="A184" s="262">
        <f t="shared" si="8"/>
        <v>162</v>
      </c>
      <c r="B184" s="263" t="s">
        <v>488</v>
      </c>
      <c r="C184" s="264" t="s">
        <v>470</v>
      </c>
      <c r="D184" s="265">
        <v>68</v>
      </c>
      <c r="E184" s="266">
        <f t="shared" si="7"/>
        <v>1208.0999999999999</v>
      </c>
      <c r="F184" s="266">
        <v>82150.509999999995</v>
      </c>
      <c r="G184" s="288"/>
      <c r="H184" s="288"/>
      <c r="I184" s="288"/>
    </row>
    <row r="185" spans="1:9" ht="30.6" x14ac:dyDescent="0.25">
      <c r="A185" s="262">
        <f t="shared" si="8"/>
        <v>163</v>
      </c>
      <c r="B185" s="263" t="s">
        <v>485</v>
      </c>
      <c r="C185" s="264" t="s">
        <v>470</v>
      </c>
      <c r="D185" s="265">
        <v>19</v>
      </c>
      <c r="E185" s="266">
        <f t="shared" si="7"/>
        <v>1513.44</v>
      </c>
      <c r="F185" s="266">
        <v>28755.33</v>
      </c>
      <c r="G185" s="288"/>
      <c r="H185" s="288"/>
      <c r="I185" s="288"/>
    </row>
    <row r="186" spans="1:9" ht="30.6" x14ac:dyDescent="0.25">
      <c r="A186" s="262">
        <f t="shared" si="8"/>
        <v>164</v>
      </c>
      <c r="B186" s="263" t="s">
        <v>479</v>
      </c>
      <c r="C186" s="264" t="s">
        <v>470</v>
      </c>
      <c r="D186" s="265">
        <v>36</v>
      </c>
      <c r="E186" s="266">
        <f t="shared" si="7"/>
        <v>2757.68</v>
      </c>
      <c r="F186" s="266">
        <v>99276.39</v>
      </c>
      <c r="G186" s="288"/>
      <c r="H186" s="288"/>
      <c r="I186" s="288"/>
    </row>
    <row r="187" spans="1:9" ht="30.6" x14ac:dyDescent="0.25">
      <c r="A187" s="262">
        <f t="shared" si="8"/>
        <v>165</v>
      </c>
      <c r="B187" s="263" t="s">
        <v>473</v>
      </c>
      <c r="C187" s="264" t="s">
        <v>470</v>
      </c>
      <c r="D187" s="265">
        <v>93</v>
      </c>
      <c r="E187" s="266">
        <f t="shared" si="7"/>
        <v>3263.97</v>
      </c>
      <c r="F187" s="266">
        <v>303549.34999999998</v>
      </c>
      <c r="G187" s="288"/>
      <c r="H187" s="288"/>
      <c r="I187" s="288"/>
    </row>
    <row r="188" spans="1:9" ht="30.6" x14ac:dyDescent="0.25">
      <c r="A188" s="262">
        <f t="shared" si="8"/>
        <v>166</v>
      </c>
      <c r="B188" s="263" t="s">
        <v>469</v>
      </c>
      <c r="C188" s="264" t="s">
        <v>470</v>
      </c>
      <c r="D188" s="269">
        <v>1.8</v>
      </c>
      <c r="E188" s="266">
        <f t="shared" si="7"/>
        <v>3849.3</v>
      </c>
      <c r="F188" s="266">
        <v>6928.74</v>
      </c>
      <c r="G188" s="288"/>
      <c r="H188" s="288"/>
      <c r="I188" s="288"/>
    </row>
    <row r="189" spans="1:9" ht="20.399999999999999" x14ac:dyDescent="0.25">
      <c r="A189" s="262">
        <f t="shared" si="8"/>
        <v>167</v>
      </c>
      <c r="B189" s="263" t="s">
        <v>553</v>
      </c>
      <c r="C189" s="264" t="s">
        <v>470</v>
      </c>
      <c r="D189" s="265">
        <v>4</v>
      </c>
      <c r="E189" s="266">
        <f t="shared" si="7"/>
        <v>317.02999999999997</v>
      </c>
      <c r="F189" s="266">
        <v>1268.0999999999999</v>
      </c>
      <c r="G189" s="288"/>
      <c r="H189" s="288"/>
      <c r="I189" s="288"/>
    </row>
    <row r="190" spans="1:9" ht="20.399999999999999" x14ac:dyDescent="0.25">
      <c r="A190" s="262">
        <f t="shared" si="8"/>
        <v>168</v>
      </c>
      <c r="B190" s="263" t="s">
        <v>557</v>
      </c>
      <c r="C190" s="264" t="s">
        <v>470</v>
      </c>
      <c r="D190" s="265">
        <v>6</v>
      </c>
      <c r="E190" s="266">
        <f t="shared" si="7"/>
        <v>404.22</v>
      </c>
      <c r="F190" s="266">
        <v>2425.29</v>
      </c>
      <c r="G190" s="288"/>
      <c r="H190" s="288"/>
      <c r="I190" s="288"/>
    </row>
    <row r="191" spans="1:9" ht="30.6" x14ac:dyDescent="0.25">
      <c r="A191" s="262">
        <f t="shared" si="8"/>
        <v>169</v>
      </c>
      <c r="B191" s="263" t="s">
        <v>378</v>
      </c>
      <c r="C191" s="264" t="s">
        <v>120</v>
      </c>
      <c r="D191" s="265">
        <v>2</v>
      </c>
      <c r="E191" s="266">
        <f t="shared" si="7"/>
        <v>18360.14</v>
      </c>
      <c r="F191" s="266">
        <v>36720.269999999997</v>
      </c>
      <c r="G191" s="288"/>
      <c r="H191" s="288"/>
      <c r="I191" s="288"/>
    </row>
    <row r="192" spans="1:9" ht="20.399999999999999" x14ac:dyDescent="0.25">
      <c r="A192" s="262">
        <f t="shared" si="8"/>
        <v>170</v>
      </c>
      <c r="B192" s="263" t="s">
        <v>371</v>
      </c>
      <c r="C192" s="264" t="s">
        <v>372</v>
      </c>
      <c r="D192" s="265">
        <v>8</v>
      </c>
      <c r="E192" s="266">
        <f t="shared" si="7"/>
        <v>1186.46</v>
      </c>
      <c r="F192" s="266">
        <v>9491.65</v>
      </c>
      <c r="G192" s="288"/>
      <c r="H192" s="288"/>
      <c r="I192" s="288"/>
    </row>
    <row r="193" spans="1:9" ht="20.399999999999999" x14ac:dyDescent="0.25">
      <c r="A193" s="262">
        <f t="shared" si="8"/>
        <v>171</v>
      </c>
      <c r="B193" s="263" t="s">
        <v>4173</v>
      </c>
      <c r="C193" s="264" t="s">
        <v>120</v>
      </c>
      <c r="D193" s="265">
        <v>8</v>
      </c>
      <c r="E193" s="266">
        <f t="shared" si="7"/>
        <v>231.55</v>
      </c>
      <c r="F193" s="266">
        <v>1852.41</v>
      </c>
      <c r="G193" s="288"/>
      <c r="H193" s="288"/>
      <c r="I193" s="288"/>
    </row>
    <row r="194" spans="1:9" x14ac:dyDescent="0.25">
      <c r="A194" s="262">
        <f t="shared" si="8"/>
        <v>172</v>
      </c>
      <c r="B194" s="263" t="s">
        <v>4174</v>
      </c>
      <c r="C194" s="264" t="s">
        <v>513</v>
      </c>
      <c r="D194" s="272">
        <v>4.0999999999999997E-6</v>
      </c>
      <c r="E194" s="266">
        <f t="shared" si="7"/>
        <v>48780.49</v>
      </c>
      <c r="F194" s="267">
        <v>0.2</v>
      </c>
      <c r="G194" s="288"/>
      <c r="H194" s="288"/>
      <c r="I194" s="288"/>
    </row>
    <row r="195" spans="1:9" x14ac:dyDescent="0.25">
      <c r="A195" s="262">
        <f t="shared" si="8"/>
        <v>173</v>
      </c>
      <c r="B195" s="263" t="s">
        <v>4175</v>
      </c>
      <c r="C195" s="264" t="s">
        <v>513</v>
      </c>
      <c r="D195" s="268">
        <v>2.4000000000000001E-4</v>
      </c>
      <c r="E195" s="266">
        <f t="shared" si="7"/>
        <v>103875</v>
      </c>
      <c r="F195" s="267">
        <v>24.93</v>
      </c>
      <c r="G195" s="288"/>
      <c r="H195" s="288"/>
      <c r="I195" s="288"/>
    </row>
    <row r="196" spans="1:9" x14ac:dyDescent="0.25">
      <c r="A196" s="262">
        <f t="shared" si="8"/>
        <v>174</v>
      </c>
      <c r="B196" s="263" t="s">
        <v>4136</v>
      </c>
      <c r="C196" s="264" t="s">
        <v>513</v>
      </c>
      <c r="D196" s="268">
        <v>1.242E-2</v>
      </c>
      <c r="E196" s="266">
        <f t="shared" si="7"/>
        <v>104319.65</v>
      </c>
      <c r="F196" s="266">
        <v>1295.6500000000001</v>
      </c>
      <c r="G196" s="288"/>
      <c r="H196" s="288"/>
      <c r="I196" s="288"/>
    </row>
    <row r="197" spans="1:9" x14ac:dyDescent="0.25">
      <c r="A197" s="262">
        <f t="shared" si="8"/>
        <v>175</v>
      </c>
      <c r="B197" s="263" t="s">
        <v>4176</v>
      </c>
      <c r="C197" s="264" t="s">
        <v>340</v>
      </c>
      <c r="D197" s="275">
        <v>2.9904E-2</v>
      </c>
      <c r="E197" s="266">
        <f t="shared" si="7"/>
        <v>108.35</v>
      </c>
      <c r="F197" s="267">
        <v>3.24</v>
      </c>
      <c r="G197" s="288"/>
      <c r="H197" s="288"/>
      <c r="I197" s="288"/>
    </row>
    <row r="198" spans="1:9" x14ac:dyDescent="0.25">
      <c r="A198" s="262">
        <f t="shared" si="8"/>
        <v>176</v>
      </c>
      <c r="B198" s="263" t="s">
        <v>447</v>
      </c>
      <c r="C198" s="264" t="s">
        <v>120</v>
      </c>
      <c r="D198" s="265">
        <v>1</v>
      </c>
      <c r="E198" s="266">
        <f t="shared" si="7"/>
        <v>29457.17</v>
      </c>
      <c r="F198" s="266">
        <v>29457.17</v>
      </c>
      <c r="G198" s="288"/>
      <c r="H198" s="288"/>
      <c r="I198" s="288"/>
    </row>
    <row r="199" spans="1:9" ht="20.399999999999999" x14ac:dyDescent="0.25">
      <c r="A199" s="262">
        <f t="shared" si="8"/>
        <v>177</v>
      </c>
      <c r="B199" s="263" t="s">
        <v>407</v>
      </c>
      <c r="C199" s="264" t="s">
        <v>120</v>
      </c>
      <c r="D199" s="265">
        <v>7</v>
      </c>
      <c r="E199" s="266">
        <f t="shared" si="7"/>
        <v>407.85</v>
      </c>
      <c r="F199" s="266">
        <v>2854.98</v>
      </c>
      <c r="G199" s="288"/>
      <c r="H199" s="288"/>
      <c r="I199" s="288"/>
    </row>
    <row r="200" spans="1:9" ht="30.6" x14ac:dyDescent="0.25">
      <c r="A200" s="262">
        <f t="shared" si="8"/>
        <v>178</v>
      </c>
      <c r="B200" s="263" t="s">
        <v>411</v>
      </c>
      <c r="C200" s="264" t="s">
        <v>372</v>
      </c>
      <c r="D200" s="265">
        <v>3</v>
      </c>
      <c r="E200" s="266">
        <f t="shared" si="7"/>
        <v>1529.66</v>
      </c>
      <c r="F200" s="266">
        <v>4588.97</v>
      </c>
      <c r="G200" s="288"/>
      <c r="H200" s="288"/>
      <c r="I200" s="288"/>
    </row>
    <row r="201" spans="1:9" x14ac:dyDescent="0.25">
      <c r="A201" s="262">
        <f t="shared" si="8"/>
        <v>179</v>
      </c>
      <c r="B201" s="263" t="s">
        <v>404</v>
      </c>
      <c r="C201" s="264" t="s">
        <v>120</v>
      </c>
      <c r="D201" s="265">
        <v>2</v>
      </c>
      <c r="E201" s="266">
        <f>265.2*7.69</f>
        <v>2039.39</v>
      </c>
      <c r="F201" s="274">
        <f>D201*E201</f>
        <v>4078.78</v>
      </c>
      <c r="G201" s="288"/>
      <c r="H201" s="288"/>
      <c r="I201" s="288"/>
    </row>
    <row r="202" spans="1:9" x14ac:dyDescent="0.25">
      <c r="A202" s="293" t="s">
        <v>4140</v>
      </c>
      <c r="B202" s="293"/>
      <c r="C202" s="293"/>
      <c r="D202" s="293"/>
      <c r="E202" s="293"/>
      <c r="F202" s="293"/>
      <c r="G202" s="288"/>
      <c r="H202" s="288"/>
      <c r="I202" s="288"/>
    </row>
    <row r="203" spans="1:9" x14ac:dyDescent="0.25">
      <c r="A203" s="262">
        <f>A201+1</f>
        <v>180</v>
      </c>
      <c r="B203" s="263" t="s">
        <v>398</v>
      </c>
      <c r="C203" s="264" t="s">
        <v>120</v>
      </c>
      <c r="D203" s="265">
        <v>1</v>
      </c>
      <c r="E203" s="266"/>
      <c r="F203" s="274"/>
      <c r="G203" s="288"/>
      <c r="H203" s="288"/>
      <c r="I203" s="288"/>
    </row>
    <row r="204" spans="1:9" x14ac:dyDescent="0.25">
      <c r="A204" s="262">
        <f t="shared" ref="A204:A211" si="9">A203+1</f>
        <v>181</v>
      </c>
      <c r="B204" s="263" t="s">
        <v>432</v>
      </c>
      <c r="C204" s="264" t="s">
        <v>120</v>
      </c>
      <c r="D204" s="265">
        <v>1</v>
      </c>
      <c r="E204" s="266"/>
      <c r="F204" s="274"/>
      <c r="G204" s="288"/>
      <c r="H204" s="288"/>
      <c r="I204" s="288"/>
    </row>
    <row r="205" spans="1:9" x14ac:dyDescent="0.25">
      <c r="A205" s="262">
        <f t="shared" si="9"/>
        <v>182</v>
      </c>
      <c r="B205" s="263" t="s">
        <v>418</v>
      </c>
      <c r="C205" s="264" t="s">
        <v>120</v>
      </c>
      <c r="D205" s="265">
        <v>1</v>
      </c>
      <c r="E205" s="266"/>
      <c r="F205" s="274"/>
      <c r="G205" s="288"/>
      <c r="H205" s="288"/>
      <c r="I205" s="288"/>
    </row>
    <row r="206" spans="1:9" x14ac:dyDescent="0.25">
      <c r="A206" s="262">
        <f t="shared" si="9"/>
        <v>183</v>
      </c>
      <c r="B206" s="263" t="s">
        <v>422</v>
      </c>
      <c r="C206" s="264" t="s">
        <v>120</v>
      </c>
      <c r="D206" s="265">
        <v>1</v>
      </c>
      <c r="E206" s="266"/>
      <c r="F206" s="274"/>
      <c r="G206" s="288"/>
      <c r="H206" s="288"/>
      <c r="I206" s="288"/>
    </row>
    <row r="207" spans="1:9" x14ac:dyDescent="0.25">
      <c r="A207" s="262">
        <f t="shared" si="9"/>
        <v>184</v>
      </c>
      <c r="B207" s="263" t="s">
        <v>437</v>
      </c>
      <c r="C207" s="264" t="s">
        <v>120</v>
      </c>
      <c r="D207" s="265">
        <v>1</v>
      </c>
      <c r="E207" s="266"/>
      <c r="F207" s="274"/>
      <c r="G207" s="288"/>
      <c r="H207" s="288"/>
      <c r="I207" s="288"/>
    </row>
    <row r="208" spans="1:9" x14ac:dyDescent="0.25">
      <c r="A208" s="262">
        <f t="shared" si="9"/>
        <v>185</v>
      </c>
      <c r="B208" s="263" t="s">
        <v>434</v>
      </c>
      <c r="C208" s="264" t="s">
        <v>120</v>
      </c>
      <c r="D208" s="265">
        <v>6</v>
      </c>
      <c r="E208" s="266"/>
      <c r="F208" s="274"/>
      <c r="G208" s="288"/>
      <c r="H208" s="288"/>
      <c r="I208" s="288"/>
    </row>
    <row r="209" spans="1:9" x14ac:dyDescent="0.25">
      <c r="A209" s="262">
        <f t="shared" si="9"/>
        <v>186</v>
      </c>
      <c r="B209" s="263" t="s">
        <v>420</v>
      </c>
      <c r="C209" s="264" t="s">
        <v>120</v>
      </c>
      <c r="D209" s="265">
        <v>1</v>
      </c>
      <c r="E209" s="266"/>
      <c r="F209" s="274"/>
      <c r="G209" s="288"/>
      <c r="H209" s="288"/>
      <c r="I209" s="288"/>
    </row>
    <row r="210" spans="1:9" x14ac:dyDescent="0.25">
      <c r="A210" s="262">
        <f t="shared" si="9"/>
        <v>187</v>
      </c>
      <c r="B210" s="263" t="s">
        <v>427</v>
      </c>
      <c r="C210" s="264" t="s">
        <v>120</v>
      </c>
      <c r="D210" s="265">
        <v>2</v>
      </c>
      <c r="E210" s="266"/>
      <c r="F210" s="274"/>
      <c r="G210" s="288"/>
      <c r="H210" s="288"/>
      <c r="I210" s="288"/>
    </row>
    <row r="211" spans="1:9" x14ac:dyDescent="0.25">
      <c r="A211" s="262">
        <f t="shared" si="9"/>
        <v>188</v>
      </c>
      <c r="B211" s="263" t="s">
        <v>442</v>
      </c>
      <c r="C211" s="264" t="s">
        <v>120</v>
      </c>
      <c r="D211" s="265">
        <v>4</v>
      </c>
      <c r="E211" s="266"/>
      <c r="F211" s="274"/>
      <c r="G211" s="288"/>
      <c r="H211" s="288"/>
      <c r="I211" s="288"/>
    </row>
    <row r="212" spans="1:9" x14ac:dyDescent="0.25">
      <c r="A212" s="241" t="s">
        <v>4177</v>
      </c>
      <c r="B212" s="59"/>
      <c r="C212" s="59"/>
      <c r="D212" s="59"/>
      <c r="E212" s="59"/>
      <c r="F212" s="59"/>
      <c r="G212" s="59"/>
      <c r="H212" s="59"/>
      <c r="I212" s="60"/>
    </row>
    <row r="213" spans="1:9" x14ac:dyDescent="0.25">
      <c r="A213" s="293" t="s">
        <v>4142</v>
      </c>
      <c r="B213" s="293"/>
      <c r="C213" s="293"/>
      <c r="D213" s="293"/>
      <c r="E213" s="293"/>
      <c r="F213" s="293"/>
      <c r="G213" s="288"/>
      <c r="H213" s="288"/>
      <c r="I213" s="288"/>
    </row>
    <row r="214" spans="1:9" ht="20.399999999999999" x14ac:dyDescent="0.25">
      <c r="A214" s="262">
        <f>A211+1</f>
        <v>189</v>
      </c>
      <c r="B214" s="263" t="s">
        <v>913</v>
      </c>
      <c r="C214" s="264" t="s">
        <v>115</v>
      </c>
      <c r="D214" s="265">
        <v>1</v>
      </c>
      <c r="E214" s="266">
        <f t="shared" ref="E214:E277" si="10">F214/D214</f>
        <v>5172.05</v>
      </c>
      <c r="F214" s="266">
        <v>5172.05</v>
      </c>
      <c r="G214" s="288"/>
      <c r="H214" s="288"/>
      <c r="I214" s="288"/>
    </row>
    <row r="215" spans="1:9" ht="20.399999999999999" x14ac:dyDescent="0.25">
      <c r="A215" s="262">
        <f t="shared" ref="A215:A278" si="11">A214+1</f>
        <v>190</v>
      </c>
      <c r="B215" s="263" t="s">
        <v>625</v>
      </c>
      <c r="C215" s="264" t="s">
        <v>115</v>
      </c>
      <c r="D215" s="265">
        <v>1</v>
      </c>
      <c r="E215" s="266">
        <f t="shared" si="10"/>
        <v>19787.900000000001</v>
      </c>
      <c r="F215" s="266">
        <v>19787.900000000001</v>
      </c>
      <c r="G215" s="288"/>
      <c r="H215" s="288"/>
      <c r="I215" s="288"/>
    </row>
    <row r="216" spans="1:9" ht="20.399999999999999" x14ac:dyDescent="0.25">
      <c r="A216" s="262">
        <f t="shared" si="11"/>
        <v>191</v>
      </c>
      <c r="B216" s="263" t="s">
        <v>625</v>
      </c>
      <c r="C216" s="264" t="s">
        <v>115</v>
      </c>
      <c r="D216" s="265">
        <v>2</v>
      </c>
      <c r="E216" s="266">
        <f t="shared" si="10"/>
        <v>77954.69</v>
      </c>
      <c r="F216" s="266">
        <v>155909.38</v>
      </c>
      <c r="G216" s="288"/>
      <c r="H216" s="288"/>
      <c r="I216" s="288"/>
    </row>
    <row r="217" spans="1:9" ht="20.399999999999999" x14ac:dyDescent="0.25">
      <c r="A217" s="262">
        <f t="shared" si="11"/>
        <v>192</v>
      </c>
      <c r="B217" s="263" t="s">
        <v>621</v>
      </c>
      <c r="C217" s="264" t="s">
        <v>115</v>
      </c>
      <c r="D217" s="265">
        <v>3</v>
      </c>
      <c r="E217" s="266">
        <f t="shared" si="10"/>
        <v>77954.69</v>
      </c>
      <c r="F217" s="266">
        <v>233864.07</v>
      </c>
      <c r="G217" s="288"/>
      <c r="H217" s="288"/>
      <c r="I217" s="288"/>
    </row>
    <row r="218" spans="1:9" ht="20.399999999999999" x14ac:dyDescent="0.25">
      <c r="A218" s="262">
        <f t="shared" si="11"/>
        <v>193</v>
      </c>
      <c r="B218" s="263" t="s">
        <v>758</v>
      </c>
      <c r="C218" s="264" t="s">
        <v>115</v>
      </c>
      <c r="D218" s="265">
        <v>4</v>
      </c>
      <c r="E218" s="266">
        <f t="shared" si="10"/>
        <v>15208.92</v>
      </c>
      <c r="F218" s="266">
        <v>60835.67</v>
      </c>
      <c r="G218" s="288"/>
      <c r="H218" s="288"/>
      <c r="I218" s="288"/>
    </row>
    <row r="219" spans="1:9" ht="20.399999999999999" x14ac:dyDescent="0.25">
      <c r="A219" s="262">
        <f t="shared" si="11"/>
        <v>194</v>
      </c>
      <c r="B219" s="263" t="s">
        <v>758</v>
      </c>
      <c r="C219" s="264" t="s">
        <v>115</v>
      </c>
      <c r="D219" s="265">
        <v>2</v>
      </c>
      <c r="E219" s="266">
        <f t="shared" si="10"/>
        <v>145972.70000000001</v>
      </c>
      <c r="F219" s="266">
        <v>291945.40000000002</v>
      </c>
      <c r="G219" s="288"/>
      <c r="H219" s="288"/>
      <c r="I219" s="288"/>
    </row>
    <row r="220" spans="1:9" ht="20.399999999999999" x14ac:dyDescent="0.25">
      <c r="A220" s="262">
        <f t="shared" si="11"/>
        <v>195</v>
      </c>
      <c r="B220" s="263" t="s">
        <v>758</v>
      </c>
      <c r="C220" s="264" t="s">
        <v>115</v>
      </c>
      <c r="D220" s="265">
        <v>2</v>
      </c>
      <c r="E220" s="266">
        <f t="shared" si="10"/>
        <v>19361.75</v>
      </c>
      <c r="F220" s="266">
        <v>38723.49</v>
      </c>
      <c r="G220" s="288"/>
      <c r="H220" s="288"/>
      <c r="I220" s="288"/>
    </row>
    <row r="221" spans="1:9" ht="20.399999999999999" x14ac:dyDescent="0.25">
      <c r="A221" s="262">
        <f t="shared" si="11"/>
        <v>196</v>
      </c>
      <c r="B221" s="263" t="s">
        <v>623</v>
      </c>
      <c r="C221" s="264" t="s">
        <v>115</v>
      </c>
      <c r="D221" s="265">
        <v>1</v>
      </c>
      <c r="E221" s="266">
        <f t="shared" si="10"/>
        <v>235964.55</v>
      </c>
      <c r="F221" s="266">
        <v>235964.55</v>
      </c>
      <c r="G221" s="288"/>
      <c r="H221" s="288"/>
      <c r="I221" s="288"/>
    </row>
    <row r="222" spans="1:9" ht="20.399999999999999" x14ac:dyDescent="0.25">
      <c r="A222" s="262">
        <f t="shared" si="11"/>
        <v>197</v>
      </c>
      <c r="B222" s="263" t="s">
        <v>623</v>
      </c>
      <c r="C222" s="264" t="s">
        <v>115</v>
      </c>
      <c r="D222" s="265">
        <v>20</v>
      </c>
      <c r="E222" s="266">
        <f t="shared" si="10"/>
        <v>130817.14</v>
      </c>
      <c r="F222" s="266">
        <v>2616342.7999999998</v>
      </c>
      <c r="G222" s="288"/>
      <c r="H222" s="288"/>
      <c r="I222" s="288"/>
    </row>
    <row r="223" spans="1:9" ht="20.399999999999999" x14ac:dyDescent="0.25">
      <c r="A223" s="262">
        <f t="shared" si="11"/>
        <v>198</v>
      </c>
      <c r="B223" s="263" t="s">
        <v>623</v>
      </c>
      <c r="C223" s="264" t="s">
        <v>115</v>
      </c>
      <c r="D223" s="265">
        <v>1</v>
      </c>
      <c r="E223" s="266">
        <f t="shared" si="10"/>
        <v>77954.69</v>
      </c>
      <c r="F223" s="266">
        <v>77954.69</v>
      </c>
      <c r="G223" s="288"/>
      <c r="H223" s="288"/>
      <c r="I223" s="288"/>
    </row>
    <row r="224" spans="1:9" ht="20.399999999999999" x14ac:dyDescent="0.25">
      <c r="A224" s="262">
        <f t="shared" si="11"/>
        <v>199</v>
      </c>
      <c r="B224" s="263" t="s">
        <v>623</v>
      </c>
      <c r="C224" s="264" t="s">
        <v>115</v>
      </c>
      <c r="D224" s="265">
        <v>1</v>
      </c>
      <c r="E224" s="266">
        <f t="shared" si="10"/>
        <v>19787.900000000001</v>
      </c>
      <c r="F224" s="266">
        <v>19787.900000000001</v>
      </c>
      <c r="G224" s="288"/>
      <c r="H224" s="288"/>
      <c r="I224" s="288"/>
    </row>
    <row r="225" spans="1:9" ht="20.399999999999999" x14ac:dyDescent="0.25">
      <c r="A225" s="262">
        <f t="shared" si="11"/>
        <v>200</v>
      </c>
      <c r="B225" s="263" t="s">
        <v>918</v>
      </c>
      <c r="C225" s="264" t="s">
        <v>115</v>
      </c>
      <c r="D225" s="265">
        <v>1</v>
      </c>
      <c r="E225" s="266">
        <f t="shared" si="10"/>
        <v>235964.55</v>
      </c>
      <c r="F225" s="266">
        <v>235964.55</v>
      </c>
      <c r="G225" s="288"/>
      <c r="H225" s="288"/>
      <c r="I225" s="288"/>
    </row>
    <row r="226" spans="1:9" ht="20.399999999999999" x14ac:dyDescent="0.25">
      <c r="A226" s="262">
        <f t="shared" si="11"/>
        <v>201</v>
      </c>
      <c r="B226" s="263" t="s">
        <v>849</v>
      </c>
      <c r="C226" s="264" t="s">
        <v>115</v>
      </c>
      <c r="D226" s="265">
        <v>1</v>
      </c>
      <c r="E226" s="266">
        <f t="shared" si="10"/>
        <v>31298.34</v>
      </c>
      <c r="F226" s="266">
        <v>31298.34</v>
      </c>
      <c r="G226" s="288"/>
      <c r="H226" s="288"/>
      <c r="I226" s="288"/>
    </row>
    <row r="227" spans="1:9" ht="20.399999999999999" x14ac:dyDescent="0.25">
      <c r="A227" s="262">
        <f t="shared" si="11"/>
        <v>202</v>
      </c>
      <c r="B227" s="263" t="s">
        <v>1295</v>
      </c>
      <c r="C227" s="264" t="s">
        <v>120</v>
      </c>
      <c r="D227" s="265">
        <v>1</v>
      </c>
      <c r="E227" s="266">
        <f t="shared" si="10"/>
        <v>18183.46</v>
      </c>
      <c r="F227" s="266">
        <v>18183.46</v>
      </c>
      <c r="G227" s="288"/>
      <c r="H227" s="288"/>
      <c r="I227" s="288"/>
    </row>
    <row r="228" spans="1:9" x14ac:dyDescent="0.25">
      <c r="A228" s="262">
        <f t="shared" si="11"/>
        <v>203</v>
      </c>
      <c r="B228" s="263" t="s">
        <v>658</v>
      </c>
      <c r="C228" s="264" t="s">
        <v>115</v>
      </c>
      <c r="D228" s="265">
        <v>4</v>
      </c>
      <c r="E228" s="266">
        <f t="shared" si="10"/>
        <v>30905.71</v>
      </c>
      <c r="F228" s="266">
        <v>123622.84</v>
      </c>
      <c r="G228" s="288"/>
      <c r="H228" s="288"/>
      <c r="I228" s="288"/>
    </row>
    <row r="229" spans="1:9" x14ac:dyDescent="0.25">
      <c r="A229" s="262">
        <f t="shared" si="11"/>
        <v>204</v>
      </c>
      <c r="B229" s="263" t="s">
        <v>658</v>
      </c>
      <c r="C229" s="264" t="s">
        <v>115</v>
      </c>
      <c r="D229" s="265">
        <v>2</v>
      </c>
      <c r="E229" s="266">
        <f t="shared" si="10"/>
        <v>78642.509999999995</v>
      </c>
      <c r="F229" s="266">
        <v>157285.01</v>
      </c>
      <c r="G229" s="288"/>
      <c r="H229" s="288"/>
      <c r="I229" s="288"/>
    </row>
    <row r="230" spans="1:9" x14ac:dyDescent="0.25">
      <c r="A230" s="262">
        <f t="shared" si="11"/>
        <v>205</v>
      </c>
      <c r="B230" s="263" t="s">
        <v>658</v>
      </c>
      <c r="C230" s="264" t="s">
        <v>115</v>
      </c>
      <c r="D230" s="265">
        <v>4</v>
      </c>
      <c r="E230" s="266">
        <f t="shared" si="10"/>
        <v>233004.61</v>
      </c>
      <c r="F230" s="266">
        <v>932018.45</v>
      </c>
      <c r="G230" s="288"/>
      <c r="H230" s="288"/>
      <c r="I230" s="288"/>
    </row>
    <row r="231" spans="1:9" ht="20.399999999999999" x14ac:dyDescent="0.25">
      <c r="A231" s="262">
        <f t="shared" si="11"/>
        <v>206</v>
      </c>
      <c r="B231" s="263" t="s">
        <v>579</v>
      </c>
      <c r="C231" s="264" t="s">
        <v>120</v>
      </c>
      <c r="D231" s="265">
        <v>2</v>
      </c>
      <c r="E231" s="266">
        <f t="shared" si="10"/>
        <v>77795.13</v>
      </c>
      <c r="F231" s="266">
        <v>155590.25</v>
      </c>
      <c r="G231" s="288"/>
      <c r="H231" s="288"/>
      <c r="I231" s="288"/>
    </row>
    <row r="232" spans="1:9" ht="20.399999999999999" x14ac:dyDescent="0.25">
      <c r="A232" s="262">
        <f t="shared" si="11"/>
        <v>207</v>
      </c>
      <c r="B232" s="263" t="s">
        <v>656</v>
      </c>
      <c r="C232" s="264" t="s">
        <v>120</v>
      </c>
      <c r="D232" s="265">
        <v>2</v>
      </c>
      <c r="E232" s="266">
        <f t="shared" si="10"/>
        <v>77795.13</v>
      </c>
      <c r="F232" s="266">
        <v>155590.25</v>
      </c>
      <c r="G232" s="288"/>
      <c r="H232" s="288"/>
      <c r="I232" s="288"/>
    </row>
    <row r="233" spans="1:9" x14ac:dyDescent="0.25">
      <c r="A233" s="262">
        <f t="shared" si="11"/>
        <v>208</v>
      </c>
      <c r="B233" s="263" t="s">
        <v>662</v>
      </c>
      <c r="C233" s="264" t="s">
        <v>115</v>
      </c>
      <c r="D233" s="265">
        <v>1</v>
      </c>
      <c r="E233" s="266">
        <f t="shared" si="10"/>
        <v>2386.6999999999998</v>
      </c>
      <c r="F233" s="266">
        <v>2386.6999999999998</v>
      </c>
      <c r="G233" s="288"/>
      <c r="H233" s="288"/>
      <c r="I233" s="288"/>
    </row>
    <row r="234" spans="1:9" x14ac:dyDescent="0.25">
      <c r="A234" s="262">
        <f t="shared" si="11"/>
        <v>209</v>
      </c>
      <c r="B234" s="263" t="s">
        <v>662</v>
      </c>
      <c r="C234" s="264" t="s">
        <v>115</v>
      </c>
      <c r="D234" s="265">
        <v>1</v>
      </c>
      <c r="E234" s="266">
        <f t="shared" si="10"/>
        <v>21293.4</v>
      </c>
      <c r="F234" s="266">
        <v>21293.4</v>
      </c>
      <c r="G234" s="288"/>
      <c r="H234" s="288"/>
      <c r="I234" s="288"/>
    </row>
    <row r="235" spans="1:9" x14ac:dyDescent="0.25">
      <c r="A235" s="262">
        <f t="shared" si="11"/>
        <v>210</v>
      </c>
      <c r="B235" s="263" t="s">
        <v>588</v>
      </c>
      <c r="C235" s="264" t="s">
        <v>120</v>
      </c>
      <c r="D235" s="265">
        <v>1</v>
      </c>
      <c r="E235" s="266">
        <f t="shared" si="10"/>
        <v>10659.53</v>
      </c>
      <c r="F235" s="266">
        <v>10659.53</v>
      </c>
      <c r="G235" s="288"/>
      <c r="H235" s="288"/>
      <c r="I235" s="288"/>
    </row>
    <row r="236" spans="1:9" ht="20.399999999999999" x14ac:dyDescent="0.25">
      <c r="A236" s="262">
        <f t="shared" si="11"/>
        <v>211</v>
      </c>
      <c r="B236" s="263" t="s">
        <v>761</v>
      </c>
      <c r="C236" s="264" t="s">
        <v>115</v>
      </c>
      <c r="D236" s="265">
        <v>1</v>
      </c>
      <c r="E236" s="266">
        <f t="shared" si="10"/>
        <v>3027.68</v>
      </c>
      <c r="F236" s="266">
        <v>3027.68</v>
      </c>
      <c r="G236" s="288"/>
      <c r="H236" s="288"/>
      <c r="I236" s="288"/>
    </row>
    <row r="237" spans="1:9" ht="20.399999999999999" x14ac:dyDescent="0.25">
      <c r="A237" s="262">
        <f t="shared" si="11"/>
        <v>212</v>
      </c>
      <c r="B237" s="263" t="s">
        <v>697</v>
      </c>
      <c r="C237" s="264" t="s">
        <v>115</v>
      </c>
      <c r="D237" s="265">
        <v>1</v>
      </c>
      <c r="E237" s="266">
        <f t="shared" si="10"/>
        <v>24718.74</v>
      </c>
      <c r="F237" s="266">
        <v>24718.74</v>
      </c>
      <c r="G237" s="288"/>
      <c r="H237" s="288"/>
      <c r="I237" s="288"/>
    </row>
    <row r="238" spans="1:9" ht="20.399999999999999" x14ac:dyDescent="0.25">
      <c r="A238" s="262">
        <f t="shared" si="11"/>
        <v>213</v>
      </c>
      <c r="B238" s="263" t="s">
        <v>627</v>
      </c>
      <c r="C238" s="264" t="s">
        <v>115</v>
      </c>
      <c r="D238" s="265">
        <v>2</v>
      </c>
      <c r="E238" s="266">
        <f t="shared" si="10"/>
        <v>5461.6</v>
      </c>
      <c r="F238" s="266">
        <v>10923.2</v>
      </c>
      <c r="G238" s="288"/>
      <c r="H238" s="288"/>
      <c r="I238" s="288"/>
    </row>
    <row r="239" spans="1:9" ht="20.399999999999999" x14ac:dyDescent="0.25">
      <c r="A239" s="262">
        <f t="shared" si="11"/>
        <v>214</v>
      </c>
      <c r="B239" s="263" t="s">
        <v>978</v>
      </c>
      <c r="C239" s="264" t="s">
        <v>115</v>
      </c>
      <c r="D239" s="265">
        <v>1</v>
      </c>
      <c r="E239" s="266">
        <f t="shared" si="10"/>
        <v>220530.43</v>
      </c>
      <c r="F239" s="266">
        <v>220530.43</v>
      </c>
      <c r="G239" s="288"/>
      <c r="H239" s="288"/>
      <c r="I239" s="288"/>
    </row>
    <row r="240" spans="1:9" ht="20.399999999999999" x14ac:dyDescent="0.25">
      <c r="A240" s="262">
        <f t="shared" si="11"/>
        <v>215</v>
      </c>
      <c r="B240" s="263" t="s">
        <v>695</v>
      </c>
      <c r="C240" s="264" t="s">
        <v>115</v>
      </c>
      <c r="D240" s="265">
        <v>2</v>
      </c>
      <c r="E240" s="266">
        <f t="shared" si="10"/>
        <v>5461.6</v>
      </c>
      <c r="F240" s="266">
        <v>10923.2</v>
      </c>
      <c r="G240" s="288"/>
      <c r="H240" s="288"/>
      <c r="I240" s="288"/>
    </row>
    <row r="241" spans="1:9" ht="20.399999999999999" x14ac:dyDescent="0.25">
      <c r="A241" s="262">
        <f t="shared" si="11"/>
        <v>216</v>
      </c>
      <c r="B241" s="263" t="s">
        <v>631</v>
      </c>
      <c r="C241" s="264" t="s">
        <v>115</v>
      </c>
      <c r="D241" s="265">
        <v>2</v>
      </c>
      <c r="E241" s="266">
        <f t="shared" si="10"/>
        <v>47949.72</v>
      </c>
      <c r="F241" s="266">
        <v>95899.43</v>
      </c>
      <c r="G241" s="288"/>
      <c r="H241" s="288"/>
      <c r="I241" s="288"/>
    </row>
    <row r="242" spans="1:9" ht="20.399999999999999" x14ac:dyDescent="0.25">
      <c r="A242" s="262">
        <f t="shared" si="11"/>
        <v>217</v>
      </c>
      <c r="B242" s="263" t="s">
        <v>764</v>
      </c>
      <c r="C242" s="264" t="s">
        <v>115</v>
      </c>
      <c r="D242" s="265">
        <v>1</v>
      </c>
      <c r="E242" s="266">
        <f t="shared" si="10"/>
        <v>9765.9500000000007</v>
      </c>
      <c r="F242" s="266">
        <v>9765.9500000000007</v>
      </c>
      <c r="G242" s="288"/>
      <c r="H242" s="288"/>
      <c r="I242" s="288"/>
    </row>
    <row r="243" spans="1:9" ht="20.399999999999999" x14ac:dyDescent="0.25">
      <c r="A243" s="262">
        <f t="shared" si="11"/>
        <v>218</v>
      </c>
      <c r="B243" s="263" t="s">
        <v>629</v>
      </c>
      <c r="C243" s="264" t="s">
        <v>115</v>
      </c>
      <c r="D243" s="265">
        <v>1</v>
      </c>
      <c r="E243" s="266">
        <f t="shared" si="10"/>
        <v>24718.74</v>
      </c>
      <c r="F243" s="266">
        <v>24718.74</v>
      </c>
      <c r="G243" s="288"/>
      <c r="H243" s="288"/>
      <c r="I243" s="288"/>
    </row>
    <row r="244" spans="1:9" x14ac:dyDescent="0.25">
      <c r="A244" s="262">
        <f t="shared" si="11"/>
        <v>219</v>
      </c>
      <c r="B244" s="263" t="s">
        <v>1314</v>
      </c>
      <c r="C244" s="264" t="s">
        <v>120</v>
      </c>
      <c r="D244" s="265">
        <v>4</v>
      </c>
      <c r="E244" s="266">
        <f t="shared" si="10"/>
        <v>617084.12</v>
      </c>
      <c r="F244" s="266">
        <v>2468336.48</v>
      </c>
      <c r="G244" s="288"/>
      <c r="H244" s="288"/>
      <c r="I244" s="288"/>
    </row>
    <row r="245" spans="1:9" x14ac:dyDescent="0.25">
      <c r="A245" s="262">
        <f t="shared" si="11"/>
        <v>220</v>
      </c>
      <c r="B245" s="263" t="s">
        <v>660</v>
      </c>
      <c r="C245" s="264" t="s">
        <v>115</v>
      </c>
      <c r="D245" s="265">
        <v>1</v>
      </c>
      <c r="E245" s="266">
        <f t="shared" si="10"/>
        <v>241191.08</v>
      </c>
      <c r="F245" s="266">
        <v>241191.08</v>
      </c>
      <c r="G245" s="288"/>
      <c r="H245" s="288"/>
      <c r="I245" s="288"/>
    </row>
    <row r="246" spans="1:9" x14ac:dyDescent="0.25">
      <c r="A246" s="262">
        <f t="shared" si="11"/>
        <v>221</v>
      </c>
      <c r="B246" s="263" t="s">
        <v>660</v>
      </c>
      <c r="C246" s="264" t="s">
        <v>115</v>
      </c>
      <c r="D246" s="265">
        <v>1</v>
      </c>
      <c r="E246" s="266">
        <f t="shared" si="10"/>
        <v>160794.01999999999</v>
      </c>
      <c r="F246" s="266">
        <v>160794.01999999999</v>
      </c>
      <c r="G246" s="288"/>
      <c r="H246" s="288"/>
      <c r="I246" s="288"/>
    </row>
    <row r="247" spans="1:9" x14ac:dyDescent="0.25">
      <c r="A247" s="262">
        <f t="shared" si="11"/>
        <v>222</v>
      </c>
      <c r="B247" s="263" t="s">
        <v>660</v>
      </c>
      <c r="C247" s="264" t="s">
        <v>115</v>
      </c>
      <c r="D247" s="265">
        <v>1</v>
      </c>
      <c r="E247" s="266">
        <f t="shared" si="10"/>
        <v>12366.47</v>
      </c>
      <c r="F247" s="266">
        <v>12366.47</v>
      </c>
      <c r="G247" s="288"/>
      <c r="H247" s="288"/>
      <c r="I247" s="288"/>
    </row>
    <row r="248" spans="1:9" x14ac:dyDescent="0.25">
      <c r="A248" s="262">
        <f t="shared" si="11"/>
        <v>223</v>
      </c>
      <c r="B248" s="263" t="s">
        <v>660</v>
      </c>
      <c r="C248" s="264" t="s">
        <v>115</v>
      </c>
      <c r="D248" s="265">
        <v>1</v>
      </c>
      <c r="E248" s="266">
        <f t="shared" si="10"/>
        <v>21327.72</v>
      </c>
      <c r="F248" s="266">
        <v>21327.72</v>
      </c>
      <c r="G248" s="288"/>
      <c r="H248" s="288"/>
      <c r="I248" s="288"/>
    </row>
    <row r="249" spans="1:9" x14ac:dyDescent="0.25">
      <c r="A249" s="262">
        <f t="shared" si="11"/>
        <v>224</v>
      </c>
      <c r="B249" s="263" t="s">
        <v>660</v>
      </c>
      <c r="C249" s="264" t="s">
        <v>115</v>
      </c>
      <c r="D249" s="265">
        <v>1</v>
      </c>
      <c r="E249" s="266">
        <f t="shared" si="10"/>
        <v>28699.22</v>
      </c>
      <c r="F249" s="266">
        <v>28699.22</v>
      </c>
      <c r="G249" s="288"/>
      <c r="H249" s="288"/>
      <c r="I249" s="288"/>
    </row>
    <row r="250" spans="1:9" x14ac:dyDescent="0.25">
      <c r="A250" s="262">
        <f t="shared" si="11"/>
        <v>225</v>
      </c>
      <c r="B250" s="263" t="s">
        <v>1128</v>
      </c>
      <c r="C250" s="264" t="s">
        <v>120</v>
      </c>
      <c r="D250" s="265">
        <v>2</v>
      </c>
      <c r="E250" s="266">
        <f t="shared" si="10"/>
        <v>14476.21</v>
      </c>
      <c r="F250" s="266">
        <v>28952.41</v>
      </c>
      <c r="G250" s="288"/>
      <c r="H250" s="288"/>
      <c r="I250" s="288"/>
    </row>
    <row r="251" spans="1:9" x14ac:dyDescent="0.25">
      <c r="A251" s="262">
        <f t="shared" si="11"/>
        <v>226</v>
      </c>
      <c r="B251" s="263" t="s">
        <v>1092</v>
      </c>
      <c r="C251" s="264" t="s">
        <v>120</v>
      </c>
      <c r="D251" s="265">
        <v>3</v>
      </c>
      <c r="E251" s="266">
        <f t="shared" si="10"/>
        <v>14476.21</v>
      </c>
      <c r="F251" s="266">
        <v>43428.62</v>
      </c>
      <c r="G251" s="288"/>
      <c r="H251" s="288"/>
      <c r="I251" s="288"/>
    </row>
    <row r="252" spans="1:9" x14ac:dyDescent="0.25">
      <c r="A252" s="262">
        <f t="shared" si="11"/>
        <v>227</v>
      </c>
      <c r="B252" s="263" t="s">
        <v>1274</v>
      </c>
      <c r="C252" s="264" t="s">
        <v>120</v>
      </c>
      <c r="D252" s="265">
        <v>1</v>
      </c>
      <c r="E252" s="266">
        <f t="shared" si="10"/>
        <v>17228.25</v>
      </c>
      <c r="F252" s="266">
        <v>17228.25</v>
      </c>
      <c r="G252" s="288"/>
      <c r="H252" s="288"/>
      <c r="I252" s="288"/>
    </row>
    <row r="253" spans="1:9" x14ac:dyDescent="0.25">
      <c r="A253" s="262">
        <f t="shared" si="11"/>
        <v>228</v>
      </c>
      <c r="B253" s="263" t="s">
        <v>1167</v>
      </c>
      <c r="C253" s="264" t="s">
        <v>120</v>
      </c>
      <c r="D253" s="265">
        <v>2</v>
      </c>
      <c r="E253" s="266">
        <f t="shared" si="10"/>
        <v>19008.78</v>
      </c>
      <c r="F253" s="266">
        <v>38017.56</v>
      </c>
      <c r="G253" s="288"/>
      <c r="H253" s="288"/>
      <c r="I253" s="288"/>
    </row>
    <row r="254" spans="1:9" x14ac:dyDescent="0.25">
      <c r="A254" s="262">
        <f t="shared" si="11"/>
        <v>229</v>
      </c>
      <c r="B254" s="263" t="s">
        <v>1203</v>
      </c>
      <c r="C254" s="264" t="s">
        <v>120</v>
      </c>
      <c r="D254" s="265">
        <v>2</v>
      </c>
      <c r="E254" s="266">
        <f t="shared" si="10"/>
        <v>21645.45</v>
      </c>
      <c r="F254" s="266">
        <v>43290.89</v>
      </c>
      <c r="G254" s="288"/>
      <c r="H254" s="288"/>
      <c r="I254" s="288"/>
    </row>
    <row r="255" spans="1:9" x14ac:dyDescent="0.25">
      <c r="A255" s="262">
        <f t="shared" si="11"/>
        <v>230</v>
      </c>
      <c r="B255" s="263" t="s">
        <v>1010</v>
      </c>
      <c r="C255" s="264" t="s">
        <v>120</v>
      </c>
      <c r="D255" s="265">
        <v>1</v>
      </c>
      <c r="E255" s="266">
        <f t="shared" si="10"/>
        <v>33795.57</v>
      </c>
      <c r="F255" s="266">
        <v>33795.57</v>
      </c>
      <c r="G255" s="288"/>
      <c r="H255" s="288"/>
      <c r="I255" s="288"/>
    </row>
    <row r="256" spans="1:9" x14ac:dyDescent="0.25">
      <c r="A256" s="262">
        <f t="shared" si="11"/>
        <v>231</v>
      </c>
      <c r="B256" s="263" t="s">
        <v>1041</v>
      </c>
      <c r="C256" s="264" t="s">
        <v>120</v>
      </c>
      <c r="D256" s="265">
        <v>1</v>
      </c>
      <c r="E256" s="266">
        <f t="shared" si="10"/>
        <v>63764.5</v>
      </c>
      <c r="F256" s="266">
        <v>63764.5</v>
      </c>
      <c r="G256" s="288"/>
      <c r="H256" s="288"/>
      <c r="I256" s="288"/>
    </row>
    <row r="257" spans="1:9" x14ac:dyDescent="0.25">
      <c r="A257" s="262">
        <f t="shared" si="11"/>
        <v>232</v>
      </c>
      <c r="B257" s="263" t="s">
        <v>581</v>
      </c>
      <c r="C257" s="264" t="s">
        <v>120</v>
      </c>
      <c r="D257" s="265">
        <v>1</v>
      </c>
      <c r="E257" s="266">
        <f t="shared" si="10"/>
        <v>28389.95</v>
      </c>
      <c r="F257" s="266">
        <v>28389.95</v>
      </c>
      <c r="G257" s="288"/>
      <c r="H257" s="288"/>
      <c r="I257" s="288"/>
    </row>
    <row r="258" spans="1:9" x14ac:dyDescent="0.25">
      <c r="A258" s="262">
        <f t="shared" si="11"/>
        <v>233</v>
      </c>
      <c r="B258" s="263" t="s">
        <v>604</v>
      </c>
      <c r="C258" s="264" t="s">
        <v>115</v>
      </c>
      <c r="D258" s="265">
        <v>1</v>
      </c>
      <c r="E258" s="266">
        <f t="shared" si="10"/>
        <v>140306.12</v>
      </c>
      <c r="F258" s="266">
        <v>140306.12</v>
      </c>
      <c r="G258" s="288"/>
      <c r="H258" s="288"/>
      <c r="I258" s="288"/>
    </row>
    <row r="259" spans="1:9" x14ac:dyDescent="0.25">
      <c r="A259" s="262">
        <f t="shared" si="11"/>
        <v>234</v>
      </c>
      <c r="B259" s="263" t="s">
        <v>604</v>
      </c>
      <c r="C259" s="264" t="s">
        <v>115</v>
      </c>
      <c r="D259" s="265">
        <v>3</v>
      </c>
      <c r="E259" s="266">
        <f t="shared" si="10"/>
        <v>106648.28</v>
      </c>
      <c r="F259" s="266">
        <v>319944.83</v>
      </c>
      <c r="G259" s="288"/>
      <c r="H259" s="288"/>
      <c r="I259" s="288"/>
    </row>
    <row r="260" spans="1:9" x14ac:dyDescent="0.25">
      <c r="A260" s="262">
        <f t="shared" si="11"/>
        <v>235</v>
      </c>
      <c r="B260" s="263" t="s">
        <v>604</v>
      </c>
      <c r="C260" s="264" t="s">
        <v>115</v>
      </c>
      <c r="D260" s="265">
        <v>1</v>
      </c>
      <c r="E260" s="266">
        <f t="shared" si="10"/>
        <v>1057798.44</v>
      </c>
      <c r="F260" s="266">
        <v>1057798.44</v>
      </c>
      <c r="G260" s="288"/>
      <c r="H260" s="288"/>
      <c r="I260" s="288"/>
    </row>
    <row r="261" spans="1:9" x14ac:dyDescent="0.25">
      <c r="A261" s="262">
        <f t="shared" si="11"/>
        <v>236</v>
      </c>
      <c r="B261" s="263" t="s">
        <v>665</v>
      </c>
      <c r="C261" s="264" t="s">
        <v>115</v>
      </c>
      <c r="D261" s="265">
        <v>1</v>
      </c>
      <c r="E261" s="266">
        <f t="shared" si="10"/>
        <v>60247.43</v>
      </c>
      <c r="F261" s="266">
        <v>60247.43</v>
      </c>
      <c r="G261" s="288"/>
      <c r="H261" s="288"/>
      <c r="I261" s="288"/>
    </row>
    <row r="262" spans="1:9" ht="20.399999999999999" x14ac:dyDescent="0.25">
      <c r="A262" s="262">
        <f t="shared" si="11"/>
        <v>237</v>
      </c>
      <c r="B262" s="263" t="s">
        <v>1044</v>
      </c>
      <c r="C262" s="264" t="s">
        <v>120</v>
      </c>
      <c r="D262" s="265">
        <v>1</v>
      </c>
      <c r="E262" s="266">
        <f t="shared" si="10"/>
        <v>74414.87</v>
      </c>
      <c r="F262" s="266">
        <v>74414.87</v>
      </c>
      <c r="G262" s="288"/>
      <c r="H262" s="288"/>
      <c r="I262" s="288"/>
    </row>
    <row r="263" spans="1:9" ht="20.399999999999999" x14ac:dyDescent="0.25">
      <c r="A263" s="262">
        <f t="shared" si="11"/>
        <v>238</v>
      </c>
      <c r="B263" s="263" t="s">
        <v>583</v>
      </c>
      <c r="C263" s="264" t="s">
        <v>120</v>
      </c>
      <c r="D263" s="265">
        <v>1</v>
      </c>
      <c r="E263" s="266">
        <f t="shared" si="10"/>
        <v>105499.07</v>
      </c>
      <c r="F263" s="266">
        <v>105499.07</v>
      </c>
      <c r="G263" s="288"/>
      <c r="H263" s="288"/>
      <c r="I263" s="288"/>
    </row>
    <row r="264" spans="1:9" ht="20.399999999999999" x14ac:dyDescent="0.25">
      <c r="A264" s="262">
        <f t="shared" si="11"/>
        <v>239</v>
      </c>
      <c r="B264" s="263" t="s">
        <v>778</v>
      </c>
      <c r="C264" s="264" t="s">
        <v>115</v>
      </c>
      <c r="D264" s="265">
        <v>1</v>
      </c>
      <c r="E264" s="266">
        <f t="shared" si="10"/>
        <v>15854.54</v>
      </c>
      <c r="F264" s="266">
        <v>15854.54</v>
      </c>
      <c r="G264" s="288"/>
      <c r="H264" s="288"/>
      <c r="I264" s="288"/>
    </row>
    <row r="265" spans="1:9" ht="20.399999999999999" x14ac:dyDescent="0.25">
      <c r="A265" s="262">
        <f t="shared" si="11"/>
        <v>240</v>
      </c>
      <c r="B265" s="263" t="s">
        <v>1026</v>
      </c>
      <c r="C265" s="264" t="s">
        <v>120</v>
      </c>
      <c r="D265" s="265">
        <v>3</v>
      </c>
      <c r="E265" s="266">
        <f t="shared" si="10"/>
        <v>38902.800000000003</v>
      </c>
      <c r="F265" s="266">
        <v>116708.39</v>
      </c>
      <c r="G265" s="288"/>
      <c r="H265" s="288"/>
      <c r="I265" s="288"/>
    </row>
    <row r="266" spans="1:9" ht="20.399999999999999" x14ac:dyDescent="0.25">
      <c r="A266" s="262">
        <f t="shared" si="11"/>
        <v>241</v>
      </c>
      <c r="B266" s="263" t="s">
        <v>1183</v>
      </c>
      <c r="C266" s="264" t="s">
        <v>120</v>
      </c>
      <c r="D266" s="265">
        <v>2</v>
      </c>
      <c r="E266" s="266">
        <f t="shared" si="10"/>
        <v>19466.05</v>
      </c>
      <c r="F266" s="266">
        <v>38932.1</v>
      </c>
      <c r="G266" s="288"/>
      <c r="H266" s="288"/>
      <c r="I266" s="288"/>
    </row>
    <row r="267" spans="1:9" ht="20.399999999999999" x14ac:dyDescent="0.25">
      <c r="A267" s="262">
        <f t="shared" si="11"/>
        <v>242</v>
      </c>
      <c r="B267" s="263" t="s">
        <v>1256</v>
      </c>
      <c r="C267" s="264" t="s">
        <v>120</v>
      </c>
      <c r="D267" s="265">
        <v>1</v>
      </c>
      <c r="E267" s="266">
        <f t="shared" si="10"/>
        <v>13550.1</v>
      </c>
      <c r="F267" s="266">
        <v>13550.1</v>
      </c>
      <c r="G267" s="288"/>
      <c r="H267" s="288"/>
      <c r="I267" s="288"/>
    </row>
    <row r="268" spans="1:9" ht="20.399999999999999" x14ac:dyDescent="0.25">
      <c r="A268" s="262">
        <f t="shared" si="11"/>
        <v>243</v>
      </c>
      <c r="B268" s="263" t="s">
        <v>767</v>
      </c>
      <c r="C268" s="264" t="s">
        <v>115</v>
      </c>
      <c r="D268" s="265">
        <v>1</v>
      </c>
      <c r="E268" s="266">
        <f t="shared" si="10"/>
        <v>23176.61</v>
      </c>
      <c r="F268" s="266">
        <v>23176.61</v>
      </c>
      <c r="G268" s="288"/>
      <c r="H268" s="288"/>
      <c r="I268" s="288"/>
    </row>
    <row r="269" spans="1:9" ht="20.399999999999999" x14ac:dyDescent="0.25">
      <c r="A269" s="262">
        <f t="shared" si="11"/>
        <v>244</v>
      </c>
      <c r="B269" s="263" t="s">
        <v>773</v>
      </c>
      <c r="C269" s="264" t="s">
        <v>115</v>
      </c>
      <c r="D269" s="265">
        <v>1</v>
      </c>
      <c r="E269" s="266">
        <f t="shared" si="10"/>
        <v>22465.55</v>
      </c>
      <c r="F269" s="266">
        <v>22465.55</v>
      </c>
      <c r="G269" s="288"/>
      <c r="H269" s="288"/>
      <c r="I269" s="288"/>
    </row>
    <row r="270" spans="1:9" ht="20.399999999999999" x14ac:dyDescent="0.25">
      <c r="A270" s="262">
        <f t="shared" si="11"/>
        <v>245</v>
      </c>
      <c r="B270" s="263" t="s">
        <v>773</v>
      </c>
      <c r="C270" s="264" t="s">
        <v>115</v>
      </c>
      <c r="D270" s="265">
        <v>4</v>
      </c>
      <c r="E270" s="266">
        <f t="shared" si="10"/>
        <v>16562.09</v>
      </c>
      <c r="F270" s="266">
        <v>66248.34</v>
      </c>
      <c r="G270" s="288"/>
      <c r="H270" s="288"/>
      <c r="I270" s="288"/>
    </row>
    <row r="271" spans="1:9" ht="20.399999999999999" x14ac:dyDescent="0.25">
      <c r="A271" s="262">
        <f t="shared" si="11"/>
        <v>246</v>
      </c>
      <c r="B271" s="263" t="s">
        <v>1023</v>
      </c>
      <c r="C271" s="264" t="s">
        <v>120</v>
      </c>
      <c r="D271" s="265">
        <v>6</v>
      </c>
      <c r="E271" s="266">
        <f t="shared" si="10"/>
        <v>38902.800000000003</v>
      </c>
      <c r="F271" s="266">
        <v>233416.77</v>
      </c>
      <c r="G271" s="288"/>
      <c r="H271" s="288"/>
      <c r="I271" s="288"/>
    </row>
    <row r="272" spans="1:9" ht="20.399999999999999" x14ac:dyDescent="0.25">
      <c r="A272" s="262">
        <f t="shared" si="11"/>
        <v>247</v>
      </c>
      <c r="B272" s="263" t="s">
        <v>981</v>
      </c>
      <c r="C272" s="264" t="s">
        <v>115</v>
      </c>
      <c r="D272" s="265">
        <v>2</v>
      </c>
      <c r="E272" s="266">
        <f t="shared" si="10"/>
        <v>434235.31</v>
      </c>
      <c r="F272" s="266">
        <v>868470.61</v>
      </c>
      <c r="G272" s="288"/>
      <c r="H272" s="288"/>
      <c r="I272" s="288"/>
    </row>
    <row r="273" spans="1:9" ht="20.399999999999999" x14ac:dyDescent="0.25">
      <c r="A273" s="262">
        <f t="shared" si="11"/>
        <v>248</v>
      </c>
      <c r="B273" s="263" t="s">
        <v>1065</v>
      </c>
      <c r="C273" s="264" t="s">
        <v>120</v>
      </c>
      <c r="D273" s="265">
        <v>1</v>
      </c>
      <c r="E273" s="266">
        <f t="shared" si="10"/>
        <v>12732.72</v>
      </c>
      <c r="F273" s="266">
        <v>12732.72</v>
      </c>
      <c r="G273" s="288"/>
      <c r="H273" s="288"/>
      <c r="I273" s="288"/>
    </row>
    <row r="274" spans="1:9" ht="20.399999999999999" x14ac:dyDescent="0.25">
      <c r="A274" s="262">
        <f t="shared" si="11"/>
        <v>249</v>
      </c>
      <c r="B274" s="263" t="s">
        <v>926</v>
      </c>
      <c r="C274" s="264" t="s">
        <v>115</v>
      </c>
      <c r="D274" s="265">
        <v>2</v>
      </c>
      <c r="E274" s="266">
        <f t="shared" si="10"/>
        <v>161655.49</v>
      </c>
      <c r="F274" s="266">
        <v>323310.96999999997</v>
      </c>
      <c r="G274" s="288"/>
      <c r="H274" s="288"/>
      <c r="I274" s="288"/>
    </row>
    <row r="275" spans="1:9" ht="20.399999999999999" x14ac:dyDescent="0.25">
      <c r="A275" s="262">
        <f t="shared" si="11"/>
        <v>250</v>
      </c>
      <c r="B275" s="263" t="s">
        <v>704</v>
      </c>
      <c r="C275" s="264" t="s">
        <v>115</v>
      </c>
      <c r="D275" s="265">
        <v>1</v>
      </c>
      <c r="E275" s="266">
        <f t="shared" si="10"/>
        <v>73839.42</v>
      </c>
      <c r="F275" s="266">
        <v>73839.42</v>
      </c>
      <c r="G275" s="288"/>
      <c r="H275" s="288"/>
      <c r="I275" s="288"/>
    </row>
    <row r="276" spans="1:9" ht="20.399999999999999" x14ac:dyDescent="0.25">
      <c r="A276" s="262">
        <f t="shared" si="11"/>
        <v>251</v>
      </c>
      <c r="B276" s="263" t="s">
        <v>923</v>
      </c>
      <c r="C276" s="264" t="s">
        <v>115</v>
      </c>
      <c r="D276" s="265">
        <v>4</v>
      </c>
      <c r="E276" s="266">
        <f t="shared" si="10"/>
        <v>124865.46</v>
      </c>
      <c r="F276" s="266">
        <v>499461.82</v>
      </c>
      <c r="G276" s="288"/>
      <c r="H276" s="288"/>
      <c r="I276" s="288"/>
    </row>
    <row r="277" spans="1:9" ht="20.399999999999999" x14ac:dyDescent="0.25">
      <c r="A277" s="262">
        <f t="shared" si="11"/>
        <v>252</v>
      </c>
      <c r="B277" s="263" t="s">
        <v>1253</v>
      </c>
      <c r="C277" s="264" t="s">
        <v>120</v>
      </c>
      <c r="D277" s="265">
        <v>2</v>
      </c>
      <c r="E277" s="266">
        <f t="shared" si="10"/>
        <v>13550.1</v>
      </c>
      <c r="F277" s="266">
        <v>27100.2</v>
      </c>
      <c r="G277" s="288"/>
      <c r="H277" s="288"/>
      <c r="I277" s="288"/>
    </row>
    <row r="278" spans="1:9" ht="20.399999999999999" x14ac:dyDescent="0.25">
      <c r="A278" s="262">
        <f t="shared" si="11"/>
        <v>253</v>
      </c>
      <c r="B278" s="263" t="s">
        <v>633</v>
      </c>
      <c r="C278" s="264" t="s">
        <v>115</v>
      </c>
      <c r="D278" s="265">
        <v>2</v>
      </c>
      <c r="E278" s="266">
        <f t="shared" ref="E278:E341" si="12">F278/D278</f>
        <v>57596.87</v>
      </c>
      <c r="F278" s="266">
        <v>115193.74</v>
      </c>
      <c r="G278" s="288"/>
      <c r="H278" s="288"/>
      <c r="I278" s="288"/>
    </row>
    <row r="279" spans="1:9" ht="20.399999999999999" x14ac:dyDescent="0.25">
      <c r="A279" s="262">
        <f t="shared" ref="A279:A342" si="13">A278+1</f>
        <v>254</v>
      </c>
      <c r="B279" s="263" t="s">
        <v>633</v>
      </c>
      <c r="C279" s="264" t="s">
        <v>115</v>
      </c>
      <c r="D279" s="265">
        <v>3</v>
      </c>
      <c r="E279" s="266">
        <f t="shared" si="12"/>
        <v>434235.3</v>
      </c>
      <c r="F279" s="266">
        <v>1302705.9099999999</v>
      </c>
      <c r="G279" s="288"/>
      <c r="H279" s="288"/>
      <c r="I279" s="288"/>
    </row>
    <row r="280" spans="1:9" ht="20.399999999999999" x14ac:dyDescent="0.25">
      <c r="A280" s="262">
        <f t="shared" si="13"/>
        <v>255</v>
      </c>
      <c r="B280" s="263" t="s">
        <v>633</v>
      </c>
      <c r="C280" s="264" t="s">
        <v>115</v>
      </c>
      <c r="D280" s="265">
        <v>1</v>
      </c>
      <c r="E280" s="266">
        <f t="shared" si="12"/>
        <v>664918.77</v>
      </c>
      <c r="F280" s="266">
        <v>664918.77</v>
      </c>
      <c r="G280" s="288"/>
      <c r="H280" s="288"/>
      <c r="I280" s="288"/>
    </row>
    <row r="281" spans="1:9" ht="20.399999999999999" x14ac:dyDescent="0.25">
      <c r="A281" s="262">
        <f t="shared" si="13"/>
        <v>256</v>
      </c>
      <c r="B281" s="263" t="s">
        <v>633</v>
      </c>
      <c r="C281" s="264" t="s">
        <v>115</v>
      </c>
      <c r="D281" s="265">
        <v>1</v>
      </c>
      <c r="E281" s="266">
        <f t="shared" si="12"/>
        <v>161358.1</v>
      </c>
      <c r="F281" s="266">
        <v>161358.1</v>
      </c>
      <c r="G281" s="288"/>
      <c r="H281" s="288"/>
      <c r="I281" s="288"/>
    </row>
    <row r="282" spans="1:9" ht="20.399999999999999" x14ac:dyDescent="0.25">
      <c r="A282" s="262">
        <f t="shared" si="13"/>
        <v>257</v>
      </c>
      <c r="B282" s="263" t="s">
        <v>633</v>
      </c>
      <c r="C282" s="264" t="s">
        <v>115</v>
      </c>
      <c r="D282" s="265">
        <v>1</v>
      </c>
      <c r="E282" s="266">
        <f t="shared" si="12"/>
        <v>73839.42</v>
      </c>
      <c r="F282" s="266">
        <v>73839.42</v>
      </c>
      <c r="G282" s="288"/>
      <c r="H282" s="288"/>
      <c r="I282" s="288"/>
    </row>
    <row r="283" spans="1:9" ht="20.399999999999999" x14ac:dyDescent="0.25">
      <c r="A283" s="262">
        <f t="shared" si="13"/>
        <v>258</v>
      </c>
      <c r="B283" s="263" t="s">
        <v>633</v>
      </c>
      <c r="C283" s="264" t="s">
        <v>115</v>
      </c>
      <c r="D283" s="265">
        <v>1</v>
      </c>
      <c r="E283" s="266">
        <f t="shared" si="12"/>
        <v>74529.34</v>
      </c>
      <c r="F283" s="266">
        <v>74529.34</v>
      </c>
      <c r="G283" s="288"/>
      <c r="H283" s="288"/>
      <c r="I283" s="288"/>
    </row>
    <row r="284" spans="1:9" ht="20.399999999999999" x14ac:dyDescent="0.25">
      <c r="A284" s="262">
        <f t="shared" si="13"/>
        <v>259</v>
      </c>
      <c r="B284" s="263" t="s">
        <v>770</v>
      </c>
      <c r="C284" s="264" t="s">
        <v>115</v>
      </c>
      <c r="D284" s="265">
        <v>2</v>
      </c>
      <c r="E284" s="266">
        <f t="shared" si="12"/>
        <v>17685.32</v>
      </c>
      <c r="F284" s="266">
        <v>35370.629999999997</v>
      </c>
      <c r="G284" s="288"/>
      <c r="H284" s="288"/>
      <c r="I284" s="288"/>
    </row>
    <row r="285" spans="1:9" ht="20.399999999999999" x14ac:dyDescent="0.25">
      <c r="A285" s="262">
        <f t="shared" si="13"/>
        <v>260</v>
      </c>
      <c r="B285" s="263" t="s">
        <v>770</v>
      </c>
      <c r="C285" s="264" t="s">
        <v>115</v>
      </c>
      <c r="D285" s="265">
        <v>3</v>
      </c>
      <c r="E285" s="266">
        <f t="shared" si="12"/>
        <v>23176.61</v>
      </c>
      <c r="F285" s="266">
        <v>69529.820000000007</v>
      </c>
      <c r="G285" s="288"/>
      <c r="H285" s="288"/>
      <c r="I285" s="288"/>
    </row>
    <row r="286" spans="1:9" ht="20.399999999999999" x14ac:dyDescent="0.25">
      <c r="A286" s="262">
        <f t="shared" si="13"/>
        <v>261</v>
      </c>
      <c r="B286" s="263" t="s">
        <v>770</v>
      </c>
      <c r="C286" s="264" t="s">
        <v>115</v>
      </c>
      <c r="D286" s="265">
        <v>2</v>
      </c>
      <c r="E286" s="266">
        <f t="shared" si="12"/>
        <v>21441.99</v>
      </c>
      <c r="F286" s="266">
        <v>42883.97</v>
      </c>
      <c r="G286" s="288"/>
      <c r="H286" s="288"/>
      <c r="I286" s="288"/>
    </row>
    <row r="287" spans="1:9" ht="20.399999999999999" x14ac:dyDescent="0.25">
      <c r="A287" s="262">
        <f t="shared" si="13"/>
        <v>262</v>
      </c>
      <c r="B287" s="263" t="s">
        <v>1180</v>
      </c>
      <c r="C287" s="264" t="s">
        <v>120</v>
      </c>
      <c r="D287" s="265">
        <v>4</v>
      </c>
      <c r="E287" s="266">
        <f t="shared" si="12"/>
        <v>19466.05</v>
      </c>
      <c r="F287" s="266">
        <v>77864.2</v>
      </c>
      <c r="G287" s="288"/>
      <c r="H287" s="288"/>
      <c r="I287" s="288"/>
    </row>
    <row r="288" spans="1:9" ht="20.399999999999999" x14ac:dyDescent="0.25">
      <c r="A288" s="262">
        <f t="shared" si="13"/>
        <v>263</v>
      </c>
      <c r="B288" s="263" t="s">
        <v>702</v>
      </c>
      <c r="C288" s="264" t="s">
        <v>115</v>
      </c>
      <c r="D288" s="265">
        <v>1</v>
      </c>
      <c r="E288" s="266">
        <f t="shared" si="12"/>
        <v>161358.1</v>
      </c>
      <c r="F288" s="266">
        <v>161358.1</v>
      </c>
      <c r="G288" s="288"/>
      <c r="H288" s="288"/>
      <c r="I288" s="288"/>
    </row>
    <row r="289" spans="1:9" ht="20.399999999999999" x14ac:dyDescent="0.25">
      <c r="A289" s="262">
        <f t="shared" si="13"/>
        <v>264</v>
      </c>
      <c r="B289" s="263" t="s">
        <v>702</v>
      </c>
      <c r="C289" s="264" t="s">
        <v>115</v>
      </c>
      <c r="D289" s="265">
        <v>1</v>
      </c>
      <c r="E289" s="266">
        <f t="shared" si="12"/>
        <v>74529.34</v>
      </c>
      <c r="F289" s="266">
        <v>74529.34</v>
      </c>
      <c r="G289" s="288"/>
      <c r="H289" s="288"/>
      <c r="I289" s="288"/>
    </row>
    <row r="290" spans="1:9" ht="20.399999999999999" x14ac:dyDescent="0.25">
      <c r="A290" s="262">
        <f t="shared" si="13"/>
        <v>265</v>
      </c>
      <c r="B290" s="263" t="s">
        <v>700</v>
      </c>
      <c r="C290" s="264" t="s">
        <v>115</v>
      </c>
      <c r="D290" s="265">
        <v>1</v>
      </c>
      <c r="E290" s="266">
        <f t="shared" si="12"/>
        <v>2737.95</v>
      </c>
      <c r="F290" s="266">
        <v>2737.95</v>
      </c>
      <c r="G290" s="288"/>
      <c r="H290" s="288"/>
      <c r="I290" s="288"/>
    </row>
    <row r="291" spans="1:9" ht="20.399999999999999" x14ac:dyDescent="0.25">
      <c r="A291" s="262">
        <f t="shared" si="13"/>
        <v>266</v>
      </c>
      <c r="B291" s="263" t="s">
        <v>1108</v>
      </c>
      <c r="C291" s="264" t="s">
        <v>120</v>
      </c>
      <c r="D291" s="265">
        <v>2</v>
      </c>
      <c r="E291" s="266">
        <f t="shared" si="12"/>
        <v>13550.1</v>
      </c>
      <c r="F291" s="266">
        <v>27100.2</v>
      </c>
      <c r="G291" s="288"/>
      <c r="H291" s="288"/>
      <c r="I291" s="288"/>
    </row>
    <row r="292" spans="1:9" ht="20.399999999999999" x14ac:dyDescent="0.25">
      <c r="A292" s="262">
        <f t="shared" si="13"/>
        <v>267</v>
      </c>
      <c r="B292" s="263" t="s">
        <v>639</v>
      </c>
      <c r="C292" s="264" t="s">
        <v>115</v>
      </c>
      <c r="D292" s="265">
        <v>2</v>
      </c>
      <c r="E292" s="266">
        <f t="shared" si="12"/>
        <v>15422.65</v>
      </c>
      <c r="F292" s="266">
        <v>30845.29</v>
      </c>
      <c r="G292" s="288"/>
      <c r="H292" s="288"/>
      <c r="I292" s="288"/>
    </row>
    <row r="293" spans="1:9" ht="20.399999999999999" x14ac:dyDescent="0.25">
      <c r="A293" s="262">
        <f t="shared" si="13"/>
        <v>268</v>
      </c>
      <c r="B293" s="263" t="s">
        <v>639</v>
      </c>
      <c r="C293" s="264" t="s">
        <v>115</v>
      </c>
      <c r="D293" s="265">
        <v>2</v>
      </c>
      <c r="E293" s="266">
        <f t="shared" si="12"/>
        <v>138993.13</v>
      </c>
      <c r="F293" s="266">
        <v>277986.25</v>
      </c>
      <c r="G293" s="288"/>
      <c r="H293" s="288"/>
      <c r="I293" s="288"/>
    </row>
    <row r="294" spans="1:9" ht="20.399999999999999" x14ac:dyDescent="0.25">
      <c r="A294" s="262">
        <f t="shared" si="13"/>
        <v>269</v>
      </c>
      <c r="B294" s="263" t="s">
        <v>639</v>
      </c>
      <c r="C294" s="264" t="s">
        <v>115</v>
      </c>
      <c r="D294" s="265">
        <v>1</v>
      </c>
      <c r="E294" s="266">
        <f t="shared" si="12"/>
        <v>15164.32</v>
      </c>
      <c r="F294" s="266">
        <v>15164.32</v>
      </c>
      <c r="G294" s="288"/>
      <c r="H294" s="288"/>
      <c r="I294" s="288"/>
    </row>
    <row r="295" spans="1:9" ht="20.399999999999999" x14ac:dyDescent="0.25">
      <c r="A295" s="262">
        <f t="shared" si="13"/>
        <v>270</v>
      </c>
      <c r="B295" s="263" t="s">
        <v>644</v>
      </c>
      <c r="C295" s="264" t="s">
        <v>115</v>
      </c>
      <c r="D295" s="265">
        <v>2</v>
      </c>
      <c r="E295" s="266">
        <f t="shared" si="12"/>
        <v>69656.179999999993</v>
      </c>
      <c r="F295" s="266">
        <v>139312.35</v>
      </c>
      <c r="G295" s="288"/>
      <c r="H295" s="288"/>
      <c r="I295" s="288"/>
    </row>
    <row r="296" spans="1:9" ht="20.399999999999999" x14ac:dyDescent="0.25">
      <c r="A296" s="262">
        <f t="shared" si="13"/>
        <v>271</v>
      </c>
      <c r="B296" s="263" t="s">
        <v>644</v>
      </c>
      <c r="C296" s="264" t="s">
        <v>115</v>
      </c>
      <c r="D296" s="265">
        <v>2</v>
      </c>
      <c r="E296" s="266">
        <f t="shared" si="12"/>
        <v>260060.73</v>
      </c>
      <c r="F296" s="266">
        <v>520121.45</v>
      </c>
      <c r="G296" s="288"/>
      <c r="H296" s="288"/>
      <c r="I296" s="288"/>
    </row>
    <row r="297" spans="1:9" ht="20.399999999999999" x14ac:dyDescent="0.25">
      <c r="A297" s="262">
        <f t="shared" si="13"/>
        <v>272</v>
      </c>
      <c r="B297" s="263" t="s">
        <v>644</v>
      </c>
      <c r="C297" s="264" t="s">
        <v>115</v>
      </c>
      <c r="D297" s="265">
        <v>1</v>
      </c>
      <c r="E297" s="266">
        <f t="shared" si="12"/>
        <v>242711.76</v>
      </c>
      <c r="F297" s="266">
        <v>242711.76</v>
      </c>
      <c r="G297" s="288"/>
      <c r="H297" s="288"/>
      <c r="I297" s="288"/>
    </row>
    <row r="298" spans="1:9" ht="20.399999999999999" x14ac:dyDescent="0.25">
      <c r="A298" s="262">
        <f t="shared" si="13"/>
        <v>273</v>
      </c>
      <c r="B298" s="263" t="s">
        <v>644</v>
      </c>
      <c r="C298" s="264" t="s">
        <v>115</v>
      </c>
      <c r="D298" s="265">
        <v>1</v>
      </c>
      <c r="E298" s="266">
        <f t="shared" si="12"/>
        <v>43506.05</v>
      </c>
      <c r="F298" s="266">
        <v>43506.05</v>
      </c>
      <c r="G298" s="288"/>
      <c r="H298" s="288"/>
      <c r="I298" s="288"/>
    </row>
    <row r="299" spans="1:9" ht="20.399999999999999" x14ac:dyDescent="0.25">
      <c r="A299" s="262">
        <f t="shared" si="13"/>
        <v>274</v>
      </c>
      <c r="B299" s="263" t="s">
        <v>1224</v>
      </c>
      <c r="C299" s="264" t="s">
        <v>120</v>
      </c>
      <c r="D299" s="265">
        <v>2</v>
      </c>
      <c r="E299" s="266">
        <f t="shared" si="12"/>
        <v>38142.6</v>
      </c>
      <c r="F299" s="266">
        <v>76285.2</v>
      </c>
      <c r="G299" s="288"/>
      <c r="H299" s="288"/>
      <c r="I299" s="288"/>
    </row>
    <row r="300" spans="1:9" ht="20.399999999999999" x14ac:dyDescent="0.25">
      <c r="A300" s="262">
        <f t="shared" si="13"/>
        <v>275</v>
      </c>
      <c r="B300" s="263" t="s">
        <v>781</v>
      </c>
      <c r="C300" s="264" t="s">
        <v>115</v>
      </c>
      <c r="D300" s="265">
        <v>1</v>
      </c>
      <c r="E300" s="266">
        <f t="shared" si="12"/>
        <v>1610.99</v>
      </c>
      <c r="F300" s="266">
        <v>1610.99</v>
      </c>
      <c r="G300" s="288"/>
      <c r="H300" s="288"/>
      <c r="I300" s="288"/>
    </row>
    <row r="301" spans="1:9" ht="20.399999999999999" x14ac:dyDescent="0.25">
      <c r="A301" s="262">
        <f t="shared" si="13"/>
        <v>276</v>
      </c>
      <c r="B301" s="263" t="s">
        <v>781</v>
      </c>
      <c r="C301" s="264" t="s">
        <v>115</v>
      </c>
      <c r="D301" s="265">
        <v>1</v>
      </c>
      <c r="E301" s="266">
        <f t="shared" si="12"/>
        <v>11501.47</v>
      </c>
      <c r="F301" s="266">
        <v>11501.47</v>
      </c>
      <c r="G301" s="288"/>
      <c r="H301" s="288"/>
      <c r="I301" s="288"/>
    </row>
    <row r="302" spans="1:9" ht="20.399999999999999" x14ac:dyDescent="0.25">
      <c r="A302" s="262">
        <f t="shared" si="13"/>
        <v>277</v>
      </c>
      <c r="B302" s="263" t="s">
        <v>1071</v>
      </c>
      <c r="C302" s="264" t="s">
        <v>120</v>
      </c>
      <c r="D302" s="265">
        <v>1</v>
      </c>
      <c r="E302" s="266">
        <f t="shared" si="12"/>
        <v>11686.31</v>
      </c>
      <c r="F302" s="266">
        <v>11686.31</v>
      </c>
      <c r="G302" s="288"/>
      <c r="H302" s="288"/>
      <c r="I302" s="288"/>
    </row>
    <row r="303" spans="1:9" ht="20.399999999999999" x14ac:dyDescent="0.25">
      <c r="A303" s="262">
        <f t="shared" si="13"/>
        <v>278</v>
      </c>
      <c r="B303" s="263" t="s">
        <v>714</v>
      </c>
      <c r="C303" s="264" t="s">
        <v>115</v>
      </c>
      <c r="D303" s="265">
        <v>1</v>
      </c>
      <c r="E303" s="266">
        <f t="shared" si="12"/>
        <v>26638.91</v>
      </c>
      <c r="F303" s="266">
        <v>26638.91</v>
      </c>
      <c r="G303" s="288"/>
      <c r="H303" s="288"/>
      <c r="I303" s="288"/>
    </row>
    <row r="304" spans="1:9" ht="20.399999999999999" x14ac:dyDescent="0.25">
      <c r="A304" s="262">
        <f t="shared" si="13"/>
        <v>279</v>
      </c>
      <c r="B304" s="263" t="s">
        <v>714</v>
      </c>
      <c r="C304" s="264" t="s">
        <v>115</v>
      </c>
      <c r="D304" s="265">
        <v>1</v>
      </c>
      <c r="E304" s="266">
        <f t="shared" si="12"/>
        <v>29144.5</v>
      </c>
      <c r="F304" s="266">
        <v>29144.5</v>
      </c>
      <c r="G304" s="288"/>
      <c r="H304" s="288"/>
      <c r="I304" s="288"/>
    </row>
    <row r="305" spans="1:9" ht="20.399999999999999" x14ac:dyDescent="0.25">
      <c r="A305" s="262">
        <f t="shared" si="13"/>
        <v>280</v>
      </c>
      <c r="B305" s="263" t="s">
        <v>714</v>
      </c>
      <c r="C305" s="264" t="s">
        <v>115</v>
      </c>
      <c r="D305" s="265">
        <v>2</v>
      </c>
      <c r="E305" s="266">
        <f t="shared" si="12"/>
        <v>69656.179999999993</v>
      </c>
      <c r="F305" s="266">
        <v>139312.35</v>
      </c>
      <c r="G305" s="288"/>
      <c r="H305" s="288"/>
      <c r="I305" s="288"/>
    </row>
    <row r="306" spans="1:9" ht="20.399999999999999" x14ac:dyDescent="0.25">
      <c r="A306" s="262">
        <f t="shared" si="13"/>
        <v>281</v>
      </c>
      <c r="B306" s="263" t="s">
        <v>714</v>
      </c>
      <c r="C306" s="264" t="s">
        <v>115</v>
      </c>
      <c r="D306" s="265">
        <v>1</v>
      </c>
      <c r="E306" s="266">
        <f t="shared" si="12"/>
        <v>43506.05</v>
      </c>
      <c r="F306" s="266">
        <v>43506.05</v>
      </c>
      <c r="G306" s="288"/>
      <c r="H306" s="288"/>
      <c r="I306" s="288"/>
    </row>
    <row r="307" spans="1:9" ht="20.399999999999999" x14ac:dyDescent="0.25">
      <c r="A307" s="262">
        <f t="shared" si="13"/>
        <v>282</v>
      </c>
      <c r="B307" s="263" t="s">
        <v>714</v>
      </c>
      <c r="C307" s="264" t="s">
        <v>115</v>
      </c>
      <c r="D307" s="265">
        <v>1</v>
      </c>
      <c r="E307" s="266">
        <f t="shared" si="12"/>
        <v>21714.51</v>
      </c>
      <c r="F307" s="266">
        <v>21714.51</v>
      </c>
      <c r="G307" s="288"/>
      <c r="H307" s="288"/>
      <c r="I307" s="288"/>
    </row>
    <row r="308" spans="1:9" ht="20.399999999999999" x14ac:dyDescent="0.25">
      <c r="A308" s="262">
        <f t="shared" si="13"/>
        <v>283</v>
      </c>
      <c r="B308" s="263" t="s">
        <v>707</v>
      </c>
      <c r="C308" s="264" t="s">
        <v>115</v>
      </c>
      <c r="D308" s="265">
        <v>1</v>
      </c>
      <c r="E308" s="266">
        <f t="shared" si="12"/>
        <v>10202.07</v>
      </c>
      <c r="F308" s="266">
        <v>10202.07</v>
      </c>
      <c r="G308" s="288"/>
      <c r="H308" s="288"/>
      <c r="I308" s="288"/>
    </row>
    <row r="309" spans="1:9" ht="20.399999999999999" x14ac:dyDescent="0.25">
      <c r="A309" s="262">
        <f t="shared" si="13"/>
        <v>284</v>
      </c>
      <c r="B309" s="263" t="s">
        <v>707</v>
      </c>
      <c r="C309" s="264" t="s">
        <v>115</v>
      </c>
      <c r="D309" s="265">
        <v>2</v>
      </c>
      <c r="E309" s="266">
        <f t="shared" si="12"/>
        <v>114327.33</v>
      </c>
      <c r="F309" s="266">
        <v>228654.66</v>
      </c>
      <c r="G309" s="288"/>
      <c r="H309" s="288"/>
      <c r="I309" s="288"/>
    </row>
    <row r="310" spans="1:9" ht="20.399999999999999" x14ac:dyDescent="0.25">
      <c r="A310" s="262">
        <f t="shared" si="13"/>
        <v>285</v>
      </c>
      <c r="B310" s="263" t="s">
        <v>707</v>
      </c>
      <c r="C310" s="264" t="s">
        <v>115</v>
      </c>
      <c r="D310" s="265">
        <v>2</v>
      </c>
      <c r="E310" s="266">
        <f t="shared" si="12"/>
        <v>13118.92</v>
      </c>
      <c r="F310" s="266">
        <v>26237.83</v>
      </c>
      <c r="G310" s="288"/>
      <c r="H310" s="288"/>
      <c r="I310" s="288"/>
    </row>
    <row r="311" spans="1:9" ht="20.399999999999999" x14ac:dyDescent="0.25">
      <c r="A311" s="262">
        <f t="shared" si="13"/>
        <v>286</v>
      </c>
      <c r="B311" s="263" t="s">
        <v>1068</v>
      </c>
      <c r="C311" s="264" t="s">
        <v>120</v>
      </c>
      <c r="D311" s="265">
        <v>1</v>
      </c>
      <c r="E311" s="266">
        <f t="shared" si="12"/>
        <v>9528.15</v>
      </c>
      <c r="F311" s="266">
        <v>9528.15</v>
      </c>
      <c r="G311" s="288"/>
      <c r="H311" s="288"/>
      <c r="I311" s="288"/>
    </row>
    <row r="312" spans="1:9" ht="20.399999999999999" x14ac:dyDescent="0.25">
      <c r="A312" s="262">
        <f t="shared" si="13"/>
        <v>287</v>
      </c>
      <c r="B312" s="263" t="s">
        <v>1147</v>
      </c>
      <c r="C312" s="264" t="s">
        <v>120</v>
      </c>
      <c r="D312" s="265">
        <v>2</v>
      </c>
      <c r="E312" s="266">
        <f t="shared" si="12"/>
        <v>15006.96</v>
      </c>
      <c r="F312" s="266">
        <v>30013.919999999998</v>
      </c>
      <c r="G312" s="288"/>
      <c r="H312" s="288"/>
      <c r="I312" s="288"/>
    </row>
    <row r="313" spans="1:9" ht="20.399999999999999" x14ac:dyDescent="0.25">
      <c r="A313" s="262">
        <f t="shared" si="13"/>
        <v>288</v>
      </c>
      <c r="B313" s="263" t="s">
        <v>641</v>
      </c>
      <c r="C313" s="264" t="s">
        <v>115</v>
      </c>
      <c r="D313" s="265">
        <v>4</v>
      </c>
      <c r="E313" s="266">
        <f t="shared" si="12"/>
        <v>29997.83</v>
      </c>
      <c r="F313" s="266">
        <v>119991.3</v>
      </c>
      <c r="G313" s="288"/>
      <c r="H313" s="288"/>
      <c r="I313" s="288"/>
    </row>
    <row r="314" spans="1:9" ht="20.399999999999999" x14ac:dyDescent="0.25">
      <c r="A314" s="262">
        <f t="shared" si="13"/>
        <v>289</v>
      </c>
      <c r="B314" s="263" t="s">
        <v>641</v>
      </c>
      <c r="C314" s="264" t="s">
        <v>115</v>
      </c>
      <c r="D314" s="265">
        <v>1</v>
      </c>
      <c r="E314" s="266">
        <f t="shared" si="12"/>
        <v>32193.24</v>
      </c>
      <c r="F314" s="266">
        <v>32193.24</v>
      </c>
      <c r="G314" s="288"/>
      <c r="H314" s="288"/>
      <c r="I314" s="288"/>
    </row>
    <row r="315" spans="1:9" ht="20.399999999999999" x14ac:dyDescent="0.25">
      <c r="A315" s="262">
        <f t="shared" si="13"/>
        <v>290</v>
      </c>
      <c r="B315" s="263" t="s">
        <v>641</v>
      </c>
      <c r="C315" s="264" t="s">
        <v>115</v>
      </c>
      <c r="D315" s="265">
        <v>4</v>
      </c>
      <c r="E315" s="266">
        <f t="shared" si="12"/>
        <v>21885.05</v>
      </c>
      <c r="F315" s="266">
        <v>87540.21</v>
      </c>
      <c r="G315" s="288"/>
      <c r="H315" s="288"/>
      <c r="I315" s="288"/>
    </row>
    <row r="316" spans="1:9" ht="20.399999999999999" x14ac:dyDescent="0.25">
      <c r="A316" s="262">
        <f t="shared" si="13"/>
        <v>291</v>
      </c>
      <c r="B316" s="263" t="s">
        <v>788</v>
      </c>
      <c r="C316" s="264" t="s">
        <v>115</v>
      </c>
      <c r="D316" s="265">
        <v>1</v>
      </c>
      <c r="E316" s="266">
        <f t="shared" si="12"/>
        <v>21688.639999999999</v>
      </c>
      <c r="F316" s="266">
        <v>21688.639999999999</v>
      </c>
      <c r="G316" s="288"/>
      <c r="H316" s="288"/>
      <c r="I316" s="288"/>
    </row>
    <row r="317" spans="1:9" ht="20.399999999999999" x14ac:dyDescent="0.25">
      <c r="A317" s="262">
        <f t="shared" si="13"/>
        <v>292</v>
      </c>
      <c r="B317" s="263" t="s">
        <v>709</v>
      </c>
      <c r="C317" s="264" t="s">
        <v>115</v>
      </c>
      <c r="D317" s="265">
        <v>1</v>
      </c>
      <c r="E317" s="266">
        <f t="shared" si="12"/>
        <v>34494.35</v>
      </c>
      <c r="F317" s="266">
        <v>34494.35</v>
      </c>
      <c r="G317" s="288"/>
      <c r="H317" s="288"/>
      <c r="I317" s="288"/>
    </row>
    <row r="318" spans="1:9" ht="20.399999999999999" x14ac:dyDescent="0.25">
      <c r="A318" s="262">
        <f t="shared" si="13"/>
        <v>293</v>
      </c>
      <c r="B318" s="263" t="s">
        <v>709</v>
      </c>
      <c r="C318" s="264" t="s">
        <v>115</v>
      </c>
      <c r="D318" s="265">
        <v>2</v>
      </c>
      <c r="E318" s="266">
        <f t="shared" si="12"/>
        <v>18349.97</v>
      </c>
      <c r="F318" s="266">
        <v>36699.93</v>
      </c>
      <c r="G318" s="288"/>
      <c r="H318" s="288"/>
      <c r="I318" s="288"/>
    </row>
    <row r="319" spans="1:9" ht="20.399999999999999" x14ac:dyDescent="0.25">
      <c r="A319" s="262">
        <f t="shared" si="13"/>
        <v>294</v>
      </c>
      <c r="B319" s="263" t="s">
        <v>709</v>
      </c>
      <c r="C319" s="264" t="s">
        <v>115</v>
      </c>
      <c r="D319" s="265">
        <v>1</v>
      </c>
      <c r="E319" s="266">
        <f t="shared" si="12"/>
        <v>43506.05</v>
      </c>
      <c r="F319" s="266">
        <v>43506.05</v>
      </c>
      <c r="G319" s="288"/>
      <c r="H319" s="288"/>
      <c r="I319" s="288"/>
    </row>
    <row r="320" spans="1:9" ht="20.399999999999999" x14ac:dyDescent="0.25">
      <c r="A320" s="262">
        <f t="shared" si="13"/>
        <v>295</v>
      </c>
      <c r="B320" s="263" t="s">
        <v>986</v>
      </c>
      <c r="C320" s="264" t="s">
        <v>115</v>
      </c>
      <c r="D320" s="265">
        <v>1</v>
      </c>
      <c r="E320" s="266">
        <f t="shared" si="12"/>
        <v>242711.76</v>
      </c>
      <c r="F320" s="266">
        <v>242711.76</v>
      </c>
      <c r="G320" s="288"/>
      <c r="H320" s="288"/>
      <c r="I320" s="288"/>
    </row>
    <row r="321" spans="1:9" ht="20.399999999999999" x14ac:dyDescent="0.25">
      <c r="A321" s="262">
        <f t="shared" si="13"/>
        <v>296</v>
      </c>
      <c r="B321" s="263" t="s">
        <v>637</v>
      </c>
      <c r="C321" s="264" t="s">
        <v>115</v>
      </c>
      <c r="D321" s="265">
        <v>2</v>
      </c>
      <c r="E321" s="266">
        <f t="shared" si="12"/>
        <v>13118.92</v>
      </c>
      <c r="F321" s="266">
        <v>26237.83</v>
      </c>
      <c r="G321" s="288"/>
      <c r="H321" s="288"/>
      <c r="I321" s="288"/>
    </row>
    <row r="322" spans="1:9" ht="20.399999999999999" x14ac:dyDescent="0.25">
      <c r="A322" s="262">
        <f t="shared" si="13"/>
        <v>297</v>
      </c>
      <c r="B322" s="263" t="s">
        <v>1290</v>
      </c>
      <c r="C322" s="264" t="s">
        <v>120</v>
      </c>
      <c r="D322" s="265">
        <v>1</v>
      </c>
      <c r="E322" s="266">
        <f t="shared" si="12"/>
        <v>26833.11</v>
      </c>
      <c r="F322" s="266">
        <v>26833.11</v>
      </c>
      <c r="G322" s="288"/>
      <c r="H322" s="288"/>
      <c r="I322" s="288"/>
    </row>
    <row r="323" spans="1:9" x14ac:dyDescent="0.25">
      <c r="A323" s="262">
        <f t="shared" si="13"/>
        <v>298</v>
      </c>
      <c r="B323" s="263" t="s">
        <v>595</v>
      </c>
      <c r="C323" s="264" t="s">
        <v>120</v>
      </c>
      <c r="D323" s="265">
        <v>10</v>
      </c>
      <c r="E323" s="266">
        <f t="shared" si="12"/>
        <v>14968.01</v>
      </c>
      <c r="F323" s="266">
        <v>149680.07</v>
      </c>
      <c r="G323" s="288"/>
      <c r="H323" s="288"/>
      <c r="I323" s="288"/>
    </row>
    <row r="324" spans="1:9" x14ac:dyDescent="0.25">
      <c r="A324" s="262">
        <f t="shared" si="13"/>
        <v>299</v>
      </c>
      <c r="B324" s="263" t="s">
        <v>593</v>
      </c>
      <c r="C324" s="264" t="s">
        <v>120</v>
      </c>
      <c r="D324" s="265">
        <v>1</v>
      </c>
      <c r="E324" s="266">
        <f t="shared" si="12"/>
        <v>712.17</v>
      </c>
      <c r="F324" s="267">
        <v>712.17</v>
      </c>
      <c r="G324" s="288"/>
      <c r="H324" s="288"/>
      <c r="I324" s="288"/>
    </row>
    <row r="325" spans="1:9" x14ac:dyDescent="0.25">
      <c r="A325" s="262">
        <f t="shared" si="13"/>
        <v>300</v>
      </c>
      <c r="B325" s="263" t="s">
        <v>673</v>
      </c>
      <c r="C325" s="264" t="s">
        <v>115</v>
      </c>
      <c r="D325" s="265">
        <v>10</v>
      </c>
      <c r="E325" s="266">
        <f t="shared" si="12"/>
        <v>15131.1</v>
      </c>
      <c r="F325" s="266">
        <v>151311</v>
      </c>
      <c r="G325" s="288"/>
      <c r="H325" s="288"/>
      <c r="I325" s="288"/>
    </row>
    <row r="326" spans="1:9" x14ac:dyDescent="0.25">
      <c r="A326" s="262">
        <f t="shared" si="13"/>
        <v>301</v>
      </c>
      <c r="B326" s="263" t="s">
        <v>941</v>
      </c>
      <c r="C326" s="264" t="s">
        <v>115</v>
      </c>
      <c r="D326" s="265">
        <v>4</v>
      </c>
      <c r="E326" s="266">
        <f t="shared" si="12"/>
        <v>16715.52</v>
      </c>
      <c r="F326" s="266">
        <v>66862.080000000002</v>
      </c>
      <c r="G326" s="288"/>
      <c r="H326" s="288"/>
      <c r="I326" s="288"/>
    </row>
    <row r="327" spans="1:9" ht="20.399999999999999" x14ac:dyDescent="0.25">
      <c r="A327" s="262">
        <f t="shared" si="13"/>
        <v>302</v>
      </c>
      <c r="B327" s="263" t="s">
        <v>741</v>
      </c>
      <c r="C327" s="264" t="s">
        <v>115</v>
      </c>
      <c r="D327" s="265">
        <v>4</v>
      </c>
      <c r="E327" s="266">
        <f t="shared" si="12"/>
        <v>6084.17</v>
      </c>
      <c r="F327" s="266">
        <v>24336.67</v>
      </c>
      <c r="G327" s="288"/>
      <c r="H327" s="288"/>
      <c r="I327" s="288"/>
    </row>
    <row r="328" spans="1:9" x14ac:dyDescent="0.25">
      <c r="A328" s="262">
        <f t="shared" si="13"/>
        <v>303</v>
      </c>
      <c r="B328" s="263" t="s">
        <v>1211</v>
      </c>
      <c r="C328" s="264" t="s">
        <v>120</v>
      </c>
      <c r="D328" s="265">
        <v>2</v>
      </c>
      <c r="E328" s="266">
        <f t="shared" si="12"/>
        <v>24889.79</v>
      </c>
      <c r="F328" s="266">
        <v>49779.58</v>
      </c>
      <c r="G328" s="288"/>
      <c r="H328" s="288"/>
      <c r="I328" s="288"/>
    </row>
    <row r="329" spans="1:9" x14ac:dyDescent="0.25">
      <c r="A329" s="262">
        <f t="shared" si="13"/>
        <v>304</v>
      </c>
      <c r="B329" s="263" t="s">
        <v>1133</v>
      </c>
      <c r="C329" s="264" t="s">
        <v>120</v>
      </c>
      <c r="D329" s="265">
        <v>2</v>
      </c>
      <c r="E329" s="266">
        <f t="shared" si="12"/>
        <v>1824.43</v>
      </c>
      <c r="F329" s="266">
        <v>3648.85</v>
      </c>
      <c r="G329" s="288"/>
      <c r="H329" s="288"/>
      <c r="I329" s="288"/>
    </row>
    <row r="330" spans="1:9" x14ac:dyDescent="0.25">
      <c r="A330" s="262">
        <f t="shared" si="13"/>
        <v>305</v>
      </c>
      <c r="B330" s="263" t="s">
        <v>1100</v>
      </c>
      <c r="C330" s="264" t="s">
        <v>120</v>
      </c>
      <c r="D330" s="265">
        <v>2</v>
      </c>
      <c r="E330" s="266">
        <f t="shared" si="12"/>
        <v>2535.5</v>
      </c>
      <c r="F330" s="266">
        <v>5070.99</v>
      </c>
      <c r="G330" s="288"/>
      <c r="H330" s="288"/>
      <c r="I330" s="288"/>
    </row>
    <row r="331" spans="1:9" x14ac:dyDescent="0.25">
      <c r="A331" s="262">
        <f t="shared" si="13"/>
        <v>306</v>
      </c>
      <c r="B331" s="263" t="s">
        <v>1172</v>
      </c>
      <c r="C331" s="264" t="s">
        <v>120</v>
      </c>
      <c r="D331" s="265">
        <v>2</v>
      </c>
      <c r="E331" s="266">
        <f t="shared" si="12"/>
        <v>3591.78</v>
      </c>
      <c r="F331" s="266">
        <v>7183.55</v>
      </c>
      <c r="G331" s="288"/>
      <c r="H331" s="288"/>
      <c r="I331" s="288"/>
    </row>
    <row r="332" spans="1:9" x14ac:dyDescent="0.25">
      <c r="A332" s="262">
        <f t="shared" si="13"/>
        <v>307</v>
      </c>
      <c r="B332" s="263" t="s">
        <v>1015</v>
      </c>
      <c r="C332" s="264" t="s">
        <v>120</v>
      </c>
      <c r="D332" s="265">
        <v>3</v>
      </c>
      <c r="E332" s="266">
        <f t="shared" si="12"/>
        <v>9513.65</v>
      </c>
      <c r="F332" s="266">
        <v>28540.959999999999</v>
      </c>
      <c r="G332" s="288"/>
      <c r="H332" s="288"/>
      <c r="I332" s="288"/>
    </row>
    <row r="333" spans="1:9" x14ac:dyDescent="0.25">
      <c r="A333" s="262">
        <f t="shared" si="13"/>
        <v>308</v>
      </c>
      <c r="B333" s="263" t="s">
        <v>1245</v>
      </c>
      <c r="C333" s="264" t="s">
        <v>120</v>
      </c>
      <c r="D333" s="265">
        <v>1</v>
      </c>
      <c r="E333" s="266">
        <f t="shared" si="12"/>
        <v>2535.5</v>
      </c>
      <c r="F333" s="266">
        <v>2535.5</v>
      </c>
      <c r="G333" s="288"/>
      <c r="H333" s="288"/>
      <c r="I333" s="288"/>
    </row>
    <row r="334" spans="1:9" x14ac:dyDescent="0.25">
      <c r="A334" s="262">
        <f t="shared" si="13"/>
        <v>309</v>
      </c>
      <c r="B334" s="263" t="s">
        <v>1279</v>
      </c>
      <c r="C334" s="264" t="s">
        <v>120</v>
      </c>
      <c r="D334" s="265">
        <v>1</v>
      </c>
      <c r="E334" s="266">
        <f t="shared" si="12"/>
        <v>2784.76</v>
      </c>
      <c r="F334" s="266">
        <v>2784.76</v>
      </c>
      <c r="G334" s="288"/>
      <c r="H334" s="288"/>
      <c r="I334" s="288"/>
    </row>
    <row r="335" spans="1:9" x14ac:dyDescent="0.25">
      <c r="A335" s="262">
        <f t="shared" si="13"/>
        <v>310</v>
      </c>
      <c r="B335" s="263" t="s">
        <v>1208</v>
      </c>
      <c r="C335" s="264" t="s">
        <v>120</v>
      </c>
      <c r="D335" s="265">
        <v>2</v>
      </c>
      <c r="E335" s="266">
        <f t="shared" si="12"/>
        <v>3746.01</v>
      </c>
      <c r="F335" s="266">
        <v>7492.01</v>
      </c>
      <c r="G335" s="288"/>
      <c r="H335" s="288"/>
      <c r="I335" s="288"/>
    </row>
    <row r="336" spans="1:9" x14ac:dyDescent="0.25">
      <c r="A336" s="262">
        <f t="shared" si="13"/>
        <v>311</v>
      </c>
      <c r="B336" s="263" t="s">
        <v>675</v>
      </c>
      <c r="C336" s="264" t="s">
        <v>115</v>
      </c>
      <c r="D336" s="265">
        <v>1</v>
      </c>
      <c r="E336" s="266">
        <f t="shared" si="12"/>
        <v>457.26</v>
      </c>
      <c r="F336" s="267">
        <v>457.26</v>
      </c>
      <c r="G336" s="288"/>
      <c r="H336" s="288"/>
      <c r="I336" s="288"/>
    </row>
    <row r="337" spans="1:9" x14ac:dyDescent="0.25">
      <c r="A337" s="262">
        <f t="shared" si="13"/>
        <v>312</v>
      </c>
      <c r="B337" s="263" t="s">
        <v>675</v>
      </c>
      <c r="C337" s="264" t="s">
        <v>115</v>
      </c>
      <c r="D337" s="265">
        <v>1</v>
      </c>
      <c r="E337" s="266">
        <f t="shared" si="12"/>
        <v>4079.64</v>
      </c>
      <c r="F337" s="266">
        <v>4079.64</v>
      </c>
      <c r="G337" s="288"/>
      <c r="H337" s="288"/>
      <c r="I337" s="288"/>
    </row>
    <row r="338" spans="1:9" x14ac:dyDescent="0.25">
      <c r="A338" s="262">
        <f t="shared" si="13"/>
        <v>313</v>
      </c>
      <c r="B338" s="263" t="s">
        <v>1049</v>
      </c>
      <c r="C338" s="264" t="s">
        <v>120</v>
      </c>
      <c r="D338" s="265">
        <v>1</v>
      </c>
      <c r="E338" s="266">
        <f t="shared" si="12"/>
        <v>681.37</v>
      </c>
      <c r="F338" s="267">
        <v>681.37</v>
      </c>
      <c r="G338" s="288"/>
      <c r="H338" s="288"/>
      <c r="I338" s="288"/>
    </row>
    <row r="339" spans="1:9" x14ac:dyDescent="0.25">
      <c r="A339" s="262">
        <f t="shared" si="13"/>
        <v>314</v>
      </c>
      <c r="B339" s="263" t="s">
        <v>669</v>
      </c>
      <c r="C339" s="264" t="s">
        <v>115</v>
      </c>
      <c r="D339" s="265">
        <v>2</v>
      </c>
      <c r="E339" s="266">
        <f t="shared" si="12"/>
        <v>30893.93</v>
      </c>
      <c r="F339" s="266">
        <v>61787.86</v>
      </c>
      <c r="G339" s="288"/>
      <c r="H339" s="288"/>
      <c r="I339" s="288"/>
    </row>
    <row r="340" spans="1:9" x14ac:dyDescent="0.25">
      <c r="A340" s="262">
        <f t="shared" si="13"/>
        <v>315</v>
      </c>
      <c r="B340" s="263" t="s">
        <v>669</v>
      </c>
      <c r="C340" s="264" t="s">
        <v>115</v>
      </c>
      <c r="D340" s="265">
        <v>1</v>
      </c>
      <c r="E340" s="266">
        <f t="shared" si="12"/>
        <v>45538.97</v>
      </c>
      <c r="F340" s="266">
        <v>45538.97</v>
      </c>
      <c r="G340" s="288"/>
      <c r="H340" s="288"/>
      <c r="I340" s="288"/>
    </row>
    <row r="341" spans="1:9" x14ac:dyDescent="0.25">
      <c r="A341" s="262">
        <f t="shared" si="13"/>
        <v>316</v>
      </c>
      <c r="B341" s="263" t="s">
        <v>1319</v>
      </c>
      <c r="C341" s="264" t="s">
        <v>120</v>
      </c>
      <c r="D341" s="265">
        <v>4</v>
      </c>
      <c r="E341" s="266">
        <f t="shared" si="12"/>
        <v>70369.759999999995</v>
      </c>
      <c r="F341" s="266">
        <v>281479.03999999998</v>
      </c>
      <c r="G341" s="288"/>
      <c r="H341" s="288"/>
      <c r="I341" s="288"/>
    </row>
    <row r="342" spans="1:9" x14ac:dyDescent="0.25">
      <c r="A342" s="262">
        <f t="shared" si="13"/>
        <v>317</v>
      </c>
      <c r="B342" s="263" t="s">
        <v>1136</v>
      </c>
      <c r="C342" s="264" t="s">
        <v>120</v>
      </c>
      <c r="D342" s="265">
        <v>2</v>
      </c>
      <c r="E342" s="266">
        <f t="shared" ref="E342:E405" si="14">F342/D342</f>
        <v>7405.13</v>
      </c>
      <c r="F342" s="266">
        <v>14810.26</v>
      </c>
      <c r="G342" s="288"/>
      <c r="H342" s="288"/>
      <c r="I342" s="288"/>
    </row>
    <row r="343" spans="1:9" x14ac:dyDescent="0.25">
      <c r="A343" s="262">
        <f t="shared" ref="A343:A406" si="15">A342+1</f>
        <v>318</v>
      </c>
      <c r="B343" s="263" t="s">
        <v>599</v>
      </c>
      <c r="C343" s="264" t="s">
        <v>120</v>
      </c>
      <c r="D343" s="265">
        <v>2</v>
      </c>
      <c r="E343" s="266">
        <f t="shared" si="14"/>
        <v>30561</v>
      </c>
      <c r="F343" s="266">
        <v>61121.99</v>
      </c>
      <c r="G343" s="288"/>
      <c r="H343" s="288"/>
      <c r="I343" s="288"/>
    </row>
    <row r="344" spans="1:9" x14ac:dyDescent="0.25">
      <c r="A344" s="262">
        <f t="shared" si="15"/>
        <v>319</v>
      </c>
      <c r="B344" s="263" t="s">
        <v>597</v>
      </c>
      <c r="C344" s="264" t="s">
        <v>120</v>
      </c>
      <c r="D344" s="265">
        <v>1</v>
      </c>
      <c r="E344" s="266">
        <f t="shared" si="14"/>
        <v>45048.17</v>
      </c>
      <c r="F344" s="266">
        <v>45048.17</v>
      </c>
      <c r="G344" s="288"/>
      <c r="H344" s="288"/>
      <c r="I344" s="288"/>
    </row>
    <row r="345" spans="1:9" x14ac:dyDescent="0.25">
      <c r="A345" s="262">
        <f t="shared" si="15"/>
        <v>320</v>
      </c>
      <c r="B345" s="263" t="s">
        <v>1282</v>
      </c>
      <c r="C345" s="264" t="s">
        <v>120</v>
      </c>
      <c r="D345" s="265">
        <v>1</v>
      </c>
      <c r="E345" s="266">
        <f t="shared" si="14"/>
        <v>23612.94</v>
      </c>
      <c r="F345" s="266">
        <v>23612.94</v>
      </c>
      <c r="G345" s="288"/>
      <c r="H345" s="288"/>
      <c r="I345" s="288"/>
    </row>
    <row r="346" spans="1:9" x14ac:dyDescent="0.25">
      <c r="A346" s="262">
        <f t="shared" si="15"/>
        <v>321</v>
      </c>
      <c r="B346" s="263" t="s">
        <v>1307</v>
      </c>
      <c r="C346" s="264" t="s">
        <v>120</v>
      </c>
      <c r="D346" s="265">
        <v>1</v>
      </c>
      <c r="E346" s="266">
        <f t="shared" si="14"/>
        <v>12182.84</v>
      </c>
      <c r="F346" s="266">
        <v>12182.84</v>
      </c>
      <c r="G346" s="288"/>
      <c r="H346" s="288"/>
      <c r="I346" s="288"/>
    </row>
    <row r="347" spans="1:9" x14ac:dyDescent="0.25">
      <c r="A347" s="262">
        <f t="shared" si="15"/>
        <v>322</v>
      </c>
      <c r="B347" s="263" t="s">
        <v>828</v>
      </c>
      <c r="C347" s="264" t="s">
        <v>115</v>
      </c>
      <c r="D347" s="265">
        <v>4</v>
      </c>
      <c r="E347" s="266">
        <f t="shared" si="14"/>
        <v>2217.16</v>
      </c>
      <c r="F347" s="266">
        <v>8868.6200000000008</v>
      </c>
      <c r="G347" s="288"/>
      <c r="H347" s="288"/>
      <c r="I347" s="288"/>
    </row>
    <row r="348" spans="1:9" ht="20.399999999999999" x14ac:dyDescent="0.25">
      <c r="A348" s="262">
        <f t="shared" si="15"/>
        <v>323</v>
      </c>
      <c r="B348" s="263" t="s">
        <v>1298</v>
      </c>
      <c r="C348" s="264" t="s">
        <v>120</v>
      </c>
      <c r="D348" s="265">
        <v>1</v>
      </c>
      <c r="E348" s="266">
        <f t="shared" si="14"/>
        <v>1634.46</v>
      </c>
      <c r="F348" s="266">
        <v>1634.46</v>
      </c>
      <c r="G348" s="288"/>
      <c r="H348" s="288"/>
      <c r="I348" s="288"/>
    </row>
    <row r="349" spans="1:9" ht="20.399999999999999" x14ac:dyDescent="0.25">
      <c r="A349" s="262">
        <f t="shared" si="15"/>
        <v>324</v>
      </c>
      <c r="B349" s="263" t="s">
        <v>613</v>
      </c>
      <c r="C349" s="264" t="s">
        <v>470</v>
      </c>
      <c r="D349" s="265">
        <v>8</v>
      </c>
      <c r="E349" s="266">
        <f t="shared" si="14"/>
        <v>18736.36</v>
      </c>
      <c r="F349" s="266">
        <v>149890.87</v>
      </c>
      <c r="G349" s="288"/>
      <c r="H349" s="288"/>
      <c r="I349" s="288"/>
    </row>
    <row r="350" spans="1:9" ht="20.399999999999999" x14ac:dyDescent="0.25">
      <c r="A350" s="262">
        <f t="shared" si="15"/>
        <v>325</v>
      </c>
      <c r="B350" s="263" t="s">
        <v>613</v>
      </c>
      <c r="C350" s="264" t="s">
        <v>470</v>
      </c>
      <c r="D350" s="269">
        <v>1.5</v>
      </c>
      <c r="E350" s="266">
        <f t="shared" si="14"/>
        <v>20161.5</v>
      </c>
      <c r="F350" s="266">
        <v>30242.25</v>
      </c>
      <c r="G350" s="288"/>
      <c r="H350" s="288"/>
      <c r="I350" s="288"/>
    </row>
    <row r="351" spans="1:9" ht="25.2" customHeight="1" x14ac:dyDescent="0.25">
      <c r="A351" s="262">
        <f t="shared" si="15"/>
        <v>326</v>
      </c>
      <c r="B351" s="263" t="s">
        <v>613</v>
      </c>
      <c r="C351" s="264" t="s">
        <v>470</v>
      </c>
      <c r="D351" s="265">
        <v>59</v>
      </c>
      <c r="E351" s="266">
        <f t="shared" si="14"/>
        <v>18668</v>
      </c>
      <c r="F351" s="266">
        <v>1101411.97</v>
      </c>
      <c r="G351" s="288"/>
      <c r="H351" s="288"/>
      <c r="I351" s="288"/>
    </row>
    <row r="352" spans="1:9" ht="20.399999999999999" x14ac:dyDescent="0.25">
      <c r="A352" s="262">
        <f t="shared" si="15"/>
        <v>327</v>
      </c>
      <c r="B352" s="263" t="s">
        <v>613</v>
      </c>
      <c r="C352" s="264" t="s">
        <v>470</v>
      </c>
      <c r="D352" s="269">
        <v>23.5</v>
      </c>
      <c r="E352" s="266">
        <f t="shared" si="14"/>
        <v>27177.52</v>
      </c>
      <c r="F352" s="266">
        <v>638671.68000000005</v>
      </c>
      <c r="G352" s="288"/>
      <c r="H352" s="288"/>
      <c r="I352" s="288"/>
    </row>
    <row r="353" spans="1:9" ht="20.399999999999999" x14ac:dyDescent="0.25">
      <c r="A353" s="262">
        <f t="shared" si="15"/>
        <v>328</v>
      </c>
      <c r="B353" s="263" t="s">
        <v>613</v>
      </c>
      <c r="C353" s="264" t="s">
        <v>470</v>
      </c>
      <c r="D353" s="265">
        <v>19</v>
      </c>
      <c r="E353" s="266">
        <f t="shared" si="14"/>
        <v>25385.51</v>
      </c>
      <c r="F353" s="266">
        <v>482324.68</v>
      </c>
      <c r="G353" s="288"/>
      <c r="H353" s="288"/>
      <c r="I353" s="288"/>
    </row>
    <row r="354" spans="1:9" ht="20.399999999999999" x14ac:dyDescent="0.25">
      <c r="A354" s="262">
        <f t="shared" si="15"/>
        <v>329</v>
      </c>
      <c r="B354" s="263" t="s">
        <v>613</v>
      </c>
      <c r="C354" s="264" t="s">
        <v>470</v>
      </c>
      <c r="D354" s="265">
        <v>5</v>
      </c>
      <c r="E354" s="266">
        <f t="shared" si="14"/>
        <v>7605.36</v>
      </c>
      <c r="F354" s="266">
        <v>38026.800000000003</v>
      </c>
      <c r="G354" s="288"/>
      <c r="H354" s="288"/>
      <c r="I354" s="288"/>
    </row>
    <row r="355" spans="1:9" ht="20.399999999999999" x14ac:dyDescent="0.25">
      <c r="A355" s="262">
        <f t="shared" si="15"/>
        <v>330</v>
      </c>
      <c r="B355" s="263" t="s">
        <v>1056</v>
      </c>
      <c r="C355" s="264" t="s">
        <v>470</v>
      </c>
      <c r="D355" s="265">
        <v>12</v>
      </c>
      <c r="E355" s="266">
        <f t="shared" si="14"/>
        <v>8902.86</v>
      </c>
      <c r="F355" s="266">
        <v>106834.29</v>
      </c>
      <c r="G355" s="288"/>
      <c r="H355" s="288"/>
      <c r="I355" s="288"/>
    </row>
    <row r="356" spans="1:9" ht="34.799999999999997" customHeight="1" x14ac:dyDescent="0.25">
      <c r="A356" s="262">
        <f t="shared" si="15"/>
        <v>331</v>
      </c>
      <c r="B356" s="263" t="s">
        <v>1059</v>
      </c>
      <c r="C356" s="264" t="s">
        <v>470</v>
      </c>
      <c r="D356" s="265">
        <v>10</v>
      </c>
      <c r="E356" s="266">
        <f t="shared" si="14"/>
        <v>14034.44</v>
      </c>
      <c r="F356" s="266">
        <v>140344.44</v>
      </c>
      <c r="G356" s="288"/>
      <c r="H356" s="288"/>
      <c r="I356" s="288"/>
    </row>
    <row r="357" spans="1:9" ht="31.2" customHeight="1" x14ac:dyDescent="0.25">
      <c r="A357" s="262">
        <f t="shared" si="15"/>
        <v>332</v>
      </c>
      <c r="B357" s="263" t="s">
        <v>1062</v>
      </c>
      <c r="C357" s="264" t="s">
        <v>470</v>
      </c>
      <c r="D357" s="269">
        <v>0.5</v>
      </c>
      <c r="E357" s="266">
        <f t="shared" si="14"/>
        <v>19623.099999999999</v>
      </c>
      <c r="F357" s="266">
        <v>9811.5499999999993</v>
      </c>
      <c r="G357" s="288"/>
      <c r="H357" s="288"/>
      <c r="I357" s="288"/>
    </row>
    <row r="358" spans="1:9" ht="33" customHeight="1" x14ac:dyDescent="0.25">
      <c r="A358" s="262">
        <f t="shared" si="15"/>
        <v>333</v>
      </c>
      <c r="B358" s="263" t="s">
        <v>617</v>
      </c>
      <c r="C358" s="264" t="s">
        <v>470</v>
      </c>
      <c r="D358" s="269">
        <v>17.5</v>
      </c>
      <c r="E358" s="266">
        <f t="shared" si="14"/>
        <v>489662.04</v>
      </c>
      <c r="F358" s="266">
        <v>8569085.6600000001</v>
      </c>
      <c r="G358" s="288"/>
      <c r="H358" s="288"/>
      <c r="I358" s="288"/>
    </row>
    <row r="359" spans="1:9" ht="26.4" customHeight="1" x14ac:dyDescent="0.25">
      <c r="A359" s="262">
        <f t="shared" si="15"/>
        <v>334</v>
      </c>
      <c r="B359" s="263" t="s">
        <v>617</v>
      </c>
      <c r="C359" s="264" t="s">
        <v>470</v>
      </c>
      <c r="D359" s="269">
        <v>49.5</v>
      </c>
      <c r="E359" s="266">
        <f t="shared" si="14"/>
        <v>329725.65999999997</v>
      </c>
      <c r="F359" s="266">
        <v>16321420.369999999</v>
      </c>
      <c r="G359" s="288"/>
      <c r="H359" s="288"/>
      <c r="I359" s="288"/>
    </row>
    <row r="360" spans="1:9" ht="20.399999999999999" x14ac:dyDescent="0.25">
      <c r="A360" s="262">
        <f t="shared" si="15"/>
        <v>335</v>
      </c>
      <c r="B360" s="263" t="s">
        <v>617</v>
      </c>
      <c r="C360" s="264" t="s">
        <v>470</v>
      </c>
      <c r="D360" s="265">
        <v>8</v>
      </c>
      <c r="E360" s="266">
        <f t="shared" si="14"/>
        <v>43734.78</v>
      </c>
      <c r="F360" s="266">
        <v>349878.24</v>
      </c>
      <c r="G360" s="288"/>
      <c r="H360" s="288"/>
      <c r="I360" s="288"/>
    </row>
    <row r="361" spans="1:9" ht="20.399999999999999" x14ac:dyDescent="0.25">
      <c r="A361" s="262">
        <f t="shared" si="15"/>
        <v>336</v>
      </c>
      <c r="B361" s="263" t="s">
        <v>617</v>
      </c>
      <c r="C361" s="264" t="s">
        <v>470</v>
      </c>
      <c r="D361" s="269">
        <v>1.5</v>
      </c>
      <c r="E361" s="266">
        <f t="shared" si="14"/>
        <v>41113.31</v>
      </c>
      <c r="F361" s="266">
        <v>61669.97</v>
      </c>
      <c r="G361" s="288"/>
      <c r="H361" s="288"/>
      <c r="I361" s="288"/>
    </row>
    <row r="362" spans="1:9" ht="20.399999999999999" x14ac:dyDescent="0.25">
      <c r="A362" s="262">
        <f t="shared" si="15"/>
        <v>337</v>
      </c>
      <c r="B362" s="263" t="s">
        <v>617</v>
      </c>
      <c r="C362" s="264" t="s">
        <v>470</v>
      </c>
      <c r="D362" s="265">
        <v>3</v>
      </c>
      <c r="E362" s="266">
        <f t="shared" si="14"/>
        <v>47471.11</v>
      </c>
      <c r="F362" s="266">
        <v>142413.34</v>
      </c>
      <c r="G362" s="288"/>
      <c r="H362" s="288"/>
      <c r="I362" s="288"/>
    </row>
    <row r="363" spans="1:9" ht="20.399999999999999" x14ac:dyDescent="0.25">
      <c r="A363" s="262">
        <f t="shared" si="15"/>
        <v>338</v>
      </c>
      <c r="B363" s="263" t="s">
        <v>617</v>
      </c>
      <c r="C363" s="264" t="s">
        <v>470</v>
      </c>
      <c r="D363" s="265">
        <v>15</v>
      </c>
      <c r="E363" s="266">
        <f t="shared" si="14"/>
        <v>36958.269999999997</v>
      </c>
      <c r="F363" s="266">
        <v>554374.05000000005</v>
      </c>
      <c r="G363" s="288"/>
      <c r="H363" s="288"/>
      <c r="I363" s="288"/>
    </row>
    <row r="364" spans="1:9" ht="20.399999999999999" x14ac:dyDescent="0.25">
      <c r="A364" s="262">
        <f t="shared" si="15"/>
        <v>339</v>
      </c>
      <c r="B364" s="263" t="s">
        <v>617</v>
      </c>
      <c r="C364" s="264" t="s">
        <v>470</v>
      </c>
      <c r="D364" s="265">
        <v>6</v>
      </c>
      <c r="E364" s="266">
        <f t="shared" si="14"/>
        <v>29873.09</v>
      </c>
      <c r="F364" s="266">
        <v>179238.52</v>
      </c>
      <c r="G364" s="288"/>
      <c r="H364" s="288"/>
      <c r="I364" s="288"/>
    </row>
    <row r="365" spans="1:9" ht="20.399999999999999" x14ac:dyDescent="0.25">
      <c r="A365" s="262">
        <f t="shared" si="15"/>
        <v>340</v>
      </c>
      <c r="B365" s="263" t="s">
        <v>617</v>
      </c>
      <c r="C365" s="264" t="s">
        <v>470</v>
      </c>
      <c r="D365" s="265">
        <v>40</v>
      </c>
      <c r="E365" s="266">
        <f t="shared" si="14"/>
        <v>41732.86</v>
      </c>
      <c r="F365" s="266">
        <v>1669314.36</v>
      </c>
      <c r="G365" s="288"/>
      <c r="H365" s="288"/>
      <c r="I365" s="288"/>
    </row>
    <row r="366" spans="1:9" ht="20.399999999999999" x14ac:dyDescent="0.25">
      <c r="A366" s="262">
        <f t="shared" si="15"/>
        <v>341</v>
      </c>
      <c r="B366" s="263" t="s">
        <v>617</v>
      </c>
      <c r="C366" s="264" t="s">
        <v>470</v>
      </c>
      <c r="D366" s="265">
        <v>7</v>
      </c>
      <c r="E366" s="266">
        <f t="shared" si="14"/>
        <v>73076.5</v>
      </c>
      <c r="F366" s="266">
        <v>511535.53</v>
      </c>
      <c r="G366" s="288"/>
      <c r="H366" s="288"/>
      <c r="I366" s="288"/>
    </row>
    <row r="367" spans="1:9" ht="20.399999999999999" x14ac:dyDescent="0.25">
      <c r="A367" s="262">
        <f t="shared" si="15"/>
        <v>342</v>
      </c>
      <c r="B367" s="263" t="s">
        <v>617</v>
      </c>
      <c r="C367" s="264" t="s">
        <v>470</v>
      </c>
      <c r="D367" s="265">
        <v>18</v>
      </c>
      <c r="E367" s="266">
        <f t="shared" si="14"/>
        <v>54885.19</v>
      </c>
      <c r="F367" s="266">
        <v>987933.48</v>
      </c>
      <c r="G367" s="288"/>
      <c r="H367" s="288"/>
      <c r="I367" s="288"/>
    </row>
    <row r="368" spans="1:9" ht="20.399999999999999" x14ac:dyDescent="0.25">
      <c r="A368" s="262">
        <f t="shared" si="15"/>
        <v>343</v>
      </c>
      <c r="B368" s="263" t="s">
        <v>1221</v>
      </c>
      <c r="C368" s="264" t="s">
        <v>470</v>
      </c>
      <c r="D368" s="269">
        <v>0.5</v>
      </c>
      <c r="E368" s="266">
        <f t="shared" si="14"/>
        <v>65654.78</v>
      </c>
      <c r="F368" s="266">
        <v>32827.39</v>
      </c>
      <c r="G368" s="288"/>
      <c r="H368" s="288"/>
      <c r="I368" s="288"/>
    </row>
    <row r="369" spans="1:9" ht="20.399999999999999" x14ac:dyDescent="0.25">
      <c r="A369" s="262">
        <f t="shared" si="15"/>
        <v>344</v>
      </c>
      <c r="B369" s="263" t="s">
        <v>1326</v>
      </c>
      <c r="C369" s="264" t="s">
        <v>470</v>
      </c>
      <c r="D369" s="265">
        <v>2</v>
      </c>
      <c r="E369" s="266">
        <f t="shared" si="14"/>
        <v>65969.58</v>
      </c>
      <c r="F369" s="266">
        <v>131939.16</v>
      </c>
      <c r="G369" s="288"/>
      <c r="H369" s="288"/>
      <c r="I369" s="288"/>
    </row>
    <row r="370" spans="1:9" ht="20.399999999999999" x14ac:dyDescent="0.25">
      <c r="A370" s="262">
        <f t="shared" si="15"/>
        <v>345</v>
      </c>
      <c r="B370" s="263" t="s">
        <v>969</v>
      </c>
      <c r="C370" s="264" t="s">
        <v>470</v>
      </c>
      <c r="D370" s="269">
        <v>1.5</v>
      </c>
      <c r="E370" s="266">
        <f t="shared" si="14"/>
        <v>152002.21</v>
      </c>
      <c r="F370" s="266">
        <v>228003.31</v>
      </c>
      <c r="G370" s="288"/>
      <c r="H370" s="288"/>
      <c r="I370" s="288"/>
    </row>
    <row r="371" spans="1:9" ht="20.399999999999999" x14ac:dyDescent="0.25">
      <c r="A371" s="262">
        <f t="shared" si="15"/>
        <v>346</v>
      </c>
      <c r="B371" s="263" t="s">
        <v>608</v>
      </c>
      <c r="C371" s="264" t="s">
        <v>470</v>
      </c>
      <c r="D371" s="265">
        <v>15</v>
      </c>
      <c r="E371" s="266">
        <f t="shared" si="14"/>
        <v>22966.51</v>
      </c>
      <c r="F371" s="266">
        <v>344497.62</v>
      </c>
      <c r="G371" s="288"/>
      <c r="H371" s="288"/>
      <c r="I371" s="288"/>
    </row>
    <row r="372" spans="1:9" ht="20.399999999999999" x14ac:dyDescent="0.25">
      <c r="A372" s="262">
        <f t="shared" si="15"/>
        <v>347</v>
      </c>
      <c r="B372" s="263" t="s">
        <v>608</v>
      </c>
      <c r="C372" s="264" t="s">
        <v>470</v>
      </c>
      <c r="D372" s="265">
        <v>16</v>
      </c>
      <c r="E372" s="266">
        <f t="shared" si="14"/>
        <v>17037.57</v>
      </c>
      <c r="F372" s="266">
        <v>272601.09000000003</v>
      </c>
      <c r="G372" s="288"/>
      <c r="H372" s="288"/>
      <c r="I372" s="288"/>
    </row>
    <row r="373" spans="1:9" ht="20.399999999999999" x14ac:dyDescent="0.25">
      <c r="A373" s="262">
        <f t="shared" si="15"/>
        <v>348</v>
      </c>
      <c r="B373" s="263" t="s">
        <v>608</v>
      </c>
      <c r="C373" s="264" t="s">
        <v>470</v>
      </c>
      <c r="D373" s="265">
        <v>1</v>
      </c>
      <c r="E373" s="266">
        <f t="shared" si="14"/>
        <v>15464.53</v>
      </c>
      <c r="F373" s="266">
        <v>15464.53</v>
      </c>
      <c r="G373" s="288"/>
      <c r="H373" s="288"/>
      <c r="I373" s="288"/>
    </row>
    <row r="374" spans="1:9" ht="20.399999999999999" x14ac:dyDescent="0.25">
      <c r="A374" s="262">
        <f t="shared" si="15"/>
        <v>349</v>
      </c>
      <c r="B374" s="263" t="s">
        <v>608</v>
      </c>
      <c r="C374" s="264" t="s">
        <v>470</v>
      </c>
      <c r="D374" s="265">
        <v>4</v>
      </c>
      <c r="E374" s="266">
        <f t="shared" si="14"/>
        <v>13251.2</v>
      </c>
      <c r="F374" s="266">
        <v>53004.78</v>
      </c>
      <c r="G374" s="288"/>
      <c r="H374" s="288"/>
      <c r="I374" s="288"/>
    </row>
    <row r="375" spans="1:9" ht="20.399999999999999" x14ac:dyDescent="0.25">
      <c r="A375" s="262">
        <f t="shared" si="15"/>
        <v>350</v>
      </c>
      <c r="B375" s="263" t="s">
        <v>608</v>
      </c>
      <c r="C375" s="264" t="s">
        <v>470</v>
      </c>
      <c r="D375" s="265">
        <v>3</v>
      </c>
      <c r="E375" s="266">
        <f t="shared" si="14"/>
        <v>15775.52</v>
      </c>
      <c r="F375" s="266">
        <v>47326.55</v>
      </c>
      <c r="G375" s="288"/>
      <c r="H375" s="288"/>
      <c r="I375" s="288"/>
    </row>
    <row r="376" spans="1:9" ht="20.399999999999999" x14ac:dyDescent="0.25">
      <c r="A376" s="262">
        <f t="shared" si="15"/>
        <v>351</v>
      </c>
      <c r="B376" s="263" t="s">
        <v>1144</v>
      </c>
      <c r="C376" s="264" t="s">
        <v>470</v>
      </c>
      <c r="D376" s="269">
        <v>0.5</v>
      </c>
      <c r="E376" s="266">
        <f t="shared" si="14"/>
        <v>29518.12</v>
      </c>
      <c r="F376" s="266">
        <v>14759.06</v>
      </c>
      <c r="G376" s="288"/>
      <c r="H376" s="288"/>
      <c r="I376" s="288"/>
    </row>
    <row r="377" spans="1:9" ht="20.399999999999999" x14ac:dyDescent="0.25">
      <c r="A377" s="262">
        <f t="shared" si="15"/>
        <v>352</v>
      </c>
      <c r="B377" s="263" t="s">
        <v>1250</v>
      </c>
      <c r="C377" s="264" t="s">
        <v>470</v>
      </c>
      <c r="D377" s="269">
        <v>4.5</v>
      </c>
      <c r="E377" s="266">
        <f t="shared" si="14"/>
        <v>9913.23</v>
      </c>
      <c r="F377" s="266">
        <v>44609.55</v>
      </c>
      <c r="G377" s="288"/>
      <c r="H377" s="288"/>
      <c r="I377" s="288"/>
    </row>
    <row r="378" spans="1:9" ht="20.399999999999999" x14ac:dyDescent="0.25">
      <c r="A378" s="262">
        <f t="shared" si="15"/>
        <v>353</v>
      </c>
      <c r="B378" s="263" t="s">
        <v>688</v>
      </c>
      <c r="C378" s="264" t="s">
        <v>470</v>
      </c>
      <c r="D378" s="265">
        <v>7</v>
      </c>
      <c r="E378" s="266">
        <f t="shared" si="14"/>
        <v>73076.5</v>
      </c>
      <c r="F378" s="266">
        <v>511535.53</v>
      </c>
      <c r="G378" s="288"/>
      <c r="H378" s="288"/>
      <c r="I378" s="288"/>
    </row>
    <row r="379" spans="1:9" ht="20.399999999999999" x14ac:dyDescent="0.25">
      <c r="A379" s="262">
        <f t="shared" si="15"/>
        <v>354</v>
      </c>
      <c r="B379" s="263" t="s">
        <v>1287</v>
      </c>
      <c r="C379" s="264" t="s">
        <v>470</v>
      </c>
      <c r="D379" s="265">
        <v>2</v>
      </c>
      <c r="E379" s="266">
        <f t="shared" si="14"/>
        <v>11018.23</v>
      </c>
      <c r="F379" s="266">
        <v>22036.46</v>
      </c>
      <c r="G379" s="288"/>
      <c r="H379" s="288"/>
      <c r="I379" s="288"/>
    </row>
    <row r="380" spans="1:9" ht="20.399999999999999" x14ac:dyDescent="0.25">
      <c r="A380" s="262">
        <f t="shared" si="15"/>
        <v>355</v>
      </c>
      <c r="B380" s="263" t="s">
        <v>606</v>
      </c>
      <c r="C380" s="264" t="s">
        <v>470</v>
      </c>
      <c r="D380" s="265">
        <v>1</v>
      </c>
      <c r="E380" s="266">
        <f t="shared" si="14"/>
        <v>7605.36</v>
      </c>
      <c r="F380" s="266">
        <v>7605.36</v>
      </c>
      <c r="G380" s="288"/>
      <c r="H380" s="288"/>
      <c r="I380" s="288"/>
    </row>
    <row r="381" spans="1:9" ht="20.399999999999999" x14ac:dyDescent="0.25">
      <c r="A381" s="262">
        <f t="shared" si="15"/>
        <v>356</v>
      </c>
      <c r="B381" s="263" t="s">
        <v>683</v>
      </c>
      <c r="C381" s="264" t="s">
        <v>470</v>
      </c>
      <c r="D381" s="265">
        <v>15</v>
      </c>
      <c r="E381" s="266">
        <f t="shared" si="14"/>
        <v>40115.730000000003</v>
      </c>
      <c r="F381" s="266">
        <v>601735.88</v>
      </c>
      <c r="G381" s="288"/>
      <c r="H381" s="288"/>
      <c r="I381" s="288"/>
    </row>
    <row r="382" spans="1:9" ht="20.399999999999999" x14ac:dyDescent="0.25">
      <c r="A382" s="262">
        <f t="shared" si="15"/>
        <v>357</v>
      </c>
      <c r="B382" s="263" t="s">
        <v>683</v>
      </c>
      <c r="C382" s="264" t="s">
        <v>470</v>
      </c>
      <c r="D382" s="265">
        <v>13</v>
      </c>
      <c r="E382" s="266">
        <f t="shared" si="14"/>
        <v>54885.19</v>
      </c>
      <c r="F382" s="266">
        <v>713507.52</v>
      </c>
      <c r="G382" s="288"/>
      <c r="H382" s="288"/>
      <c r="I382" s="288"/>
    </row>
    <row r="383" spans="1:9" ht="20.399999999999999" x14ac:dyDescent="0.25">
      <c r="A383" s="262">
        <f t="shared" si="15"/>
        <v>358</v>
      </c>
      <c r="B383" s="263" t="s">
        <v>611</v>
      </c>
      <c r="C383" s="264" t="s">
        <v>470</v>
      </c>
      <c r="D383" s="269">
        <v>4.5</v>
      </c>
      <c r="E383" s="266">
        <f t="shared" si="14"/>
        <v>28376.959999999999</v>
      </c>
      <c r="F383" s="266">
        <v>127696.34</v>
      </c>
      <c r="G383" s="288"/>
      <c r="H383" s="288"/>
      <c r="I383" s="288"/>
    </row>
    <row r="384" spans="1:9" ht="20.399999999999999" x14ac:dyDescent="0.25">
      <c r="A384" s="262">
        <f t="shared" si="15"/>
        <v>359</v>
      </c>
      <c r="B384" s="263" t="s">
        <v>611</v>
      </c>
      <c r="C384" s="264" t="s">
        <v>470</v>
      </c>
      <c r="D384" s="265">
        <v>2</v>
      </c>
      <c r="E384" s="266">
        <f t="shared" si="14"/>
        <v>11018.23</v>
      </c>
      <c r="F384" s="266">
        <v>22036.46</v>
      </c>
      <c r="G384" s="288"/>
      <c r="H384" s="288"/>
      <c r="I384" s="288"/>
    </row>
    <row r="385" spans="1:9" ht="20.399999999999999" x14ac:dyDescent="0.25">
      <c r="A385" s="262">
        <f t="shared" si="15"/>
        <v>360</v>
      </c>
      <c r="B385" s="263" t="s">
        <v>611</v>
      </c>
      <c r="C385" s="264" t="s">
        <v>470</v>
      </c>
      <c r="D385" s="269">
        <v>1.5</v>
      </c>
      <c r="E385" s="266">
        <f t="shared" si="14"/>
        <v>135974.20000000001</v>
      </c>
      <c r="F385" s="266">
        <v>203961.3</v>
      </c>
      <c r="G385" s="288"/>
      <c r="H385" s="288"/>
      <c r="I385" s="288"/>
    </row>
    <row r="386" spans="1:9" ht="20.399999999999999" x14ac:dyDescent="0.25">
      <c r="A386" s="262">
        <f t="shared" si="15"/>
        <v>361</v>
      </c>
      <c r="B386" s="263" t="s">
        <v>611</v>
      </c>
      <c r="C386" s="264" t="s">
        <v>470</v>
      </c>
      <c r="D386" s="265">
        <v>87</v>
      </c>
      <c r="E386" s="266">
        <f t="shared" si="14"/>
        <v>140742.04</v>
      </c>
      <c r="F386" s="266">
        <v>12244557.9</v>
      </c>
      <c r="G386" s="288"/>
      <c r="H386" s="288"/>
      <c r="I386" s="288"/>
    </row>
    <row r="387" spans="1:9" ht="20.399999999999999" x14ac:dyDescent="0.25">
      <c r="A387" s="262">
        <f t="shared" si="15"/>
        <v>362</v>
      </c>
      <c r="B387" s="263" t="s">
        <v>611</v>
      </c>
      <c r="C387" s="264" t="s">
        <v>470</v>
      </c>
      <c r="D387" s="269">
        <v>1.5</v>
      </c>
      <c r="E387" s="266">
        <f t="shared" si="14"/>
        <v>152002.21</v>
      </c>
      <c r="F387" s="266">
        <v>228003.31</v>
      </c>
      <c r="G387" s="288"/>
      <c r="H387" s="288"/>
      <c r="I387" s="288"/>
    </row>
    <row r="388" spans="1:9" ht="20.399999999999999" x14ac:dyDescent="0.25">
      <c r="A388" s="262">
        <f t="shared" si="15"/>
        <v>363</v>
      </c>
      <c r="B388" s="263" t="s">
        <v>611</v>
      </c>
      <c r="C388" s="264" t="s">
        <v>470</v>
      </c>
      <c r="D388" s="265">
        <v>15</v>
      </c>
      <c r="E388" s="266">
        <f t="shared" si="14"/>
        <v>22966.51</v>
      </c>
      <c r="F388" s="266">
        <v>344497.62</v>
      </c>
      <c r="G388" s="288"/>
      <c r="H388" s="288"/>
      <c r="I388" s="288"/>
    </row>
    <row r="389" spans="1:9" ht="20.399999999999999" x14ac:dyDescent="0.25">
      <c r="A389" s="262">
        <f t="shared" si="15"/>
        <v>364</v>
      </c>
      <c r="B389" s="263" t="s">
        <v>611</v>
      </c>
      <c r="C389" s="264" t="s">
        <v>470</v>
      </c>
      <c r="D389" s="265">
        <v>16</v>
      </c>
      <c r="E389" s="266">
        <f t="shared" si="14"/>
        <v>17037.57</v>
      </c>
      <c r="F389" s="266">
        <v>272601.09000000003</v>
      </c>
      <c r="G389" s="288"/>
      <c r="H389" s="288"/>
      <c r="I389" s="288"/>
    </row>
    <row r="390" spans="1:9" ht="20.399999999999999" x14ac:dyDescent="0.25">
      <c r="A390" s="262">
        <f t="shared" si="15"/>
        <v>365</v>
      </c>
      <c r="B390" s="263" t="s">
        <v>611</v>
      </c>
      <c r="C390" s="264" t="s">
        <v>470</v>
      </c>
      <c r="D390" s="265">
        <v>2</v>
      </c>
      <c r="E390" s="266">
        <f t="shared" si="14"/>
        <v>226478.49</v>
      </c>
      <c r="F390" s="266">
        <v>452956.97</v>
      </c>
      <c r="G390" s="288"/>
      <c r="H390" s="288"/>
      <c r="I390" s="288"/>
    </row>
    <row r="391" spans="1:9" ht="20.399999999999999" x14ac:dyDescent="0.25">
      <c r="A391" s="262">
        <f t="shared" si="15"/>
        <v>366</v>
      </c>
      <c r="B391" s="263" t="s">
        <v>611</v>
      </c>
      <c r="C391" s="264" t="s">
        <v>470</v>
      </c>
      <c r="D391" s="269">
        <v>1.5</v>
      </c>
      <c r="E391" s="266">
        <f t="shared" si="14"/>
        <v>18035.57</v>
      </c>
      <c r="F391" s="266">
        <v>27053.35</v>
      </c>
      <c r="G391" s="288"/>
      <c r="H391" s="288"/>
      <c r="I391" s="288"/>
    </row>
    <row r="392" spans="1:9" ht="20.399999999999999" x14ac:dyDescent="0.25">
      <c r="A392" s="262">
        <f t="shared" si="15"/>
        <v>367</v>
      </c>
      <c r="B392" s="263" t="s">
        <v>611</v>
      </c>
      <c r="C392" s="264" t="s">
        <v>470</v>
      </c>
      <c r="D392" s="265">
        <v>30</v>
      </c>
      <c r="E392" s="266">
        <f t="shared" si="14"/>
        <v>204897.46</v>
      </c>
      <c r="F392" s="266">
        <v>6146923.7699999996</v>
      </c>
      <c r="G392" s="288"/>
      <c r="H392" s="288"/>
      <c r="I392" s="288"/>
    </row>
    <row r="393" spans="1:9" ht="20.399999999999999" x14ac:dyDescent="0.25">
      <c r="A393" s="262">
        <f t="shared" si="15"/>
        <v>368</v>
      </c>
      <c r="B393" s="263" t="s">
        <v>1105</v>
      </c>
      <c r="C393" s="264" t="s">
        <v>470</v>
      </c>
      <c r="D393" s="265">
        <v>9</v>
      </c>
      <c r="E393" s="266">
        <f t="shared" si="14"/>
        <v>9913.23</v>
      </c>
      <c r="F393" s="266">
        <v>89219.1</v>
      </c>
      <c r="G393" s="288"/>
      <c r="H393" s="288"/>
      <c r="I393" s="288"/>
    </row>
    <row r="394" spans="1:9" ht="20.399999999999999" x14ac:dyDescent="0.25">
      <c r="A394" s="262">
        <f t="shared" si="15"/>
        <v>369</v>
      </c>
      <c r="B394" s="263" t="s">
        <v>615</v>
      </c>
      <c r="C394" s="264" t="s">
        <v>470</v>
      </c>
      <c r="D394" s="269">
        <v>14.5</v>
      </c>
      <c r="E394" s="266">
        <f t="shared" si="14"/>
        <v>36958.269999999997</v>
      </c>
      <c r="F394" s="266">
        <v>535894.92000000004</v>
      </c>
      <c r="G394" s="288"/>
      <c r="H394" s="288"/>
      <c r="I394" s="288"/>
    </row>
    <row r="395" spans="1:9" ht="20.399999999999999" x14ac:dyDescent="0.25">
      <c r="A395" s="262">
        <f t="shared" si="15"/>
        <v>370</v>
      </c>
      <c r="B395" s="263" t="s">
        <v>678</v>
      </c>
      <c r="C395" s="264" t="s">
        <v>470</v>
      </c>
      <c r="D395" s="265">
        <v>3</v>
      </c>
      <c r="E395" s="266">
        <f t="shared" si="14"/>
        <v>3789</v>
      </c>
      <c r="F395" s="266">
        <v>11366.99</v>
      </c>
      <c r="G395" s="288"/>
      <c r="H395" s="288"/>
      <c r="I395" s="288"/>
    </row>
    <row r="396" spans="1:9" ht="20.399999999999999" x14ac:dyDescent="0.25">
      <c r="A396" s="262">
        <f t="shared" si="15"/>
        <v>371</v>
      </c>
      <c r="B396" s="263" t="s">
        <v>900</v>
      </c>
      <c r="C396" s="264" t="s">
        <v>470</v>
      </c>
      <c r="D396" s="269">
        <v>1.5</v>
      </c>
      <c r="E396" s="266">
        <f t="shared" si="14"/>
        <v>135974.20000000001</v>
      </c>
      <c r="F396" s="266">
        <v>203961.3</v>
      </c>
      <c r="G396" s="288"/>
      <c r="H396" s="288"/>
      <c r="I396" s="288"/>
    </row>
    <row r="397" spans="1:9" ht="20.399999999999999" x14ac:dyDescent="0.25">
      <c r="A397" s="262">
        <f t="shared" si="15"/>
        <v>372</v>
      </c>
      <c r="B397" s="263" t="s">
        <v>1141</v>
      </c>
      <c r="C397" s="264" t="s">
        <v>470</v>
      </c>
      <c r="D397" s="269">
        <v>3.5</v>
      </c>
      <c r="E397" s="266">
        <f t="shared" si="14"/>
        <v>8902.86</v>
      </c>
      <c r="F397" s="266">
        <v>31160.01</v>
      </c>
      <c r="G397" s="288"/>
      <c r="H397" s="288"/>
      <c r="I397" s="288"/>
    </row>
    <row r="398" spans="1:9" ht="20.399999999999999" x14ac:dyDescent="0.25">
      <c r="A398" s="262">
        <f t="shared" si="15"/>
        <v>373</v>
      </c>
      <c r="B398" s="263" t="s">
        <v>1177</v>
      </c>
      <c r="C398" s="264" t="s">
        <v>470</v>
      </c>
      <c r="D398" s="265">
        <v>8</v>
      </c>
      <c r="E398" s="266">
        <f t="shared" si="14"/>
        <v>12257.14</v>
      </c>
      <c r="F398" s="266">
        <v>98057.1</v>
      </c>
      <c r="G398" s="288"/>
      <c r="H398" s="288"/>
      <c r="I398" s="288"/>
    </row>
    <row r="399" spans="1:9" ht="20.399999999999999" x14ac:dyDescent="0.25">
      <c r="A399" s="262">
        <f t="shared" si="15"/>
        <v>374</v>
      </c>
      <c r="B399" s="263" t="s">
        <v>1216</v>
      </c>
      <c r="C399" s="264" t="s">
        <v>470</v>
      </c>
      <c r="D399" s="265">
        <v>4</v>
      </c>
      <c r="E399" s="266">
        <f t="shared" si="14"/>
        <v>13702.43</v>
      </c>
      <c r="F399" s="266">
        <v>54809.71</v>
      </c>
      <c r="G399" s="288"/>
      <c r="H399" s="288"/>
      <c r="I399" s="288"/>
    </row>
    <row r="400" spans="1:9" ht="20.399999999999999" x14ac:dyDescent="0.25">
      <c r="A400" s="262">
        <f t="shared" si="15"/>
        <v>375</v>
      </c>
      <c r="B400" s="263" t="s">
        <v>1020</v>
      </c>
      <c r="C400" s="264" t="s">
        <v>470</v>
      </c>
      <c r="D400" s="265">
        <v>18</v>
      </c>
      <c r="E400" s="266">
        <f t="shared" si="14"/>
        <v>17841.259999999998</v>
      </c>
      <c r="F400" s="266">
        <v>321142.71000000002</v>
      </c>
      <c r="G400" s="288"/>
      <c r="H400" s="288"/>
      <c r="I400" s="288"/>
    </row>
    <row r="401" spans="1:9" ht="20.399999999999999" x14ac:dyDescent="0.25">
      <c r="A401" s="262">
        <f t="shared" si="15"/>
        <v>376</v>
      </c>
      <c r="B401" s="263" t="s">
        <v>897</v>
      </c>
      <c r="C401" s="264" t="s">
        <v>470</v>
      </c>
      <c r="D401" s="269">
        <v>7.5</v>
      </c>
      <c r="E401" s="266">
        <f t="shared" si="14"/>
        <v>33803.730000000003</v>
      </c>
      <c r="F401" s="266">
        <v>253527.94</v>
      </c>
      <c r="G401" s="288"/>
      <c r="H401" s="288"/>
      <c r="I401" s="288"/>
    </row>
    <row r="402" spans="1:9" x14ac:dyDescent="0.25">
      <c r="A402" s="262">
        <f t="shared" si="15"/>
        <v>377</v>
      </c>
      <c r="B402" s="263" t="s">
        <v>1095</v>
      </c>
      <c r="C402" s="264" t="s">
        <v>470</v>
      </c>
      <c r="D402" s="265">
        <v>2</v>
      </c>
      <c r="E402" s="266">
        <f t="shared" si="14"/>
        <v>14731.62</v>
      </c>
      <c r="F402" s="266">
        <v>29463.24</v>
      </c>
      <c r="G402" s="288"/>
      <c r="H402" s="288"/>
      <c r="I402" s="288"/>
    </row>
    <row r="403" spans="1:9" ht="20.399999999999999" x14ac:dyDescent="0.25">
      <c r="A403" s="262">
        <f t="shared" si="15"/>
        <v>378</v>
      </c>
      <c r="B403" s="263" t="s">
        <v>333</v>
      </c>
      <c r="C403" s="264" t="s">
        <v>169</v>
      </c>
      <c r="D403" s="265">
        <v>90</v>
      </c>
      <c r="E403" s="266">
        <f t="shared" si="14"/>
        <v>793.32</v>
      </c>
      <c r="F403" s="266">
        <v>71398.460000000006</v>
      </c>
      <c r="G403" s="288"/>
      <c r="H403" s="288"/>
      <c r="I403" s="288"/>
    </row>
    <row r="404" spans="1:9" ht="20.399999999999999" x14ac:dyDescent="0.25">
      <c r="A404" s="262">
        <f t="shared" si="15"/>
        <v>379</v>
      </c>
      <c r="B404" s="263" t="s">
        <v>333</v>
      </c>
      <c r="C404" s="264" t="s">
        <v>169</v>
      </c>
      <c r="D404" s="265">
        <v>130</v>
      </c>
      <c r="E404" s="266">
        <f t="shared" si="14"/>
        <v>793.32</v>
      </c>
      <c r="F404" s="266">
        <v>103131.1</v>
      </c>
      <c r="G404" s="288"/>
      <c r="H404" s="288"/>
      <c r="I404" s="288"/>
    </row>
    <row r="405" spans="1:9" ht="20.399999999999999" x14ac:dyDescent="0.25">
      <c r="A405" s="262">
        <f t="shared" si="15"/>
        <v>380</v>
      </c>
      <c r="B405" s="263" t="s">
        <v>336</v>
      </c>
      <c r="C405" s="264" t="s">
        <v>169</v>
      </c>
      <c r="D405" s="265">
        <v>300</v>
      </c>
      <c r="E405" s="266">
        <f t="shared" si="14"/>
        <v>719.12</v>
      </c>
      <c r="F405" s="266">
        <v>215734.7</v>
      </c>
      <c r="G405" s="288"/>
      <c r="H405" s="288"/>
      <c r="I405" s="288"/>
    </row>
    <row r="406" spans="1:9" x14ac:dyDescent="0.25">
      <c r="A406" s="262">
        <f t="shared" si="15"/>
        <v>381</v>
      </c>
      <c r="B406" s="263" t="s">
        <v>4104</v>
      </c>
      <c r="C406" s="264" t="s">
        <v>513</v>
      </c>
      <c r="D406" s="268">
        <v>4.2779999999999999E-2</v>
      </c>
      <c r="E406" s="266">
        <f t="shared" ref="E406:E432" si="16">F406/D406</f>
        <v>101359.28</v>
      </c>
      <c r="F406" s="266">
        <v>4336.1499999999996</v>
      </c>
      <c r="G406" s="288"/>
      <c r="H406" s="288"/>
      <c r="I406" s="288"/>
    </row>
    <row r="407" spans="1:9" x14ac:dyDescent="0.25">
      <c r="A407" s="262">
        <f t="shared" ref="A407:A432" si="17">A406+1</f>
        <v>382</v>
      </c>
      <c r="B407" s="263" t="s">
        <v>3078</v>
      </c>
      <c r="C407" s="264" t="s">
        <v>340</v>
      </c>
      <c r="D407" s="268">
        <v>348.48146000000003</v>
      </c>
      <c r="E407" s="266">
        <f t="shared" si="16"/>
        <v>91.01</v>
      </c>
      <c r="F407" s="266">
        <v>31713.75</v>
      </c>
      <c r="G407" s="288"/>
      <c r="H407" s="288"/>
      <c r="I407" s="288"/>
    </row>
    <row r="408" spans="1:9" x14ac:dyDescent="0.25">
      <c r="A408" s="262">
        <f t="shared" si="17"/>
        <v>383</v>
      </c>
      <c r="B408" s="263" t="s">
        <v>4106</v>
      </c>
      <c r="C408" s="264" t="s">
        <v>513</v>
      </c>
      <c r="D408" s="275">
        <v>2.6400000000000002E-4</v>
      </c>
      <c r="E408" s="266">
        <f t="shared" si="16"/>
        <v>334015.15000000002</v>
      </c>
      <c r="F408" s="267">
        <v>88.18</v>
      </c>
      <c r="G408" s="288"/>
      <c r="H408" s="288"/>
      <c r="I408" s="288"/>
    </row>
    <row r="409" spans="1:9" ht="20.399999999999999" x14ac:dyDescent="0.25">
      <c r="A409" s="262">
        <f t="shared" si="17"/>
        <v>384</v>
      </c>
      <c r="B409" s="263" t="s">
        <v>4107</v>
      </c>
      <c r="C409" s="264" t="s">
        <v>4108</v>
      </c>
      <c r="D409" s="273">
        <v>1.23</v>
      </c>
      <c r="E409" s="266">
        <f t="shared" si="16"/>
        <v>10.07</v>
      </c>
      <c r="F409" s="267">
        <v>12.38</v>
      </c>
      <c r="G409" s="288"/>
      <c r="H409" s="288"/>
      <c r="I409" s="288"/>
    </row>
    <row r="410" spans="1:9" x14ac:dyDescent="0.25">
      <c r="A410" s="262">
        <f t="shared" si="17"/>
        <v>385</v>
      </c>
      <c r="B410" s="263" t="s">
        <v>4110</v>
      </c>
      <c r="C410" s="264" t="s">
        <v>513</v>
      </c>
      <c r="D410" s="268">
        <v>1.14E-3</v>
      </c>
      <c r="E410" s="266">
        <f t="shared" si="16"/>
        <v>199342.11</v>
      </c>
      <c r="F410" s="267">
        <v>227.25</v>
      </c>
      <c r="G410" s="288"/>
      <c r="H410" s="288"/>
      <c r="I410" s="288"/>
    </row>
    <row r="411" spans="1:9" x14ac:dyDescent="0.25">
      <c r="A411" s="262">
        <f t="shared" si="17"/>
        <v>386</v>
      </c>
      <c r="B411" s="263" t="s">
        <v>4111</v>
      </c>
      <c r="C411" s="264" t="s">
        <v>340</v>
      </c>
      <c r="D411" s="273">
        <v>0.06</v>
      </c>
      <c r="E411" s="266">
        <f t="shared" si="16"/>
        <v>288.17</v>
      </c>
      <c r="F411" s="267">
        <v>17.29</v>
      </c>
      <c r="G411" s="288"/>
      <c r="H411" s="288"/>
      <c r="I411" s="288"/>
    </row>
    <row r="412" spans="1:9" x14ac:dyDescent="0.25">
      <c r="A412" s="262">
        <f t="shared" si="17"/>
        <v>387</v>
      </c>
      <c r="B412" s="263" t="s">
        <v>4112</v>
      </c>
      <c r="C412" s="264" t="s">
        <v>340</v>
      </c>
      <c r="D412" s="273">
        <v>0.87</v>
      </c>
      <c r="E412" s="266">
        <f t="shared" si="16"/>
        <v>152.22</v>
      </c>
      <c r="F412" s="267">
        <v>132.43</v>
      </c>
      <c r="G412" s="288"/>
      <c r="H412" s="288"/>
      <c r="I412" s="288"/>
    </row>
    <row r="413" spans="1:9" x14ac:dyDescent="0.25">
      <c r="A413" s="262">
        <f t="shared" si="17"/>
        <v>388</v>
      </c>
      <c r="B413" s="263" t="s">
        <v>3099</v>
      </c>
      <c r="C413" s="264" t="s">
        <v>513</v>
      </c>
      <c r="D413" s="268">
        <v>6.9959999999999994E-2</v>
      </c>
      <c r="E413" s="266">
        <f t="shared" si="16"/>
        <v>76411.95</v>
      </c>
      <c r="F413" s="266">
        <v>5345.78</v>
      </c>
      <c r="G413" s="288"/>
      <c r="H413" s="288"/>
      <c r="I413" s="288"/>
    </row>
    <row r="414" spans="1:9" x14ac:dyDescent="0.25">
      <c r="A414" s="262">
        <f t="shared" si="17"/>
        <v>389</v>
      </c>
      <c r="B414" s="263" t="s">
        <v>4115</v>
      </c>
      <c r="C414" s="264" t="s">
        <v>340</v>
      </c>
      <c r="D414" s="271">
        <v>5.1479999999999997</v>
      </c>
      <c r="E414" s="266">
        <f t="shared" si="16"/>
        <v>532.16999999999996</v>
      </c>
      <c r="F414" s="266">
        <v>2739.61</v>
      </c>
      <c r="G414" s="288"/>
      <c r="H414" s="288"/>
      <c r="I414" s="288"/>
    </row>
    <row r="415" spans="1:9" ht="20.399999999999999" x14ac:dyDescent="0.25">
      <c r="A415" s="262">
        <f t="shared" si="17"/>
        <v>390</v>
      </c>
      <c r="B415" s="263" t="s">
        <v>4117</v>
      </c>
      <c r="C415" s="264" t="s">
        <v>513</v>
      </c>
      <c r="D415" s="272">
        <v>6.6299300000000005E-2</v>
      </c>
      <c r="E415" s="266">
        <f t="shared" si="16"/>
        <v>172989.31</v>
      </c>
      <c r="F415" s="266">
        <v>11469.07</v>
      </c>
      <c r="G415" s="288"/>
      <c r="H415" s="288"/>
      <c r="I415" s="288"/>
    </row>
    <row r="416" spans="1:9" x14ac:dyDescent="0.25">
      <c r="A416" s="262">
        <f t="shared" si="17"/>
        <v>391</v>
      </c>
      <c r="B416" s="263" t="s">
        <v>339</v>
      </c>
      <c r="C416" s="264" t="s">
        <v>340</v>
      </c>
      <c r="D416" s="265">
        <f>120+120+120+110</f>
        <v>470</v>
      </c>
      <c r="E416" s="266">
        <f t="shared" si="16"/>
        <v>2693.35</v>
      </c>
      <c r="F416" s="266">
        <v>1265872.3400000001</v>
      </c>
      <c r="G416" s="288"/>
      <c r="H416" s="288"/>
      <c r="I416" s="288"/>
    </row>
    <row r="417" spans="1:9" x14ac:dyDescent="0.25">
      <c r="A417" s="262">
        <f t="shared" si="17"/>
        <v>392</v>
      </c>
      <c r="B417" s="263" t="s">
        <v>339</v>
      </c>
      <c r="C417" s="264" t="s">
        <v>340</v>
      </c>
      <c r="D417" s="265">
        <v>420</v>
      </c>
      <c r="E417" s="266">
        <f t="shared" si="16"/>
        <v>3187.16</v>
      </c>
      <c r="F417" s="266">
        <v>1338607.23</v>
      </c>
      <c r="G417" s="288"/>
      <c r="H417" s="288"/>
      <c r="I417" s="288"/>
    </row>
    <row r="418" spans="1:9" ht="20.399999999999999" x14ac:dyDescent="0.25">
      <c r="A418" s="262">
        <f t="shared" si="17"/>
        <v>393</v>
      </c>
      <c r="B418" s="263" t="s">
        <v>4118</v>
      </c>
      <c r="C418" s="264" t="s">
        <v>513</v>
      </c>
      <c r="D418" s="268">
        <v>4.2000000000000002E-4</v>
      </c>
      <c r="E418" s="266">
        <f t="shared" si="16"/>
        <v>170619.05</v>
      </c>
      <c r="F418" s="267">
        <v>71.66</v>
      </c>
      <c r="G418" s="288"/>
      <c r="H418" s="288"/>
      <c r="I418" s="288"/>
    </row>
    <row r="419" spans="1:9" x14ac:dyDescent="0.25">
      <c r="A419" s="262">
        <f t="shared" si="17"/>
        <v>394</v>
      </c>
      <c r="B419" s="263" t="s">
        <v>4120</v>
      </c>
      <c r="C419" s="264" t="s">
        <v>340</v>
      </c>
      <c r="D419" s="273">
        <v>0.45</v>
      </c>
      <c r="E419" s="266">
        <f t="shared" si="16"/>
        <v>375.4</v>
      </c>
      <c r="F419" s="267">
        <v>168.93</v>
      </c>
      <c r="G419" s="288"/>
      <c r="H419" s="288"/>
      <c r="I419" s="288"/>
    </row>
    <row r="420" spans="1:9" ht="20.399999999999999" x14ac:dyDescent="0.25">
      <c r="A420" s="262">
        <f t="shared" si="17"/>
        <v>395</v>
      </c>
      <c r="B420" s="263" t="s">
        <v>4121</v>
      </c>
      <c r="C420" s="264" t="s">
        <v>513</v>
      </c>
      <c r="D420" s="275">
        <v>3.4979999999999998E-3</v>
      </c>
      <c r="E420" s="266">
        <f t="shared" si="16"/>
        <v>147887.35999999999</v>
      </c>
      <c r="F420" s="267">
        <v>517.30999999999995</v>
      </c>
      <c r="G420" s="288"/>
      <c r="H420" s="288"/>
      <c r="I420" s="288"/>
    </row>
    <row r="421" spans="1:9" ht="20.399999999999999" x14ac:dyDescent="0.25">
      <c r="A421" s="262">
        <f t="shared" si="17"/>
        <v>396</v>
      </c>
      <c r="B421" s="263" t="s">
        <v>4122</v>
      </c>
      <c r="C421" s="264" t="s">
        <v>513</v>
      </c>
      <c r="D421" s="275">
        <v>6.6660000000000001E-3</v>
      </c>
      <c r="E421" s="266">
        <f t="shared" si="16"/>
        <v>147890.79</v>
      </c>
      <c r="F421" s="267">
        <v>985.84</v>
      </c>
      <c r="G421" s="288"/>
      <c r="H421" s="288"/>
      <c r="I421" s="288"/>
    </row>
    <row r="422" spans="1:9" x14ac:dyDescent="0.25">
      <c r="A422" s="262">
        <f t="shared" si="17"/>
        <v>397</v>
      </c>
      <c r="B422" s="263" t="s">
        <v>4124</v>
      </c>
      <c r="C422" s="264" t="s">
        <v>4125</v>
      </c>
      <c r="D422" s="271">
        <v>1.4999999999999999E-2</v>
      </c>
      <c r="E422" s="266">
        <f t="shared" si="16"/>
        <v>56882</v>
      </c>
      <c r="F422" s="267">
        <v>853.23</v>
      </c>
      <c r="G422" s="288"/>
      <c r="H422" s="288"/>
      <c r="I422" s="288"/>
    </row>
    <row r="423" spans="1:9" x14ac:dyDescent="0.25">
      <c r="A423" s="262">
        <f t="shared" si="17"/>
        <v>398</v>
      </c>
      <c r="B423" s="263" t="s">
        <v>1455</v>
      </c>
      <c r="C423" s="264" t="s">
        <v>340</v>
      </c>
      <c r="D423" s="272">
        <v>298.49100959999998</v>
      </c>
      <c r="E423" s="266">
        <f t="shared" si="16"/>
        <v>232.46</v>
      </c>
      <c r="F423" s="266">
        <v>69386.92</v>
      </c>
      <c r="G423" s="288"/>
      <c r="H423" s="288"/>
      <c r="I423" s="288"/>
    </row>
    <row r="424" spans="1:9" x14ac:dyDescent="0.25">
      <c r="A424" s="262">
        <f t="shared" si="17"/>
        <v>399</v>
      </c>
      <c r="B424" s="263" t="s">
        <v>4127</v>
      </c>
      <c r="C424" s="264" t="s">
        <v>326</v>
      </c>
      <c r="D424" s="270">
        <v>5.1299999999999998E-2</v>
      </c>
      <c r="E424" s="266">
        <f t="shared" si="16"/>
        <v>5233.72</v>
      </c>
      <c r="F424" s="267">
        <v>268.49</v>
      </c>
      <c r="G424" s="288"/>
      <c r="H424" s="288"/>
      <c r="I424" s="288"/>
    </row>
    <row r="425" spans="1:9" x14ac:dyDescent="0.25">
      <c r="A425" s="262">
        <f t="shared" si="17"/>
        <v>400</v>
      </c>
      <c r="B425" s="263" t="s">
        <v>4129</v>
      </c>
      <c r="C425" s="264" t="s">
        <v>120</v>
      </c>
      <c r="D425" s="265">
        <v>9</v>
      </c>
      <c r="E425" s="266">
        <f t="shared" si="16"/>
        <v>190.08</v>
      </c>
      <c r="F425" s="266">
        <v>1710.68</v>
      </c>
      <c r="G425" s="288"/>
      <c r="H425" s="288"/>
      <c r="I425" s="288"/>
    </row>
    <row r="426" spans="1:9" x14ac:dyDescent="0.25">
      <c r="A426" s="262">
        <f t="shared" si="17"/>
        <v>401</v>
      </c>
      <c r="B426" s="263" t="s">
        <v>4130</v>
      </c>
      <c r="C426" s="264" t="s">
        <v>513</v>
      </c>
      <c r="D426" s="270">
        <v>3.8399999999999997E-2</v>
      </c>
      <c r="E426" s="266">
        <f t="shared" si="16"/>
        <v>65526.559999999998</v>
      </c>
      <c r="F426" s="266">
        <v>2516.2199999999998</v>
      </c>
      <c r="G426" s="288"/>
      <c r="H426" s="288"/>
      <c r="I426" s="288"/>
    </row>
    <row r="427" spans="1:9" x14ac:dyDescent="0.25">
      <c r="A427" s="262">
        <f t="shared" si="17"/>
        <v>402</v>
      </c>
      <c r="B427" s="263" t="s">
        <v>3086</v>
      </c>
      <c r="C427" s="264" t="s">
        <v>513</v>
      </c>
      <c r="D427" s="270">
        <v>8.9099999999999999E-2</v>
      </c>
      <c r="E427" s="266">
        <f t="shared" si="16"/>
        <v>110742.2</v>
      </c>
      <c r="F427" s="266">
        <v>9867.1299999999992</v>
      </c>
      <c r="G427" s="288"/>
      <c r="H427" s="288"/>
      <c r="I427" s="288"/>
    </row>
    <row r="428" spans="1:9" ht="20.399999999999999" x14ac:dyDescent="0.25">
      <c r="A428" s="262">
        <f t="shared" si="17"/>
        <v>403</v>
      </c>
      <c r="B428" s="263" t="s">
        <v>4131</v>
      </c>
      <c r="C428" s="264" t="s">
        <v>169</v>
      </c>
      <c r="D428" s="269">
        <v>3.3</v>
      </c>
      <c r="E428" s="266">
        <f t="shared" si="16"/>
        <v>94.23</v>
      </c>
      <c r="F428" s="267">
        <v>310.97000000000003</v>
      </c>
      <c r="G428" s="288"/>
      <c r="H428" s="288"/>
      <c r="I428" s="288"/>
    </row>
    <row r="429" spans="1:9" x14ac:dyDescent="0.25">
      <c r="A429" s="262">
        <f t="shared" si="17"/>
        <v>404</v>
      </c>
      <c r="B429" s="263" t="s">
        <v>4132</v>
      </c>
      <c r="C429" s="264" t="s">
        <v>513</v>
      </c>
      <c r="D429" s="271">
        <v>3.0000000000000001E-3</v>
      </c>
      <c r="E429" s="266">
        <f t="shared" si="16"/>
        <v>102766.67</v>
      </c>
      <c r="F429" s="267">
        <v>308.3</v>
      </c>
      <c r="G429" s="288"/>
      <c r="H429" s="288"/>
      <c r="I429" s="288"/>
    </row>
    <row r="430" spans="1:9" x14ac:dyDescent="0.25">
      <c r="A430" s="262">
        <f t="shared" si="17"/>
        <v>405</v>
      </c>
      <c r="B430" s="263" t="s">
        <v>4133</v>
      </c>
      <c r="C430" s="264" t="s">
        <v>513</v>
      </c>
      <c r="D430" s="272">
        <v>2.96581E-2</v>
      </c>
      <c r="E430" s="266">
        <f t="shared" si="16"/>
        <v>266777.71000000002</v>
      </c>
      <c r="F430" s="266">
        <v>7912.12</v>
      </c>
      <c r="G430" s="288"/>
      <c r="H430" s="288"/>
      <c r="I430" s="288"/>
    </row>
    <row r="431" spans="1:9" x14ac:dyDescent="0.25">
      <c r="A431" s="262">
        <f t="shared" si="17"/>
        <v>406</v>
      </c>
      <c r="B431" s="263" t="s">
        <v>4135</v>
      </c>
      <c r="C431" s="264" t="s">
        <v>340</v>
      </c>
      <c r="D431" s="269">
        <v>0.3</v>
      </c>
      <c r="E431" s="266">
        <f t="shared" si="16"/>
        <v>106.43</v>
      </c>
      <c r="F431" s="267">
        <v>31.93</v>
      </c>
      <c r="G431" s="288"/>
      <c r="H431" s="288"/>
      <c r="I431" s="288"/>
    </row>
    <row r="432" spans="1:9" x14ac:dyDescent="0.25">
      <c r="A432" s="262">
        <f t="shared" si="17"/>
        <v>407</v>
      </c>
      <c r="B432" s="263" t="s">
        <v>4136</v>
      </c>
      <c r="C432" s="264" t="s">
        <v>513</v>
      </c>
      <c r="D432" s="272">
        <v>1.91851E-2</v>
      </c>
      <c r="E432" s="266">
        <f t="shared" si="16"/>
        <v>104316.89</v>
      </c>
      <c r="F432" s="266">
        <v>2001.33</v>
      </c>
      <c r="G432" s="288"/>
      <c r="H432" s="288"/>
      <c r="I432" s="288"/>
    </row>
    <row r="433" spans="1:9" x14ac:dyDescent="0.25">
      <c r="A433" s="293" t="s">
        <v>4140</v>
      </c>
      <c r="B433" s="293"/>
      <c r="C433" s="293"/>
      <c r="D433" s="293"/>
      <c r="E433" s="293"/>
      <c r="F433" s="293"/>
      <c r="G433" s="288"/>
      <c r="H433" s="288"/>
      <c r="I433" s="288"/>
    </row>
    <row r="434" spans="1:9" x14ac:dyDescent="0.25">
      <c r="A434" s="262">
        <f>A432+1</f>
        <v>408</v>
      </c>
      <c r="B434" s="263" t="s">
        <v>952</v>
      </c>
      <c r="C434" s="264" t="s">
        <v>115</v>
      </c>
      <c r="D434" s="265">
        <v>1</v>
      </c>
      <c r="E434" s="266"/>
      <c r="F434" s="274"/>
      <c r="G434" s="288"/>
      <c r="H434" s="288"/>
      <c r="I434" s="288"/>
    </row>
    <row r="435" spans="1:9" x14ac:dyDescent="0.25">
      <c r="A435" s="262">
        <f t="shared" ref="A435:A468" si="18">A434+1</f>
        <v>409</v>
      </c>
      <c r="B435" s="263" t="s">
        <v>1162</v>
      </c>
      <c r="C435" s="264" t="s">
        <v>120</v>
      </c>
      <c r="D435" s="265">
        <v>4</v>
      </c>
      <c r="E435" s="266"/>
      <c r="F435" s="274"/>
      <c r="G435" s="288"/>
      <c r="H435" s="288"/>
      <c r="I435" s="288"/>
    </row>
    <row r="436" spans="1:9" x14ac:dyDescent="0.25">
      <c r="A436" s="262">
        <f t="shared" si="18"/>
        <v>410</v>
      </c>
      <c r="B436" s="263" t="s">
        <v>806</v>
      </c>
      <c r="C436" s="264" t="s">
        <v>115</v>
      </c>
      <c r="D436" s="265">
        <v>2</v>
      </c>
      <c r="E436" s="266"/>
      <c r="F436" s="274"/>
      <c r="G436" s="288"/>
      <c r="H436" s="288"/>
      <c r="I436" s="288"/>
    </row>
    <row r="437" spans="1:9" x14ac:dyDescent="0.25">
      <c r="A437" s="262">
        <f t="shared" si="18"/>
        <v>411</v>
      </c>
      <c r="B437" s="263" t="s">
        <v>809</v>
      </c>
      <c r="C437" s="264" t="s">
        <v>115</v>
      </c>
      <c r="D437" s="265">
        <v>3</v>
      </c>
      <c r="E437" s="266"/>
      <c r="F437" s="274"/>
      <c r="G437" s="288"/>
      <c r="H437" s="288"/>
      <c r="I437" s="288"/>
    </row>
    <row r="438" spans="1:9" x14ac:dyDescent="0.25">
      <c r="A438" s="262">
        <f t="shared" si="18"/>
        <v>412</v>
      </c>
      <c r="B438" s="263" t="s">
        <v>812</v>
      </c>
      <c r="C438" s="264" t="s">
        <v>115</v>
      </c>
      <c r="D438" s="265">
        <v>2</v>
      </c>
      <c r="E438" s="266"/>
      <c r="F438" s="274"/>
      <c r="G438" s="288"/>
      <c r="H438" s="288"/>
      <c r="I438" s="288"/>
    </row>
    <row r="439" spans="1:9" x14ac:dyDescent="0.25">
      <c r="A439" s="262">
        <f t="shared" si="18"/>
        <v>413</v>
      </c>
      <c r="B439" s="263" t="s">
        <v>955</v>
      </c>
      <c r="C439" s="264" t="s">
        <v>115</v>
      </c>
      <c r="D439" s="265">
        <v>1</v>
      </c>
      <c r="E439" s="266"/>
      <c r="F439" s="274"/>
      <c r="G439" s="288"/>
      <c r="H439" s="288"/>
      <c r="I439" s="288"/>
    </row>
    <row r="440" spans="1:9" x14ac:dyDescent="0.25">
      <c r="A440" s="262">
        <f t="shared" si="18"/>
        <v>414</v>
      </c>
      <c r="B440" s="263" t="s">
        <v>1084</v>
      </c>
      <c r="C440" s="264" t="s">
        <v>120</v>
      </c>
      <c r="D440" s="265">
        <v>10</v>
      </c>
      <c r="E440" s="266"/>
      <c r="F440" s="274"/>
      <c r="G440" s="288"/>
      <c r="H440" s="288"/>
      <c r="I440" s="288"/>
    </row>
    <row r="441" spans="1:9" x14ac:dyDescent="0.25">
      <c r="A441" s="262">
        <f t="shared" si="18"/>
        <v>415</v>
      </c>
      <c r="B441" s="263" t="s">
        <v>815</v>
      </c>
      <c r="C441" s="264" t="s">
        <v>115</v>
      </c>
      <c r="D441" s="265">
        <v>2</v>
      </c>
      <c r="E441" s="266"/>
      <c r="F441" s="274"/>
      <c r="G441" s="288"/>
      <c r="H441" s="288"/>
      <c r="I441" s="288"/>
    </row>
    <row r="442" spans="1:9" x14ac:dyDescent="0.25">
      <c r="A442" s="262">
        <f t="shared" si="18"/>
        <v>416</v>
      </c>
      <c r="B442" s="263" t="s">
        <v>958</v>
      </c>
      <c r="C442" s="264" t="s">
        <v>115</v>
      </c>
      <c r="D442" s="265">
        <v>1</v>
      </c>
      <c r="E442" s="266"/>
      <c r="F442" s="274"/>
      <c r="G442" s="288"/>
      <c r="H442" s="288"/>
      <c r="I442" s="288"/>
    </row>
    <row r="443" spans="1:9" x14ac:dyDescent="0.25">
      <c r="A443" s="262">
        <f t="shared" si="18"/>
        <v>417</v>
      </c>
      <c r="B443" s="263" t="s">
        <v>1198</v>
      </c>
      <c r="C443" s="264" t="s">
        <v>120</v>
      </c>
      <c r="D443" s="265">
        <v>2</v>
      </c>
      <c r="E443" s="266"/>
      <c r="F443" s="274"/>
      <c r="G443" s="288"/>
      <c r="H443" s="288"/>
      <c r="I443" s="288"/>
    </row>
    <row r="444" spans="1:9" x14ac:dyDescent="0.25">
      <c r="A444" s="262">
        <f t="shared" si="18"/>
        <v>418</v>
      </c>
      <c r="B444" s="263" t="s">
        <v>1236</v>
      </c>
      <c r="C444" s="264" t="s">
        <v>120</v>
      </c>
      <c r="D444" s="265">
        <v>1</v>
      </c>
      <c r="E444" s="266"/>
      <c r="F444" s="274"/>
      <c r="G444" s="288"/>
      <c r="H444" s="288"/>
      <c r="I444" s="288"/>
    </row>
    <row r="445" spans="1:9" x14ac:dyDescent="0.25">
      <c r="A445" s="262">
        <f t="shared" si="18"/>
        <v>419</v>
      </c>
      <c r="B445" s="263" t="s">
        <v>1087</v>
      </c>
      <c r="C445" s="264" t="s">
        <v>120</v>
      </c>
      <c r="D445" s="265">
        <v>2</v>
      </c>
      <c r="E445" s="266"/>
      <c r="F445" s="274"/>
      <c r="G445" s="288"/>
      <c r="H445" s="288"/>
      <c r="I445" s="288"/>
    </row>
    <row r="446" spans="1:9" x14ac:dyDescent="0.25">
      <c r="A446" s="262">
        <f t="shared" si="18"/>
        <v>420</v>
      </c>
      <c r="B446" s="263" t="s">
        <v>1123</v>
      </c>
      <c r="C446" s="264" t="s">
        <v>120</v>
      </c>
      <c r="D446" s="265">
        <v>2</v>
      </c>
      <c r="E446" s="266"/>
      <c r="F446" s="274"/>
      <c r="G446" s="288"/>
      <c r="H446" s="288"/>
      <c r="I446" s="288"/>
    </row>
    <row r="447" spans="1:9" x14ac:dyDescent="0.25">
      <c r="A447" s="262">
        <f t="shared" si="18"/>
        <v>421</v>
      </c>
      <c r="B447" s="263" t="s">
        <v>1269</v>
      </c>
      <c r="C447" s="264" t="s">
        <v>120</v>
      </c>
      <c r="D447" s="265">
        <v>1</v>
      </c>
      <c r="E447" s="266"/>
      <c r="F447" s="274"/>
      <c r="G447" s="288"/>
      <c r="H447" s="288"/>
      <c r="I447" s="288"/>
    </row>
    <row r="448" spans="1:9" ht="20.399999999999999" x14ac:dyDescent="0.25">
      <c r="A448" s="262">
        <f t="shared" si="18"/>
        <v>422</v>
      </c>
      <c r="B448" s="263" t="s">
        <v>1115</v>
      </c>
      <c r="C448" s="264" t="s">
        <v>120</v>
      </c>
      <c r="D448" s="265">
        <v>2</v>
      </c>
      <c r="E448" s="266"/>
      <c r="F448" s="274"/>
      <c r="G448" s="288"/>
      <c r="H448" s="288"/>
      <c r="I448" s="288"/>
    </row>
    <row r="449" spans="1:9" ht="20.399999999999999" x14ac:dyDescent="0.25">
      <c r="A449" s="262">
        <f t="shared" si="18"/>
        <v>423</v>
      </c>
      <c r="B449" s="263" t="s">
        <v>1078</v>
      </c>
      <c r="C449" s="264" t="s">
        <v>120</v>
      </c>
      <c r="D449" s="265">
        <v>2</v>
      </c>
      <c r="E449" s="266"/>
      <c r="F449" s="274"/>
      <c r="G449" s="288"/>
      <c r="H449" s="288"/>
      <c r="I449" s="288"/>
    </row>
    <row r="450" spans="1:9" ht="20.399999999999999" x14ac:dyDescent="0.25">
      <c r="A450" s="262">
        <f t="shared" si="18"/>
        <v>424</v>
      </c>
      <c r="B450" s="263" t="s">
        <v>1229</v>
      </c>
      <c r="C450" s="264" t="s">
        <v>120</v>
      </c>
      <c r="D450" s="265">
        <v>1</v>
      </c>
      <c r="E450" s="266"/>
      <c r="F450" s="274"/>
      <c r="G450" s="288"/>
      <c r="H450" s="288"/>
      <c r="I450" s="288"/>
    </row>
    <row r="451" spans="1:9" ht="20.399999999999999" x14ac:dyDescent="0.25">
      <c r="A451" s="262">
        <f t="shared" si="18"/>
        <v>425</v>
      </c>
      <c r="B451" s="263" t="s">
        <v>1261</v>
      </c>
      <c r="C451" s="264" t="s">
        <v>120</v>
      </c>
      <c r="D451" s="265">
        <v>1</v>
      </c>
      <c r="E451" s="266"/>
      <c r="F451" s="274"/>
      <c r="G451" s="288"/>
      <c r="H451" s="288"/>
      <c r="I451" s="288"/>
    </row>
    <row r="452" spans="1:9" ht="20.399999999999999" x14ac:dyDescent="0.25">
      <c r="A452" s="262">
        <f t="shared" si="18"/>
        <v>426</v>
      </c>
      <c r="B452" s="263" t="s">
        <v>1154</v>
      </c>
      <c r="C452" s="264" t="s">
        <v>120</v>
      </c>
      <c r="D452" s="265">
        <v>2</v>
      </c>
      <c r="E452" s="266"/>
      <c r="F452" s="274"/>
      <c r="G452" s="288"/>
      <c r="H452" s="288"/>
      <c r="I452" s="288"/>
    </row>
    <row r="453" spans="1:9" ht="20.399999999999999" x14ac:dyDescent="0.25">
      <c r="A453" s="262">
        <f t="shared" si="18"/>
        <v>427</v>
      </c>
      <c r="B453" s="263" t="s">
        <v>1190</v>
      </c>
      <c r="C453" s="264" t="s">
        <v>120</v>
      </c>
      <c r="D453" s="265">
        <v>2</v>
      </c>
      <c r="E453" s="266"/>
      <c r="F453" s="274"/>
      <c r="G453" s="288"/>
      <c r="H453" s="288"/>
      <c r="I453" s="288"/>
    </row>
    <row r="454" spans="1:9" ht="20.399999999999999" x14ac:dyDescent="0.25">
      <c r="A454" s="262">
        <f t="shared" si="18"/>
        <v>428</v>
      </c>
      <c r="B454" s="263" t="s">
        <v>1033</v>
      </c>
      <c r="C454" s="264" t="s">
        <v>120</v>
      </c>
      <c r="D454" s="265">
        <v>1</v>
      </c>
      <c r="E454" s="266"/>
      <c r="F454" s="274"/>
      <c r="G454" s="288"/>
      <c r="H454" s="288"/>
      <c r="I454" s="288"/>
    </row>
    <row r="455" spans="1:9" x14ac:dyDescent="0.25">
      <c r="A455" s="262">
        <f t="shared" si="18"/>
        <v>429</v>
      </c>
      <c r="B455" s="263" t="s">
        <v>1036</v>
      </c>
      <c r="C455" s="264" t="s">
        <v>120</v>
      </c>
      <c r="D455" s="265">
        <v>2</v>
      </c>
      <c r="E455" s="266"/>
      <c r="F455" s="274"/>
      <c r="G455" s="288"/>
      <c r="H455" s="288"/>
      <c r="I455" s="288"/>
    </row>
    <row r="456" spans="1:9" x14ac:dyDescent="0.25">
      <c r="A456" s="262">
        <f t="shared" si="18"/>
        <v>430</v>
      </c>
      <c r="B456" s="263" t="s">
        <v>1081</v>
      </c>
      <c r="C456" s="264" t="s">
        <v>120</v>
      </c>
      <c r="D456" s="265">
        <v>6</v>
      </c>
      <c r="E456" s="266"/>
      <c r="F456" s="274"/>
      <c r="G456" s="288"/>
      <c r="H456" s="288"/>
      <c r="I456" s="288"/>
    </row>
    <row r="457" spans="1:9" x14ac:dyDescent="0.25">
      <c r="A457" s="262">
        <f t="shared" si="18"/>
        <v>431</v>
      </c>
      <c r="B457" s="263" t="s">
        <v>1118</v>
      </c>
      <c r="C457" s="264" t="s">
        <v>120</v>
      </c>
      <c r="D457" s="265">
        <v>4</v>
      </c>
      <c r="E457" s="266"/>
      <c r="F457" s="274"/>
      <c r="G457" s="288"/>
      <c r="H457" s="288"/>
      <c r="I457" s="288"/>
    </row>
    <row r="458" spans="1:9" x14ac:dyDescent="0.25">
      <c r="A458" s="262">
        <f t="shared" si="18"/>
        <v>432</v>
      </c>
      <c r="B458" s="263" t="s">
        <v>1264</v>
      </c>
      <c r="C458" s="264" t="s">
        <v>120</v>
      </c>
      <c r="D458" s="265">
        <v>2</v>
      </c>
      <c r="E458" s="266"/>
      <c r="F458" s="274"/>
      <c r="G458" s="288"/>
      <c r="H458" s="288"/>
      <c r="I458" s="288"/>
    </row>
    <row r="459" spans="1:9" x14ac:dyDescent="0.25">
      <c r="A459" s="262">
        <f t="shared" si="18"/>
        <v>433</v>
      </c>
      <c r="B459" s="263" t="s">
        <v>1193</v>
      </c>
      <c r="C459" s="264" t="s">
        <v>120</v>
      </c>
      <c r="D459" s="265">
        <v>4</v>
      </c>
      <c r="E459" s="266"/>
      <c r="F459" s="274"/>
      <c r="G459" s="288"/>
      <c r="H459" s="288"/>
      <c r="I459" s="288"/>
    </row>
    <row r="460" spans="1:9" x14ac:dyDescent="0.25">
      <c r="A460" s="262">
        <f t="shared" si="18"/>
        <v>434</v>
      </c>
      <c r="B460" s="263" t="s">
        <v>809</v>
      </c>
      <c r="C460" s="264" t="s">
        <v>120</v>
      </c>
      <c r="D460" s="265">
        <v>6</v>
      </c>
      <c r="E460" s="266"/>
      <c r="F460" s="274"/>
      <c r="G460" s="288"/>
      <c r="H460" s="288"/>
      <c r="I460" s="288"/>
    </row>
    <row r="461" spans="1:9" x14ac:dyDescent="0.25">
      <c r="A461" s="262">
        <f t="shared" si="18"/>
        <v>435</v>
      </c>
      <c r="B461" s="263" t="s">
        <v>1002</v>
      </c>
      <c r="C461" s="264" t="s">
        <v>120</v>
      </c>
      <c r="D461" s="265">
        <v>3</v>
      </c>
      <c r="E461" s="266"/>
      <c r="F461" s="274"/>
      <c r="G461" s="288"/>
      <c r="H461" s="288"/>
      <c r="I461" s="288"/>
    </row>
    <row r="462" spans="1:9" x14ac:dyDescent="0.25">
      <c r="A462" s="262">
        <f t="shared" si="18"/>
        <v>436</v>
      </c>
      <c r="B462" s="263" t="s">
        <v>1157</v>
      </c>
      <c r="C462" s="264" t="s">
        <v>120</v>
      </c>
      <c r="D462" s="265">
        <v>2</v>
      </c>
      <c r="E462" s="266"/>
      <c r="F462" s="274"/>
      <c r="G462" s="288"/>
      <c r="H462" s="288"/>
      <c r="I462" s="288"/>
    </row>
    <row r="463" spans="1:9" x14ac:dyDescent="0.25">
      <c r="A463" s="262">
        <f t="shared" si="18"/>
        <v>437</v>
      </c>
      <c r="B463" s="263" t="s">
        <v>1005</v>
      </c>
      <c r="C463" s="264" t="s">
        <v>120</v>
      </c>
      <c r="D463" s="265">
        <v>3</v>
      </c>
      <c r="E463" s="266"/>
      <c r="F463" s="274"/>
      <c r="G463" s="288"/>
      <c r="H463" s="288"/>
      <c r="I463" s="288"/>
    </row>
    <row r="464" spans="1:9" ht="20.399999999999999" x14ac:dyDescent="0.25">
      <c r="A464" s="262">
        <f t="shared" si="18"/>
        <v>438</v>
      </c>
      <c r="B464" s="263" t="s">
        <v>997</v>
      </c>
      <c r="C464" s="264" t="s">
        <v>120</v>
      </c>
      <c r="D464" s="265">
        <v>3</v>
      </c>
      <c r="E464" s="266"/>
      <c r="F464" s="274"/>
      <c r="G464" s="288"/>
      <c r="H464" s="288"/>
      <c r="I464" s="288"/>
    </row>
    <row r="465" spans="1:9" ht="51" x14ac:dyDescent="0.25">
      <c r="A465" s="262">
        <f t="shared" si="18"/>
        <v>439</v>
      </c>
      <c r="B465" s="263" t="s">
        <v>653</v>
      </c>
      <c r="C465" s="264" t="s">
        <v>120</v>
      </c>
      <c r="D465" s="265">
        <v>2</v>
      </c>
      <c r="E465" s="266"/>
      <c r="F465" s="274"/>
      <c r="G465" s="288"/>
      <c r="H465" s="288"/>
      <c r="I465" s="288"/>
    </row>
    <row r="466" spans="1:9" ht="61.2" x14ac:dyDescent="0.25">
      <c r="A466" s="262">
        <f t="shared" si="18"/>
        <v>440</v>
      </c>
      <c r="B466" s="263" t="s">
        <v>574</v>
      </c>
      <c r="C466" s="264" t="s">
        <v>120</v>
      </c>
      <c r="D466" s="265">
        <v>1</v>
      </c>
      <c r="E466" s="266"/>
      <c r="F466" s="274"/>
      <c r="G466" s="288"/>
      <c r="H466" s="288"/>
      <c r="I466" s="288"/>
    </row>
    <row r="467" spans="1:9" ht="20.399999999999999" x14ac:dyDescent="0.25">
      <c r="A467" s="262">
        <f t="shared" si="18"/>
        <v>441</v>
      </c>
      <c r="B467" s="263" t="s">
        <v>803</v>
      </c>
      <c r="C467" s="264" t="s">
        <v>120</v>
      </c>
      <c r="D467" s="265">
        <v>1</v>
      </c>
      <c r="E467" s="266"/>
      <c r="F467" s="274"/>
      <c r="G467" s="288"/>
      <c r="H467" s="288"/>
      <c r="I467" s="288"/>
    </row>
    <row r="468" spans="1:9" ht="20.399999999999999" x14ac:dyDescent="0.25">
      <c r="A468" s="262">
        <f t="shared" si="18"/>
        <v>442</v>
      </c>
      <c r="B468" s="263" t="s">
        <v>874</v>
      </c>
      <c r="C468" s="264" t="s">
        <v>120</v>
      </c>
      <c r="D468" s="265">
        <v>6</v>
      </c>
      <c r="E468" s="266"/>
      <c r="F468" s="274"/>
      <c r="G468" s="288"/>
      <c r="H468" s="288"/>
      <c r="I468" s="288"/>
    </row>
    <row r="469" spans="1:9" x14ac:dyDescent="0.25">
      <c r="A469" s="241" t="s">
        <v>4180</v>
      </c>
      <c r="B469" s="59"/>
      <c r="C469" s="59"/>
      <c r="D469" s="59"/>
      <c r="E469" s="59"/>
      <c r="F469" s="59"/>
      <c r="G469" s="59"/>
      <c r="H469" s="59"/>
      <c r="I469" s="60"/>
    </row>
    <row r="470" spans="1:9" x14ac:dyDescent="0.25">
      <c r="A470" s="293" t="s">
        <v>4142</v>
      </c>
      <c r="B470" s="293"/>
      <c r="C470" s="293"/>
      <c r="D470" s="293"/>
      <c r="E470" s="293"/>
      <c r="F470" s="293"/>
      <c r="G470" s="288"/>
      <c r="H470" s="288"/>
      <c r="I470" s="288"/>
    </row>
    <row r="471" spans="1:9" ht="20.399999999999999" x14ac:dyDescent="0.25">
      <c r="A471" s="262">
        <f>A468+1</f>
        <v>443</v>
      </c>
      <c r="B471" s="263" t="s">
        <v>4181</v>
      </c>
      <c r="C471" s="264" t="s">
        <v>120</v>
      </c>
      <c r="D471" s="269">
        <v>84.5</v>
      </c>
      <c r="E471" s="266">
        <f t="shared" ref="E471:E502" si="19">F471/D471</f>
        <v>496.53</v>
      </c>
      <c r="F471" s="266">
        <v>41956.38</v>
      </c>
      <c r="G471" s="288"/>
      <c r="H471" s="288"/>
      <c r="I471" s="288"/>
    </row>
    <row r="472" spans="1:9" x14ac:dyDescent="0.25">
      <c r="A472" s="262">
        <f t="shared" ref="A472:A503" si="20">A471+1</f>
        <v>444</v>
      </c>
      <c r="B472" s="263" t="s">
        <v>398</v>
      </c>
      <c r="C472" s="264" t="s">
        <v>120</v>
      </c>
      <c r="D472" s="265">
        <v>10</v>
      </c>
      <c r="E472" s="266">
        <f t="shared" si="19"/>
        <v>722.24</v>
      </c>
      <c r="F472" s="266">
        <v>7222.35</v>
      </c>
      <c r="G472" s="288"/>
      <c r="H472" s="288"/>
      <c r="I472" s="288"/>
    </row>
    <row r="473" spans="1:9" ht="20.399999999999999" x14ac:dyDescent="0.25">
      <c r="A473" s="262">
        <f t="shared" si="20"/>
        <v>445</v>
      </c>
      <c r="B473" s="263" t="s">
        <v>1367</v>
      </c>
      <c r="C473" s="264" t="s">
        <v>120</v>
      </c>
      <c r="D473" s="265">
        <v>33</v>
      </c>
      <c r="E473" s="266">
        <f t="shared" si="19"/>
        <v>496.53</v>
      </c>
      <c r="F473" s="266">
        <v>16385.330000000002</v>
      </c>
      <c r="G473" s="288"/>
      <c r="H473" s="288"/>
      <c r="I473" s="288"/>
    </row>
    <row r="474" spans="1:9" ht="20.399999999999999" x14ac:dyDescent="0.25">
      <c r="A474" s="262">
        <f t="shared" si="20"/>
        <v>446</v>
      </c>
      <c r="B474" s="263" t="s">
        <v>1369</v>
      </c>
      <c r="C474" s="264" t="s">
        <v>120</v>
      </c>
      <c r="D474" s="265">
        <v>50</v>
      </c>
      <c r="E474" s="266">
        <f t="shared" si="19"/>
        <v>496.53</v>
      </c>
      <c r="F474" s="266">
        <v>24826.26</v>
      </c>
      <c r="G474" s="288"/>
      <c r="H474" s="288"/>
      <c r="I474" s="288"/>
    </row>
    <row r="475" spans="1:9" ht="20.399999999999999" x14ac:dyDescent="0.25">
      <c r="A475" s="262">
        <f t="shared" si="20"/>
        <v>447</v>
      </c>
      <c r="B475" s="263" t="s">
        <v>1403</v>
      </c>
      <c r="C475" s="264" t="s">
        <v>120</v>
      </c>
      <c r="D475" s="265">
        <v>104</v>
      </c>
      <c r="E475" s="266">
        <f t="shared" si="19"/>
        <v>496.53</v>
      </c>
      <c r="F475" s="266">
        <v>51638.61</v>
      </c>
      <c r="G475" s="288"/>
      <c r="H475" s="288"/>
      <c r="I475" s="288"/>
    </row>
    <row r="476" spans="1:9" ht="20.399999999999999" x14ac:dyDescent="0.25">
      <c r="A476" s="262">
        <f t="shared" si="20"/>
        <v>448</v>
      </c>
      <c r="B476" s="263" t="s">
        <v>1434</v>
      </c>
      <c r="C476" s="264" t="s">
        <v>120</v>
      </c>
      <c r="D476" s="269">
        <v>66.5</v>
      </c>
      <c r="E476" s="266">
        <f t="shared" si="19"/>
        <v>7447.71</v>
      </c>
      <c r="F476" s="266">
        <v>495272.78</v>
      </c>
      <c r="G476" s="288"/>
      <c r="H476" s="288"/>
      <c r="I476" s="288"/>
    </row>
    <row r="477" spans="1:9" ht="20.399999999999999" x14ac:dyDescent="0.25">
      <c r="A477" s="262">
        <f t="shared" si="20"/>
        <v>449</v>
      </c>
      <c r="B477" s="263" t="s">
        <v>1405</v>
      </c>
      <c r="C477" s="264" t="s">
        <v>120</v>
      </c>
      <c r="D477" s="269">
        <v>65.5</v>
      </c>
      <c r="E477" s="266">
        <f t="shared" si="19"/>
        <v>496.53</v>
      </c>
      <c r="F477" s="266">
        <v>32522.400000000001</v>
      </c>
      <c r="G477" s="288"/>
      <c r="H477" s="288"/>
      <c r="I477" s="288"/>
    </row>
    <row r="478" spans="1:9" x14ac:dyDescent="0.25">
      <c r="A478" s="262">
        <f t="shared" si="20"/>
        <v>450</v>
      </c>
      <c r="B478" s="263" t="s">
        <v>1386</v>
      </c>
      <c r="C478" s="264" t="s">
        <v>120</v>
      </c>
      <c r="D478" s="265">
        <v>4</v>
      </c>
      <c r="E478" s="266">
        <f t="shared" si="19"/>
        <v>1354.17</v>
      </c>
      <c r="F478" s="266">
        <v>5416.69</v>
      </c>
      <c r="G478" s="288"/>
      <c r="H478" s="288"/>
      <c r="I478" s="288"/>
    </row>
    <row r="479" spans="1:9" x14ac:dyDescent="0.25">
      <c r="A479" s="262">
        <f t="shared" si="20"/>
        <v>451</v>
      </c>
      <c r="B479" s="263" t="s">
        <v>1415</v>
      </c>
      <c r="C479" s="264" t="s">
        <v>120</v>
      </c>
      <c r="D479" s="265">
        <v>4</v>
      </c>
      <c r="E479" s="266">
        <f t="shared" si="19"/>
        <v>1354.17</v>
      </c>
      <c r="F479" s="266">
        <v>5416.69</v>
      </c>
      <c r="G479" s="288"/>
      <c r="H479" s="288"/>
      <c r="I479" s="288"/>
    </row>
    <row r="480" spans="1:9" ht="20.399999999999999" x14ac:dyDescent="0.25">
      <c r="A480" s="262">
        <f t="shared" si="20"/>
        <v>452</v>
      </c>
      <c r="B480" s="263" t="s">
        <v>1447</v>
      </c>
      <c r="C480" s="264" t="s">
        <v>120</v>
      </c>
      <c r="D480" s="265">
        <v>4</v>
      </c>
      <c r="E480" s="266">
        <f t="shared" si="19"/>
        <v>1354.17</v>
      </c>
      <c r="F480" s="266">
        <v>5416.69</v>
      </c>
      <c r="G480" s="288"/>
      <c r="H480" s="288"/>
      <c r="I480" s="288"/>
    </row>
    <row r="481" spans="1:9" x14ac:dyDescent="0.25">
      <c r="A481" s="262">
        <f t="shared" si="20"/>
        <v>453</v>
      </c>
      <c r="B481" s="263" t="s">
        <v>1431</v>
      </c>
      <c r="C481" s="264" t="s">
        <v>120</v>
      </c>
      <c r="D481" s="265">
        <v>10</v>
      </c>
      <c r="E481" s="266">
        <f t="shared" si="19"/>
        <v>361.12</v>
      </c>
      <c r="F481" s="266">
        <v>3611.23</v>
      </c>
      <c r="G481" s="288"/>
      <c r="H481" s="288"/>
      <c r="I481" s="288"/>
    </row>
    <row r="482" spans="1:9" ht="20.399999999999999" x14ac:dyDescent="0.25">
      <c r="A482" s="262">
        <f t="shared" si="20"/>
        <v>454</v>
      </c>
      <c r="B482" s="263" t="s">
        <v>1346</v>
      </c>
      <c r="C482" s="264" t="s">
        <v>120</v>
      </c>
      <c r="D482" s="265">
        <v>1</v>
      </c>
      <c r="E482" s="266">
        <f t="shared" si="19"/>
        <v>22568.84</v>
      </c>
      <c r="F482" s="266">
        <v>22568.84</v>
      </c>
      <c r="G482" s="288"/>
      <c r="H482" s="288"/>
      <c r="I482" s="288"/>
    </row>
    <row r="483" spans="1:9" ht="20.399999999999999" x14ac:dyDescent="0.25">
      <c r="A483" s="262">
        <f t="shared" si="20"/>
        <v>455</v>
      </c>
      <c r="B483" s="263" t="s">
        <v>1354</v>
      </c>
      <c r="C483" s="264" t="s">
        <v>120</v>
      </c>
      <c r="D483" s="265">
        <v>3</v>
      </c>
      <c r="E483" s="266">
        <f t="shared" si="19"/>
        <v>27082.59</v>
      </c>
      <c r="F483" s="266">
        <v>81247.759999999995</v>
      </c>
      <c r="G483" s="288"/>
      <c r="H483" s="288"/>
      <c r="I483" s="288"/>
    </row>
    <row r="484" spans="1:9" ht="20.399999999999999" x14ac:dyDescent="0.25">
      <c r="A484" s="262">
        <f t="shared" si="20"/>
        <v>456</v>
      </c>
      <c r="B484" s="263" t="s">
        <v>1348</v>
      </c>
      <c r="C484" s="264" t="s">
        <v>120</v>
      </c>
      <c r="D484" s="265">
        <v>2</v>
      </c>
      <c r="E484" s="266">
        <f t="shared" si="19"/>
        <v>23697.31</v>
      </c>
      <c r="F484" s="266">
        <v>47394.61</v>
      </c>
      <c r="G484" s="288"/>
      <c r="H484" s="288"/>
      <c r="I484" s="288"/>
    </row>
    <row r="485" spans="1:9" ht="20.399999999999999" x14ac:dyDescent="0.25">
      <c r="A485" s="262">
        <f t="shared" si="20"/>
        <v>457</v>
      </c>
      <c r="B485" s="263" t="s">
        <v>1350</v>
      </c>
      <c r="C485" s="264" t="s">
        <v>120</v>
      </c>
      <c r="D485" s="265">
        <v>1</v>
      </c>
      <c r="E485" s="266">
        <f t="shared" si="19"/>
        <v>24825.66</v>
      </c>
      <c r="F485" s="266">
        <v>24825.66</v>
      </c>
      <c r="G485" s="288"/>
      <c r="H485" s="288"/>
      <c r="I485" s="288"/>
    </row>
    <row r="486" spans="1:9" ht="20.399999999999999" x14ac:dyDescent="0.25">
      <c r="A486" s="262">
        <f t="shared" si="20"/>
        <v>458</v>
      </c>
      <c r="B486" s="263" t="s">
        <v>1352</v>
      </c>
      <c r="C486" s="264" t="s">
        <v>120</v>
      </c>
      <c r="D486" s="265">
        <v>3</v>
      </c>
      <c r="E486" s="266">
        <f t="shared" si="19"/>
        <v>25954.12</v>
      </c>
      <c r="F486" s="266">
        <v>77862.37</v>
      </c>
      <c r="G486" s="288"/>
      <c r="H486" s="288"/>
      <c r="I486" s="288"/>
    </row>
    <row r="487" spans="1:9" x14ac:dyDescent="0.25">
      <c r="A487" s="262">
        <f t="shared" si="20"/>
        <v>459</v>
      </c>
      <c r="B487" s="263" t="s">
        <v>437</v>
      </c>
      <c r="C487" s="264" t="s">
        <v>120</v>
      </c>
      <c r="D487" s="265">
        <v>32</v>
      </c>
      <c r="E487" s="266">
        <f t="shared" si="19"/>
        <v>925.3</v>
      </c>
      <c r="F487" s="266">
        <v>29609.59</v>
      </c>
      <c r="G487" s="288"/>
      <c r="H487" s="288"/>
      <c r="I487" s="288"/>
    </row>
    <row r="488" spans="1:9" x14ac:dyDescent="0.25">
      <c r="A488" s="262">
        <f t="shared" si="20"/>
        <v>460</v>
      </c>
      <c r="B488" s="263" t="s">
        <v>1441</v>
      </c>
      <c r="C488" s="264" t="s">
        <v>120</v>
      </c>
      <c r="D488" s="265">
        <v>2</v>
      </c>
      <c r="E488" s="266">
        <f t="shared" si="19"/>
        <v>1241.32</v>
      </c>
      <c r="F488" s="266">
        <v>2482.64</v>
      </c>
      <c r="G488" s="288"/>
      <c r="H488" s="288"/>
      <c r="I488" s="288"/>
    </row>
    <row r="489" spans="1:9" x14ac:dyDescent="0.25">
      <c r="A489" s="262">
        <f t="shared" si="20"/>
        <v>461</v>
      </c>
      <c r="B489" s="263" t="s">
        <v>4143</v>
      </c>
      <c r="C489" s="264" t="s">
        <v>326</v>
      </c>
      <c r="D489" s="270">
        <v>2.2006000000000001</v>
      </c>
      <c r="E489" s="266">
        <f t="shared" si="19"/>
        <v>387.7</v>
      </c>
      <c r="F489" s="267">
        <v>853.17</v>
      </c>
      <c r="G489" s="288"/>
      <c r="H489" s="288"/>
      <c r="I489" s="288"/>
    </row>
    <row r="490" spans="1:9" ht="20.399999999999999" x14ac:dyDescent="0.25">
      <c r="A490" s="262">
        <f t="shared" si="20"/>
        <v>462</v>
      </c>
      <c r="B490" s="263" t="s">
        <v>4146</v>
      </c>
      <c r="C490" s="264" t="s">
        <v>513</v>
      </c>
      <c r="D490" s="270">
        <v>4.8399999999999999E-2</v>
      </c>
      <c r="E490" s="266">
        <f t="shared" si="19"/>
        <v>154263.64000000001</v>
      </c>
      <c r="F490" s="266">
        <v>7466.36</v>
      </c>
      <c r="G490" s="288"/>
      <c r="H490" s="288"/>
      <c r="I490" s="288"/>
    </row>
    <row r="491" spans="1:9" x14ac:dyDescent="0.25">
      <c r="A491" s="262">
        <f t="shared" si="20"/>
        <v>463</v>
      </c>
      <c r="B491" s="263" t="s">
        <v>3078</v>
      </c>
      <c r="C491" s="264" t="s">
        <v>340</v>
      </c>
      <c r="D491" s="273">
        <v>0.12</v>
      </c>
      <c r="E491" s="266">
        <f t="shared" si="19"/>
        <v>91</v>
      </c>
      <c r="F491" s="267">
        <v>10.92</v>
      </c>
      <c r="G491" s="288"/>
      <c r="H491" s="288"/>
      <c r="I491" s="288"/>
    </row>
    <row r="492" spans="1:9" ht="20.399999999999999" x14ac:dyDescent="0.25">
      <c r="A492" s="262">
        <f t="shared" si="20"/>
        <v>464</v>
      </c>
      <c r="B492" s="263" t="s">
        <v>4149</v>
      </c>
      <c r="C492" s="264" t="s">
        <v>326</v>
      </c>
      <c r="D492" s="272">
        <v>2.4700000000000001E-5</v>
      </c>
      <c r="E492" s="266">
        <f t="shared" si="19"/>
        <v>17408.91</v>
      </c>
      <c r="F492" s="267">
        <v>0.43</v>
      </c>
      <c r="G492" s="288"/>
      <c r="H492" s="288"/>
      <c r="I492" s="288"/>
    </row>
    <row r="493" spans="1:9" x14ac:dyDescent="0.25">
      <c r="A493" s="262">
        <f t="shared" si="20"/>
        <v>465</v>
      </c>
      <c r="B493" s="263" t="s">
        <v>4106</v>
      </c>
      <c r="C493" s="264" t="s">
        <v>513</v>
      </c>
      <c r="D493" s="272">
        <v>2.632E-4</v>
      </c>
      <c r="E493" s="266">
        <f t="shared" si="19"/>
        <v>334004.56</v>
      </c>
      <c r="F493" s="267">
        <v>87.91</v>
      </c>
      <c r="G493" s="288"/>
      <c r="H493" s="288"/>
      <c r="I493" s="288"/>
    </row>
    <row r="494" spans="1:9" x14ac:dyDescent="0.25">
      <c r="A494" s="262">
        <f t="shared" si="20"/>
        <v>466</v>
      </c>
      <c r="B494" s="263" t="s">
        <v>4150</v>
      </c>
      <c r="C494" s="264" t="s">
        <v>326</v>
      </c>
      <c r="D494" s="270">
        <v>27.101199999999999</v>
      </c>
      <c r="E494" s="266">
        <f t="shared" si="19"/>
        <v>24.56</v>
      </c>
      <c r="F494" s="267">
        <v>665.61</v>
      </c>
      <c r="G494" s="288"/>
      <c r="H494" s="288"/>
      <c r="I494" s="288"/>
    </row>
    <row r="495" spans="1:9" ht="20.399999999999999" x14ac:dyDescent="0.25">
      <c r="A495" s="262">
        <f t="shared" si="20"/>
        <v>467</v>
      </c>
      <c r="B495" s="263" t="s">
        <v>4107</v>
      </c>
      <c r="C495" s="264" t="s">
        <v>4108</v>
      </c>
      <c r="D495" s="273">
        <v>0.66</v>
      </c>
      <c r="E495" s="266">
        <f t="shared" si="19"/>
        <v>10.06</v>
      </c>
      <c r="F495" s="267">
        <v>6.64</v>
      </c>
      <c r="G495" s="288"/>
      <c r="H495" s="288"/>
      <c r="I495" s="288"/>
    </row>
    <row r="496" spans="1:9" x14ac:dyDescent="0.25">
      <c r="A496" s="262">
        <f t="shared" si="20"/>
        <v>468</v>
      </c>
      <c r="B496" s="263" t="s">
        <v>4151</v>
      </c>
      <c r="C496" s="264" t="s">
        <v>513</v>
      </c>
      <c r="D496" s="272">
        <v>1.9999999999999999E-7</v>
      </c>
      <c r="E496" s="266">
        <f t="shared" si="19"/>
        <v>100000</v>
      </c>
      <c r="F496" s="267">
        <v>0.02</v>
      </c>
      <c r="G496" s="288"/>
      <c r="H496" s="288"/>
      <c r="I496" s="288"/>
    </row>
    <row r="497" spans="1:9" x14ac:dyDescent="0.25">
      <c r="A497" s="262">
        <f t="shared" si="20"/>
        <v>469</v>
      </c>
      <c r="B497" s="263" t="s">
        <v>4152</v>
      </c>
      <c r="C497" s="264" t="s">
        <v>513</v>
      </c>
      <c r="D497" s="272">
        <v>7.5000000000000002E-6</v>
      </c>
      <c r="E497" s="266">
        <f t="shared" si="19"/>
        <v>156000</v>
      </c>
      <c r="F497" s="267">
        <v>1.17</v>
      </c>
      <c r="G497" s="288"/>
      <c r="H497" s="288"/>
      <c r="I497" s="288"/>
    </row>
    <row r="498" spans="1:9" x14ac:dyDescent="0.25">
      <c r="A498" s="262">
        <f t="shared" si="20"/>
        <v>470</v>
      </c>
      <c r="B498" s="263" t="s">
        <v>4154</v>
      </c>
      <c r="C498" s="264" t="s">
        <v>513</v>
      </c>
      <c r="D498" s="275">
        <v>2.4750000000000002E-3</v>
      </c>
      <c r="E498" s="266">
        <f t="shared" si="19"/>
        <v>255963.64</v>
      </c>
      <c r="F498" s="267">
        <v>633.51</v>
      </c>
      <c r="G498" s="288"/>
      <c r="H498" s="288"/>
      <c r="I498" s="288"/>
    </row>
    <row r="499" spans="1:9" x14ac:dyDescent="0.25">
      <c r="A499" s="262">
        <f t="shared" si="20"/>
        <v>471</v>
      </c>
      <c r="B499" s="263" t="s">
        <v>4155</v>
      </c>
      <c r="C499" s="264" t="s">
        <v>340</v>
      </c>
      <c r="D499" s="272">
        <v>9.7008499999999998E-2</v>
      </c>
      <c r="E499" s="266">
        <f t="shared" si="19"/>
        <v>21.65</v>
      </c>
      <c r="F499" s="267">
        <v>2.1</v>
      </c>
      <c r="G499" s="288"/>
      <c r="H499" s="288"/>
      <c r="I499" s="288"/>
    </row>
    <row r="500" spans="1:9" ht="30.6" x14ac:dyDescent="0.25">
      <c r="A500" s="262">
        <f t="shared" si="20"/>
        <v>472</v>
      </c>
      <c r="B500" s="263" t="s">
        <v>4156</v>
      </c>
      <c r="C500" s="264" t="s">
        <v>1957</v>
      </c>
      <c r="D500" s="272">
        <v>4.4880000000000001E-4</v>
      </c>
      <c r="E500" s="266">
        <f t="shared" si="19"/>
        <v>512.48</v>
      </c>
      <c r="F500" s="267">
        <v>0.23</v>
      </c>
      <c r="G500" s="288"/>
      <c r="H500" s="288"/>
      <c r="I500" s="288"/>
    </row>
    <row r="501" spans="1:9" x14ac:dyDescent="0.25">
      <c r="A501" s="262">
        <f t="shared" si="20"/>
        <v>473</v>
      </c>
      <c r="B501" s="263" t="s">
        <v>4157</v>
      </c>
      <c r="C501" s="264" t="s">
        <v>513</v>
      </c>
      <c r="D501" s="272">
        <v>2.3999999999999999E-6</v>
      </c>
      <c r="E501" s="266">
        <f t="shared" si="19"/>
        <v>383333.33</v>
      </c>
      <c r="F501" s="267">
        <v>0.92</v>
      </c>
      <c r="G501" s="288"/>
      <c r="H501" s="288"/>
      <c r="I501" s="288"/>
    </row>
    <row r="502" spans="1:9" x14ac:dyDescent="0.25">
      <c r="A502" s="262">
        <f t="shared" si="20"/>
        <v>474</v>
      </c>
      <c r="B502" s="263" t="s">
        <v>4159</v>
      </c>
      <c r="C502" s="264" t="s">
        <v>326</v>
      </c>
      <c r="D502" s="270">
        <v>2.4603999999999999</v>
      </c>
      <c r="E502" s="266">
        <f t="shared" si="19"/>
        <v>62.62</v>
      </c>
      <c r="F502" s="267">
        <v>154.07</v>
      </c>
      <c r="G502" s="288"/>
      <c r="H502" s="288"/>
      <c r="I502" s="288"/>
    </row>
    <row r="503" spans="1:9" x14ac:dyDescent="0.25">
      <c r="A503" s="262">
        <f t="shared" si="20"/>
        <v>475</v>
      </c>
      <c r="B503" s="263" t="s">
        <v>4112</v>
      </c>
      <c r="C503" s="264" t="s">
        <v>340</v>
      </c>
      <c r="D503" s="271">
        <v>0.24299999999999999</v>
      </c>
      <c r="E503" s="266">
        <f t="shared" ref="E503:E534" si="21">F503/D503</f>
        <v>152.18</v>
      </c>
      <c r="F503" s="267">
        <v>36.979999999999997</v>
      </c>
      <c r="G503" s="288"/>
      <c r="H503" s="288"/>
      <c r="I503" s="288"/>
    </row>
    <row r="504" spans="1:9" ht="20.399999999999999" x14ac:dyDescent="0.25">
      <c r="A504" s="262">
        <f t="shared" ref="A504:A537" si="22">A503+1</f>
        <v>476</v>
      </c>
      <c r="B504" s="263" t="s">
        <v>4160</v>
      </c>
      <c r="C504" s="264" t="s">
        <v>1510</v>
      </c>
      <c r="D504" s="270">
        <v>0.30149999999999999</v>
      </c>
      <c r="E504" s="266">
        <f t="shared" si="21"/>
        <v>1819.1</v>
      </c>
      <c r="F504" s="267">
        <v>548.46</v>
      </c>
      <c r="G504" s="288"/>
      <c r="H504" s="288"/>
      <c r="I504" s="288"/>
    </row>
    <row r="505" spans="1:9" ht="20.399999999999999" x14ac:dyDescent="0.25">
      <c r="A505" s="262">
        <f t="shared" si="22"/>
        <v>477</v>
      </c>
      <c r="B505" s="263" t="s">
        <v>4161</v>
      </c>
      <c r="C505" s="264" t="s">
        <v>1510</v>
      </c>
      <c r="D505" s="270">
        <v>0.30149999999999999</v>
      </c>
      <c r="E505" s="266">
        <f t="shared" si="21"/>
        <v>1887.33</v>
      </c>
      <c r="F505" s="267">
        <v>569.03</v>
      </c>
      <c r="G505" s="288"/>
      <c r="H505" s="288"/>
      <c r="I505" s="288"/>
    </row>
    <row r="506" spans="1:9" x14ac:dyDescent="0.25">
      <c r="A506" s="262">
        <f t="shared" si="22"/>
        <v>478</v>
      </c>
      <c r="B506" s="263" t="s">
        <v>3099</v>
      </c>
      <c r="C506" s="264" t="s">
        <v>513</v>
      </c>
      <c r="D506" s="275">
        <v>6.9748000000000004E-2</v>
      </c>
      <c r="E506" s="266">
        <f t="shared" si="21"/>
        <v>76412.08</v>
      </c>
      <c r="F506" s="266">
        <v>5329.59</v>
      </c>
      <c r="G506" s="288"/>
      <c r="H506" s="288"/>
      <c r="I506" s="288"/>
    </row>
    <row r="507" spans="1:9" x14ac:dyDescent="0.25">
      <c r="A507" s="262">
        <f t="shared" si="22"/>
        <v>479</v>
      </c>
      <c r="B507" s="263" t="s">
        <v>4115</v>
      </c>
      <c r="C507" s="264" t="s">
        <v>340</v>
      </c>
      <c r="D507" s="270">
        <v>5.1323999999999996</v>
      </c>
      <c r="E507" s="266">
        <f t="shared" si="21"/>
        <v>532.16999999999996</v>
      </c>
      <c r="F507" s="266">
        <v>2731.31</v>
      </c>
      <c r="G507" s="288"/>
      <c r="H507" s="288"/>
      <c r="I507" s="288"/>
    </row>
    <row r="508" spans="1:9" ht="40.799999999999997" x14ac:dyDescent="0.25">
      <c r="A508" s="262">
        <f t="shared" si="22"/>
        <v>480</v>
      </c>
      <c r="B508" s="263" t="s">
        <v>1426</v>
      </c>
      <c r="C508" s="264" t="s">
        <v>470</v>
      </c>
      <c r="D508" s="269">
        <v>33.9</v>
      </c>
      <c r="E508" s="266">
        <f t="shared" si="21"/>
        <v>959.13</v>
      </c>
      <c r="F508" s="266">
        <v>32514.52</v>
      </c>
      <c r="G508" s="288"/>
      <c r="H508" s="288"/>
      <c r="I508" s="288"/>
    </row>
    <row r="509" spans="1:9" ht="20.399999999999999" x14ac:dyDescent="0.25">
      <c r="A509" s="262">
        <f t="shared" si="22"/>
        <v>481</v>
      </c>
      <c r="B509" s="263" t="s">
        <v>4118</v>
      </c>
      <c r="C509" s="264" t="s">
        <v>513</v>
      </c>
      <c r="D509" s="275">
        <v>1.17E-4</v>
      </c>
      <c r="E509" s="266">
        <f t="shared" si="21"/>
        <v>170683.76</v>
      </c>
      <c r="F509" s="267">
        <v>19.97</v>
      </c>
      <c r="G509" s="288"/>
      <c r="H509" s="288"/>
      <c r="I509" s="288"/>
    </row>
    <row r="510" spans="1:9" x14ac:dyDescent="0.25">
      <c r="A510" s="262">
        <f t="shared" si="22"/>
        <v>482</v>
      </c>
      <c r="B510" s="263" t="s">
        <v>4120</v>
      </c>
      <c r="C510" s="264" t="s">
        <v>340</v>
      </c>
      <c r="D510" s="271">
        <v>9.9000000000000005E-2</v>
      </c>
      <c r="E510" s="266">
        <f t="shared" si="21"/>
        <v>375.35</v>
      </c>
      <c r="F510" s="267">
        <v>37.159999999999997</v>
      </c>
      <c r="G510" s="288"/>
      <c r="H510" s="288"/>
      <c r="I510" s="288"/>
    </row>
    <row r="511" spans="1:9" x14ac:dyDescent="0.25">
      <c r="A511" s="262">
        <f t="shared" si="22"/>
        <v>483</v>
      </c>
      <c r="B511" s="263" t="s">
        <v>4163</v>
      </c>
      <c r="C511" s="264" t="s">
        <v>513</v>
      </c>
      <c r="D511" s="272">
        <v>6.9999999999999997E-7</v>
      </c>
      <c r="E511" s="266">
        <f t="shared" si="21"/>
        <v>28571.43</v>
      </c>
      <c r="F511" s="267">
        <v>0.02</v>
      </c>
      <c r="G511" s="288"/>
      <c r="H511" s="288"/>
      <c r="I511" s="288"/>
    </row>
    <row r="512" spans="1:9" x14ac:dyDescent="0.25">
      <c r="A512" s="262">
        <f t="shared" si="22"/>
        <v>484</v>
      </c>
      <c r="B512" s="263" t="s">
        <v>4165</v>
      </c>
      <c r="C512" s="264" t="s">
        <v>513</v>
      </c>
      <c r="D512" s="275">
        <v>1.5889999999999999E-3</v>
      </c>
      <c r="E512" s="266">
        <f t="shared" si="21"/>
        <v>136519.82</v>
      </c>
      <c r="F512" s="267">
        <v>216.93</v>
      </c>
      <c r="G512" s="288"/>
      <c r="H512" s="288"/>
      <c r="I512" s="288"/>
    </row>
    <row r="513" spans="1:9" ht="20.399999999999999" x14ac:dyDescent="0.25">
      <c r="A513" s="262">
        <f t="shared" si="22"/>
        <v>485</v>
      </c>
      <c r="B513" s="263" t="s">
        <v>4121</v>
      </c>
      <c r="C513" s="264" t="s">
        <v>513</v>
      </c>
      <c r="D513" s="272">
        <v>3.4873999999999999E-3</v>
      </c>
      <c r="E513" s="266">
        <f t="shared" si="21"/>
        <v>147889.54999999999</v>
      </c>
      <c r="F513" s="267">
        <v>515.75</v>
      </c>
      <c r="G513" s="288"/>
      <c r="H513" s="288"/>
      <c r="I513" s="288"/>
    </row>
    <row r="514" spans="1:9" ht="20.399999999999999" x14ac:dyDescent="0.25">
      <c r="A514" s="262">
        <f t="shared" si="22"/>
        <v>486</v>
      </c>
      <c r="B514" s="263" t="s">
        <v>4122</v>
      </c>
      <c r="C514" s="264" t="s">
        <v>513</v>
      </c>
      <c r="D514" s="272">
        <v>6.6458000000000003E-3</v>
      </c>
      <c r="E514" s="266">
        <f t="shared" si="21"/>
        <v>147891.9</v>
      </c>
      <c r="F514" s="267">
        <v>982.86</v>
      </c>
      <c r="G514" s="288"/>
      <c r="H514" s="288"/>
      <c r="I514" s="288"/>
    </row>
    <row r="515" spans="1:9" x14ac:dyDescent="0.25">
      <c r="A515" s="262">
        <f t="shared" si="22"/>
        <v>487</v>
      </c>
      <c r="B515" s="263" t="s">
        <v>4167</v>
      </c>
      <c r="C515" s="264" t="s">
        <v>4125</v>
      </c>
      <c r="D515" s="271">
        <v>8.7999999999999995E-2</v>
      </c>
      <c r="E515" s="266">
        <f t="shared" si="21"/>
        <v>34732.730000000003</v>
      </c>
      <c r="F515" s="266">
        <v>3056.48</v>
      </c>
      <c r="G515" s="288"/>
      <c r="H515" s="288"/>
      <c r="I515" s="288"/>
    </row>
    <row r="516" spans="1:9" x14ac:dyDescent="0.25">
      <c r="A516" s="262">
        <f t="shared" si="22"/>
        <v>488</v>
      </c>
      <c r="B516" s="263" t="s">
        <v>4168</v>
      </c>
      <c r="C516" s="264" t="s">
        <v>340</v>
      </c>
      <c r="D516" s="268">
        <v>1.4160000000000001E-2</v>
      </c>
      <c r="E516" s="266">
        <f t="shared" si="21"/>
        <v>61.44</v>
      </c>
      <c r="F516" s="267">
        <v>0.87</v>
      </c>
      <c r="G516" s="288"/>
      <c r="H516" s="288"/>
      <c r="I516" s="288"/>
    </row>
    <row r="517" spans="1:9" x14ac:dyDescent="0.25">
      <c r="A517" s="262">
        <f t="shared" si="22"/>
        <v>489</v>
      </c>
      <c r="B517" s="263" t="s">
        <v>4169</v>
      </c>
      <c r="C517" s="264" t="s">
        <v>326</v>
      </c>
      <c r="D517" s="275">
        <v>0.153225</v>
      </c>
      <c r="E517" s="266">
        <f t="shared" si="21"/>
        <v>6040.46</v>
      </c>
      <c r="F517" s="267">
        <v>925.55</v>
      </c>
      <c r="G517" s="288"/>
      <c r="H517" s="288"/>
      <c r="I517" s="288"/>
    </row>
    <row r="518" spans="1:9" x14ac:dyDescent="0.25">
      <c r="A518" s="262">
        <f t="shared" si="22"/>
        <v>490</v>
      </c>
      <c r="B518" s="263" t="s">
        <v>4170</v>
      </c>
      <c r="C518" s="264" t="s">
        <v>326</v>
      </c>
      <c r="D518" s="268">
        <v>6.0299999999999998E-3</v>
      </c>
      <c r="E518" s="266">
        <f t="shared" si="21"/>
        <v>4890.55</v>
      </c>
      <c r="F518" s="267">
        <v>29.49</v>
      </c>
      <c r="G518" s="288"/>
      <c r="H518" s="288"/>
      <c r="I518" s="288"/>
    </row>
    <row r="519" spans="1:9" x14ac:dyDescent="0.25">
      <c r="A519" s="262">
        <f t="shared" si="22"/>
        <v>491</v>
      </c>
      <c r="B519" s="263" t="s">
        <v>4171</v>
      </c>
      <c r="C519" s="264" t="s">
        <v>340</v>
      </c>
      <c r="D519" s="270">
        <v>1.44E-2</v>
      </c>
      <c r="E519" s="266">
        <f t="shared" si="21"/>
        <v>95.14</v>
      </c>
      <c r="F519" s="267">
        <v>1.37</v>
      </c>
      <c r="G519" s="288"/>
      <c r="H519" s="288"/>
      <c r="I519" s="288"/>
    </row>
    <row r="520" spans="1:9" x14ac:dyDescent="0.25">
      <c r="A520" s="262">
        <f t="shared" si="22"/>
        <v>492</v>
      </c>
      <c r="B520" s="263" t="s">
        <v>4182</v>
      </c>
      <c r="C520" s="264" t="s">
        <v>513</v>
      </c>
      <c r="D520" s="268">
        <v>5.2199999999999998E-3</v>
      </c>
      <c r="E520" s="266">
        <f t="shared" si="21"/>
        <v>89568.97</v>
      </c>
      <c r="F520" s="267">
        <v>467.55</v>
      </c>
      <c r="G520" s="288"/>
      <c r="H520" s="288"/>
      <c r="I520" s="288"/>
    </row>
    <row r="521" spans="1:9" ht="20.399999999999999" x14ac:dyDescent="0.25">
      <c r="A521" s="262">
        <f t="shared" si="22"/>
        <v>493</v>
      </c>
      <c r="B521" s="263" t="s">
        <v>2272</v>
      </c>
      <c r="C521" s="264" t="s">
        <v>470</v>
      </c>
      <c r="D521" s="265">
        <v>90</v>
      </c>
      <c r="E521" s="266">
        <f t="shared" si="21"/>
        <v>684.59</v>
      </c>
      <c r="F521" s="266">
        <v>61612.88</v>
      </c>
      <c r="G521" s="288"/>
      <c r="H521" s="288"/>
      <c r="I521" s="288"/>
    </row>
    <row r="522" spans="1:9" x14ac:dyDescent="0.25">
      <c r="A522" s="262">
        <f t="shared" si="22"/>
        <v>494</v>
      </c>
      <c r="B522" s="263" t="s">
        <v>3086</v>
      </c>
      <c r="C522" s="264" t="s">
        <v>513</v>
      </c>
      <c r="D522" s="268">
        <v>8.8830000000000006E-2</v>
      </c>
      <c r="E522" s="266">
        <f t="shared" si="21"/>
        <v>110742.09</v>
      </c>
      <c r="F522" s="266">
        <v>9837.2199999999993</v>
      </c>
      <c r="G522" s="288"/>
      <c r="H522" s="288"/>
      <c r="I522" s="288"/>
    </row>
    <row r="523" spans="1:9" ht="20.399999999999999" x14ac:dyDescent="0.25">
      <c r="A523" s="262">
        <f t="shared" si="22"/>
        <v>495</v>
      </c>
      <c r="B523" s="263" t="s">
        <v>4131</v>
      </c>
      <c r="C523" s="264" t="s">
        <v>169</v>
      </c>
      <c r="D523" s="273">
        <v>3.29</v>
      </c>
      <c r="E523" s="266">
        <f t="shared" si="21"/>
        <v>94.23</v>
      </c>
      <c r="F523" s="267">
        <v>310.02999999999997</v>
      </c>
      <c r="G523" s="288"/>
      <c r="H523" s="288"/>
      <c r="I523" s="288"/>
    </row>
    <row r="524" spans="1:9" x14ac:dyDescent="0.25">
      <c r="A524" s="262">
        <f t="shared" si="22"/>
        <v>496</v>
      </c>
      <c r="B524" s="263" t="s">
        <v>1383</v>
      </c>
      <c r="C524" s="264" t="s">
        <v>340</v>
      </c>
      <c r="D524" s="273">
        <v>26.11</v>
      </c>
      <c r="E524" s="266">
        <f t="shared" si="21"/>
        <v>801.17</v>
      </c>
      <c r="F524" s="266">
        <v>20918.59</v>
      </c>
      <c r="G524" s="288"/>
      <c r="H524" s="288"/>
      <c r="I524" s="288"/>
    </row>
    <row r="525" spans="1:9" ht="30.6" x14ac:dyDescent="0.25">
      <c r="A525" s="262">
        <f t="shared" si="22"/>
        <v>497</v>
      </c>
      <c r="B525" s="263" t="s">
        <v>1398</v>
      </c>
      <c r="C525" s="264" t="s">
        <v>470</v>
      </c>
      <c r="D525" s="269">
        <v>103.5</v>
      </c>
      <c r="E525" s="266">
        <f t="shared" si="21"/>
        <v>7700.4</v>
      </c>
      <c r="F525" s="266">
        <v>796991.85</v>
      </c>
      <c r="G525" s="288"/>
      <c r="H525" s="288"/>
      <c r="I525" s="288"/>
    </row>
    <row r="526" spans="1:9" ht="30.6" x14ac:dyDescent="0.25">
      <c r="A526" s="262">
        <f t="shared" si="22"/>
        <v>498</v>
      </c>
      <c r="B526" s="263" t="s">
        <v>469</v>
      </c>
      <c r="C526" s="264" t="s">
        <v>470</v>
      </c>
      <c r="D526" s="269">
        <v>65.5</v>
      </c>
      <c r="E526" s="266">
        <f t="shared" si="21"/>
        <v>3849.3</v>
      </c>
      <c r="F526" s="266">
        <v>252129.19</v>
      </c>
      <c r="G526" s="288"/>
      <c r="H526" s="288"/>
      <c r="I526" s="288"/>
    </row>
    <row r="527" spans="1:9" ht="20.399999999999999" x14ac:dyDescent="0.25">
      <c r="A527" s="262">
        <f t="shared" si="22"/>
        <v>499</v>
      </c>
      <c r="B527" s="263" t="s">
        <v>1358</v>
      </c>
      <c r="C527" s="264" t="s">
        <v>470</v>
      </c>
      <c r="D527" s="269">
        <v>33.4</v>
      </c>
      <c r="E527" s="266">
        <f t="shared" si="21"/>
        <v>196.32</v>
      </c>
      <c r="F527" s="266">
        <v>6556.94</v>
      </c>
      <c r="G527" s="288"/>
      <c r="H527" s="288"/>
      <c r="I527" s="288"/>
    </row>
    <row r="528" spans="1:9" ht="20.399999999999999" x14ac:dyDescent="0.25">
      <c r="A528" s="262">
        <f t="shared" si="22"/>
        <v>500</v>
      </c>
      <c r="B528" s="263" t="s">
        <v>1361</v>
      </c>
      <c r="C528" s="264" t="s">
        <v>470</v>
      </c>
      <c r="D528" s="265">
        <v>50</v>
      </c>
      <c r="E528" s="266">
        <f t="shared" si="21"/>
        <v>252.69</v>
      </c>
      <c r="F528" s="266">
        <v>12634.67</v>
      </c>
      <c r="G528" s="288"/>
      <c r="H528" s="288"/>
      <c r="I528" s="288"/>
    </row>
    <row r="529" spans="1:9" ht="20.399999999999999" x14ac:dyDescent="0.25">
      <c r="A529" s="262">
        <f t="shared" si="22"/>
        <v>501</v>
      </c>
      <c r="B529" s="263" t="s">
        <v>1364</v>
      </c>
      <c r="C529" s="264" t="s">
        <v>470</v>
      </c>
      <c r="D529" s="269">
        <v>84.7</v>
      </c>
      <c r="E529" s="266">
        <f t="shared" si="21"/>
        <v>314.10000000000002</v>
      </c>
      <c r="F529" s="266">
        <v>26604.68</v>
      </c>
      <c r="G529" s="288"/>
      <c r="H529" s="288"/>
      <c r="I529" s="288"/>
    </row>
    <row r="530" spans="1:9" ht="20.399999999999999" x14ac:dyDescent="0.25">
      <c r="A530" s="262">
        <f t="shared" si="22"/>
        <v>502</v>
      </c>
      <c r="B530" s="263" t="s">
        <v>1424</v>
      </c>
      <c r="C530" s="264" t="s">
        <v>470</v>
      </c>
      <c r="D530" s="269">
        <v>66.5</v>
      </c>
      <c r="E530" s="266">
        <f t="shared" si="21"/>
        <v>635.26</v>
      </c>
      <c r="F530" s="266">
        <v>42244.6</v>
      </c>
      <c r="G530" s="288"/>
      <c r="H530" s="288"/>
      <c r="I530" s="288"/>
    </row>
    <row r="531" spans="1:9" x14ac:dyDescent="0.25">
      <c r="A531" s="262">
        <f t="shared" si="22"/>
        <v>503</v>
      </c>
      <c r="B531" s="263" t="s">
        <v>4183</v>
      </c>
      <c r="C531" s="264" t="s">
        <v>513</v>
      </c>
      <c r="D531" s="271">
        <v>1.7000000000000001E-2</v>
      </c>
      <c r="E531" s="266">
        <f t="shared" si="21"/>
        <v>55371.18</v>
      </c>
      <c r="F531" s="267">
        <v>941.31</v>
      </c>
      <c r="G531" s="288"/>
      <c r="H531" s="288"/>
      <c r="I531" s="288"/>
    </row>
    <row r="532" spans="1:9" x14ac:dyDescent="0.25">
      <c r="A532" s="262">
        <f t="shared" si="22"/>
        <v>504</v>
      </c>
      <c r="B532" s="263" t="s">
        <v>4174</v>
      </c>
      <c r="C532" s="264" t="s">
        <v>513</v>
      </c>
      <c r="D532" s="272">
        <v>4.6499999999999999E-5</v>
      </c>
      <c r="E532" s="266">
        <f t="shared" si="21"/>
        <v>49462.37</v>
      </c>
      <c r="F532" s="267">
        <v>2.2999999999999998</v>
      </c>
      <c r="G532" s="288"/>
      <c r="H532" s="288"/>
      <c r="I532" s="288"/>
    </row>
    <row r="533" spans="1:9" x14ac:dyDescent="0.25">
      <c r="A533" s="262">
        <f t="shared" si="22"/>
        <v>505</v>
      </c>
      <c r="B533" s="263" t="s">
        <v>4175</v>
      </c>
      <c r="C533" s="264" t="s">
        <v>513</v>
      </c>
      <c r="D533" s="268">
        <v>1.8000000000000001E-4</v>
      </c>
      <c r="E533" s="266">
        <f t="shared" si="21"/>
        <v>103833.33</v>
      </c>
      <c r="F533" s="267">
        <v>18.690000000000001</v>
      </c>
      <c r="G533" s="288"/>
      <c r="H533" s="288"/>
      <c r="I533" s="288"/>
    </row>
    <row r="534" spans="1:9" x14ac:dyDescent="0.25">
      <c r="A534" s="262">
        <f t="shared" si="22"/>
        <v>506</v>
      </c>
      <c r="B534" s="263" t="s">
        <v>4134</v>
      </c>
      <c r="C534" s="264" t="s">
        <v>513</v>
      </c>
      <c r="D534" s="268">
        <v>1.5299999999999999E-3</v>
      </c>
      <c r="E534" s="266">
        <f t="shared" si="21"/>
        <v>94875.82</v>
      </c>
      <c r="F534" s="267">
        <v>145.16</v>
      </c>
      <c r="G534" s="288"/>
      <c r="H534" s="288"/>
      <c r="I534" s="288"/>
    </row>
    <row r="535" spans="1:9" x14ac:dyDescent="0.25">
      <c r="A535" s="262">
        <f t="shared" si="22"/>
        <v>507</v>
      </c>
      <c r="B535" s="263" t="s">
        <v>4136</v>
      </c>
      <c r="C535" s="264" t="s">
        <v>513</v>
      </c>
      <c r="D535" s="268">
        <v>6.1599999999999997E-3</v>
      </c>
      <c r="E535" s="266">
        <f t="shared" ref="E535:E537" si="23">F535/D535</f>
        <v>104314.94</v>
      </c>
      <c r="F535" s="267">
        <v>642.58000000000004</v>
      </c>
      <c r="G535" s="288"/>
      <c r="H535" s="288"/>
      <c r="I535" s="288"/>
    </row>
    <row r="536" spans="1:9" x14ac:dyDescent="0.25">
      <c r="A536" s="262">
        <f t="shared" si="22"/>
        <v>508</v>
      </c>
      <c r="B536" s="263" t="s">
        <v>4176</v>
      </c>
      <c r="C536" s="264" t="s">
        <v>340</v>
      </c>
      <c r="D536" s="271">
        <v>0.33600000000000002</v>
      </c>
      <c r="E536" s="266">
        <f t="shared" si="23"/>
        <v>108.27</v>
      </c>
      <c r="F536" s="267">
        <v>36.380000000000003</v>
      </c>
      <c r="G536" s="288"/>
      <c r="H536" s="288"/>
      <c r="I536" s="288"/>
    </row>
    <row r="537" spans="1:9" x14ac:dyDescent="0.25">
      <c r="A537" s="262">
        <f t="shared" si="22"/>
        <v>509</v>
      </c>
      <c r="B537" s="263" t="s">
        <v>1381</v>
      </c>
      <c r="C537" s="264" t="s">
        <v>513</v>
      </c>
      <c r="D537" s="270">
        <v>2.6100000000000002E-2</v>
      </c>
      <c r="E537" s="266">
        <f t="shared" si="23"/>
        <v>751433.33</v>
      </c>
      <c r="F537" s="266">
        <v>19612.41</v>
      </c>
      <c r="G537" s="288"/>
      <c r="H537" s="288"/>
      <c r="I537" s="288"/>
    </row>
    <row r="538" spans="1:9" x14ac:dyDescent="0.25">
      <c r="A538" s="293" t="s">
        <v>4140</v>
      </c>
      <c r="B538" s="293"/>
      <c r="C538" s="293"/>
      <c r="D538" s="293"/>
      <c r="E538" s="293"/>
      <c r="F538" s="293"/>
      <c r="G538" s="288"/>
      <c r="H538" s="288"/>
      <c r="I538" s="288"/>
    </row>
    <row r="539" spans="1:9" ht="20.399999999999999" x14ac:dyDescent="0.25">
      <c r="A539" s="262">
        <f>A537+1</f>
        <v>510</v>
      </c>
      <c r="B539" s="263" t="s">
        <v>4184</v>
      </c>
      <c r="C539" s="264" t="s">
        <v>1390</v>
      </c>
      <c r="D539" s="265">
        <v>2</v>
      </c>
      <c r="E539" s="266"/>
      <c r="F539" s="274"/>
      <c r="G539" s="288"/>
      <c r="H539" s="288"/>
      <c r="I539" s="288"/>
    </row>
    <row r="540" spans="1:9" ht="20.399999999999999" x14ac:dyDescent="0.25">
      <c r="A540" s="262">
        <f>A539+1</f>
        <v>511</v>
      </c>
      <c r="B540" s="263" t="s">
        <v>1389</v>
      </c>
      <c r="C540" s="264" t="s">
        <v>1390</v>
      </c>
      <c r="D540" s="265">
        <v>1</v>
      </c>
      <c r="E540" s="266"/>
      <c r="F540" s="274"/>
      <c r="G540" s="288"/>
      <c r="H540" s="288"/>
      <c r="I540" s="288"/>
    </row>
    <row r="541" spans="1:9" ht="20.399999999999999" x14ac:dyDescent="0.25">
      <c r="A541" s="262">
        <f>A540+1</f>
        <v>512</v>
      </c>
      <c r="B541" s="263" t="s">
        <v>1418</v>
      </c>
      <c r="C541" s="264" t="s">
        <v>1390</v>
      </c>
      <c r="D541" s="265">
        <v>1</v>
      </c>
      <c r="E541" s="266"/>
      <c r="F541" s="274"/>
      <c r="G541" s="288"/>
      <c r="H541" s="288"/>
      <c r="I541" s="288"/>
    </row>
    <row r="542" spans="1:9" ht="20.399999999999999" x14ac:dyDescent="0.25">
      <c r="A542" s="262">
        <f>A541+1</f>
        <v>513</v>
      </c>
      <c r="B542" s="263" t="s">
        <v>1392</v>
      </c>
      <c r="C542" s="264" t="s">
        <v>120</v>
      </c>
      <c r="D542" s="265">
        <v>1</v>
      </c>
      <c r="E542" s="266"/>
      <c r="F542" s="274"/>
      <c r="G542" s="288"/>
      <c r="H542" s="288"/>
      <c r="I542" s="288"/>
    </row>
    <row r="543" spans="1:9" x14ac:dyDescent="0.25">
      <c r="A543" s="241" t="s">
        <v>4185</v>
      </c>
      <c r="B543" s="59"/>
      <c r="C543" s="59"/>
      <c r="D543" s="59"/>
      <c r="E543" s="59"/>
      <c r="F543" s="59"/>
      <c r="G543" s="59"/>
      <c r="H543" s="59"/>
      <c r="I543" s="60"/>
    </row>
    <row r="544" spans="1:9" x14ac:dyDescent="0.25">
      <c r="A544" s="293" t="s">
        <v>4142</v>
      </c>
      <c r="B544" s="293"/>
      <c r="C544" s="293"/>
      <c r="D544" s="293"/>
      <c r="E544" s="293"/>
      <c r="F544" s="293"/>
      <c r="G544" s="288"/>
      <c r="H544" s="288"/>
      <c r="I544" s="288"/>
    </row>
    <row r="545" spans="1:9" x14ac:dyDescent="0.25">
      <c r="A545" s="262">
        <f>A542+1</f>
        <v>514</v>
      </c>
      <c r="B545" s="263" t="s">
        <v>1787</v>
      </c>
      <c r="C545" s="264" t="s">
        <v>120</v>
      </c>
      <c r="D545" s="265">
        <v>128</v>
      </c>
      <c r="E545" s="266">
        <f t="shared" ref="E545:E576" si="24">F545/D545</f>
        <v>22.96</v>
      </c>
      <c r="F545" s="266">
        <v>2938.37</v>
      </c>
      <c r="G545" s="288"/>
      <c r="H545" s="288"/>
      <c r="I545" s="288"/>
    </row>
    <row r="546" spans="1:9" ht="20.399999999999999" x14ac:dyDescent="0.25">
      <c r="A546" s="262">
        <f t="shared" ref="A546:A577" si="25">A545+1</f>
        <v>515</v>
      </c>
      <c r="B546" s="263" t="s">
        <v>1470</v>
      </c>
      <c r="C546" s="264" t="s">
        <v>120</v>
      </c>
      <c r="D546" s="265">
        <v>42</v>
      </c>
      <c r="E546" s="266">
        <f t="shared" si="24"/>
        <v>7584.02</v>
      </c>
      <c r="F546" s="266">
        <v>318528.84000000003</v>
      </c>
      <c r="G546" s="288"/>
      <c r="H546" s="288"/>
      <c r="I546" s="288"/>
    </row>
    <row r="547" spans="1:9" x14ac:dyDescent="0.25">
      <c r="A547" s="262">
        <f t="shared" si="25"/>
        <v>516</v>
      </c>
      <c r="B547" s="263" t="s">
        <v>1792</v>
      </c>
      <c r="C547" s="264" t="s">
        <v>120</v>
      </c>
      <c r="D547" s="265">
        <v>6</v>
      </c>
      <c r="E547" s="266">
        <f t="shared" si="24"/>
        <v>16024.99</v>
      </c>
      <c r="F547" s="266">
        <v>96149.95</v>
      </c>
      <c r="G547" s="288"/>
      <c r="H547" s="288"/>
      <c r="I547" s="288"/>
    </row>
    <row r="548" spans="1:9" x14ac:dyDescent="0.25">
      <c r="A548" s="262">
        <f t="shared" si="25"/>
        <v>517</v>
      </c>
      <c r="B548" s="263" t="s">
        <v>1763</v>
      </c>
      <c r="C548" s="264" t="s">
        <v>120</v>
      </c>
      <c r="D548" s="265">
        <v>116</v>
      </c>
      <c r="E548" s="266">
        <f t="shared" si="24"/>
        <v>464.62</v>
      </c>
      <c r="F548" s="266">
        <v>53895.81</v>
      </c>
      <c r="G548" s="288"/>
      <c r="H548" s="288"/>
      <c r="I548" s="288"/>
    </row>
    <row r="549" spans="1:9" x14ac:dyDescent="0.25">
      <c r="A549" s="262">
        <f t="shared" si="25"/>
        <v>518</v>
      </c>
      <c r="B549" s="263" t="s">
        <v>4143</v>
      </c>
      <c r="C549" s="264" t="s">
        <v>326</v>
      </c>
      <c r="D549" s="270">
        <v>0.62939999999999996</v>
      </c>
      <c r="E549" s="266">
        <f t="shared" si="24"/>
        <v>387.7</v>
      </c>
      <c r="F549" s="267">
        <v>244.02</v>
      </c>
      <c r="G549" s="288"/>
      <c r="H549" s="288"/>
      <c r="I549" s="288"/>
    </row>
    <row r="550" spans="1:9" x14ac:dyDescent="0.25">
      <c r="A550" s="262">
        <f t="shared" si="25"/>
        <v>519</v>
      </c>
      <c r="B550" s="263" t="s">
        <v>4186</v>
      </c>
      <c r="C550" s="264" t="s">
        <v>513</v>
      </c>
      <c r="D550" s="272">
        <v>6.6500000000000004E-5</v>
      </c>
      <c r="E550" s="266">
        <f t="shared" si="24"/>
        <v>307368.42</v>
      </c>
      <c r="F550" s="267">
        <v>20.440000000000001</v>
      </c>
      <c r="G550" s="288"/>
      <c r="H550" s="288"/>
      <c r="I550" s="288"/>
    </row>
    <row r="551" spans="1:9" x14ac:dyDescent="0.25">
      <c r="A551" s="262">
        <f t="shared" si="25"/>
        <v>520</v>
      </c>
      <c r="B551" s="263" t="s">
        <v>4187</v>
      </c>
      <c r="C551" s="264" t="s">
        <v>1510</v>
      </c>
      <c r="D551" s="273">
        <v>0.02</v>
      </c>
      <c r="E551" s="266">
        <f t="shared" si="24"/>
        <v>310</v>
      </c>
      <c r="F551" s="267">
        <v>6.2</v>
      </c>
      <c r="G551" s="288"/>
      <c r="H551" s="288"/>
      <c r="I551" s="288"/>
    </row>
    <row r="552" spans="1:9" x14ac:dyDescent="0.25">
      <c r="A552" s="262">
        <f t="shared" si="25"/>
        <v>521</v>
      </c>
      <c r="B552" s="263" t="s">
        <v>4104</v>
      </c>
      <c r="C552" s="264" t="s">
        <v>513</v>
      </c>
      <c r="D552" s="268">
        <v>4.0320000000000002E-2</v>
      </c>
      <c r="E552" s="266">
        <f t="shared" si="24"/>
        <v>101358.88</v>
      </c>
      <c r="F552" s="266">
        <v>4086.79</v>
      </c>
      <c r="G552" s="288"/>
      <c r="H552" s="288"/>
      <c r="I552" s="288"/>
    </row>
    <row r="553" spans="1:9" ht="20.399999999999999" x14ac:dyDescent="0.25">
      <c r="A553" s="262">
        <f t="shared" si="25"/>
        <v>522</v>
      </c>
      <c r="B553" s="263" t="s">
        <v>4147</v>
      </c>
      <c r="C553" s="264" t="s">
        <v>513</v>
      </c>
      <c r="D553" s="268">
        <v>1.8600000000000001E-3</v>
      </c>
      <c r="E553" s="266">
        <f t="shared" si="24"/>
        <v>149301.07999999999</v>
      </c>
      <c r="F553" s="267">
        <v>277.7</v>
      </c>
      <c r="G553" s="288"/>
      <c r="H553" s="288"/>
      <c r="I553" s="288"/>
    </row>
    <row r="554" spans="1:9" x14ac:dyDescent="0.25">
      <c r="A554" s="262">
        <f t="shared" si="25"/>
        <v>523</v>
      </c>
      <c r="B554" s="263" t="s">
        <v>3078</v>
      </c>
      <c r="C554" s="264" t="s">
        <v>340</v>
      </c>
      <c r="D554" s="268">
        <v>139.50113999999999</v>
      </c>
      <c r="E554" s="266">
        <f t="shared" si="24"/>
        <v>91.01</v>
      </c>
      <c r="F554" s="266">
        <v>12695.38</v>
      </c>
      <c r="G554" s="288"/>
      <c r="H554" s="288"/>
      <c r="I554" s="288"/>
    </row>
    <row r="555" spans="1:9" ht="20.399999999999999" x14ac:dyDescent="0.25">
      <c r="A555" s="262">
        <f t="shared" si="25"/>
        <v>524</v>
      </c>
      <c r="B555" s="263" t="s">
        <v>1547</v>
      </c>
      <c r="C555" s="264" t="s">
        <v>1510</v>
      </c>
      <c r="D555" s="273">
        <v>0.52</v>
      </c>
      <c r="E555" s="266">
        <f t="shared" si="24"/>
        <v>120.81</v>
      </c>
      <c r="F555" s="267">
        <v>62.82</v>
      </c>
      <c r="G555" s="288"/>
      <c r="H555" s="288"/>
      <c r="I555" s="288"/>
    </row>
    <row r="556" spans="1:9" x14ac:dyDescent="0.25">
      <c r="A556" s="262">
        <f t="shared" si="25"/>
        <v>525</v>
      </c>
      <c r="B556" s="263" t="s">
        <v>4106</v>
      </c>
      <c r="C556" s="264" t="s">
        <v>513</v>
      </c>
      <c r="D556" s="272">
        <v>3.2117000000000001E-3</v>
      </c>
      <c r="E556" s="266">
        <f t="shared" si="24"/>
        <v>334041.15999999997</v>
      </c>
      <c r="F556" s="267">
        <v>1072.8399999999999</v>
      </c>
      <c r="G556" s="288"/>
      <c r="H556" s="288"/>
      <c r="I556" s="288"/>
    </row>
    <row r="557" spans="1:9" x14ac:dyDescent="0.25">
      <c r="A557" s="262">
        <f t="shared" si="25"/>
        <v>526</v>
      </c>
      <c r="B557" s="263" t="s">
        <v>4150</v>
      </c>
      <c r="C557" s="264" t="s">
        <v>326</v>
      </c>
      <c r="D557" s="268">
        <v>11.729749999999999</v>
      </c>
      <c r="E557" s="266">
        <f t="shared" si="24"/>
        <v>24.56</v>
      </c>
      <c r="F557" s="267">
        <v>288.10000000000002</v>
      </c>
      <c r="G557" s="288"/>
      <c r="H557" s="288"/>
      <c r="I557" s="288"/>
    </row>
    <row r="558" spans="1:9" ht="30.6" x14ac:dyDescent="0.25">
      <c r="A558" s="262">
        <f t="shared" si="25"/>
        <v>527</v>
      </c>
      <c r="B558" s="263" t="s">
        <v>1620</v>
      </c>
      <c r="C558" s="264" t="s">
        <v>169</v>
      </c>
      <c r="D558" s="269">
        <v>25.6</v>
      </c>
      <c r="E558" s="266">
        <f t="shared" si="24"/>
        <v>1285.6199999999999</v>
      </c>
      <c r="F558" s="266">
        <v>32911.75</v>
      </c>
      <c r="G558" s="288"/>
      <c r="H558" s="288"/>
      <c r="I558" s="288"/>
    </row>
    <row r="559" spans="1:9" ht="30.6" x14ac:dyDescent="0.25">
      <c r="A559" s="262">
        <f t="shared" si="25"/>
        <v>528</v>
      </c>
      <c r="B559" s="263" t="s">
        <v>1562</v>
      </c>
      <c r="C559" s="264" t="s">
        <v>169</v>
      </c>
      <c r="D559" s="269">
        <v>69.599999999999994</v>
      </c>
      <c r="E559" s="266">
        <f t="shared" si="24"/>
        <v>1285.6199999999999</v>
      </c>
      <c r="F559" s="266">
        <v>89478.82</v>
      </c>
      <c r="G559" s="288"/>
      <c r="H559" s="288"/>
      <c r="I559" s="288"/>
    </row>
    <row r="560" spans="1:9" ht="30.6" x14ac:dyDescent="0.25">
      <c r="A560" s="262">
        <f t="shared" si="25"/>
        <v>529</v>
      </c>
      <c r="B560" s="263" t="s">
        <v>1493</v>
      </c>
      <c r="C560" s="264" t="s">
        <v>169</v>
      </c>
      <c r="D560" s="269">
        <v>118.8</v>
      </c>
      <c r="E560" s="266">
        <f t="shared" si="24"/>
        <v>1285.6199999999999</v>
      </c>
      <c r="F560" s="266">
        <v>152731.09</v>
      </c>
      <c r="G560" s="288"/>
      <c r="H560" s="288"/>
      <c r="I560" s="288"/>
    </row>
    <row r="561" spans="1:9" ht="40.799999999999997" x14ac:dyDescent="0.25">
      <c r="A561" s="262">
        <f t="shared" si="25"/>
        <v>530</v>
      </c>
      <c r="B561" s="263" t="s">
        <v>1566</v>
      </c>
      <c r="C561" s="264" t="s">
        <v>169</v>
      </c>
      <c r="D561" s="269">
        <v>161.19999999999999</v>
      </c>
      <c r="E561" s="266">
        <f t="shared" si="24"/>
        <v>1285.6199999999999</v>
      </c>
      <c r="F561" s="266">
        <v>207241.16</v>
      </c>
      <c r="G561" s="288"/>
      <c r="H561" s="288"/>
      <c r="I561" s="288"/>
    </row>
    <row r="562" spans="1:9" ht="30.6" x14ac:dyDescent="0.25">
      <c r="A562" s="262">
        <f t="shared" si="25"/>
        <v>531</v>
      </c>
      <c r="B562" s="263" t="s">
        <v>1688</v>
      </c>
      <c r="C562" s="264" t="s">
        <v>169</v>
      </c>
      <c r="D562" s="269">
        <v>13.2</v>
      </c>
      <c r="E562" s="266">
        <f t="shared" si="24"/>
        <v>1285.6199999999999</v>
      </c>
      <c r="F562" s="266">
        <v>16970.12</v>
      </c>
      <c r="G562" s="288"/>
      <c r="H562" s="288"/>
      <c r="I562" s="288"/>
    </row>
    <row r="563" spans="1:9" ht="30.6" x14ac:dyDescent="0.25">
      <c r="A563" s="262">
        <f t="shared" si="25"/>
        <v>532</v>
      </c>
      <c r="B563" s="263" t="s">
        <v>1475</v>
      </c>
      <c r="C563" s="264" t="s">
        <v>169</v>
      </c>
      <c r="D563" s="269">
        <v>33.6</v>
      </c>
      <c r="E563" s="266">
        <f t="shared" si="24"/>
        <v>1285.6199999999999</v>
      </c>
      <c r="F563" s="266">
        <v>43196.67</v>
      </c>
      <c r="G563" s="288"/>
      <c r="H563" s="288"/>
      <c r="I563" s="288"/>
    </row>
    <row r="564" spans="1:9" ht="30.6" x14ac:dyDescent="0.25">
      <c r="A564" s="262">
        <f t="shared" si="25"/>
        <v>533</v>
      </c>
      <c r="B564" s="263" t="s">
        <v>1524</v>
      </c>
      <c r="C564" s="264" t="s">
        <v>169</v>
      </c>
      <c r="D564" s="265">
        <v>96</v>
      </c>
      <c r="E564" s="266">
        <f t="shared" si="24"/>
        <v>1285.6199999999999</v>
      </c>
      <c r="F564" s="266">
        <v>123419.06</v>
      </c>
      <c r="G564" s="288"/>
      <c r="H564" s="288"/>
      <c r="I564" s="288"/>
    </row>
    <row r="565" spans="1:9" ht="20.399999999999999" x14ac:dyDescent="0.25">
      <c r="A565" s="262">
        <f t="shared" si="25"/>
        <v>534</v>
      </c>
      <c r="B565" s="263" t="s">
        <v>1785</v>
      </c>
      <c r="C565" s="264" t="s">
        <v>169</v>
      </c>
      <c r="D565" s="271">
        <v>10.048</v>
      </c>
      <c r="E565" s="266">
        <f t="shared" si="24"/>
        <v>1330.52</v>
      </c>
      <c r="F565" s="266">
        <v>13369.07</v>
      </c>
      <c r="G565" s="288"/>
      <c r="H565" s="288"/>
      <c r="I565" s="288"/>
    </row>
    <row r="566" spans="1:9" ht="30.6" x14ac:dyDescent="0.25">
      <c r="A566" s="262">
        <f t="shared" si="25"/>
        <v>535</v>
      </c>
      <c r="B566" s="263" t="s">
        <v>1679</v>
      </c>
      <c r="C566" s="264" t="s">
        <v>169</v>
      </c>
      <c r="D566" s="271">
        <v>17.584</v>
      </c>
      <c r="E566" s="266">
        <f t="shared" si="24"/>
        <v>1330.52</v>
      </c>
      <c r="F566" s="266">
        <v>23395.87</v>
      </c>
      <c r="G566" s="288"/>
      <c r="H566" s="288"/>
      <c r="I566" s="288"/>
    </row>
    <row r="567" spans="1:9" ht="40.799999999999997" x14ac:dyDescent="0.25">
      <c r="A567" s="262">
        <f t="shared" si="25"/>
        <v>536</v>
      </c>
      <c r="B567" s="263" t="s">
        <v>1649</v>
      </c>
      <c r="C567" s="264" t="s">
        <v>169</v>
      </c>
      <c r="D567" s="273">
        <v>14.13</v>
      </c>
      <c r="E567" s="266">
        <f t="shared" si="24"/>
        <v>848.19</v>
      </c>
      <c r="F567" s="266">
        <v>11984.92</v>
      </c>
      <c r="G567" s="288"/>
      <c r="H567" s="288"/>
      <c r="I567" s="288"/>
    </row>
    <row r="568" spans="1:9" ht="30.6" x14ac:dyDescent="0.25">
      <c r="A568" s="262">
        <f t="shared" si="25"/>
        <v>537</v>
      </c>
      <c r="B568" s="263" t="s">
        <v>1615</v>
      </c>
      <c r="C568" s="264" t="s">
        <v>169</v>
      </c>
      <c r="D568" s="273">
        <v>2.23</v>
      </c>
      <c r="E568" s="266">
        <f t="shared" si="24"/>
        <v>848.19</v>
      </c>
      <c r="F568" s="266">
        <v>1891.47</v>
      </c>
      <c r="G568" s="288"/>
      <c r="H568" s="288"/>
      <c r="I568" s="288"/>
    </row>
    <row r="569" spans="1:9" ht="20.399999999999999" x14ac:dyDescent="0.25">
      <c r="A569" s="262">
        <f t="shared" si="25"/>
        <v>538</v>
      </c>
      <c r="B569" s="263" t="s">
        <v>4107</v>
      </c>
      <c r="C569" s="264" t="s">
        <v>4108</v>
      </c>
      <c r="D569" s="270">
        <v>5.4804000000000004</v>
      </c>
      <c r="E569" s="266">
        <f t="shared" si="24"/>
        <v>10.07</v>
      </c>
      <c r="F569" s="267">
        <v>55.18</v>
      </c>
      <c r="G569" s="288"/>
      <c r="H569" s="288"/>
      <c r="I569" s="288"/>
    </row>
    <row r="570" spans="1:9" x14ac:dyDescent="0.25">
      <c r="A570" s="262">
        <f t="shared" si="25"/>
        <v>539</v>
      </c>
      <c r="B570" s="263" t="s">
        <v>1772</v>
      </c>
      <c r="C570" s="264" t="s">
        <v>340</v>
      </c>
      <c r="D570" s="271">
        <v>9.0239999999999991</v>
      </c>
      <c r="E570" s="266">
        <f t="shared" si="24"/>
        <v>235.88</v>
      </c>
      <c r="F570" s="266">
        <v>2128.56</v>
      </c>
      <c r="G570" s="288"/>
      <c r="H570" s="288"/>
      <c r="I570" s="288"/>
    </row>
    <row r="571" spans="1:9" x14ac:dyDescent="0.25">
      <c r="A571" s="262">
        <f t="shared" si="25"/>
        <v>540</v>
      </c>
      <c r="B571" s="263" t="s">
        <v>4152</v>
      </c>
      <c r="C571" s="264" t="s">
        <v>513</v>
      </c>
      <c r="D571" s="268">
        <v>2.97E-3</v>
      </c>
      <c r="E571" s="266">
        <f t="shared" si="24"/>
        <v>157252.53</v>
      </c>
      <c r="F571" s="267">
        <v>467.04</v>
      </c>
      <c r="G571" s="288"/>
      <c r="H571" s="288"/>
      <c r="I571" s="288"/>
    </row>
    <row r="572" spans="1:9" x14ac:dyDescent="0.25">
      <c r="A572" s="262">
        <f t="shared" si="25"/>
        <v>541</v>
      </c>
      <c r="B572" s="263" t="s">
        <v>4188</v>
      </c>
      <c r="C572" s="264" t="s">
        <v>513</v>
      </c>
      <c r="D572" s="272">
        <v>3.9999999999999998E-7</v>
      </c>
      <c r="E572" s="266">
        <f t="shared" si="24"/>
        <v>50000</v>
      </c>
      <c r="F572" s="267">
        <v>0.02</v>
      </c>
      <c r="G572" s="288"/>
      <c r="H572" s="288"/>
      <c r="I572" s="288"/>
    </row>
    <row r="573" spans="1:9" x14ac:dyDescent="0.25">
      <c r="A573" s="262">
        <f t="shared" si="25"/>
        <v>542</v>
      </c>
      <c r="B573" s="263" t="s">
        <v>4155</v>
      </c>
      <c r="C573" s="264" t="s">
        <v>340</v>
      </c>
      <c r="D573" s="272">
        <v>4.1951500000000003E-2</v>
      </c>
      <c r="E573" s="266">
        <f t="shared" si="24"/>
        <v>21.93</v>
      </c>
      <c r="F573" s="267">
        <v>0.92</v>
      </c>
      <c r="G573" s="288"/>
      <c r="H573" s="288"/>
      <c r="I573" s="288"/>
    </row>
    <row r="574" spans="1:9" ht="51" x14ac:dyDescent="0.25">
      <c r="A574" s="262">
        <f t="shared" si="25"/>
        <v>543</v>
      </c>
      <c r="B574" s="263" t="s">
        <v>1578</v>
      </c>
      <c r="C574" s="264" t="s">
        <v>169</v>
      </c>
      <c r="D574" s="271">
        <v>3.7410000000000001</v>
      </c>
      <c r="E574" s="266">
        <f t="shared" si="24"/>
        <v>1581.6</v>
      </c>
      <c r="F574" s="266">
        <v>5916.76</v>
      </c>
      <c r="G574" s="288"/>
      <c r="H574" s="288"/>
      <c r="I574" s="288"/>
    </row>
    <row r="575" spans="1:9" ht="40.799999999999997" x14ac:dyDescent="0.25">
      <c r="A575" s="262">
        <f t="shared" si="25"/>
        <v>544</v>
      </c>
      <c r="B575" s="263" t="s">
        <v>1690</v>
      </c>
      <c r="C575" s="264" t="s">
        <v>169</v>
      </c>
      <c r="D575" s="271">
        <v>4.9180000000000001</v>
      </c>
      <c r="E575" s="266">
        <f t="shared" si="24"/>
        <v>1581.6</v>
      </c>
      <c r="F575" s="266">
        <v>7778.3</v>
      </c>
      <c r="G575" s="288"/>
      <c r="H575" s="288"/>
      <c r="I575" s="288"/>
    </row>
    <row r="576" spans="1:9" ht="61.2" x14ac:dyDescent="0.25">
      <c r="A576" s="262">
        <f t="shared" si="25"/>
        <v>545</v>
      </c>
      <c r="B576" s="263" t="s">
        <v>1575</v>
      </c>
      <c r="C576" s="264" t="s">
        <v>169</v>
      </c>
      <c r="D576" s="271">
        <v>5.7039999999999997</v>
      </c>
      <c r="E576" s="266">
        <f t="shared" si="24"/>
        <v>1581.6</v>
      </c>
      <c r="F576" s="266">
        <v>9021.44</v>
      </c>
      <c r="G576" s="288"/>
      <c r="H576" s="288"/>
      <c r="I576" s="288"/>
    </row>
    <row r="577" spans="1:9" ht="40.799999999999997" x14ac:dyDescent="0.25">
      <c r="A577" s="262">
        <f t="shared" si="25"/>
        <v>546</v>
      </c>
      <c r="B577" s="263" t="s">
        <v>1572</v>
      </c>
      <c r="C577" s="264" t="s">
        <v>169</v>
      </c>
      <c r="D577" s="271">
        <v>10.111000000000001</v>
      </c>
      <c r="E577" s="266">
        <f t="shared" ref="E577:E608" si="26">F577/D577</f>
        <v>1581.6</v>
      </c>
      <c r="F577" s="266">
        <v>15991.55</v>
      </c>
      <c r="G577" s="288"/>
      <c r="H577" s="288"/>
      <c r="I577" s="288"/>
    </row>
    <row r="578" spans="1:9" ht="30.6" x14ac:dyDescent="0.25">
      <c r="A578" s="262">
        <f t="shared" ref="A578:A609" si="27">A577+1</f>
        <v>547</v>
      </c>
      <c r="B578" s="263" t="s">
        <v>1478</v>
      </c>
      <c r="C578" s="264" t="s">
        <v>169</v>
      </c>
      <c r="D578" s="271">
        <v>2.4380000000000002</v>
      </c>
      <c r="E578" s="266">
        <f t="shared" si="26"/>
        <v>1581.6</v>
      </c>
      <c r="F578" s="266">
        <v>3855.94</v>
      </c>
      <c r="G578" s="288"/>
      <c r="H578" s="288"/>
      <c r="I578" s="288"/>
    </row>
    <row r="579" spans="1:9" ht="40.799999999999997" x14ac:dyDescent="0.25">
      <c r="A579" s="262">
        <f t="shared" si="27"/>
        <v>548</v>
      </c>
      <c r="B579" s="263" t="s">
        <v>1626</v>
      </c>
      <c r="C579" s="264" t="s">
        <v>169</v>
      </c>
      <c r="D579" s="271">
        <v>12.426</v>
      </c>
      <c r="E579" s="266">
        <f t="shared" si="26"/>
        <v>1581.6</v>
      </c>
      <c r="F579" s="266">
        <v>19652.939999999999</v>
      </c>
      <c r="G579" s="288"/>
      <c r="H579" s="288"/>
      <c r="I579" s="288"/>
    </row>
    <row r="580" spans="1:9" ht="40.799999999999997" x14ac:dyDescent="0.25">
      <c r="A580" s="262">
        <f t="shared" si="27"/>
        <v>549</v>
      </c>
      <c r="B580" s="263" t="s">
        <v>1497</v>
      </c>
      <c r="C580" s="264" t="s">
        <v>169</v>
      </c>
      <c r="D580" s="271">
        <v>11.079000000000001</v>
      </c>
      <c r="E580" s="266">
        <f t="shared" si="26"/>
        <v>1581.6</v>
      </c>
      <c r="F580" s="266">
        <v>17522.53</v>
      </c>
      <c r="G580" s="288"/>
      <c r="H580" s="288"/>
      <c r="I580" s="288"/>
    </row>
    <row r="581" spans="1:9" ht="30.6" x14ac:dyDescent="0.25">
      <c r="A581" s="262">
        <f t="shared" si="27"/>
        <v>550</v>
      </c>
      <c r="B581" s="263" t="s">
        <v>1624</v>
      </c>
      <c r="C581" s="264" t="s">
        <v>169</v>
      </c>
      <c r="D581" s="271">
        <v>6.6319999999999997</v>
      </c>
      <c r="E581" s="266">
        <f t="shared" si="26"/>
        <v>1581.6</v>
      </c>
      <c r="F581" s="266">
        <v>10489.16</v>
      </c>
      <c r="G581" s="288"/>
      <c r="H581" s="288"/>
      <c r="I581" s="288"/>
    </row>
    <row r="582" spans="1:9" ht="30.6" x14ac:dyDescent="0.25">
      <c r="A582" s="262">
        <f t="shared" si="27"/>
        <v>551</v>
      </c>
      <c r="B582" s="263" t="s">
        <v>1495</v>
      </c>
      <c r="C582" s="264" t="s">
        <v>169</v>
      </c>
      <c r="D582" s="271">
        <v>10.664</v>
      </c>
      <c r="E582" s="266">
        <f t="shared" si="26"/>
        <v>1581.6</v>
      </c>
      <c r="F582" s="266">
        <v>16866.169999999998</v>
      </c>
      <c r="G582" s="288"/>
      <c r="H582" s="288"/>
      <c r="I582" s="288"/>
    </row>
    <row r="583" spans="1:9" ht="40.799999999999997" x14ac:dyDescent="0.25">
      <c r="A583" s="262">
        <f t="shared" si="27"/>
        <v>552</v>
      </c>
      <c r="B583" s="263" t="s">
        <v>1570</v>
      </c>
      <c r="C583" s="264" t="s">
        <v>169</v>
      </c>
      <c r="D583" s="273">
        <v>5.01</v>
      </c>
      <c r="E583" s="266">
        <f t="shared" si="26"/>
        <v>1581.6</v>
      </c>
      <c r="F583" s="266">
        <v>7923.81</v>
      </c>
      <c r="G583" s="288"/>
      <c r="H583" s="288"/>
      <c r="I583" s="288"/>
    </row>
    <row r="584" spans="1:9" ht="30.6" x14ac:dyDescent="0.25">
      <c r="A584" s="262">
        <f t="shared" si="27"/>
        <v>553</v>
      </c>
      <c r="B584" s="263" t="s">
        <v>1484</v>
      </c>
      <c r="C584" s="264" t="s">
        <v>169</v>
      </c>
      <c r="D584" s="271">
        <v>2.758</v>
      </c>
      <c r="E584" s="266">
        <f t="shared" si="26"/>
        <v>1581.6</v>
      </c>
      <c r="F584" s="266">
        <v>4362.04</v>
      </c>
      <c r="G584" s="288"/>
      <c r="H584" s="288"/>
      <c r="I584" s="288"/>
    </row>
    <row r="585" spans="1:9" ht="61.2" x14ac:dyDescent="0.25">
      <c r="A585" s="262">
        <f t="shared" si="27"/>
        <v>554</v>
      </c>
      <c r="B585" s="263" t="s">
        <v>1499</v>
      </c>
      <c r="C585" s="264" t="s">
        <v>169</v>
      </c>
      <c r="D585" s="271">
        <v>14.292</v>
      </c>
      <c r="E585" s="266">
        <f t="shared" si="26"/>
        <v>1581.6</v>
      </c>
      <c r="F585" s="266">
        <v>22604.21</v>
      </c>
      <c r="G585" s="288"/>
      <c r="H585" s="288"/>
      <c r="I585" s="288"/>
    </row>
    <row r="586" spans="1:9" ht="61.2" x14ac:dyDescent="0.25">
      <c r="A586" s="262">
        <f t="shared" si="27"/>
        <v>555</v>
      </c>
      <c r="B586" s="263" t="s">
        <v>1487</v>
      </c>
      <c r="C586" s="264" t="s">
        <v>169</v>
      </c>
      <c r="D586" s="271">
        <v>16.526</v>
      </c>
      <c r="E586" s="266">
        <f t="shared" si="26"/>
        <v>1581.6</v>
      </c>
      <c r="F586" s="266">
        <v>26137.49</v>
      </c>
      <c r="G586" s="288"/>
      <c r="H586" s="288"/>
      <c r="I586" s="288"/>
    </row>
    <row r="587" spans="1:9" ht="91.8" x14ac:dyDescent="0.25">
      <c r="A587" s="262">
        <f t="shared" si="27"/>
        <v>556</v>
      </c>
      <c r="B587" s="263" t="s">
        <v>1568</v>
      </c>
      <c r="C587" s="264" t="s">
        <v>169</v>
      </c>
      <c r="D587" s="271">
        <v>19.550999999999998</v>
      </c>
      <c r="E587" s="266">
        <f t="shared" si="26"/>
        <v>1581.6</v>
      </c>
      <c r="F587" s="266">
        <v>30921.84</v>
      </c>
      <c r="G587" s="288"/>
      <c r="H587" s="288"/>
      <c r="I587" s="288"/>
    </row>
    <row r="588" spans="1:9" ht="40.799999999999997" x14ac:dyDescent="0.25">
      <c r="A588" s="262">
        <f t="shared" si="27"/>
        <v>557</v>
      </c>
      <c r="B588" s="263" t="s">
        <v>1481</v>
      </c>
      <c r="C588" s="264" t="s">
        <v>169</v>
      </c>
      <c r="D588" s="273">
        <v>3.84</v>
      </c>
      <c r="E588" s="266">
        <f t="shared" si="26"/>
        <v>1581.6</v>
      </c>
      <c r="F588" s="266">
        <v>6073.34</v>
      </c>
      <c r="G588" s="288"/>
      <c r="H588" s="288"/>
      <c r="I588" s="288"/>
    </row>
    <row r="589" spans="1:9" ht="40.799999999999997" x14ac:dyDescent="0.25">
      <c r="A589" s="262">
        <f t="shared" si="27"/>
        <v>558</v>
      </c>
      <c r="B589" s="263" t="s">
        <v>1580</v>
      </c>
      <c r="C589" s="264" t="s">
        <v>169</v>
      </c>
      <c r="D589" s="273">
        <v>2.72</v>
      </c>
      <c r="E589" s="266">
        <f t="shared" si="26"/>
        <v>1581.6</v>
      </c>
      <c r="F589" s="266">
        <v>4301.95</v>
      </c>
      <c r="G589" s="288"/>
      <c r="H589" s="288"/>
      <c r="I589" s="288"/>
    </row>
    <row r="590" spans="1:9" ht="51" x14ac:dyDescent="0.25">
      <c r="A590" s="262">
        <f t="shared" si="27"/>
        <v>559</v>
      </c>
      <c r="B590" s="263" t="s">
        <v>1526</v>
      </c>
      <c r="C590" s="264" t="s">
        <v>169</v>
      </c>
      <c r="D590" s="271">
        <v>7.476</v>
      </c>
      <c r="E590" s="266">
        <f t="shared" si="26"/>
        <v>1581.6</v>
      </c>
      <c r="F590" s="266">
        <v>11824.03</v>
      </c>
      <c r="G590" s="288"/>
      <c r="H590" s="288"/>
      <c r="I590" s="288"/>
    </row>
    <row r="591" spans="1:9" ht="30.6" x14ac:dyDescent="0.25">
      <c r="A591" s="262">
        <f t="shared" si="27"/>
        <v>560</v>
      </c>
      <c r="B591" s="263" t="s">
        <v>1682</v>
      </c>
      <c r="C591" s="264" t="s">
        <v>169</v>
      </c>
      <c r="D591" s="273">
        <v>13.64</v>
      </c>
      <c r="E591" s="266">
        <f t="shared" si="26"/>
        <v>1553.71</v>
      </c>
      <c r="F591" s="266">
        <v>21192.59</v>
      </c>
      <c r="G591" s="288"/>
      <c r="H591" s="288"/>
      <c r="I591" s="288"/>
    </row>
    <row r="592" spans="1:9" x14ac:dyDescent="0.25">
      <c r="A592" s="262">
        <f t="shared" si="27"/>
        <v>561</v>
      </c>
      <c r="B592" s="263" t="s">
        <v>4189</v>
      </c>
      <c r="C592" s="264" t="s">
        <v>340</v>
      </c>
      <c r="D592" s="268">
        <v>3.8000000000000002E-4</v>
      </c>
      <c r="E592" s="266">
        <f t="shared" si="26"/>
        <v>289.47000000000003</v>
      </c>
      <c r="F592" s="267">
        <v>0.11</v>
      </c>
      <c r="G592" s="288"/>
      <c r="H592" s="288"/>
      <c r="I592" s="288"/>
    </row>
    <row r="593" spans="1:9" x14ac:dyDescent="0.25">
      <c r="A593" s="262">
        <f t="shared" si="27"/>
        <v>562</v>
      </c>
      <c r="B593" s="263" t="s">
        <v>4110</v>
      </c>
      <c r="C593" s="264" t="s">
        <v>513</v>
      </c>
      <c r="D593" s="268">
        <v>1.9400000000000001E-3</v>
      </c>
      <c r="E593" s="266">
        <f t="shared" si="26"/>
        <v>199329.9</v>
      </c>
      <c r="F593" s="267">
        <v>386.7</v>
      </c>
      <c r="G593" s="288"/>
      <c r="H593" s="288"/>
      <c r="I593" s="288"/>
    </row>
    <row r="594" spans="1:9" x14ac:dyDescent="0.25">
      <c r="A594" s="262">
        <f t="shared" si="27"/>
        <v>563</v>
      </c>
      <c r="B594" s="263" t="s">
        <v>4159</v>
      </c>
      <c r="C594" s="264" t="s">
        <v>326</v>
      </c>
      <c r="D594" s="268">
        <v>0.76121000000000005</v>
      </c>
      <c r="E594" s="266">
        <f t="shared" si="26"/>
        <v>62.62</v>
      </c>
      <c r="F594" s="267">
        <v>47.67</v>
      </c>
      <c r="G594" s="288"/>
      <c r="H594" s="288"/>
      <c r="I594" s="288"/>
    </row>
    <row r="595" spans="1:9" ht="30.6" x14ac:dyDescent="0.25">
      <c r="A595" s="262">
        <f t="shared" si="27"/>
        <v>564</v>
      </c>
      <c r="B595" s="263" t="s">
        <v>1643</v>
      </c>
      <c r="C595" s="264" t="s">
        <v>120</v>
      </c>
      <c r="D595" s="265">
        <v>4</v>
      </c>
      <c r="E595" s="266">
        <f t="shared" si="26"/>
        <v>7804</v>
      </c>
      <c r="F595" s="266">
        <v>31216</v>
      </c>
      <c r="G595" s="288"/>
      <c r="H595" s="288"/>
      <c r="I595" s="288"/>
    </row>
    <row r="596" spans="1:9" ht="20.399999999999999" x14ac:dyDescent="0.25">
      <c r="A596" s="262">
        <f t="shared" si="27"/>
        <v>565</v>
      </c>
      <c r="B596" s="263" t="s">
        <v>1604</v>
      </c>
      <c r="C596" s="264" t="s">
        <v>120</v>
      </c>
      <c r="D596" s="265">
        <v>2</v>
      </c>
      <c r="E596" s="266">
        <f t="shared" si="26"/>
        <v>11124.25</v>
      </c>
      <c r="F596" s="266">
        <v>22248.5</v>
      </c>
      <c r="G596" s="288"/>
      <c r="H596" s="288"/>
      <c r="I596" s="288"/>
    </row>
    <row r="597" spans="1:9" ht="30.6" x14ac:dyDescent="0.25">
      <c r="A597" s="262">
        <f t="shared" si="27"/>
        <v>566</v>
      </c>
      <c r="B597" s="263" t="s">
        <v>1645</v>
      </c>
      <c r="C597" s="264" t="s">
        <v>120</v>
      </c>
      <c r="D597" s="265">
        <v>3</v>
      </c>
      <c r="E597" s="266">
        <f t="shared" si="26"/>
        <v>11124.25</v>
      </c>
      <c r="F597" s="266">
        <v>33372.75</v>
      </c>
      <c r="G597" s="288"/>
      <c r="H597" s="288"/>
      <c r="I597" s="288"/>
    </row>
    <row r="598" spans="1:9" ht="30.6" x14ac:dyDescent="0.25">
      <c r="A598" s="262">
        <f t="shared" si="27"/>
        <v>567</v>
      </c>
      <c r="B598" s="263" t="s">
        <v>1667</v>
      </c>
      <c r="C598" s="264" t="s">
        <v>120</v>
      </c>
      <c r="D598" s="265">
        <v>2</v>
      </c>
      <c r="E598" s="266">
        <f t="shared" si="26"/>
        <v>11124.25</v>
      </c>
      <c r="F598" s="266">
        <v>22248.5</v>
      </c>
      <c r="G598" s="288"/>
      <c r="H598" s="288"/>
      <c r="I598" s="288"/>
    </row>
    <row r="599" spans="1:9" ht="51" x14ac:dyDescent="0.25">
      <c r="A599" s="262">
        <f t="shared" si="27"/>
        <v>568</v>
      </c>
      <c r="B599" s="263" t="s">
        <v>1766</v>
      </c>
      <c r="C599" s="264" t="s">
        <v>120</v>
      </c>
      <c r="D599" s="265">
        <v>15</v>
      </c>
      <c r="E599" s="266">
        <f t="shared" si="26"/>
        <v>1039.67</v>
      </c>
      <c r="F599" s="266">
        <v>15595.06</v>
      </c>
      <c r="G599" s="288"/>
      <c r="H599" s="288"/>
      <c r="I599" s="288"/>
    </row>
    <row r="600" spans="1:9" ht="20.399999999999999" x14ac:dyDescent="0.25">
      <c r="A600" s="262">
        <f t="shared" si="27"/>
        <v>569</v>
      </c>
      <c r="B600" s="263" t="s">
        <v>1466</v>
      </c>
      <c r="C600" s="264" t="s">
        <v>120</v>
      </c>
      <c r="D600" s="265">
        <v>2</v>
      </c>
      <c r="E600" s="266">
        <f t="shared" si="26"/>
        <v>541.73</v>
      </c>
      <c r="F600" s="267">
        <v>1083.46</v>
      </c>
      <c r="G600" s="288"/>
      <c r="H600" s="288"/>
      <c r="I600" s="288"/>
    </row>
    <row r="601" spans="1:9" x14ac:dyDescent="0.25">
      <c r="A601" s="262">
        <f t="shared" si="27"/>
        <v>570</v>
      </c>
      <c r="B601" s="263" t="s">
        <v>4111</v>
      </c>
      <c r="C601" s="264" t="s">
        <v>340</v>
      </c>
      <c r="D601" s="273">
        <v>0.26</v>
      </c>
      <c r="E601" s="266">
        <f t="shared" si="26"/>
        <v>288</v>
      </c>
      <c r="F601" s="267">
        <v>74.88</v>
      </c>
      <c r="G601" s="288"/>
      <c r="H601" s="288"/>
      <c r="I601" s="288"/>
    </row>
    <row r="602" spans="1:9" x14ac:dyDescent="0.25">
      <c r="A602" s="262">
        <f t="shared" si="27"/>
        <v>571</v>
      </c>
      <c r="B602" s="263" t="s">
        <v>4112</v>
      </c>
      <c r="C602" s="264" t="s">
        <v>340</v>
      </c>
      <c r="D602" s="268">
        <v>0.67449000000000003</v>
      </c>
      <c r="E602" s="266">
        <f t="shared" si="26"/>
        <v>152.22</v>
      </c>
      <c r="F602" s="267">
        <v>102.67</v>
      </c>
      <c r="G602" s="288"/>
      <c r="H602" s="288"/>
      <c r="I602" s="288"/>
    </row>
    <row r="603" spans="1:9" x14ac:dyDescent="0.25">
      <c r="A603" s="262">
        <f t="shared" si="27"/>
        <v>572</v>
      </c>
      <c r="B603" s="263" t="s">
        <v>1535</v>
      </c>
      <c r="C603" s="264" t="s">
        <v>513</v>
      </c>
      <c r="D603" s="270">
        <v>0.32969999999999999</v>
      </c>
      <c r="E603" s="266">
        <f t="shared" si="26"/>
        <v>90393.15</v>
      </c>
      <c r="F603" s="266">
        <v>29802.62</v>
      </c>
      <c r="G603" s="288"/>
      <c r="H603" s="288"/>
      <c r="I603" s="288"/>
    </row>
    <row r="604" spans="1:9" x14ac:dyDescent="0.25">
      <c r="A604" s="262">
        <f t="shared" si="27"/>
        <v>573</v>
      </c>
      <c r="B604" s="263" t="s">
        <v>4190</v>
      </c>
      <c r="C604" s="264" t="s">
        <v>513</v>
      </c>
      <c r="D604" s="275">
        <v>4.95E-4</v>
      </c>
      <c r="E604" s="266">
        <f t="shared" si="26"/>
        <v>76909.09</v>
      </c>
      <c r="F604" s="267">
        <v>38.07</v>
      </c>
      <c r="G604" s="288"/>
      <c r="H604" s="288"/>
      <c r="I604" s="288"/>
    </row>
    <row r="605" spans="1:9" x14ac:dyDescent="0.25">
      <c r="A605" s="262">
        <f t="shared" si="27"/>
        <v>574</v>
      </c>
      <c r="B605" s="263" t="s">
        <v>3099</v>
      </c>
      <c r="C605" s="264" t="s">
        <v>513</v>
      </c>
      <c r="D605" s="275">
        <v>3.0723E-2</v>
      </c>
      <c r="E605" s="266">
        <f t="shared" si="26"/>
        <v>76412.13</v>
      </c>
      <c r="F605" s="266">
        <v>2347.61</v>
      </c>
      <c r="G605" s="288"/>
      <c r="H605" s="288"/>
      <c r="I605" s="288"/>
    </row>
    <row r="606" spans="1:9" x14ac:dyDescent="0.25">
      <c r="A606" s="262">
        <f t="shared" si="27"/>
        <v>575</v>
      </c>
      <c r="B606" s="263" t="s">
        <v>4115</v>
      </c>
      <c r="C606" s="264" t="s">
        <v>340</v>
      </c>
      <c r="D606" s="268">
        <v>5.4151699999999998</v>
      </c>
      <c r="E606" s="266">
        <f t="shared" si="26"/>
        <v>532.16999999999996</v>
      </c>
      <c r="F606" s="266">
        <v>2881.8</v>
      </c>
      <c r="G606" s="288"/>
      <c r="H606" s="288"/>
      <c r="I606" s="288"/>
    </row>
    <row r="607" spans="1:9" ht="20.399999999999999" x14ac:dyDescent="0.25">
      <c r="A607" s="262">
        <f t="shared" si="27"/>
        <v>576</v>
      </c>
      <c r="B607" s="263" t="s">
        <v>4117</v>
      </c>
      <c r="C607" s="264" t="s">
        <v>513</v>
      </c>
      <c r="D607" s="272">
        <v>2.1982399999999999E-2</v>
      </c>
      <c r="E607" s="266">
        <f t="shared" si="26"/>
        <v>172988.39</v>
      </c>
      <c r="F607" s="266">
        <v>3802.7</v>
      </c>
      <c r="G607" s="288"/>
      <c r="H607" s="288"/>
      <c r="I607" s="288"/>
    </row>
    <row r="608" spans="1:9" ht="51" x14ac:dyDescent="0.25">
      <c r="A608" s="262">
        <f t="shared" si="27"/>
        <v>577</v>
      </c>
      <c r="B608" s="263" t="s">
        <v>1516</v>
      </c>
      <c r="C608" s="264" t="s">
        <v>326</v>
      </c>
      <c r="D608" s="270">
        <v>2.3003999999999998</v>
      </c>
      <c r="E608" s="266">
        <f t="shared" si="26"/>
        <v>18517.189999999999</v>
      </c>
      <c r="F608" s="266">
        <v>42596.95</v>
      </c>
      <c r="G608" s="288"/>
      <c r="H608" s="288"/>
      <c r="I608" s="288"/>
    </row>
    <row r="609" spans="1:9" ht="20.399999999999999" x14ac:dyDescent="0.25">
      <c r="A609" s="262">
        <f t="shared" si="27"/>
        <v>578</v>
      </c>
      <c r="B609" s="263" t="s">
        <v>4118</v>
      </c>
      <c r="C609" s="264" t="s">
        <v>513</v>
      </c>
      <c r="D609" s="272">
        <v>3.8959999999999998E-4</v>
      </c>
      <c r="E609" s="266">
        <f t="shared" ref="E609:E640" si="28">F609/D609</f>
        <v>170662.22</v>
      </c>
      <c r="F609" s="267">
        <v>66.489999999999995</v>
      </c>
      <c r="G609" s="288"/>
      <c r="H609" s="288"/>
      <c r="I609" s="288"/>
    </row>
    <row r="610" spans="1:9" x14ac:dyDescent="0.25">
      <c r="A610" s="262">
        <f t="shared" ref="A610:A641" si="29">A609+1</f>
        <v>579</v>
      </c>
      <c r="B610" s="263" t="s">
        <v>1761</v>
      </c>
      <c r="C610" s="264" t="s">
        <v>513</v>
      </c>
      <c r="D610" s="268">
        <v>2.60555</v>
      </c>
      <c r="E610" s="266">
        <f t="shared" si="28"/>
        <v>115755.71</v>
      </c>
      <c r="F610" s="266">
        <v>301607.28000000003</v>
      </c>
      <c r="G610" s="288"/>
      <c r="H610" s="288"/>
      <c r="I610" s="288"/>
    </row>
    <row r="611" spans="1:9" ht="30.6" x14ac:dyDescent="0.25">
      <c r="A611" s="262">
        <f t="shared" si="29"/>
        <v>580</v>
      </c>
      <c r="B611" s="263" t="s">
        <v>1713</v>
      </c>
      <c r="C611" s="264" t="s">
        <v>120</v>
      </c>
      <c r="D611" s="265">
        <v>44</v>
      </c>
      <c r="E611" s="266">
        <f t="shared" si="28"/>
        <v>653.48</v>
      </c>
      <c r="F611" s="266">
        <v>28753.03</v>
      </c>
      <c r="G611" s="288"/>
      <c r="H611" s="288"/>
      <c r="I611" s="288"/>
    </row>
    <row r="612" spans="1:9" x14ac:dyDescent="0.25">
      <c r="A612" s="262">
        <f t="shared" si="29"/>
        <v>581</v>
      </c>
      <c r="B612" s="263" t="s">
        <v>4120</v>
      </c>
      <c r="C612" s="264" t="s">
        <v>340</v>
      </c>
      <c r="D612" s="268">
        <v>0.30712</v>
      </c>
      <c r="E612" s="266">
        <f t="shared" si="28"/>
        <v>375.36</v>
      </c>
      <c r="F612" s="267">
        <v>115.28</v>
      </c>
      <c r="G612" s="288"/>
      <c r="H612" s="288"/>
      <c r="I612" s="288"/>
    </row>
    <row r="613" spans="1:9" x14ac:dyDescent="0.25">
      <c r="A613" s="262">
        <f t="shared" si="29"/>
        <v>582</v>
      </c>
      <c r="B613" s="263" t="s">
        <v>4191</v>
      </c>
      <c r="C613" s="264" t="s">
        <v>340</v>
      </c>
      <c r="D613" s="271">
        <v>0.22500000000000001</v>
      </c>
      <c r="E613" s="266">
        <f t="shared" si="28"/>
        <v>91.02</v>
      </c>
      <c r="F613" s="267">
        <v>20.48</v>
      </c>
      <c r="G613" s="288"/>
      <c r="H613" s="288"/>
      <c r="I613" s="288"/>
    </row>
    <row r="614" spans="1:9" ht="20.399999999999999" x14ac:dyDescent="0.25">
      <c r="A614" s="262">
        <f t="shared" si="29"/>
        <v>583</v>
      </c>
      <c r="B614" s="263" t="s">
        <v>1701</v>
      </c>
      <c r="C614" s="264" t="s">
        <v>120</v>
      </c>
      <c r="D614" s="265">
        <v>2</v>
      </c>
      <c r="E614" s="266">
        <f t="shared" si="28"/>
        <v>254.71</v>
      </c>
      <c r="F614" s="267">
        <v>509.41</v>
      </c>
      <c r="G614" s="288"/>
      <c r="H614" s="288"/>
      <c r="I614" s="288"/>
    </row>
    <row r="615" spans="1:9" x14ac:dyDescent="0.25">
      <c r="A615" s="262">
        <f t="shared" si="29"/>
        <v>584</v>
      </c>
      <c r="B615" s="263" t="s">
        <v>4192</v>
      </c>
      <c r="C615" s="264" t="s">
        <v>513</v>
      </c>
      <c r="D615" s="272">
        <v>1.5999999999999999E-6</v>
      </c>
      <c r="E615" s="266">
        <f t="shared" si="28"/>
        <v>1150000</v>
      </c>
      <c r="F615" s="267">
        <v>1.84</v>
      </c>
      <c r="G615" s="288"/>
      <c r="H615" s="288"/>
      <c r="I615" s="288"/>
    </row>
    <row r="616" spans="1:9" x14ac:dyDescent="0.25">
      <c r="A616" s="262">
        <f t="shared" si="29"/>
        <v>585</v>
      </c>
      <c r="B616" s="263" t="s">
        <v>4165</v>
      </c>
      <c r="C616" s="264" t="s">
        <v>513</v>
      </c>
      <c r="D616" s="272">
        <v>5.5849999999999997E-4</v>
      </c>
      <c r="E616" s="266">
        <f t="shared" si="28"/>
        <v>136526.41</v>
      </c>
      <c r="F616" s="267">
        <v>76.25</v>
      </c>
      <c r="G616" s="288"/>
      <c r="H616" s="288"/>
      <c r="I616" s="288"/>
    </row>
    <row r="617" spans="1:9" ht="20.399999999999999" x14ac:dyDescent="0.25">
      <c r="A617" s="262">
        <f t="shared" si="29"/>
        <v>586</v>
      </c>
      <c r="B617" s="263" t="s">
        <v>4193</v>
      </c>
      <c r="C617" s="264" t="s">
        <v>340</v>
      </c>
      <c r="D617" s="271">
        <v>1.0649999999999999</v>
      </c>
      <c r="E617" s="266">
        <f t="shared" si="28"/>
        <v>90</v>
      </c>
      <c r="F617" s="267">
        <v>95.85</v>
      </c>
      <c r="G617" s="288"/>
      <c r="H617" s="288"/>
      <c r="I617" s="288"/>
    </row>
    <row r="618" spans="1:9" ht="20.399999999999999" x14ac:dyDescent="0.25">
      <c r="A618" s="262">
        <f t="shared" si="29"/>
        <v>587</v>
      </c>
      <c r="B618" s="263" t="s">
        <v>4194</v>
      </c>
      <c r="C618" s="264" t="s">
        <v>340</v>
      </c>
      <c r="D618" s="271">
        <v>2.9820000000000002</v>
      </c>
      <c r="E618" s="266">
        <f t="shared" si="28"/>
        <v>66.45</v>
      </c>
      <c r="F618" s="267">
        <v>198.14</v>
      </c>
      <c r="G618" s="288"/>
      <c r="H618" s="288"/>
      <c r="I618" s="288"/>
    </row>
    <row r="619" spans="1:9" ht="20.399999999999999" x14ac:dyDescent="0.25">
      <c r="A619" s="262">
        <f t="shared" si="29"/>
        <v>588</v>
      </c>
      <c r="B619" s="263" t="s">
        <v>4121</v>
      </c>
      <c r="C619" s="264" t="s">
        <v>513</v>
      </c>
      <c r="D619" s="268">
        <v>4.2599999999999999E-3</v>
      </c>
      <c r="E619" s="266">
        <f t="shared" si="28"/>
        <v>147889.67000000001</v>
      </c>
      <c r="F619" s="267">
        <v>630.01</v>
      </c>
      <c r="G619" s="288"/>
      <c r="H619" s="288"/>
      <c r="I619" s="288"/>
    </row>
    <row r="620" spans="1:9" ht="20.399999999999999" x14ac:dyDescent="0.25">
      <c r="A620" s="262">
        <f t="shared" si="29"/>
        <v>589</v>
      </c>
      <c r="B620" s="263" t="s">
        <v>4195</v>
      </c>
      <c r="C620" s="264" t="s">
        <v>513</v>
      </c>
      <c r="D620" s="268">
        <v>6.3899999999999998E-3</v>
      </c>
      <c r="E620" s="266">
        <f t="shared" si="28"/>
        <v>121915.49</v>
      </c>
      <c r="F620" s="267">
        <v>779.04</v>
      </c>
      <c r="G620" s="288"/>
      <c r="H620" s="288"/>
      <c r="I620" s="288"/>
    </row>
    <row r="621" spans="1:9" x14ac:dyDescent="0.25">
      <c r="A621" s="262">
        <f t="shared" si="29"/>
        <v>590</v>
      </c>
      <c r="B621" s="263" t="s">
        <v>4167</v>
      </c>
      <c r="C621" s="264" t="s">
        <v>4125</v>
      </c>
      <c r="D621" s="271">
        <v>3.0000000000000001E-3</v>
      </c>
      <c r="E621" s="266">
        <f t="shared" si="28"/>
        <v>34733.33</v>
      </c>
      <c r="F621" s="267">
        <v>104.2</v>
      </c>
      <c r="G621" s="288"/>
      <c r="H621" s="288"/>
      <c r="I621" s="288"/>
    </row>
    <row r="622" spans="1:9" x14ac:dyDescent="0.25">
      <c r="A622" s="262">
        <f t="shared" si="29"/>
        <v>591</v>
      </c>
      <c r="B622" s="263" t="s">
        <v>1455</v>
      </c>
      <c r="C622" s="264" t="s">
        <v>340</v>
      </c>
      <c r="D622" s="275">
        <v>133.971632</v>
      </c>
      <c r="E622" s="266">
        <f t="shared" si="28"/>
        <v>164</v>
      </c>
      <c r="F622" s="266">
        <v>21971.360000000001</v>
      </c>
      <c r="G622" s="288"/>
      <c r="H622" s="288"/>
      <c r="I622" s="288"/>
    </row>
    <row r="623" spans="1:9" x14ac:dyDescent="0.25">
      <c r="A623" s="262">
        <f t="shared" si="29"/>
        <v>592</v>
      </c>
      <c r="B623" s="263" t="s">
        <v>4127</v>
      </c>
      <c r="C623" s="264" t="s">
        <v>326</v>
      </c>
      <c r="D623" s="270">
        <v>2.9899999999999999E-2</v>
      </c>
      <c r="E623" s="266">
        <f t="shared" si="28"/>
        <v>5233.1099999999997</v>
      </c>
      <c r="F623" s="267">
        <v>156.47</v>
      </c>
      <c r="G623" s="288"/>
      <c r="H623" s="288"/>
      <c r="I623" s="288"/>
    </row>
    <row r="624" spans="1:9" x14ac:dyDescent="0.25">
      <c r="A624" s="262">
        <f t="shared" si="29"/>
        <v>593</v>
      </c>
      <c r="B624" s="263" t="s">
        <v>4169</v>
      </c>
      <c r="C624" s="264" t="s">
        <v>326</v>
      </c>
      <c r="D624" s="275">
        <v>2.3651999999999999E-2</v>
      </c>
      <c r="E624" s="266">
        <f t="shared" si="28"/>
        <v>6040.5</v>
      </c>
      <c r="F624" s="267">
        <v>142.87</v>
      </c>
      <c r="G624" s="288"/>
      <c r="H624" s="288"/>
      <c r="I624" s="288"/>
    </row>
    <row r="625" spans="1:9" x14ac:dyDescent="0.25">
      <c r="A625" s="262">
        <f t="shared" si="29"/>
        <v>594</v>
      </c>
      <c r="B625" s="263" t="s">
        <v>1538</v>
      </c>
      <c r="C625" s="264" t="s">
        <v>340</v>
      </c>
      <c r="D625" s="265">
        <v>5</v>
      </c>
      <c r="E625" s="266">
        <f t="shared" si="28"/>
        <v>78.53</v>
      </c>
      <c r="F625" s="267">
        <v>392.63</v>
      </c>
      <c r="G625" s="288"/>
      <c r="H625" s="288"/>
      <c r="I625" s="288"/>
    </row>
    <row r="626" spans="1:9" x14ac:dyDescent="0.25">
      <c r="A626" s="262">
        <f t="shared" si="29"/>
        <v>595</v>
      </c>
      <c r="B626" s="263" t="s">
        <v>1694</v>
      </c>
      <c r="C626" s="264" t="s">
        <v>120</v>
      </c>
      <c r="D626" s="265">
        <v>2</v>
      </c>
      <c r="E626" s="266">
        <f t="shared" si="28"/>
        <v>3671.91</v>
      </c>
      <c r="F626" s="266">
        <v>7343.81</v>
      </c>
      <c r="G626" s="288"/>
      <c r="H626" s="288"/>
      <c r="I626" s="288"/>
    </row>
    <row r="627" spans="1:9" ht="30.6" x14ac:dyDescent="0.25">
      <c r="A627" s="262">
        <f t="shared" si="29"/>
        <v>596</v>
      </c>
      <c r="B627" s="263" t="s">
        <v>1653</v>
      </c>
      <c r="C627" s="264" t="s">
        <v>120</v>
      </c>
      <c r="D627" s="265">
        <v>4</v>
      </c>
      <c r="E627" s="266">
        <f t="shared" si="28"/>
        <v>6065.25</v>
      </c>
      <c r="F627" s="266">
        <v>24261</v>
      </c>
      <c r="G627" s="288"/>
      <c r="H627" s="288"/>
      <c r="I627" s="288"/>
    </row>
    <row r="628" spans="1:9" ht="20.399999999999999" x14ac:dyDescent="0.25">
      <c r="A628" s="262">
        <f t="shared" si="29"/>
        <v>597</v>
      </c>
      <c r="B628" s="263" t="s">
        <v>1610</v>
      </c>
      <c r="C628" s="264" t="s">
        <v>120</v>
      </c>
      <c r="D628" s="265">
        <v>2</v>
      </c>
      <c r="E628" s="266">
        <f t="shared" si="28"/>
        <v>6065.25</v>
      </c>
      <c r="F628" s="266">
        <v>12130.5</v>
      </c>
      <c r="G628" s="288"/>
      <c r="H628" s="288"/>
      <c r="I628" s="288"/>
    </row>
    <row r="629" spans="1:9" ht="30.6" x14ac:dyDescent="0.25">
      <c r="A629" s="262">
        <f t="shared" si="29"/>
        <v>598</v>
      </c>
      <c r="B629" s="263" t="s">
        <v>1655</v>
      </c>
      <c r="C629" s="264" t="s">
        <v>120</v>
      </c>
      <c r="D629" s="265">
        <v>3</v>
      </c>
      <c r="E629" s="266">
        <f t="shared" si="28"/>
        <v>6065.25</v>
      </c>
      <c r="F629" s="266">
        <v>18195.75</v>
      </c>
      <c r="G629" s="288"/>
      <c r="H629" s="288"/>
      <c r="I629" s="288"/>
    </row>
    <row r="630" spans="1:9" ht="30.6" x14ac:dyDescent="0.25">
      <c r="A630" s="262">
        <f t="shared" si="29"/>
        <v>599</v>
      </c>
      <c r="B630" s="263" t="s">
        <v>1532</v>
      </c>
      <c r="C630" s="264" t="s">
        <v>120</v>
      </c>
      <c r="D630" s="265">
        <v>1</v>
      </c>
      <c r="E630" s="266">
        <f t="shared" si="28"/>
        <v>9112.26</v>
      </c>
      <c r="F630" s="266">
        <v>9112.26</v>
      </c>
      <c r="G630" s="288"/>
      <c r="H630" s="288"/>
      <c r="I630" s="288"/>
    </row>
    <row r="631" spans="1:9" ht="20.399999999999999" x14ac:dyDescent="0.25">
      <c r="A631" s="262">
        <f t="shared" si="29"/>
        <v>600</v>
      </c>
      <c r="B631" s="263" t="s">
        <v>1674</v>
      </c>
      <c r="C631" s="264" t="s">
        <v>120</v>
      </c>
      <c r="D631" s="265">
        <v>2</v>
      </c>
      <c r="E631" s="266">
        <f t="shared" si="28"/>
        <v>3638.48</v>
      </c>
      <c r="F631" s="266">
        <v>7276.96</v>
      </c>
      <c r="G631" s="288"/>
      <c r="H631" s="288"/>
      <c r="I631" s="288"/>
    </row>
    <row r="632" spans="1:9" ht="30.6" x14ac:dyDescent="0.25">
      <c r="A632" s="262">
        <f t="shared" si="29"/>
        <v>601</v>
      </c>
      <c r="B632" s="263" t="s">
        <v>1671</v>
      </c>
      <c r="C632" s="264" t="s">
        <v>120</v>
      </c>
      <c r="D632" s="265">
        <v>2</v>
      </c>
      <c r="E632" s="266">
        <f t="shared" si="28"/>
        <v>5932.36</v>
      </c>
      <c r="F632" s="266">
        <v>11864.72</v>
      </c>
      <c r="G632" s="288"/>
      <c r="H632" s="288"/>
      <c r="I632" s="288"/>
    </row>
    <row r="633" spans="1:9" x14ac:dyDescent="0.25">
      <c r="A633" s="262">
        <f t="shared" si="29"/>
        <v>602</v>
      </c>
      <c r="B633" s="263" t="s">
        <v>4196</v>
      </c>
      <c r="C633" s="264" t="s">
        <v>120</v>
      </c>
      <c r="D633" s="265">
        <v>6</v>
      </c>
      <c r="E633" s="266">
        <f t="shared" si="28"/>
        <v>287.83</v>
      </c>
      <c r="F633" s="266">
        <v>1726.98</v>
      </c>
      <c r="G633" s="288"/>
      <c r="H633" s="288"/>
      <c r="I633" s="288"/>
    </row>
    <row r="634" spans="1:9" ht="20.399999999999999" x14ac:dyDescent="0.25">
      <c r="A634" s="262">
        <f t="shared" si="29"/>
        <v>603</v>
      </c>
      <c r="B634" s="263" t="s">
        <v>1544</v>
      </c>
      <c r="C634" s="264" t="s">
        <v>120</v>
      </c>
      <c r="D634" s="265">
        <v>3</v>
      </c>
      <c r="E634" s="266">
        <f t="shared" si="28"/>
        <v>1741.77</v>
      </c>
      <c r="F634" s="266">
        <v>5225.3100000000004</v>
      </c>
      <c r="G634" s="288"/>
      <c r="H634" s="288"/>
      <c r="I634" s="288"/>
    </row>
    <row r="635" spans="1:9" x14ac:dyDescent="0.25">
      <c r="A635" s="262">
        <f t="shared" si="29"/>
        <v>604</v>
      </c>
      <c r="B635" s="263" t="s">
        <v>4197</v>
      </c>
      <c r="C635" s="264" t="s">
        <v>340</v>
      </c>
      <c r="D635" s="273">
        <v>1.08</v>
      </c>
      <c r="E635" s="266">
        <f t="shared" si="28"/>
        <v>168.13</v>
      </c>
      <c r="F635" s="267">
        <v>181.58</v>
      </c>
      <c r="G635" s="288"/>
      <c r="H635" s="288"/>
      <c r="I635" s="288"/>
    </row>
    <row r="636" spans="1:9" x14ac:dyDescent="0.25">
      <c r="A636" s="262">
        <f t="shared" si="29"/>
        <v>605</v>
      </c>
      <c r="B636" s="263" t="s">
        <v>4198</v>
      </c>
      <c r="C636" s="264" t="s">
        <v>340</v>
      </c>
      <c r="D636" s="268">
        <v>5.8E-4</v>
      </c>
      <c r="E636" s="266">
        <f t="shared" si="28"/>
        <v>379.31</v>
      </c>
      <c r="F636" s="267">
        <v>0.22</v>
      </c>
      <c r="G636" s="288"/>
      <c r="H636" s="288"/>
      <c r="I636" s="288"/>
    </row>
    <row r="637" spans="1:9" x14ac:dyDescent="0.25">
      <c r="A637" s="262">
        <f t="shared" si="29"/>
        <v>606</v>
      </c>
      <c r="B637" s="263" t="s">
        <v>4130</v>
      </c>
      <c r="C637" s="264" t="s">
        <v>513</v>
      </c>
      <c r="D637" s="268">
        <v>6.8799999999999998E-3</v>
      </c>
      <c r="E637" s="266">
        <f t="shared" si="28"/>
        <v>65526.16</v>
      </c>
      <c r="F637" s="267">
        <v>450.82</v>
      </c>
      <c r="G637" s="288"/>
      <c r="H637" s="288"/>
      <c r="I637" s="288"/>
    </row>
    <row r="638" spans="1:9" x14ac:dyDescent="0.25">
      <c r="A638" s="262">
        <f t="shared" si="29"/>
        <v>607</v>
      </c>
      <c r="B638" s="263" t="s">
        <v>1520</v>
      </c>
      <c r="C638" s="264" t="s">
        <v>513</v>
      </c>
      <c r="D638" s="272">
        <v>6.2040000000000001E-4</v>
      </c>
      <c r="E638" s="266">
        <f t="shared" si="28"/>
        <v>112765.96</v>
      </c>
      <c r="F638" s="267">
        <v>69.959999999999994</v>
      </c>
      <c r="G638" s="288"/>
      <c r="H638" s="288"/>
      <c r="I638" s="288"/>
    </row>
    <row r="639" spans="1:9" x14ac:dyDescent="0.25">
      <c r="A639" s="262">
        <f t="shared" si="29"/>
        <v>608</v>
      </c>
      <c r="B639" s="263" t="s">
        <v>1520</v>
      </c>
      <c r="C639" s="264" t="s">
        <v>513</v>
      </c>
      <c r="D639" s="275">
        <v>0.64818600000000004</v>
      </c>
      <c r="E639" s="266">
        <f t="shared" si="28"/>
        <v>107049.37</v>
      </c>
      <c r="F639" s="266">
        <v>69387.899999999994</v>
      </c>
      <c r="G639" s="288"/>
      <c r="H639" s="288"/>
      <c r="I639" s="288"/>
    </row>
    <row r="640" spans="1:9" x14ac:dyDescent="0.25">
      <c r="A640" s="262">
        <f t="shared" si="29"/>
        <v>609</v>
      </c>
      <c r="B640" s="263" t="s">
        <v>3086</v>
      </c>
      <c r="C640" s="264" t="s">
        <v>513</v>
      </c>
      <c r="D640" s="272">
        <v>9.6652299999999997E-2</v>
      </c>
      <c r="E640" s="266">
        <f t="shared" si="28"/>
        <v>110742.11</v>
      </c>
      <c r="F640" s="266">
        <v>10703.48</v>
      </c>
      <c r="G640" s="288"/>
      <c r="H640" s="288"/>
      <c r="I640" s="288"/>
    </row>
    <row r="641" spans="1:9" ht="30.6" x14ac:dyDescent="0.25">
      <c r="A641" s="262">
        <f t="shared" si="29"/>
        <v>610</v>
      </c>
      <c r="B641" s="263" t="s">
        <v>1704</v>
      </c>
      <c r="C641" s="264" t="s">
        <v>120</v>
      </c>
      <c r="D641" s="265">
        <v>2</v>
      </c>
      <c r="E641" s="266">
        <f t="shared" ref="E641:E664" si="30">F641/D641</f>
        <v>2966.69</v>
      </c>
      <c r="F641" s="266">
        <v>5933.37</v>
      </c>
      <c r="G641" s="288"/>
      <c r="H641" s="288"/>
      <c r="I641" s="288"/>
    </row>
    <row r="642" spans="1:9" ht="30.6" x14ac:dyDescent="0.25">
      <c r="A642" s="262">
        <f t="shared" ref="A642:A668" si="31">A641+1</f>
        <v>611</v>
      </c>
      <c r="B642" s="263" t="s">
        <v>1737</v>
      </c>
      <c r="C642" s="264" t="s">
        <v>120</v>
      </c>
      <c r="D642" s="265">
        <v>2</v>
      </c>
      <c r="E642" s="266">
        <f t="shared" si="30"/>
        <v>1532.67</v>
      </c>
      <c r="F642" s="266">
        <v>3065.33</v>
      </c>
      <c r="G642" s="288"/>
      <c r="H642" s="288"/>
      <c r="I642" s="288"/>
    </row>
    <row r="643" spans="1:9" x14ac:dyDescent="0.25">
      <c r="A643" s="262">
        <f t="shared" si="31"/>
        <v>612</v>
      </c>
      <c r="B643" s="263" t="s">
        <v>4199</v>
      </c>
      <c r="C643" s="264" t="s">
        <v>340</v>
      </c>
      <c r="D643" s="270">
        <v>8.0000000000000004E-4</v>
      </c>
      <c r="E643" s="266">
        <f t="shared" si="30"/>
        <v>362.5</v>
      </c>
      <c r="F643" s="267">
        <v>0.28999999999999998</v>
      </c>
      <c r="G643" s="288"/>
      <c r="H643" s="288"/>
      <c r="I643" s="288"/>
    </row>
    <row r="644" spans="1:9" ht="30.6" x14ac:dyDescent="0.25">
      <c r="A644" s="262">
        <f t="shared" si="31"/>
        <v>613</v>
      </c>
      <c r="B644" s="263" t="s">
        <v>1698</v>
      </c>
      <c r="C644" s="264" t="s">
        <v>470</v>
      </c>
      <c r="D644" s="265">
        <v>2</v>
      </c>
      <c r="E644" s="266">
        <f t="shared" si="30"/>
        <v>1037.3499999999999</v>
      </c>
      <c r="F644" s="266">
        <v>2074.69</v>
      </c>
      <c r="G644" s="288"/>
      <c r="H644" s="288"/>
      <c r="I644" s="288"/>
    </row>
    <row r="645" spans="1:9" ht="20.399999999999999" x14ac:dyDescent="0.25">
      <c r="A645" s="262">
        <f t="shared" si="31"/>
        <v>614</v>
      </c>
      <c r="B645" s="263" t="s">
        <v>3135</v>
      </c>
      <c r="C645" s="264" t="s">
        <v>470</v>
      </c>
      <c r="D645" s="273">
        <v>0.78</v>
      </c>
      <c r="E645" s="266">
        <f t="shared" si="30"/>
        <v>154.35</v>
      </c>
      <c r="F645" s="267">
        <v>120.39</v>
      </c>
      <c r="G645" s="288"/>
      <c r="H645" s="288"/>
      <c r="I645" s="288"/>
    </row>
    <row r="646" spans="1:9" ht="30.6" x14ac:dyDescent="0.25">
      <c r="A646" s="262">
        <f t="shared" si="31"/>
        <v>615</v>
      </c>
      <c r="B646" s="263" t="s">
        <v>1710</v>
      </c>
      <c r="C646" s="264" t="s">
        <v>470</v>
      </c>
      <c r="D646" s="269">
        <v>95.4</v>
      </c>
      <c r="E646" s="266">
        <f t="shared" si="30"/>
        <v>1257.23</v>
      </c>
      <c r="F646" s="266">
        <v>119939.47</v>
      </c>
      <c r="G646" s="288"/>
      <c r="H646" s="288"/>
      <c r="I646" s="288"/>
    </row>
    <row r="647" spans="1:9" ht="20.399999999999999" x14ac:dyDescent="0.25">
      <c r="A647" s="262">
        <f t="shared" si="31"/>
        <v>616</v>
      </c>
      <c r="B647" s="263" t="s">
        <v>1358</v>
      </c>
      <c r="C647" s="264" t="s">
        <v>470</v>
      </c>
      <c r="D647" s="265">
        <v>1</v>
      </c>
      <c r="E647" s="266">
        <f t="shared" si="30"/>
        <v>196.33</v>
      </c>
      <c r="F647" s="267">
        <v>196.33</v>
      </c>
      <c r="G647" s="288"/>
      <c r="H647" s="288"/>
      <c r="I647" s="288"/>
    </row>
    <row r="648" spans="1:9" ht="30.6" x14ac:dyDescent="0.25">
      <c r="A648" s="262">
        <f t="shared" si="31"/>
        <v>617</v>
      </c>
      <c r="B648" s="263" t="s">
        <v>1741</v>
      </c>
      <c r="C648" s="264" t="s">
        <v>470</v>
      </c>
      <c r="D648" s="265">
        <v>1</v>
      </c>
      <c r="E648" s="266">
        <f t="shared" si="30"/>
        <v>147.38</v>
      </c>
      <c r="F648" s="267">
        <v>147.38</v>
      </c>
      <c r="G648" s="288"/>
      <c r="H648" s="288"/>
      <c r="I648" s="288"/>
    </row>
    <row r="649" spans="1:9" x14ac:dyDescent="0.25">
      <c r="A649" s="262">
        <f t="shared" si="31"/>
        <v>618</v>
      </c>
      <c r="B649" s="263" t="s">
        <v>4200</v>
      </c>
      <c r="C649" s="264" t="s">
        <v>340</v>
      </c>
      <c r="D649" s="271">
        <v>0.92400000000000004</v>
      </c>
      <c r="E649" s="266">
        <f t="shared" si="30"/>
        <v>67.150000000000006</v>
      </c>
      <c r="F649" s="267">
        <v>62.05</v>
      </c>
      <c r="G649" s="288"/>
      <c r="H649" s="288"/>
      <c r="I649" s="288"/>
    </row>
    <row r="650" spans="1:9" ht="30.6" x14ac:dyDescent="0.25">
      <c r="A650" s="262">
        <f t="shared" si="31"/>
        <v>619</v>
      </c>
      <c r="B650" s="263" t="s">
        <v>1725</v>
      </c>
      <c r="C650" s="264" t="s">
        <v>470</v>
      </c>
      <c r="D650" s="269">
        <v>6.6</v>
      </c>
      <c r="E650" s="266">
        <f t="shared" si="30"/>
        <v>431.4</v>
      </c>
      <c r="F650" s="266">
        <v>2847.21</v>
      </c>
      <c r="G650" s="288"/>
      <c r="H650" s="288"/>
      <c r="I650" s="288"/>
    </row>
    <row r="651" spans="1:9" ht="40.799999999999997" x14ac:dyDescent="0.25">
      <c r="A651" s="262">
        <f t="shared" si="31"/>
        <v>620</v>
      </c>
      <c r="B651" s="263" t="s">
        <v>1719</v>
      </c>
      <c r="C651" s="264" t="s">
        <v>470</v>
      </c>
      <c r="D651" s="269">
        <v>10.3</v>
      </c>
      <c r="E651" s="266">
        <f t="shared" si="30"/>
        <v>607.78</v>
      </c>
      <c r="F651" s="266">
        <v>6260.09</v>
      </c>
      <c r="G651" s="288"/>
      <c r="H651" s="288"/>
      <c r="I651" s="288"/>
    </row>
    <row r="652" spans="1:9" ht="20.399999999999999" x14ac:dyDescent="0.25">
      <c r="A652" s="262">
        <f t="shared" si="31"/>
        <v>621</v>
      </c>
      <c r="B652" s="263" t="s">
        <v>1748</v>
      </c>
      <c r="C652" s="264" t="s">
        <v>372</v>
      </c>
      <c r="D652" s="265">
        <v>3</v>
      </c>
      <c r="E652" s="266">
        <f t="shared" si="30"/>
        <v>216.15</v>
      </c>
      <c r="F652" s="267">
        <v>648.46</v>
      </c>
      <c r="G652" s="288"/>
      <c r="H652" s="288"/>
      <c r="I652" s="288"/>
    </row>
    <row r="653" spans="1:9" ht="20.399999999999999" x14ac:dyDescent="0.25">
      <c r="A653" s="262">
        <f t="shared" si="31"/>
        <v>622</v>
      </c>
      <c r="B653" s="263" t="s">
        <v>1781</v>
      </c>
      <c r="C653" s="264" t="s">
        <v>352</v>
      </c>
      <c r="D653" s="269">
        <v>1.4</v>
      </c>
      <c r="E653" s="266">
        <f t="shared" si="30"/>
        <v>982.49</v>
      </c>
      <c r="F653" s="266">
        <v>1375.48</v>
      </c>
      <c r="G653" s="288"/>
      <c r="H653" s="288"/>
      <c r="I653" s="288"/>
    </row>
    <row r="654" spans="1:9" ht="20.399999999999999" x14ac:dyDescent="0.25">
      <c r="A654" s="262">
        <f t="shared" si="31"/>
        <v>623</v>
      </c>
      <c r="B654" s="263" t="s">
        <v>1778</v>
      </c>
      <c r="C654" s="264" t="s">
        <v>352</v>
      </c>
      <c r="D654" s="269">
        <v>0.2</v>
      </c>
      <c r="E654" s="266">
        <f t="shared" si="30"/>
        <v>376.8</v>
      </c>
      <c r="F654" s="267">
        <v>75.36</v>
      </c>
      <c r="G654" s="288"/>
      <c r="H654" s="288"/>
      <c r="I654" s="288"/>
    </row>
    <row r="655" spans="1:9" ht="20.399999999999999" x14ac:dyDescent="0.25">
      <c r="A655" s="262">
        <f t="shared" si="31"/>
        <v>624</v>
      </c>
      <c r="B655" s="263" t="s">
        <v>1754</v>
      </c>
      <c r="C655" s="264" t="s">
        <v>470</v>
      </c>
      <c r="D655" s="265">
        <v>83</v>
      </c>
      <c r="E655" s="266">
        <f t="shared" si="30"/>
        <v>686.4</v>
      </c>
      <c r="F655" s="266">
        <v>56971.360000000001</v>
      </c>
      <c r="G655" s="288"/>
      <c r="H655" s="288"/>
      <c r="I655" s="288"/>
    </row>
    <row r="656" spans="1:9" x14ac:dyDescent="0.25">
      <c r="A656" s="262">
        <f t="shared" si="31"/>
        <v>625</v>
      </c>
      <c r="B656" s="263" t="s">
        <v>1775</v>
      </c>
      <c r="C656" s="264" t="s">
        <v>340</v>
      </c>
      <c r="D656" s="270">
        <v>6.3952</v>
      </c>
      <c r="E656" s="266">
        <f t="shared" si="30"/>
        <v>283.60000000000002</v>
      </c>
      <c r="F656" s="266">
        <v>1813.7</v>
      </c>
      <c r="G656" s="288"/>
      <c r="H656" s="288"/>
      <c r="I656" s="288"/>
    </row>
    <row r="657" spans="1:9" x14ac:dyDescent="0.25">
      <c r="A657" s="262">
        <f t="shared" si="31"/>
        <v>626</v>
      </c>
      <c r="B657" s="263" t="s">
        <v>4132</v>
      </c>
      <c r="C657" s="264" t="s">
        <v>513</v>
      </c>
      <c r="D657" s="268">
        <v>5.0800000000000003E-3</v>
      </c>
      <c r="E657" s="266">
        <f t="shared" si="30"/>
        <v>102769.69</v>
      </c>
      <c r="F657" s="267">
        <v>522.07000000000005</v>
      </c>
      <c r="G657" s="288"/>
      <c r="H657" s="288"/>
      <c r="I657" s="288"/>
    </row>
    <row r="658" spans="1:9" x14ac:dyDescent="0.25">
      <c r="A658" s="262">
        <f t="shared" si="31"/>
        <v>627</v>
      </c>
      <c r="B658" s="263" t="s">
        <v>4201</v>
      </c>
      <c r="C658" s="264" t="s">
        <v>513</v>
      </c>
      <c r="D658" s="268">
        <v>9.0000000000000006E-5</v>
      </c>
      <c r="E658" s="266">
        <f t="shared" si="30"/>
        <v>271333.33</v>
      </c>
      <c r="F658" s="267">
        <v>24.42</v>
      </c>
      <c r="G658" s="288"/>
      <c r="H658" s="288"/>
      <c r="I658" s="288"/>
    </row>
    <row r="659" spans="1:9" x14ac:dyDescent="0.25">
      <c r="A659" s="262">
        <f t="shared" si="31"/>
        <v>628</v>
      </c>
      <c r="B659" s="263" t="s">
        <v>4133</v>
      </c>
      <c r="C659" s="264" t="s">
        <v>513</v>
      </c>
      <c r="D659" s="272">
        <v>1.00646E-2</v>
      </c>
      <c r="E659" s="266">
        <f t="shared" si="30"/>
        <v>266779.59999999998</v>
      </c>
      <c r="F659" s="266">
        <v>2685.03</v>
      </c>
      <c r="G659" s="288"/>
      <c r="H659" s="288"/>
      <c r="I659" s="288"/>
    </row>
    <row r="660" spans="1:9" ht="30.6" x14ac:dyDescent="0.25">
      <c r="A660" s="262">
        <f t="shared" si="31"/>
        <v>629</v>
      </c>
      <c r="B660" s="263" t="s">
        <v>1541</v>
      </c>
      <c r="C660" s="264" t="s">
        <v>352</v>
      </c>
      <c r="D660" s="269">
        <v>1.6</v>
      </c>
      <c r="E660" s="266">
        <f t="shared" si="30"/>
        <v>5888.97</v>
      </c>
      <c r="F660" s="266">
        <v>9422.35</v>
      </c>
      <c r="G660" s="288"/>
      <c r="H660" s="288"/>
      <c r="I660" s="288"/>
    </row>
    <row r="661" spans="1:9" ht="20.399999999999999" x14ac:dyDescent="0.25">
      <c r="A661" s="262">
        <f t="shared" si="31"/>
        <v>630</v>
      </c>
      <c r="B661" s="263" t="s">
        <v>1769</v>
      </c>
      <c r="C661" s="264" t="s">
        <v>513</v>
      </c>
      <c r="D661" s="268">
        <v>0.25563999999999998</v>
      </c>
      <c r="E661" s="266">
        <f t="shared" si="30"/>
        <v>188546.08</v>
      </c>
      <c r="F661" s="266">
        <v>48199.92</v>
      </c>
      <c r="G661" s="288"/>
      <c r="H661" s="288"/>
      <c r="I661" s="288"/>
    </row>
    <row r="662" spans="1:9" x14ac:dyDescent="0.25">
      <c r="A662" s="262">
        <f t="shared" si="31"/>
        <v>631</v>
      </c>
      <c r="B662" s="263" t="s">
        <v>4135</v>
      </c>
      <c r="C662" s="264" t="s">
        <v>340</v>
      </c>
      <c r="D662" s="269">
        <v>1.3</v>
      </c>
      <c r="E662" s="266">
        <f t="shared" si="30"/>
        <v>106.42</v>
      </c>
      <c r="F662" s="267">
        <v>138.34</v>
      </c>
      <c r="G662" s="288"/>
      <c r="H662" s="288"/>
      <c r="I662" s="288"/>
    </row>
    <row r="663" spans="1:9" x14ac:dyDescent="0.25">
      <c r="A663" s="262">
        <f t="shared" si="31"/>
        <v>632</v>
      </c>
      <c r="B663" s="263" t="s">
        <v>4136</v>
      </c>
      <c r="C663" s="264" t="s">
        <v>513</v>
      </c>
      <c r="D663" s="272">
        <v>1.4593800000000001E-2</v>
      </c>
      <c r="E663" s="266">
        <f t="shared" si="30"/>
        <v>104319.64</v>
      </c>
      <c r="F663" s="266">
        <v>1522.42</v>
      </c>
      <c r="G663" s="288"/>
      <c r="H663" s="288"/>
      <c r="I663" s="288"/>
    </row>
    <row r="664" spans="1:9" x14ac:dyDescent="0.25">
      <c r="A664" s="262">
        <f t="shared" si="31"/>
        <v>633</v>
      </c>
      <c r="B664" s="263" t="s">
        <v>4202</v>
      </c>
      <c r="C664" s="264" t="s">
        <v>513</v>
      </c>
      <c r="D664" s="268">
        <v>5.94E-3</v>
      </c>
      <c r="E664" s="266">
        <f t="shared" si="30"/>
        <v>144094.28</v>
      </c>
      <c r="F664" s="267">
        <v>855.92</v>
      </c>
      <c r="G664" s="288"/>
      <c r="H664" s="288"/>
      <c r="I664" s="288"/>
    </row>
    <row r="665" spans="1:9" ht="30.6" x14ac:dyDescent="0.25">
      <c r="A665" s="262">
        <f t="shared" si="31"/>
        <v>634</v>
      </c>
      <c r="B665" s="263" t="s">
        <v>1636</v>
      </c>
      <c r="C665" s="264" t="s">
        <v>372</v>
      </c>
      <c r="D665" s="265">
        <v>4</v>
      </c>
      <c r="E665" s="266">
        <v>27300.83</v>
      </c>
      <c r="F665" s="266">
        <v>109203.32</v>
      </c>
      <c r="G665" s="288"/>
      <c r="H665" s="288"/>
      <c r="I665" s="288"/>
    </row>
    <row r="666" spans="1:9" ht="30.6" x14ac:dyDescent="0.25">
      <c r="A666" s="262">
        <f t="shared" si="31"/>
        <v>635</v>
      </c>
      <c r="B666" s="263" t="s">
        <v>1633</v>
      </c>
      <c r="C666" s="264" t="s">
        <v>372</v>
      </c>
      <c r="D666" s="265">
        <v>3</v>
      </c>
      <c r="E666" s="266">
        <v>43725.35</v>
      </c>
      <c r="F666" s="266">
        <v>131176.06</v>
      </c>
      <c r="G666" s="288"/>
      <c r="H666" s="288"/>
      <c r="I666" s="288"/>
    </row>
    <row r="667" spans="1:9" ht="40.799999999999997" x14ac:dyDescent="0.25">
      <c r="A667" s="262">
        <f t="shared" si="31"/>
        <v>636</v>
      </c>
      <c r="B667" s="263" t="s">
        <v>1661</v>
      </c>
      <c r="C667" s="264" t="s">
        <v>372</v>
      </c>
      <c r="D667" s="265">
        <v>2</v>
      </c>
      <c r="E667" s="266">
        <v>38416.51</v>
      </c>
      <c r="F667" s="266">
        <v>76833.009999999995</v>
      </c>
      <c r="G667" s="288"/>
      <c r="H667" s="288"/>
      <c r="I667" s="288"/>
    </row>
    <row r="668" spans="1:9" ht="40.799999999999997" x14ac:dyDescent="0.25">
      <c r="A668" s="262">
        <f t="shared" si="31"/>
        <v>637</v>
      </c>
      <c r="B668" s="263" t="s">
        <v>1506</v>
      </c>
      <c r="C668" s="264" t="s">
        <v>120</v>
      </c>
      <c r="D668" s="265">
        <v>2</v>
      </c>
      <c r="E668" s="266">
        <v>13422.15</v>
      </c>
      <c r="F668" s="266">
        <v>26844.29</v>
      </c>
      <c r="G668" s="288"/>
      <c r="H668" s="288"/>
      <c r="I668" s="288"/>
    </row>
    <row r="669" spans="1:9" x14ac:dyDescent="0.25">
      <c r="A669" s="293" t="s">
        <v>4140</v>
      </c>
      <c r="B669" s="293"/>
      <c r="C669" s="293"/>
      <c r="D669" s="293"/>
      <c r="E669" s="293"/>
      <c r="F669" s="293"/>
      <c r="G669" s="288"/>
      <c r="H669" s="288"/>
      <c r="I669" s="288"/>
    </row>
    <row r="670" spans="1:9" ht="30.6" x14ac:dyDescent="0.25">
      <c r="A670" s="262">
        <f>A668+1</f>
        <v>638</v>
      </c>
      <c r="B670" s="263" t="s">
        <v>1594</v>
      </c>
      <c r="C670" s="264" t="s">
        <v>120</v>
      </c>
      <c r="D670" s="265">
        <v>2</v>
      </c>
      <c r="E670" s="266"/>
      <c r="F670" s="274"/>
      <c r="G670" s="288"/>
      <c r="H670" s="288"/>
      <c r="I670" s="288"/>
    </row>
    <row r="671" spans="1:9" ht="30.6" x14ac:dyDescent="0.25">
      <c r="A671" s="262">
        <f>A670+1</f>
        <v>639</v>
      </c>
      <c r="B671" s="263" t="s">
        <v>1551</v>
      </c>
      <c r="C671" s="264" t="s">
        <v>1458</v>
      </c>
      <c r="D671" s="265">
        <v>1</v>
      </c>
      <c r="E671" s="266"/>
      <c r="F671" s="274"/>
      <c r="G671" s="288"/>
      <c r="H671" s="288"/>
      <c r="I671" s="288"/>
    </row>
    <row r="672" spans="1:9" ht="30.6" x14ac:dyDescent="0.25">
      <c r="A672" s="262">
        <f>A671+1</f>
        <v>640</v>
      </c>
      <c r="B672" s="263" t="s">
        <v>1457</v>
      </c>
      <c r="C672" s="264" t="s">
        <v>1458</v>
      </c>
      <c r="D672" s="265">
        <v>1</v>
      </c>
      <c r="E672" s="266"/>
      <c r="F672" s="274"/>
      <c r="G672" s="288"/>
      <c r="H672" s="288"/>
      <c r="I672" s="288"/>
    </row>
    <row r="673" spans="1:9" x14ac:dyDescent="0.25">
      <c r="A673" s="262">
        <f>A672+1</f>
        <v>641</v>
      </c>
      <c r="B673" s="263" t="s">
        <v>1597</v>
      </c>
      <c r="C673" s="264" t="s">
        <v>120</v>
      </c>
      <c r="D673" s="265">
        <v>11</v>
      </c>
      <c r="E673" s="266"/>
      <c r="F673" s="274"/>
      <c r="G673" s="288"/>
      <c r="H673" s="288"/>
      <c r="I673" s="288"/>
    </row>
    <row r="674" spans="1:9" x14ac:dyDescent="0.25">
      <c r="A674" s="241" t="s">
        <v>4178</v>
      </c>
      <c r="B674" s="59"/>
      <c r="C674" s="59"/>
      <c r="D674" s="59"/>
      <c r="E674" s="59"/>
      <c r="F674" s="59"/>
      <c r="G674" s="59"/>
      <c r="H674" s="59"/>
      <c r="I674" s="60"/>
    </row>
    <row r="675" spans="1:9" x14ac:dyDescent="0.25">
      <c r="A675" s="293" t="s">
        <v>4142</v>
      </c>
      <c r="B675" s="293"/>
      <c r="C675" s="293"/>
      <c r="D675" s="293"/>
      <c r="E675" s="293"/>
      <c r="F675" s="293"/>
      <c r="G675" s="288"/>
      <c r="H675" s="288"/>
      <c r="I675" s="288"/>
    </row>
    <row r="676" spans="1:9" x14ac:dyDescent="0.25">
      <c r="A676" s="262">
        <f>A673+1</f>
        <v>642</v>
      </c>
      <c r="B676" s="263" t="s">
        <v>1845</v>
      </c>
      <c r="C676" s="264" t="s">
        <v>120</v>
      </c>
      <c r="D676" s="265">
        <v>56</v>
      </c>
      <c r="E676" s="266">
        <f t="shared" ref="E676:E707" si="32">F676/D676</f>
        <v>120.91</v>
      </c>
      <c r="F676" s="266">
        <v>6770.91</v>
      </c>
      <c r="G676" s="288"/>
      <c r="H676" s="288"/>
      <c r="I676" s="288"/>
    </row>
    <row r="677" spans="1:9" x14ac:dyDescent="0.25">
      <c r="A677" s="262">
        <f t="shared" ref="A677:A708" si="33">A676+1</f>
        <v>643</v>
      </c>
      <c r="B677" s="263" t="s">
        <v>1845</v>
      </c>
      <c r="C677" s="264" t="s">
        <v>120</v>
      </c>
      <c r="D677" s="265">
        <v>15</v>
      </c>
      <c r="E677" s="266">
        <f t="shared" si="32"/>
        <v>140.24</v>
      </c>
      <c r="F677" s="266">
        <v>2103.5500000000002</v>
      </c>
      <c r="G677" s="288"/>
      <c r="H677" s="288"/>
      <c r="I677" s="288"/>
    </row>
    <row r="678" spans="1:9" x14ac:dyDescent="0.25">
      <c r="A678" s="262">
        <f t="shared" si="33"/>
        <v>644</v>
      </c>
      <c r="B678" s="263" t="s">
        <v>1830</v>
      </c>
      <c r="C678" s="264" t="s">
        <v>120</v>
      </c>
      <c r="D678" s="265">
        <v>89</v>
      </c>
      <c r="E678" s="266">
        <f t="shared" si="32"/>
        <v>142.46</v>
      </c>
      <c r="F678" s="266">
        <v>12678.95</v>
      </c>
      <c r="G678" s="288"/>
      <c r="H678" s="288"/>
      <c r="I678" s="288"/>
    </row>
    <row r="679" spans="1:9" x14ac:dyDescent="0.25">
      <c r="A679" s="262">
        <f t="shared" si="33"/>
        <v>645</v>
      </c>
      <c r="B679" s="263" t="s">
        <v>1830</v>
      </c>
      <c r="C679" s="264" t="s">
        <v>120</v>
      </c>
      <c r="D679" s="265">
        <v>1</v>
      </c>
      <c r="E679" s="266">
        <f t="shared" si="32"/>
        <v>155.44</v>
      </c>
      <c r="F679" s="267">
        <v>155.44</v>
      </c>
      <c r="G679" s="288"/>
      <c r="H679" s="288"/>
      <c r="I679" s="288"/>
    </row>
    <row r="680" spans="1:9" x14ac:dyDescent="0.25">
      <c r="A680" s="262">
        <f t="shared" si="33"/>
        <v>646</v>
      </c>
      <c r="B680" s="263" t="s">
        <v>1800</v>
      </c>
      <c r="C680" s="264" t="s">
        <v>120</v>
      </c>
      <c r="D680" s="265">
        <v>4</v>
      </c>
      <c r="E680" s="266">
        <f t="shared" si="32"/>
        <v>30561</v>
      </c>
      <c r="F680" s="266">
        <v>122243.98</v>
      </c>
      <c r="G680" s="288"/>
      <c r="H680" s="288"/>
      <c r="I680" s="288"/>
    </row>
    <row r="681" spans="1:9" x14ac:dyDescent="0.25">
      <c r="A681" s="262">
        <f t="shared" si="33"/>
        <v>647</v>
      </c>
      <c r="B681" s="263" t="s">
        <v>1798</v>
      </c>
      <c r="C681" s="264" t="s">
        <v>120</v>
      </c>
      <c r="D681" s="265">
        <v>4</v>
      </c>
      <c r="E681" s="266">
        <f t="shared" si="32"/>
        <v>27896.14</v>
      </c>
      <c r="F681" s="266">
        <v>111584.54</v>
      </c>
      <c r="G681" s="288"/>
      <c r="H681" s="288"/>
      <c r="I681" s="288"/>
    </row>
    <row r="682" spans="1:9" x14ac:dyDescent="0.25">
      <c r="A682" s="262">
        <f t="shared" si="33"/>
        <v>648</v>
      </c>
      <c r="B682" s="263" t="s">
        <v>1979</v>
      </c>
      <c r="C682" s="264" t="s">
        <v>120</v>
      </c>
      <c r="D682" s="265">
        <v>100</v>
      </c>
      <c r="E682" s="266">
        <f t="shared" si="32"/>
        <v>11571.84</v>
      </c>
      <c r="F682" s="266">
        <v>1157184.22</v>
      </c>
      <c r="G682" s="288"/>
      <c r="H682" s="288"/>
      <c r="I682" s="288"/>
    </row>
    <row r="683" spans="1:9" x14ac:dyDescent="0.25">
      <c r="A683" s="262">
        <f t="shared" si="33"/>
        <v>649</v>
      </c>
      <c r="B683" s="263" t="s">
        <v>4143</v>
      </c>
      <c r="C683" s="264" t="s">
        <v>326</v>
      </c>
      <c r="D683" s="275">
        <v>1.5874710000000001</v>
      </c>
      <c r="E683" s="266">
        <f t="shared" si="32"/>
        <v>387.71</v>
      </c>
      <c r="F683" s="267">
        <v>615.48</v>
      </c>
      <c r="G683" s="288"/>
      <c r="H683" s="288"/>
      <c r="I683" s="288"/>
    </row>
    <row r="684" spans="1:9" x14ac:dyDescent="0.25">
      <c r="A684" s="262">
        <f t="shared" si="33"/>
        <v>650</v>
      </c>
      <c r="B684" s="263" t="s">
        <v>4186</v>
      </c>
      <c r="C684" s="264" t="s">
        <v>513</v>
      </c>
      <c r="D684" s="272">
        <v>1.4901999999999999E-3</v>
      </c>
      <c r="E684" s="266">
        <f t="shared" si="32"/>
        <v>307448.65999999997</v>
      </c>
      <c r="F684" s="267">
        <v>458.16</v>
      </c>
      <c r="G684" s="288"/>
      <c r="H684" s="288"/>
      <c r="I684" s="288"/>
    </row>
    <row r="685" spans="1:9" ht="20.399999999999999" x14ac:dyDescent="0.25">
      <c r="A685" s="262">
        <f t="shared" si="33"/>
        <v>651</v>
      </c>
      <c r="B685" s="263" t="s">
        <v>4147</v>
      </c>
      <c r="C685" s="264" t="s">
        <v>513</v>
      </c>
      <c r="D685" s="268">
        <v>1.99E-3</v>
      </c>
      <c r="E685" s="266">
        <f t="shared" si="32"/>
        <v>149301.51</v>
      </c>
      <c r="F685" s="267">
        <v>297.11</v>
      </c>
      <c r="G685" s="288"/>
      <c r="H685" s="288"/>
      <c r="I685" s="288"/>
    </row>
    <row r="686" spans="1:9" x14ac:dyDescent="0.25">
      <c r="A686" s="262">
        <f t="shared" si="33"/>
        <v>652</v>
      </c>
      <c r="B686" s="263" t="s">
        <v>3078</v>
      </c>
      <c r="C686" s="264" t="s">
        <v>340</v>
      </c>
      <c r="D686" s="269">
        <v>33.6</v>
      </c>
      <c r="E686" s="266">
        <f t="shared" si="32"/>
        <v>91.01</v>
      </c>
      <c r="F686" s="266">
        <v>3057.79</v>
      </c>
      <c r="G686" s="288"/>
      <c r="H686" s="288"/>
      <c r="I686" s="288"/>
    </row>
    <row r="687" spans="1:9" x14ac:dyDescent="0.25">
      <c r="A687" s="262">
        <f t="shared" si="33"/>
        <v>653</v>
      </c>
      <c r="B687" s="263" t="s">
        <v>4106</v>
      </c>
      <c r="C687" s="264" t="s">
        <v>513</v>
      </c>
      <c r="D687" s="272">
        <v>8.6653000000000008E-3</v>
      </c>
      <c r="E687" s="266">
        <f t="shared" si="32"/>
        <v>334038.06</v>
      </c>
      <c r="F687" s="266">
        <v>2894.54</v>
      </c>
      <c r="G687" s="288"/>
      <c r="H687" s="288"/>
      <c r="I687" s="288"/>
    </row>
    <row r="688" spans="1:9" x14ac:dyDescent="0.25">
      <c r="A688" s="262">
        <f t="shared" si="33"/>
        <v>654</v>
      </c>
      <c r="B688" s="263" t="s">
        <v>4150</v>
      </c>
      <c r="C688" s="264" t="s">
        <v>326</v>
      </c>
      <c r="D688" s="275">
        <v>26.881748000000002</v>
      </c>
      <c r="E688" s="266">
        <f t="shared" si="32"/>
        <v>24.56</v>
      </c>
      <c r="F688" s="267">
        <v>660.2</v>
      </c>
      <c r="G688" s="288"/>
      <c r="H688" s="288"/>
      <c r="I688" s="288"/>
    </row>
    <row r="689" spans="1:9" x14ac:dyDescent="0.25">
      <c r="A689" s="262">
        <f t="shared" si="33"/>
        <v>655</v>
      </c>
      <c r="B689" s="263" t="s">
        <v>4152</v>
      </c>
      <c r="C689" s="264" t="s">
        <v>513</v>
      </c>
      <c r="D689" s="270">
        <v>1.7100000000000001E-2</v>
      </c>
      <c r="E689" s="266">
        <f t="shared" si="32"/>
        <v>157253.79999999999</v>
      </c>
      <c r="F689" s="266">
        <v>2689.04</v>
      </c>
      <c r="G689" s="288"/>
      <c r="H689" s="288"/>
      <c r="I689" s="288"/>
    </row>
    <row r="690" spans="1:9" x14ac:dyDescent="0.25">
      <c r="A690" s="262">
        <f t="shared" si="33"/>
        <v>656</v>
      </c>
      <c r="B690" s="263" t="s">
        <v>4155</v>
      </c>
      <c r="C690" s="264" t="s">
        <v>340</v>
      </c>
      <c r="D690" s="272">
        <v>9.6456700000000006E-2</v>
      </c>
      <c r="E690" s="266">
        <f t="shared" si="32"/>
        <v>21.46</v>
      </c>
      <c r="F690" s="267">
        <v>2.0699999999999998</v>
      </c>
      <c r="G690" s="288"/>
      <c r="H690" s="288"/>
      <c r="I690" s="288"/>
    </row>
    <row r="691" spans="1:9" x14ac:dyDescent="0.25">
      <c r="A691" s="262">
        <f t="shared" si="33"/>
        <v>657</v>
      </c>
      <c r="B691" s="263" t="s">
        <v>4159</v>
      </c>
      <c r="C691" s="264" t="s">
        <v>326</v>
      </c>
      <c r="D691" s="272">
        <v>4.9586718999999997</v>
      </c>
      <c r="E691" s="266">
        <f t="shared" si="32"/>
        <v>62.61</v>
      </c>
      <c r="F691" s="267">
        <v>310.48</v>
      </c>
      <c r="G691" s="288"/>
      <c r="H691" s="288"/>
      <c r="I691" s="288"/>
    </row>
    <row r="692" spans="1:9" ht="61.2" x14ac:dyDescent="0.25">
      <c r="A692" s="262">
        <f t="shared" si="33"/>
        <v>658</v>
      </c>
      <c r="B692" s="263" t="s">
        <v>1948</v>
      </c>
      <c r="C692" s="264" t="s">
        <v>326</v>
      </c>
      <c r="D692" s="273">
        <v>6.22</v>
      </c>
      <c r="E692" s="266">
        <f t="shared" si="32"/>
        <v>22536.02</v>
      </c>
      <c r="F692" s="266">
        <v>140174.04</v>
      </c>
      <c r="G692" s="288"/>
      <c r="H692" s="288"/>
      <c r="I692" s="288"/>
    </row>
    <row r="693" spans="1:9" x14ac:dyDescent="0.25">
      <c r="A693" s="262">
        <f t="shared" si="33"/>
        <v>659</v>
      </c>
      <c r="B693" s="263" t="s">
        <v>4112</v>
      </c>
      <c r="C693" s="264" t="s">
        <v>340</v>
      </c>
      <c r="D693" s="275">
        <v>5.0436759999999996</v>
      </c>
      <c r="E693" s="266">
        <f t="shared" si="32"/>
        <v>152.22</v>
      </c>
      <c r="F693" s="267">
        <v>767.73</v>
      </c>
      <c r="G693" s="288"/>
      <c r="H693" s="288"/>
      <c r="I693" s="288"/>
    </row>
    <row r="694" spans="1:9" x14ac:dyDescent="0.25">
      <c r="A694" s="262">
        <f t="shared" si="33"/>
        <v>660</v>
      </c>
      <c r="B694" s="263" t="s">
        <v>4190</v>
      </c>
      <c r="C694" s="264" t="s">
        <v>513</v>
      </c>
      <c r="D694" s="268">
        <v>2.8500000000000001E-3</v>
      </c>
      <c r="E694" s="266">
        <f t="shared" si="32"/>
        <v>76915.789999999994</v>
      </c>
      <c r="F694" s="267">
        <v>219.21</v>
      </c>
      <c r="G694" s="288"/>
      <c r="H694" s="288"/>
      <c r="I694" s="288"/>
    </row>
    <row r="695" spans="1:9" x14ac:dyDescent="0.25">
      <c r="A695" s="262">
        <f t="shared" si="33"/>
        <v>661</v>
      </c>
      <c r="B695" s="263" t="s">
        <v>3099</v>
      </c>
      <c r="C695" s="264" t="s">
        <v>513</v>
      </c>
      <c r="D695" s="272">
        <v>0.1240846</v>
      </c>
      <c r="E695" s="266">
        <f t="shared" si="32"/>
        <v>76412.06</v>
      </c>
      <c r="F695" s="266">
        <v>9481.56</v>
      </c>
      <c r="G695" s="288"/>
      <c r="H695" s="288"/>
      <c r="I695" s="288"/>
    </row>
    <row r="696" spans="1:9" ht="20.399999999999999" x14ac:dyDescent="0.25">
      <c r="A696" s="262">
        <f t="shared" si="33"/>
        <v>662</v>
      </c>
      <c r="B696" s="263" t="s">
        <v>4118</v>
      </c>
      <c r="C696" s="264" t="s">
        <v>513</v>
      </c>
      <c r="D696" s="272">
        <v>6.0752999999999996E-3</v>
      </c>
      <c r="E696" s="266">
        <f t="shared" si="32"/>
        <v>170645.07</v>
      </c>
      <c r="F696" s="267">
        <v>1036.72</v>
      </c>
      <c r="G696" s="288"/>
      <c r="H696" s="288"/>
      <c r="I696" s="288"/>
    </row>
    <row r="697" spans="1:9" ht="30.6" x14ac:dyDescent="0.25">
      <c r="A697" s="262">
        <f t="shared" si="33"/>
        <v>663</v>
      </c>
      <c r="B697" s="263" t="s">
        <v>1874</v>
      </c>
      <c r="C697" s="264" t="s">
        <v>120</v>
      </c>
      <c r="D697" s="265">
        <v>4</v>
      </c>
      <c r="E697" s="266">
        <f t="shared" si="32"/>
        <v>624.69000000000005</v>
      </c>
      <c r="F697" s="266">
        <v>2498.77</v>
      </c>
      <c r="G697" s="288"/>
      <c r="H697" s="288"/>
      <c r="I697" s="288"/>
    </row>
    <row r="698" spans="1:9" ht="40.799999999999997" x14ac:dyDescent="0.25">
      <c r="A698" s="262">
        <f t="shared" si="33"/>
        <v>664</v>
      </c>
      <c r="B698" s="263" t="s">
        <v>1820</v>
      </c>
      <c r="C698" s="264" t="s">
        <v>120</v>
      </c>
      <c r="D698" s="265">
        <v>19</v>
      </c>
      <c r="E698" s="266">
        <f t="shared" si="32"/>
        <v>624.69000000000005</v>
      </c>
      <c r="F698" s="266">
        <v>11869.14</v>
      </c>
      <c r="G698" s="288"/>
      <c r="H698" s="288"/>
      <c r="I698" s="288"/>
    </row>
    <row r="699" spans="1:9" ht="40.799999999999997" x14ac:dyDescent="0.25">
      <c r="A699" s="262">
        <f t="shared" si="33"/>
        <v>665</v>
      </c>
      <c r="B699" s="263" t="s">
        <v>1857</v>
      </c>
      <c r="C699" s="264" t="s">
        <v>120</v>
      </c>
      <c r="D699" s="265">
        <v>67</v>
      </c>
      <c r="E699" s="266">
        <f t="shared" si="32"/>
        <v>212.93</v>
      </c>
      <c r="F699" s="266">
        <v>14266.47</v>
      </c>
      <c r="G699" s="288"/>
      <c r="H699" s="288"/>
      <c r="I699" s="288"/>
    </row>
    <row r="700" spans="1:9" ht="40.799999999999997" x14ac:dyDescent="0.25">
      <c r="A700" s="262">
        <f t="shared" si="33"/>
        <v>666</v>
      </c>
      <c r="B700" s="263" t="s">
        <v>1927</v>
      </c>
      <c r="C700" s="264" t="s">
        <v>120</v>
      </c>
      <c r="D700" s="265">
        <v>56</v>
      </c>
      <c r="E700" s="266">
        <f t="shared" si="32"/>
        <v>212.93</v>
      </c>
      <c r="F700" s="266">
        <v>11924.21</v>
      </c>
      <c r="G700" s="288"/>
      <c r="H700" s="288"/>
      <c r="I700" s="288"/>
    </row>
    <row r="701" spans="1:9" ht="40.799999999999997" x14ac:dyDescent="0.25">
      <c r="A701" s="262">
        <f t="shared" si="33"/>
        <v>667</v>
      </c>
      <c r="B701" s="263" t="s">
        <v>1907</v>
      </c>
      <c r="C701" s="264" t="s">
        <v>120</v>
      </c>
      <c r="D701" s="265">
        <v>64</v>
      </c>
      <c r="E701" s="266">
        <f t="shared" si="32"/>
        <v>225.91</v>
      </c>
      <c r="F701" s="266">
        <v>14458.21</v>
      </c>
      <c r="G701" s="288"/>
      <c r="H701" s="288"/>
      <c r="I701" s="288"/>
    </row>
    <row r="702" spans="1:9" ht="40.799999999999997" x14ac:dyDescent="0.25">
      <c r="A702" s="262">
        <f t="shared" si="33"/>
        <v>668</v>
      </c>
      <c r="B702" s="263" t="s">
        <v>1893</v>
      </c>
      <c r="C702" s="264" t="s">
        <v>120</v>
      </c>
      <c r="D702" s="265">
        <v>64</v>
      </c>
      <c r="E702" s="266">
        <f t="shared" si="32"/>
        <v>225.91</v>
      </c>
      <c r="F702" s="266">
        <v>14458.21</v>
      </c>
      <c r="G702" s="288"/>
      <c r="H702" s="288"/>
      <c r="I702" s="288"/>
    </row>
    <row r="703" spans="1:9" ht="30.6" x14ac:dyDescent="0.25">
      <c r="A703" s="262">
        <f t="shared" si="33"/>
        <v>669</v>
      </c>
      <c r="B703" s="263" t="s">
        <v>1961</v>
      </c>
      <c r="C703" s="264" t="s">
        <v>120</v>
      </c>
      <c r="D703" s="265">
        <v>3</v>
      </c>
      <c r="E703" s="266">
        <f t="shared" si="32"/>
        <v>157.86000000000001</v>
      </c>
      <c r="F703" s="267">
        <v>473.58</v>
      </c>
      <c r="G703" s="288"/>
      <c r="H703" s="288"/>
      <c r="I703" s="288"/>
    </row>
    <row r="704" spans="1:9" x14ac:dyDescent="0.25">
      <c r="A704" s="262">
        <f t="shared" si="33"/>
        <v>670</v>
      </c>
      <c r="B704" s="263" t="s">
        <v>4120</v>
      </c>
      <c r="C704" s="264" t="s">
        <v>340</v>
      </c>
      <c r="D704" s="275">
        <v>0.687774</v>
      </c>
      <c r="E704" s="266">
        <f t="shared" si="32"/>
        <v>375.4</v>
      </c>
      <c r="F704" s="267">
        <v>258.19</v>
      </c>
      <c r="G704" s="288"/>
      <c r="H704" s="288"/>
      <c r="I704" s="288"/>
    </row>
    <row r="705" spans="1:9" ht="30.6" x14ac:dyDescent="0.25">
      <c r="A705" s="262">
        <f t="shared" si="33"/>
        <v>671</v>
      </c>
      <c r="B705" s="263" t="s">
        <v>1918</v>
      </c>
      <c r="C705" s="264" t="s">
        <v>120</v>
      </c>
      <c r="D705" s="265">
        <v>16</v>
      </c>
      <c r="E705" s="266">
        <f t="shared" si="32"/>
        <v>902.05</v>
      </c>
      <c r="F705" s="266">
        <v>14432.72</v>
      </c>
      <c r="G705" s="288"/>
      <c r="H705" s="288"/>
      <c r="I705" s="288"/>
    </row>
    <row r="706" spans="1:9" ht="30.6" x14ac:dyDescent="0.25">
      <c r="A706" s="262">
        <f t="shared" si="33"/>
        <v>672</v>
      </c>
      <c r="B706" s="263" t="s">
        <v>1915</v>
      </c>
      <c r="C706" s="264" t="s">
        <v>120</v>
      </c>
      <c r="D706" s="265">
        <v>4</v>
      </c>
      <c r="E706" s="266">
        <f t="shared" si="32"/>
        <v>1025.3800000000001</v>
      </c>
      <c r="F706" s="266">
        <v>4101.51</v>
      </c>
      <c r="G706" s="288"/>
      <c r="H706" s="288"/>
      <c r="I706" s="288"/>
    </row>
    <row r="707" spans="1:9" ht="30.6" x14ac:dyDescent="0.25">
      <c r="A707" s="262">
        <f t="shared" si="33"/>
        <v>673</v>
      </c>
      <c r="B707" s="263" t="s">
        <v>1809</v>
      </c>
      <c r="C707" s="264" t="s">
        <v>120</v>
      </c>
      <c r="D707" s="265">
        <v>2</v>
      </c>
      <c r="E707" s="266">
        <f t="shared" si="32"/>
        <v>460.59</v>
      </c>
      <c r="F707" s="267">
        <v>921.18</v>
      </c>
      <c r="G707" s="288"/>
      <c r="H707" s="288"/>
      <c r="I707" s="288"/>
    </row>
    <row r="708" spans="1:9" ht="30.6" x14ac:dyDescent="0.25">
      <c r="A708" s="262">
        <f t="shared" si="33"/>
        <v>674</v>
      </c>
      <c r="B708" s="263" t="s">
        <v>1905</v>
      </c>
      <c r="C708" s="264" t="s">
        <v>120</v>
      </c>
      <c r="D708" s="265">
        <v>16</v>
      </c>
      <c r="E708" s="266">
        <f t="shared" ref="E708:E739" si="34">F708/D708</f>
        <v>152.63</v>
      </c>
      <c r="F708" s="266">
        <v>2442.0300000000002</v>
      </c>
      <c r="G708" s="288"/>
      <c r="H708" s="288"/>
      <c r="I708" s="288"/>
    </row>
    <row r="709" spans="1:9" ht="30.6" x14ac:dyDescent="0.25">
      <c r="A709" s="262">
        <f t="shared" ref="A709:A740" si="35">A708+1</f>
        <v>675</v>
      </c>
      <c r="B709" s="263" t="s">
        <v>1890</v>
      </c>
      <c r="C709" s="264" t="s">
        <v>120</v>
      </c>
      <c r="D709" s="265">
        <v>4</v>
      </c>
      <c r="E709" s="266">
        <f t="shared" si="34"/>
        <v>152.63</v>
      </c>
      <c r="F709" s="267">
        <v>610.51</v>
      </c>
      <c r="G709" s="288"/>
      <c r="H709" s="288"/>
      <c r="I709" s="288"/>
    </row>
    <row r="710" spans="1:9" ht="30.6" x14ac:dyDescent="0.25">
      <c r="A710" s="262">
        <f t="shared" si="35"/>
        <v>676</v>
      </c>
      <c r="B710" s="263" t="s">
        <v>1882</v>
      </c>
      <c r="C710" s="264" t="s">
        <v>120</v>
      </c>
      <c r="D710" s="265">
        <v>18</v>
      </c>
      <c r="E710" s="266">
        <f t="shared" si="34"/>
        <v>152.63</v>
      </c>
      <c r="F710" s="266">
        <v>2747.29</v>
      </c>
      <c r="G710" s="288"/>
      <c r="H710" s="288"/>
      <c r="I710" s="288"/>
    </row>
    <row r="711" spans="1:9" ht="30.6" x14ac:dyDescent="0.25">
      <c r="A711" s="262">
        <f t="shared" si="35"/>
        <v>677</v>
      </c>
      <c r="B711" s="263" t="s">
        <v>1880</v>
      </c>
      <c r="C711" s="264" t="s">
        <v>120</v>
      </c>
      <c r="D711" s="265">
        <v>4</v>
      </c>
      <c r="E711" s="266">
        <f t="shared" si="34"/>
        <v>152.63</v>
      </c>
      <c r="F711" s="267">
        <v>610.51</v>
      </c>
      <c r="G711" s="288"/>
      <c r="H711" s="288"/>
      <c r="I711" s="288"/>
    </row>
    <row r="712" spans="1:9" ht="30.6" x14ac:dyDescent="0.25">
      <c r="A712" s="262">
        <f t="shared" si="35"/>
        <v>678</v>
      </c>
      <c r="B712" s="263" t="s">
        <v>1903</v>
      </c>
      <c r="C712" s="264" t="s">
        <v>120</v>
      </c>
      <c r="D712" s="265">
        <v>4</v>
      </c>
      <c r="E712" s="266">
        <f t="shared" si="34"/>
        <v>152.63</v>
      </c>
      <c r="F712" s="267">
        <v>610.51</v>
      </c>
      <c r="G712" s="288"/>
      <c r="H712" s="288"/>
      <c r="I712" s="288"/>
    </row>
    <row r="713" spans="1:9" ht="30.6" x14ac:dyDescent="0.25">
      <c r="A713" s="262">
        <f t="shared" si="35"/>
        <v>679</v>
      </c>
      <c r="B713" s="263" t="s">
        <v>1898</v>
      </c>
      <c r="C713" s="264" t="s">
        <v>120</v>
      </c>
      <c r="D713" s="265">
        <v>16</v>
      </c>
      <c r="E713" s="266">
        <f t="shared" si="34"/>
        <v>152.63</v>
      </c>
      <c r="F713" s="266">
        <v>2442.0300000000002</v>
      </c>
      <c r="G713" s="288"/>
      <c r="H713" s="288"/>
      <c r="I713" s="288"/>
    </row>
    <row r="714" spans="1:9" x14ac:dyDescent="0.25">
      <c r="A714" s="262">
        <f t="shared" si="35"/>
        <v>680</v>
      </c>
      <c r="B714" s="263" t="s">
        <v>4165</v>
      </c>
      <c r="C714" s="264" t="s">
        <v>513</v>
      </c>
      <c r="D714" s="272">
        <v>2.9938E-3</v>
      </c>
      <c r="E714" s="266">
        <f t="shared" si="34"/>
        <v>136512.13</v>
      </c>
      <c r="F714" s="267">
        <v>408.69</v>
      </c>
      <c r="G714" s="288"/>
      <c r="H714" s="288"/>
      <c r="I714" s="288"/>
    </row>
    <row r="715" spans="1:9" ht="20.399999999999999" x14ac:dyDescent="0.25">
      <c r="A715" s="262">
        <f t="shared" si="35"/>
        <v>681</v>
      </c>
      <c r="B715" s="263" t="s">
        <v>4121</v>
      </c>
      <c r="C715" s="264" t="s">
        <v>513</v>
      </c>
      <c r="D715" s="272">
        <v>6.7441000000000003E-3</v>
      </c>
      <c r="E715" s="266">
        <f t="shared" si="34"/>
        <v>147890.75</v>
      </c>
      <c r="F715" s="267">
        <v>997.39</v>
      </c>
      <c r="G715" s="288"/>
      <c r="H715" s="288"/>
      <c r="I715" s="288"/>
    </row>
    <row r="716" spans="1:9" ht="20.399999999999999" x14ac:dyDescent="0.25">
      <c r="A716" s="262">
        <f t="shared" si="35"/>
        <v>682</v>
      </c>
      <c r="B716" s="263" t="s">
        <v>4122</v>
      </c>
      <c r="C716" s="264" t="s">
        <v>513</v>
      </c>
      <c r="D716" s="275">
        <v>2.4524000000000001E-2</v>
      </c>
      <c r="E716" s="266">
        <f t="shared" si="34"/>
        <v>147891.04999999999</v>
      </c>
      <c r="F716" s="266">
        <v>3626.88</v>
      </c>
      <c r="G716" s="288"/>
      <c r="H716" s="288"/>
      <c r="I716" s="288"/>
    </row>
    <row r="717" spans="1:9" x14ac:dyDescent="0.25">
      <c r="A717" s="262">
        <f t="shared" si="35"/>
        <v>683</v>
      </c>
      <c r="B717" s="263" t="s">
        <v>4124</v>
      </c>
      <c r="C717" s="264" t="s">
        <v>4125</v>
      </c>
      <c r="D717" s="271">
        <v>1E-3</v>
      </c>
      <c r="E717" s="266">
        <f t="shared" si="34"/>
        <v>56890</v>
      </c>
      <c r="F717" s="267">
        <v>56.89</v>
      </c>
      <c r="G717" s="288"/>
      <c r="H717" s="288"/>
      <c r="I717" s="288"/>
    </row>
    <row r="718" spans="1:9" x14ac:dyDescent="0.25">
      <c r="A718" s="262">
        <f t="shared" si="35"/>
        <v>684</v>
      </c>
      <c r="B718" s="263" t="s">
        <v>4167</v>
      </c>
      <c r="C718" s="264" t="s">
        <v>4125</v>
      </c>
      <c r="D718" s="271">
        <v>1E-3</v>
      </c>
      <c r="E718" s="266">
        <f t="shared" si="34"/>
        <v>34740</v>
      </c>
      <c r="F718" s="267">
        <v>34.74</v>
      </c>
      <c r="G718" s="288"/>
      <c r="H718" s="288"/>
      <c r="I718" s="288"/>
    </row>
    <row r="719" spans="1:9" x14ac:dyDescent="0.25">
      <c r="A719" s="262">
        <f t="shared" si="35"/>
        <v>685</v>
      </c>
      <c r="B719" s="263" t="s">
        <v>1455</v>
      </c>
      <c r="C719" s="264" t="s">
        <v>340</v>
      </c>
      <c r="D719" s="269">
        <v>6.4</v>
      </c>
      <c r="E719" s="266">
        <f t="shared" si="34"/>
        <v>232.46</v>
      </c>
      <c r="F719" s="266">
        <v>1487.74</v>
      </c>
      <c r="G719" s="288"/>
      <c r="H719" s="288"/>
      <c r="I719" s="288"/>
    </row>
    <row r="720" spans="1:9" x14ac:dyDescent="0.25">
      <c r="A720" s="262">
        <f t="shared" si="35"/>
        <v>686</v>
      </c>
      <c r="B720" s="263" t="s">
        <v>4127</v>
      </c>
      <c r="C720" s="264" t="s">
        <v>326</v>
      </c>
      <c r="D720" s="270">
        <v>2.3999999999999998E-3</v>
      </c>
      <c r="E720" s="266">
        <f t="shared" si="34"/>
        <v>5233.33</v>
      </c>
      <c r="F720" s="267">
        <v>12.56</v>
      </c>
      <c r="G720" s="288"/>
      <c r="H720" s="288"/>
      <c r="I720" s="288"/>
    </row>
    <row r="721" spans="1:9" x14ac:dyDescent="0.25">
      <c r="A721" s="262">
        <f t="shared" si="35"/>
        <v>687</v>
      </c>
      <c r="B721" s="263" t="s">
        <v>4169</v>
      </c>
      <c r="C721" s="264" t="s">
        <v>326</v>
      </c>
      <c r="D721" s="272">
        <v>4.47141E-2</v>
      </c>
      <c r="E721" s="266">
        <f t="shared" si="34"/>
        <v>6040.6</v>
      </c>
      <c r="F721" s="267">
        <v>270.10000000000002</v>
      </c>
      <c r="G721" s="288"/>
      <c r="H721" s="288"/>
      <c r="I721" s="288"/>
    </row>
    <row r="722" spans="1:9" x14ac:dyDescent="0.25">
      <c r="A722" s="262">
        <f t="shared" si="35"/>
        <v>688</v>
      </c>
      <c r="B722" s="263" t="s">
        <v>4130</v>
      </c>
      <c r="C722" s="264" t="s">
        <v>513</v>
      </c>
      <c r="D722" s="268">
        <v>5.1200000000000004E-3</v>
      </c>
      <c r="E722" s="266">
        <f t="shared" si="34"/>
        <v>65527.34</v>
      </c>
      <c r="F722" s="267">
        <v>335.5</v>
      </c>
      <c r="G722" s="288"/>
      <c r="H722" s="288"/>
      <c r="I722" s="288"/>
    </row>
    <row r="723" spans="1:9" x14ac:dyDescent="0.25">
      <c r="A723" s="262">
        <f t="shared" si="35"/>
        <v>689</v>
      </c>
      <c r="B723" s="263" t="s">
        <v>1945</v>
      </c>
      <c r="C723" s="264" t="s">
        <v>169</v>
      </c>
      <c r="D723" s="273">
        <v>36.869999999999997</v>
      </c>
      <c r="E723" s="266">
        <f t="shared" si="34"/>
        <v>436.73</v>
      </c>
      <c r="F723" s="266">
        <v>16102.19</v>
      </c>
      <c r="G723" s="288"/>
      <c r="H723" s="288"/>
      <c r="I723" s="288"/>
    </row>
    <row r="724" spans="1:9" x14ac:dyDescent="0.25">
      <c r="A724" s="262">
        <f t="shared" si="35"/>
        <v>690</v>
      </c>
      <c r="B724" s="263" t="s">
        <v>1945</v>
      </c>
      <c r="C724" s="264" t="s">
        <v>169</v>
      </c>
      <c r="D724" s="273">
        <v>0.61</v>
      </c>
      <c r="E724" s="266">
        <f t="shared" si="34"/>
        <v>595.29999999999995</v>
      </c>
      <c r="F724" s="267">
        <v>363.13</v>
      </c>
      <c r="G724" s="288"/>
      <c r="H724" s="288"/>
      <c r="I724" s="288"/>
    </row>
    <row r="725" spans="1:9" ht="20.399999999999999" x14ac:dyDescent="0.25">
      <c r="A725" s="262">
        <f t="shared" si="35"/>
        <v>691</v>
      </c>
      <c r="B725" s="263" t="s">
        <v>1940</v>
      </c>
      <c r="C725" s="264" t="s">
        <v>513</v>
      </c>
      <c r="D725" s="275">
        <v>2.495619</v>
      </c>
      <c r="E725" s="266">
        <f t="shared" si="34"/>
        <v>179658.93</v>
      </c>
      <c r="F725" s="266">
        <v>448360.24</v>
      </c>
      <c r="G725" s="288"/>
      <c r="H725" s="288"/>
      <c r="I725" s="288"/>
    </row>
    <row r="726" spans="1:9" ht="20.399999999999999" x14ac:dyDescent="0.25">
      <c r="A726" s="262">
        <f t="shared" si="35"/>
        <v>692</v>
      </c>
      <c r="B726" s="263" t="s">
        <v>1971</v>
      </c>
      <c r="C726" s="264" t="s">
        <v>470</v>
      </c>
      <c r="D726" s="270">
        <v>11.1456</v>
      </c>
      <c r="E726" s="266">
        <f t="shared" si="34"/>
        <v>532.37</v>
      </c>
      <c r="F726" s="266">
        <v>5933.58</v>
      </c>
      <c r="G726" s="288"/>
      <c r="H726" s="288"/>
      <c r="I726" s="288"/>
    </row>
    <row r="727" spans="1:9" x14ac:dyDescent="0.25">
      <c r="A727" s="262">
        <f t="shared" si="35"/>
        <v>693</v>
      </c>
      <c r="B727" s="263" t="s">
        <v>1925</v>
      </c>
      <c r="C727" s="264" t="s">
        <v>470</v>
      </c>
      <c r="D727" s="265">
        <v>255</v>
      </c>
      <c r="E727" s="266">
        <f t="shared" si="34"/>
        <v>100.58</v>
      </c>
      <c r="F727" s="266">
        <v>25646.639999999999</v>
      </c>
      <c r="G727" s="288"/>
      <c r="H727" s="288"/>
      <c r="I727" s="288"/>
    </row>
    <row r="728" spans="1:9" x14ac:dyDescent="0.25">
      <c r="A728" s="262">
        <f t="shared" si="35"/>
        <v>694</v>
      </c>
      <c r="B728" s="263" t="s">
        <v>1843</v>
      </c>
      <c r="C728" s="264" t="s">
        <v>470</v>
      </c>
      <c r="D728" s="269">
        <v>257.5</v>
      </c>
      <c r="E728" s="266">
        <f t="shared" si="34"/>
        <v>143.26</v>
      </c>
      <c r="F728" s="266">
        <v>36888.61</v>
      </c>
      <c r="G728" s="288"/>
      <c r="H728" s="288"/>
      <c r="I728" s="288"/>
    </row>
    <row r="729" spans="1:9" x14ac:dyDescent="0.25">
      <c r="A729" s="262">
        <f t="shared" si="35"/>
        <v>695</v>
      </c>
      <c r="B729" s="263" t="s">
        <v>1901</v>
      </c>
      <c r="C729" s="264" t="s">
        <v>470</v>
      </c>
      <c r="D729" s="265">
        <v>250</v>
      </c>
      <c r="E729" s="266">
        <f t="shared" si="34"/>
        <v>185.24</v>
      </c>
      <c r="F729" s="266">
        <v>46310.34</v>
      </c>
      <c r="G729" s="288"/>
      <c r="H729" s="288"/>
      <c r="I729" s="288"/>
    </row>
    <row r="730" spans="1:9" x14ac:dyDescent="0.25">
      <c r="A730" s="262">
        <f t="shared" si="35"/>
        <v>696</v>
      </c>
      <c r="B730" s="263" t="s">
        <v>1888</v>
      </c>
      <c r="C730" s="264" t="s">
        <v>470</v>
      </c>
      <c r="D730" s="265">
        <v>250</v>
      </c>
      <c r="E730" s="266">
        <f t="shared" si="34"/>
        <v>229.34</v>
      </c>
      <c r="F730" s="266">
        <v>57334.76</v>
      </c>
      <c r="G730" s="288"/>
      <c r="H730" s="288"/>
      <c r="I730" s="288"/>
    </row>
    <row r="731" spans="1:9" x14ac:dyDescent="0.25">
      <c r="A731" s="262">
        <f t="shared" si="35"/>
        <v>697</v>
      </c>
      <c r="B731" s="263" t="s">
        <v>1817</v>
      </c>
      <c r="C731" s="264" t="s">
        <v>470</v>
      </c>
      <c r="D731" s="269">
        <v>39.5</v>
      </c>
      <c r="E731" s="266">
        <f t="shared" si="34"/>
        <v>641</v>
      </c>
      <c r="F731" s="266">
        <v>25319.45</v>
      </c>
      <c r="G731" s="288"/>
      <c r="H731" s="288"/>
      <c r="I731" s="288"/>
    </row>
    <row r="732" spans="1:9" x14ac:dyDescent="0.25">
      <c r="A732" s="262">
        <f t="shared" si="35"/>
        <v>698</v>
      </c>
      <c r="B732" s="263" t="s">
        <v>1828</v>
      </c>
      <c r="C732" s="264" t="s">
        <v>470</v>
      </c>
      <c r="D732" s="265">
        <v>370</v>
      </c>
      <c r="E732" s="266">
        <f t="shared" si="34"/>
        <v>290.95</v>
      </c>
      <c r="F732" s="266">
        <v>107651.4</v>
      </c>
      <c r="G732" s="288"/>
      <c r="H732" s="288"/>
      <c r="I732" s="288"/>
    </row>
    <row r="733" spans="1:9" x14ac:dyDescent="0.25">
      <c r="A733" s="262">
        <f t="shared" si="35"/>
        <v>699</v>
      </c>
      <c r="B733" s="263" t="s">
        <v>1828</v>
      </c>
      <c r="C733" s="264" t="s">
        <v>470</v>
      </c>
      <c r="D733" s="269">
        <v>21.5</v>
      </c>
      <c r="E733" s="266">
        <f t="shared" si="34"/>
        <v>235.48</v>
      </c>
      <c r="F733" s="266">
        <v>5062.8100000000004</v>
      </c>
      <c r="G733" s="288"/>
      <c r="H733" s="288"/>
      <c r="I733" s="288"/>
    </row>
    <row r="734" spans="1:9" ht="30.6" x14ac:dyDescent="0.25">
      <c r="A734" s="262">
        <f t="shared" si="35"/>
        <v>700</v>
      </c>
      <c r="B734" s="263" t="s">
        <v>1812</v>
      </c>
      <c r="C734" s="264" t="s">
        <v>120</v>
      </c>
      <c r="D734" s="265">
        <v>2</v>
      </c>
      <c r="E734" s="266">
        <f t="shared" si="34"/>
        <v>1564.29</v>
      </c>
      <c r="F734" s="266">
        <v>3128.57</v>
      </c>
      <c r="G734" s="288"/>
      <c r="H734" s="288"/>
      <c r="I734" s="288"/>
    </row>
    <row r="735" spans="1:9" ht="30.6" x14ac:dyDescent="0.25">
      <c r="A735" s="262">
        <f t="shared" si="35"/>
        <v>701</v>
      </c>
      <c r="B735" s="263" t="s">
        <v>1835</v>
      </c>
      <c r="C735" s="264" t="s">
        <v>120</v>
      </c>
      <c r="D735" s="265">
        <v>3</v>
      </c>
      <c r="E735" s="266">
        <f t="shared" si="34"/>
        <v>301.52999999999997</v>
      </c>
      <c r="F735" s="267">
        <v>904.58</v>
      </c>
      <c r="G735" s="288"/>
      <c r="H735" s="288"/>
      <c r="I735" s="288"/>
    </row>
    <row r="736" spans="1:9" ht="30.6" x14ac:dyDescent="0.25">
      <c r="A736" s="262">
        <f t="shared" si="35"/>
        <v>702</v>
      </c>
      <c r="B736" s="263" t="s">
        <v>1833</v>
      </c>
      <c r="C736" s="264" t="s">
        <v>120</v>
      </c>
      <c r="D736" s="265">
        <v>6</v>
      </c>
      <c r="E736" s="266">
        <f t="shared" si="34"/>
        <v>301.52999999999997</v>
      </c>
      <c r="F736" s="266">
        <v>1809.16</v>
      </c>
      <c r="G736" s="288"/>
      <c r="H736" s="288"/>
      <c r="I736" s="288"/>
    </row>
    <row r="737" spans="1:9" ht="30.6" x14ac:dyDescent="0.25">
      <c r="A737" s="262">
        <f t="shared" si="35"/>
        <v>703</v>
      </c>
      <c r="B737" s="263" t="s">
        <v>1848</v>
      </c>
      <c r="C737" s="264" t="s">
        <v>120</v>
      </c>
      <c r="D737" s="265">
        <v>15</v>
      </c>
      <c r="E737" s="266">
        <f t="shared" si="34"/>
        <v>19.03</v>
      </c>
      <c r="F737" s="267">
        <v>285.43</v>
      </c>
      <c r="G737" s="288"/>
      <c r="H737" s="288"/>
      <c r="I737" s="288"/>
    </row>
    <row r="738" spans="1:9" ht="20.399999999999999" x14ac:dyDescent="0.25">
      <c r="A738" s="262">
        <f t="shared" si="35"/>
        <v>704</v>
      </c>
      <c r="B738" s="263" t="s">
        <v>1823</v>
      </c>
      <c r="C738" s="264" t="s">
        <v>120</v>
      </c>
      <c r="D738" s="265">
        <v>1</v>
      </c>
      <c r="E738" s="266">
        <f t="shared" si="34"/>
        <v>670.09</v>
      </c>
      <c r="F738" s="267">
        <v>670.09</v>
      </c>
      <c r="G738" s="288"/>
      <c r="H738" s="288"/>
      <c r="I738" s="288"/>
    </row>
    <row r="739" spans="1:9" ht="20.399999999999999" x14ac:dyDescent="0.25">
      <c r="A739" s="262">
        <f t="shared" si="35"/>
        <v>705</v>
      </c>
      <c r="B739" s="263" t="s">
        <v>1930</v>
      </c>
      <c r="C739" s="264" t="s">
        <v>120</v>
      </c>
      <c r="D739" s="265">
        <v>12</v>
      </c>
      <c r="E739" s="266">
        <f t="shared" si="34"/>
        <v>12.28</v>
      </c>
      <c r="F739" s="267">
        <v>147.36000000000001</v>
      </c>
      <c r="G739" s="288"/>
      <c r="H739" s="288"/>
      <c r="I739" s="288"/>
    </row>
    <row r="740" spans="1:9" x14ac:dyDescent="0.25">
      <c r="A740" s="262">
        <f t="shared" si="35"/>
        <v>706</v>
      </c>
      <c r="B740" s="263" t="s">
        <v>1910</v>
      </c>
      <c r="C740" s="264" t="s">
        <v>120</v>
      </c>
      <c r="D740" s="265">
        <v>12</v>
      </c>
      <c r="E740" s="266">
        <f t="shared" ref="E740:E753" si="36">F740/D740</f>
        <v>32.82</v>
      </c>
      <c r="F740" s="267">
        <v>393.89</v>
      </c>
      <c r="G740" s="288"/>
      <c r="H740" s="288"/>
      <c r="I740" s="288"/>
    </row>
    <row r="741" spans="1:9" ht="20.399999999999999" x14ac:dyDescent="0.25">
      <c r="A741" s="262">
        <f t="shared" ref="A741:A753" si="37">A740+1</f>
        <v>707</v>
      </c>
      <c r="B741" s="263" t="s">
        <v>1896</v>
      </c>
      <c r="C741" s="264" t="s">
        <v>120</v>
      </c>
      <c r="D741" s="265">
        <v>12</v>
      </c>
      <c r="E741" s="266">
        <f t="shared" si="36"/>
        <v>59</v>
      </c>
      <c r="F741" s="267">
        <v>708</v>
      </c>
      <c r="G741" s="288"/>
      <c r="H741" s="288"/>
      <c r="I741" s="288"/>
    </row>
    <row r="742" spans="1:9" ht="20.399999999999999" x14ac:dyDescent="0.25">
      <c r="A742" s="262">
        <f t="shared" si="37"/>
        <v>708</v>
      </c>
      <c r="B742" s="263" t="s">
        <v>1838</v>
      </c>
      <c r="C742" s="264" t="s">
        <v>120</v>
      </c>
      <c r="D742" s="265">
        <v>24</v>
      </c>
      <c r="E742" s="266">
        <f t="shared" si="36"/>
        <v>88.59</v>
      </c>
      <c r="F742" s="266">
        <v>2126.25</v>
      </c>
      <c r="G742" s="288"/>
      <c r="H742" s="288"/>
      <c r="I742" s="288"/>
    </row>
    <row r="743" spans="1:9" ht="30.6" x14ac:dyDescent="0.25">
      <c r="A743" s="262">
        <f t="shared" si="37"/>
        <v>709</v>
      </c>
      <c r="B743" s="263" t="s">
        <v>1854</v>
      </c>
      <c r="C743" s="264" t="s">
        <v>470</v>
      </c>
      <c r="D743" s="265">
        <v>115</v>
      </c>
      <c r="E743" s="266">
        <f t="shared" si="36"/>
        <v>91.22</v>
      </c>
      <c r="F743" s="266">
        <v>10489.8</v>
      </c>
      <c r="G743" s="288"/>
      <c r="H743" s="288"/>
      <c r="I743" s="288"/>
    </row>
    <row r="744" spans="1:9" ht="20.399999999999999" x14ac:dyDescent="0.25">
      <c r="A744" s="262">
        <f t="shared" si="37"/>
        <v>710</v>
      </c>
      <c r="B744" s="263" t="s">
        <v>1806</v>
      </c>
      <c r="C744" s="264" t="s">
        <v>470</v>
      </c>
      <c r="D744" s="269">
        <v>2.5</v>
      </c>
      <c r="E744" s="266">
        <f t="shared" si="36"/>
        <v>949.26</v>
      </c>
      <c r="F744" s="266">
        <v>2373.16</v>
      </c>
      <c r="G744" s="288"/>
      <c r="H744" s="288"/>
      <c r="I744" s="288"/>
    </row>
    <row r="745" spans="1:9" ht="20.399999999999999" x14ac:dyDescent="0.25">
      <c r="A745" s="262">
        <f t="shared" si="37"/>
        <v>711</v>
      </c>
      <c r="B745" s="263" t="s">
        <v>1956</v>
      </c>
      <c r="C745" s="264" t="s">
        <v>1957</v>
      </c>
      <c r="D745" s="273">
        <v>0.93</v>
      </c>
      <c r="E745" s="266">
        <f t="shared" si="36"/>
        <v>10193.91</v>
      </c>
      <c r="F745" s="266">
        <v>9480.34</v>
      </c>
      <c r="G745" s="288"/>
      <c r="H745" s="288"/>
      <c r="I745" s="288"/>
    </row>
    <row r="746" spans="1:9" x14ac:dyDescent="0.25">
      <c r="A746" s="262">
        <f t="shared" si="37"/>
        <v>712</v>
      </c>
      <c r="B746" s="263" t="s">
        <v>4200</v>
      </c>
      <c r="C746" s="264" t="s">
        <v>340</v>
      </c>
      <c r="D746" s="269">
        <v>2.8</v>
      </c>
      <c r="E746" s="266">
        <f t="shared" si="36"/>
        <v>67.150000000000006</v>
      </c>
      <c r="F746" s="267">
        <v>188.03</v>
      </c>
      <c r="G746" s="288"/>
      <c r="H746" s="288"/>
      <c r="I746" s="288"/>
    </row>
    <row r="747" spans="1:9" ht="20.399999999999999" x14ac:dyDescent="0.25">
      <c r="A747" s="262">
        <f t="shared" si="37"/>
        <v>713</v>
      </c>
      <c r="B747" s="263" t="s">
        <v>1968</v>
      </c>
      <c r="C747" s="264" t="s">
        <v>120</v>
      </c>
      <c r="D747" s="265">
        <v>1</v>
      </c>
      <c r="E747" s="266">
        <f t="shared" si="36"/>
        <v>2200.75</v>
      </c>
      <c r="F747" s="266">
        <v>2200.75</v>
      </c>
      <c r="G747" s="288"/>
      <c r="H747" s="288"/>
      <c r="I747" s="288"/>
    </row>
    <row r="748" spans="1:9" ht="20.399999999999999" x14ac:dyDescent="0.25">
      <c r="A748" s="262">
        <f t="shared" si="37"/>
        <v>714</v>
      </c>
      <c r="B748" s="263" t="s">
        <v>4173</v>
      </c>
      <c r="C748" s="264" t="s">
        <v>120</v>
      </c>
      <c r="D748" s="265">
        <v>64</v>
      </c>
      <c r="E748" s="266">
        <f t="shared" si="36"/>
        <v>231.55</v>
      </c>
      <c r="F748" s="266">
        <v>14819.31</v>
      </c>
      <c r="G748" s="288"/>
      <c r="H748" s="288"/>
      <c r="I748" s="288"/>
    </row>
    <row r="749" spans="1:9" ht="30.6" x14ac:dyDescent="0.25">
      <c r="A749" s="262">
        <f t="shared" si="37"/>
        <v>715</v>
      </c>
      <c r="B749" s="263" t="s">
        <v>1867</v>
      </c>
      <c r="C749" s="264" t="s">
        <v>372</v>
      </c>
      <c r="D749" s="265">
        <v>2</v>
      </c>
      <c r="E749" s="266">
        <f t="shared" si="36"/>
        <v>1005.84</v>
      </c>
      <c r="F749" s="266">
        <v>2011.68</v>
      </c>
      <c r="G749" s="288"/>
      <c r="H749" s="288"/>
      <c r="I749" s="288"/>
    </row>
    <row r="750" spans="1:9" ht="20.399999999999999" x14ac:dyDescent="0.25">
      <c r="A750" s="262">
        <f t="shared" si="37"/>
        <v>716</v>
      </c>
      <c r="B750" s="263" t="s">
        <v>1965</v>
      </c>
      <c r="C750" s="264" t="s">
        <v>372</v>
      </c>
      <c r="D750" s="265">
        <v>1</v>
      </c>
      <c r="E750" s="266">
        <f t="shared" si="36"/>
        <v>658.81</v>
      </c>
      <c r="F750" s="267">
        <v>658.81</v>
      </c>
      <c r="G750" s="288"/>
      <c r="H750" s="288"/>
      <c r="I750" s="288"/>
    </row>
    <row r="751" spans="1:9" ht="40.799999999999997" x14ac:dyDescent="0.25">
      <c r="A751" s="262">
        <f t="shared" si="37"/>
        <v>717</v>
      </c>
      <c r="B751" s="263" t="s">
        <v>1951</v>
      </c>
      <c r="C751" s="264" t="s">
        <v>470</v>
      </c>
      <c r="D751" s="271">
        <v>3.6120000000000001</v>
      </c>
      <c r="E751" s="266">
        <f t="shared" si="36"/>
        <v>1748.52</v>
      </c>
      <c r="F751" s="266">
        <v>6315.65</v>
      </c>
      <c r="G751" s="288"/>
      <c r="H751" s="288"/>
      <c r="I751" s="288"/>
    </row>
    <row r="752" spans="1:9" x14ac:dyDescent="0.25">
      <c r="A752" s="262">
        <f t="shared" si="37"/>
        <v>718</v>
      </c>
      <c r="B752" s="263" t="s">
        <v>4136</v>
      </c>
      <c r="C752" s="264" t="s">
        <v>513</v>
      </c>
      <c r="D752" s="268">
        <v>1.039E-2</v>
      </c>
      <c r="E752" s="266">
        <f t="shared" si="36"/>
        <v>104319.54</v>
      </c>
      <c r="F752" s="267">
        <v>1083.8800000000001</v>
      </c>
      <c r="G752" s="288"/>
      <c r="H752" s="288"/>
      <c r="I752" s="288"/>
    </row>
    <row r="753" spans="1:9" x14ac:dyDescent="0.25">
      <c r="A753" s="262">
        <f t="shared" si="37"/>
        <v>719</v>
      </c>
      <c r="B753" s="263" t="s">
        <v>1861</v>
      </c>
      <c r="C753" s="264" t="s">
        <v>513</v>
      </c>
      <c r="D753" s="271">
        <v>1.7999999999999999E-2</v>
      </c>
      <c r="E753" s="266">
        <f t="shared" si="36"/>
        <v>362104.44</v>
      </c>
      <c r="F753" s="266">
        <v>6517.88</v>
      </c>
      <c r="G753" s="288"/>
      <c r="H753" s="288"/>
      <c r="I753" s="288"/>
    </row>
    <row r="754" spans="1:9" x14ac:dyDescent="0.25">
      <c r="A754" s="293" t="s">
        <v>4140</v>
      </c>
      <c r="B754" s="293"/>
      <c r="C754" s="293"/>
      <c r="D754" s="293"/>
      <c r="E754" s="293"/>
      <c r="F754" s="293"/>
      <c r="G754" s="288"/>
      <c r="H754" s="288"/>
      <c r="I754" s="288"/>
    </row>
    <row r="755" spans="1:9" ht="91.8" x14ac:dyDescent="0.25">
      <c r="A755" s="262">
        <f>A753+1</f>
        <v>720</v>
      </c>
      <c r="B755" s="263" t="s">
        <v>1870</v>
      </c>
      <c r="C755" s="264" t="s">
        <v>120</v>
      </c>
      <c r="D755" s="265">
        <v>32</v>
      </c>
      <c r="E755" s="266"/>
      <c r="F755" s="274"/>
      <c r="G755" s="288"/>
      <c r="H755" s="288"/>
      <c r="I755" s="288"/>
    </row>
    <row r="756" spans="1:9" x14ac:dyDescent="0.25">
      <c r="A756" s="241" t="s">
        <v>4213</v>
      </c>
      <c r="B756" s="59"/>
      <c r="C756" s="59"/>
      <c r="D756" s="59"/>
      <c r="E756" s="59"/>
      <c r="F756" s="59"/>
      <c r="G756" s="59"/>
      <c r="H756" s="59"/>
      <c r="I756" s="60"/>
    </row>
    <row r="757" spans="1:9" x14ac:dyDescent="0.25">
      <c r="A757" s="293" t="s">
        <v>4142</v>
      </c>
      <c r="B757" s="293"/>
      <c r="C757" s="293"/>
      <c r="D757" s="293"/>
      <c r="E757" s="293"/>
      <c r="F757" s="293"/>
      <c r="G757" s="288"/>
      <c r="H757" s="288"/>
      <c r="I757" s="288"/>
    </row>
    <row r="758" spans="1:9" x14ac:dyDescent="0.25">
      <c r="A758" s="262">
        <f>A755+1</f>
        <v>721</v>
      </c>
      <c r="B758" s="263" t="s">
        <v>2041</v>
      </c>
      <c r="C758" s="264" t="s">
        <v>120</v>
      </c>
      <c r="D758" s="265">
        <v>2</v>
      </c>
      <c r="E758" s="266">
        <v>2576.94</v>
      </c>
      <c r="F758" s="266">
        <v>5701.81</v>
      </c>
      <c r="G758" s="288"/>
      <c r="H758" s="288"/>
      <c r="I758" s="288"/>
    </row>
    <row r="759" spans="1:9" x14ac:dyDescent="0.25">
      <c r="A759" s="262">
        <f t="shared" ref="A759:A790" si="38">A758+1</f>
        <v>722</v>
      </c>
      <c r="B759" s="263" t="s">
        <v>2018</v>
      </c>
      <c r="C759" s="264" t="s">
        <v>120</v>
      </c>
      <c r="D759" s="265">
        <v>2</v>
      </c>
      <c r="E759" s="266">
        <v>4803.9799999999996</v>
      </c>
      <c r="F759" s="266">
        <v>10629.43</v>
      </c>
      <c r="G759" s="288"/>
      <c r="H759" s="288"/>
      <c r="I759" s="288"/>
    </row>
    <row r="760" spans="1:9" x14ac:dyDescent="0.25">
      <c r="A760" s="262">
        <f t="shared" si="38"/>
        <v>723</v>
      </c>
      <c r="B760" s="263" t="s">
        <v>2139</v>
      </c>
      <c r="C760" s="264" t="s">
        <v>120</v>
      </c>
      <c r="D760" s="265">
        <v>2</v>
      </c>
      <c r="E760" s="266">
        <v>1191.6500000000001</v>
      </c>
      <c r="F760" s="266">
        <v>2636.68</v>
      </c>
      <c r="G760" s="288"/>
      <c r="H760" s="288"/>
      <c r="I760" s="288"/>
    </row>
    <row r="761" spans="1:9" ht="20.399999999999999" x14ac:dyDescent="0.25">
      <c r="A761" s="262">
        <f t="shared" si="38"/>
        <v>724</v>
      </c>
      <c r="B761" s="263" t="s">
        <v>2050</v>
      </c>
      <c r="C761" s="264" t="s">
        <v>120</v>
      </c>
      <c r="D761" s="265">
        <v>2</v>
      </c>
      <c r="E761" s="266">
        <v>7308.39</v>
      </c>
      <c r="F761" s="266">
        <v>16170.76</v>
      </c>
      <c r="G761" s="288"/>
      <c r="H761" s="288"/>
      <c r="I761" s="288"/>
    </row>
    <row r="762" spans="1:9" x14ac:dyDescent="0.25">
      <c r="A762" s="262">
        <f t="shared" si="38"/>
        <v>725</v>
      </c>
      <c r="B762" s="263" t="s">
        <v>2254</v>
      </c>
      <c r="C762" s="264" t="s">
        <v>120</v>
      </c>
      <c r="D762" s="265">
        <v>2</v>
      </c>
      <c r="E762" s="266">
        <v>29733.52</v>
      </c>
      <c r="F762" s="266">
        <v>65789.259999999995</v>
      </c>
      <c r="G762" s="288"/>
      <c r="H762" s="288"/>
      <c r="I762" s="288"/>
    </row>
    <row r="763" spans="1:9" x14ac:dyDescent="0.25">
      <c r="A763" s="262">
        <f t="shared" si="38"/>
        <v>726</v>
      </c>
      <c r="B763" s="263" t="s">
        <v>2135</v>
      </c>
      <c r="C763" s="264" t="s">
        <v>120</v>
      </c>
      <c r="D763" s="265">
        <v>1</v>
      </c>
      <c r="E763" s="266">
        <v>3221.49</v>
      </c>
      <c r="F763" s="266">
        <v>3563.98</v>
      </c>
      <c r="G763" s="288"/>
      <c r="H763" s="288"/>
      <c r="I763" s="288"/>
    </row>
    <row r="764" spans="1:9" x14ac:dyDescent="0.25">
      <c r="A764" s="262">
        <f t="shared" si="38"/>
        <v>727</v>
      </c>
      <c r="B764" s="263" t="s">
        <v>2187</v>
      </c>
      <c r="C764" s="264" t="s">
        <v>120</v>
      </c>
      <c r="D764" s="265">
        <v>2</v>
      </c>
      <c r="E764" s="266">
        <v>6236.41</v>
      </c>
      <c r="F764" s="266">
        <v>13798.86</v>
      </c>
      <c r="G764" s="288"/>
      <c r="H764" s="288"/>
      <c r="I764" s="288"/>
    </row>
    <row r="765" spans="1:9" x14ac:dyDescent="0.25">
      <c r="A765" s="262">
        <f t="shared" si="38"/>
        <v>728</v>
      </c>
      <c r="B765" s="263" t="s">
        <v>2037</v>
      </c>
      <c r="C765" s="264" t="s">
        <v>120</v>
      </c>
      <c r="D765" s="265">
        <v>11</v>
      </c>
      <c r="E765" s="266">
        <v>1098.28</v>
      </c>
      <c r="F765" s="266">
        <v>13365.48</v>
      </c>
      <c r="G765" s="288"/>
      <c r="H765" s="288"/>
      <c r="I765" s="288"/>
    </row>
    <row r="766" spans="1:9" x14ac:dyDescent="0.25">
      <c r="A766" s="262">
        <f t="shared" si="38"/>
        <v>729</v>
      </c>
      <c r="B766" s="263" t="s">
        <v>1992</v>
      </c>
      <c r="C766" s="264" t="s">
        <v>120</v>
      </c>
      <c r="D766" s="265">
        <v>20</v>
      </c>
      <c r="E766" s="266">
        <v>62.88</v>
      </c>
      <c r="F766" s="266">
        <v>1391.3</v>
      </c>
      <c r="G766" s="288"/>
      <c r="H766" s="288"/>
      <c r="I766" s="288"/>
    </row>
    <row r="767" spans="1:9" x14ac:dyDescent="0.25">
      <c r="A767" s="262">
        <f t="shared" si="38"/>
        <v>730</v>
      </c>
      <c r="B767" s="263" t="s">
        <v>2013</v>
      </c>
      <c r="C767" s="264" t="s">
        <v>120</v>
      </c>
      <c r="D767" s="265">
        <v>20</v>
      </c>
      <c r="E767" s="266">
        <v>153.52000000000001</v>
      </c>
      <c r="F767" s="266">
        <v>3396.83</v>
      </c>
      <c r="G767" s="288"/>
      <c r="H767" s="288"/>
      <c r="I767" s="288"/>
    </row>
    <row r="768" spans="1:9" x14ac:dyDescent="0.25">
      <c r="A768" s="262">
        <f t="shared" si="38"/>
        <v>731</v>
      </c>
      <c r="B768" s="263" t="s">
        <v>2145</v>
      </c>
      <c r="C768" s="264" t="s">
        <v>120</v>
      </c>
      <c r="D768" s="265">
        <v>2</v>
      </c>
      <c r="E768" s="266">
        <v>2149.33</v>
      </c>
      <c r="F768" s="266">
        <v>4755.67</v>
      </c>
      <c r="G768" s="288"/>
      <c r="H768" s="288"/>
      <c r="I768" s="288"/>
    </row>
    <row r="769" spans="1:9" x14ac:dyDescent="0.25">
      <c r="A769" s="262">
        <f t="shared" si="38"/>
        <v>732</v>
      </c>
      <c r="B769" s="263" t="s">
        <v>2129</v>
      </c>
      <c r="C769" s="264" t="s">
        <v>120</v>
      </c>
      <c r="D769" s="265">
        <v>7</v>
      </c>
      <c r="E769" s="266">
        <v>3165.8</v>
      </c>
      <c r="F769" s="266">
        <v>24516.6</v>
      </c>
      <c r="G769" s="288"/>
      <c r="H769" s="288"/>
      <c r="I769" s="288"/>
    </row>
    <row r="770" spans="1:9" ht="20.399999999999999" x14ac:dyDescent="0.25">
      <c r="A770" s="262">
        <f t="shared" si="38"/>
        <v>733</v>
      </c>
      <c r="B770" s="263" t="s">
        <v>1987</v>
      </c>
      <c r="C770" s="264" t="s">
        <v>120</v>
      </c>
      <c r="D770" s="265">
        <v>3</v>
      </c>
      <c r="E770" s="266">
        <v>9559.4599999999991</v>
      </c>
      <c r="F770" s="266">
        <v>31727.32</v>
      </c>
      <c r="G770" s="288"/>
      <c r="H770" s="288"/>
      <c r="I770" s="288"/>
    </row>
    <row r="771" spans="1:9" x14ac:dyDescent="0.25">
      <c r="A771" s="262">
        <f t="shared" si="38"/>
        <v>734</v>
      </c>
      <c r="B771" s="263" t="s">
        <v>2147</v>
      </c>
      <c r="C771" s="264" t="s">
        <v>120</v>
      </c>
      <c r="D771" s="265">
        <v>2</v>
      </c>
      <c r="E771" s="266">
        <v>1208.3900000000001</v>
      </c>
      <c r="F771" s="266">
        <v>2673.72</v>
      </c>
      <c r="G771" s="288"/>
      <c r="H771" s="288"/>
      <c r="I771" s="288"/>
    </row>
    <row r="772" spans="1:9" x14ac:dyDescent="0.25">
      <c r="A772" s="262">
        <f t="shared" si="38"/>
        <v>735</v>
      </c>
      <c r="B772" s="263" t="s">
        <v>2151</v>
      </c>
      <c r="C772" s="264" t="s">
        <v>120</v>
      </c>
      <c r="D772" s="265">
        <v>2</v>
      </c>
      <c r="E772" s="266">
        <v>1502.14</v>
      </c>
      <c r="F772" s="266">
        <v>3323.68</v>
      </c>
      <c r="G772" s="288"/>
      <c r="H772" s="288"/>
      <c r="I772" s="288"/>
    </row>
    <row r="773" spans="1:9" x14ac:dyDescent="0.25">
      <c r="A773" s="262">
        <f t="shared" si="38"/>
        <v>736</v>
      </c>
      <c r="B773" s="263" t="s">
        <v>2137</v>
      </c>
      <c r="C773" s="264" t="s">
        <v>120</v>
      </c>
      <c r="D773" s="265">
        <v>1</v>
      </c>
      <c r="E773" s="266">
        <v>2406.2199999999998</v>
      </c>
      <c r="F773" s="266">
        <v>2662.04</v>
      </c>
      <c r="G773" s="288"/>
      <c r="H773" s="288"/>
      <c r="I773" s="288"/>
    </row>
    <row r="774" spans="1:9" x14ac:dyDescent="0.25">
      <c r="A774" s="262">
        <f t="shared" si="38"/>
        <v>737</v>
      </c>
      <c r="B774" s="263" t="s">
        <v>2131</v>
      </c>
      <c r="C774" s="264" t="s">
        <v>120</v>
      </c>
      <c r="D774" s="265">
        <v>1</v>
      </c>
      <c r="E774" s="266">
        <v>3218.94</v>
      </c>
      <c r="F774" s="266">
        <v>3561.16</v>
      </c>
      <c r="G774" s="288"/>
      <c r="H774" s="288"/>
      <c r="I774" s="288"/>
    </row>
    <row r="775" spans="1:9" x14ac:dyDescent="0.25">
      <c r="A775" s="262">
        <f t="shared" si="38"/>
        <v>738</v>
      </c>
      <c r="B775" s="263" t="s">
        <v>2133</v>
      </c>
      <c r="C775" s="264" t="s">
        <v>120</v>
      </c>
      <c r="D775" s="265">
        <v>1</v>
      </c>
      <c r="E775" s="266">
        <v>3711.34</v>
      </c>
      <c r="F775" s="266">
        <v>4105.91</v>
      </c>
      <c r="G775" s="288"/>
      <c r="H775" s="288"/>
      <c r="I775" s="288"/>
    </row>
    <row r="776" spans="1:9" x14ac:dyDescent="0.25">
      <c r="A776" s="262">
        <f t="shared" si="38"/>
        <v>739</v>
      </c>
      <c r="B776" s="263" t="s">
        <v>2248</v>
      </c>
      <c r="C776" s="264" t="s">
        <v>120</v>
      </c>
      <c r="D776" s="265">
        <v>2</v>
      </c>
      <c r="E776" s="266">
        <v>2972.24</v>
      </c>
      <c r="F776" s="266">
        <v>6576.47</v>
      </c>
      <c r="G776" s="288"/>
      <c r="H776" s="288"/>
      <c r="I776" s="288"/>
    </row>
    <row r="777" spans="1:9" x14ac:dyDescent="0.25">
      <c r="A777" s="262">
        <f t="shared" si="38"/>
        <v>740</v>
      </c>
      <c r="B777" s="263" t="s">
        <v>2246</v>
      </c>
      <c r="C777" s="264" t="s">
        <v>120</v>
      </c>
      <c r="D777" s="265">
        <v>2</v>
      </c>
      <c r="E777" s="266">
        <v>3023.66</v>
      </c>
      <c r="F777" s="266">
        <v>6690.24</v>
      </c>
      <c r="G777" s="288"/>
      <c r="H777" s="288"/>
      <c r="I777" s="288"/>
    </row>
    <row r="778" spans="1:9" x14ac:dyDescent="0.25">
      <c r="A778" s="262">
        <f t="shared" si="38"/>
        <v>741</v>
      </c>
      <c r="B778" s="263" t="s">
        <v>2171</v>
      </c>
      <c r="C778" s="264" t="s">
        <v>120</v>
      </c>
      <c r="D778" s="265">
        <v>6</v>
      </c>
      <c r="E778" s="266">
        <v>4066.52</v>
      </c>
      <c r="F778" s="266">
        <v>26993.11</v>
      </c>
      <c r="G778" s="288"/>
      <c r="H778" s="288"/>
      <c r="I778" s="288"/>
    </row>
    <row r="779" spans="1:9" x14ac:dyDescent="0.25">
      <c r="A779" s="262">
        <f t="shared" si="38"/>
        <v>742</v>
      </c>
      <c r="B779" s="263" t="s">
        <v>2257</v>
      </c>
      <c r="C779" s="264" t="s">
        <v>120</v>
      </c>
      <c r="D779" s="265">
        <v>2</v>
      </c>
      <c r="E779" s="266">
        <v>3267.36</v>
      </c>
      <c r="F779" s="266">
        <v>7229.46</v>
      </c>
      <c r="G779" s="288"/>
      <c r="H779" s="288"/>
      <c r="I779" s="288"/>
    </row>
    <row r="780" spans="1:9" x14ac:dyDescent="0.25">
      <c r="A780" s="262">
        <f t="shared" si="38"/>
        <v>743</v>
      </c>
      <c r="B780" s="263" t="s">
        <v>2174</v>
      </c>
      <c r="C780" s="264" t="s">
        <v>120</v>
      </c>
      <c r="D780" s="265">
        <v>1</v>
      </c>
      <c r="E780" s="266">
        <v>7234.23</v>
      </c>
      <c r="F780" s="266">
        <v>8003.34</v>
      </c>
      <c r="G780" s="288"/>
      <c r="H780" s="288"/>
      <c r="I780" s="288"/>
    </row>
    <row r="781" spans="1:9" x14ac:dyDescent="0.25">
      <c r="A781" s="262">
        <f t="shared" si="38"/>
        <v>744</v>
      </c>
      <c r="B781" s="263" t="s">
        <v>2244</v>
      </c>
      <c r="C781" s="264" t="s">
        <v>120</v>
      </c>
      <c r="D781" s="265">
        <v>2</v>
      </c>
      <c r="E781" s="266">
        <v>46139.64</v>
      </c>
      <c r="F781" s="266">
        <v>102089.93</v>
      </c>
      <c r="G781" s="288"/>
      <c r="H781" s="288"/>
      <c r="I781" s="288"/>
    </row>
    <row r="782" spans="1:9" ht="20.399999999999999" x14ac:dyDescent="0.25">
      <c r="A782" s="262">
        <f t="shared" si="38"/>
        <v>745</v>
      </c>
      <c r="B782" s="263" t="s">
        <v>2149</v>
      </c>
      <c r="C782" s="264" t="s">
        <v>120</v>
      </c>
      <c r="D782" s="265">
        <v>1</v>
      </c>
      <c r="E782" s="266">
        <v>5465.64</v>
      </c>
      <c r="F782" s="266">
        <v>6046.72</v>
      </c>
      <c r="G782" s="288"/>
      <c r="H782" s="288"/>
      <c r="I782" s="288"/>
    </row>
    <row r="783" spans="1:9" x14ac:dyDescent="0.25">
      <c r="A783" s="262">
        <f t="shared" si="38"/>
        <v>746</v>
      </c>
      <c r="B783" s="263" t="s">
        <v>2083</v>
      </c>
      <c r="C783" s="264" t="s">
        <v>120</v>
      </c>
      <c r="D783" s="265">
        <v>2</v>
      </c>
      <c r="E783" s="266">
        <v>1838.2</v>
      </c>
      <c r="F783" s="266">
        <v>4067.26</v>
      </c>
      <c r="G783" s="288"/>
      <c r="H783" s="288"/>
      <c r="I783" s="288"/>
    </row>
    <row r="784" spans="1:9" x14ac:dyDescent="0.25">
      <c r="A784" s="262">
        <f t="shared" si="38"/>
        <v>747</v>
      </c>
      <c r="B784" s="263" t="s">
        <v>2102</v>
      </c>
      <c r="C784" s="264" t="s">
        <v>169</v>
      </c>
      <c r="D784" s="273">
        <v>52.46</v>
      </c>
      <c r="E784" s="266">
        <v>459</v>
      </c>
      <c r="F784" s="266">
        <v>26639.11</v>
      </c>
      <c r="G784" s="288"/>
      <c r="H784" s="288"/>
      <c r="I784" s="288"/>
    </row>
    <row r="785" spans="1:9" x14ac:dyDescent="0.25">
      <c r="A785" s="262">
        <f t="shared" si="38"/>
        <v>748</v>
      </c>
      <c r="B785" s="263" t="s">
        <v>2197</v>
      </c>
      <c r="C785" s="264" t="s">
        <v>169</v>
      </c>
      <c r="D785" s="269">
        <v>37.799999999999997</v>
      </c>
      <c r="E785" s="266">
        <v>674.22</v>
      </c>
      <c r="F785" s="266">
        <v>28195.01</v>
      </c>
      <c r="G785" s="288"/>
      <c r="H785" s="288"/>
      <c r="I785" s="288"/>
    </row>
    <row r="786" spans="1:9" x14ac:dyDescent="0.25">
      <c r="A786" s="262">
        <f t="shared" si="38"/>
        <v>749</v>
      </c>
      <c r="B786" s="263" t="s">
        <v>2164</v>
      </c>
      <c r="C786" s="264" t="s">
        <v>470</v>
      </c>
      <c r="D786" s="265">
        <v>4</v>
      </c>
      <c r="E786" s="266">
        <v>1295.1099999999999</v>
      </c>
      <c r="F786" s="266">
        <v>5731.2</v>
      </c>
      <c r="G786" s="288"/>
      <c r="H786" s="288"/>
      <c r="I786" s="288"/>
    </row>
    <row r="787" spans="1:9" x14ac:dyDescent="0.25">
      <c r="A787" s="262">
        <f t="shared" si="38"/>
        <v>750</v>
      </c>
      <c r="B787" s="263" t="s">
        <v>2155</v>
      </c>
      <c r="C787" s="264" t="s">
        <v>470</v>
      </c>
      <c r="D787" s="269">
        <v>7.5</v>
      </c>
      <c r="E787" s="266">
        <v>1725</v>
      </c>
      <c r="F787" s="266">
        <v>14312.95</v>
      </c>
      <c r="G787" s="288"/>
      <c r="H787" s="288"/>
      <c r="I787" s="288"/>
    </row>
    <row r="788" spans="1:9" x14ac:dyDescent="0.25">
      <c r="A788" s="262">
        <f t="shared" si="38"/>
        <v>751</v>
      </c>
      <c r="B788" s="263" t="s">
        <v>2143</v>
      </c>
      <c r="C788" s="264" t="s">
        <v>470</v>
      </c>
      <c r="D788" s="265">
        <v>18</v>
      </c>
      <c r="E788" s="266">
        <v>1976.43</v>
      </c>
      <c r="F788" s="266">
        <v>39357.97</v>
      </c>
      <c r="G788" s="288"/>
      <c r="H788" s="288"/>
      <c r="I788" s="288"/>
    </row>
    <row r="789" spans="1:9" x14ac:dyDescent="0.25">
      <c r="A789" s="262">
        <f t="shared" si="38"/>
        <v>752</v>
      </c>
      <c r="B789" s="263" t="s">
        <v>2162</v>
      </c>
      <c r="C789" s="264" t="s">
        <v>470</v>
      </c>
      <c r="D789" s="269">
        <v>3.3</v>
      </c>
      <c r="E789" s="266">
        <v>1011.47</v>
      </c>
      <c r="F789" s="266">
        <v>3692.71</v>
      </c>
      <c r="G789" s="288"/>
      <c r="H789" s="288"/>
      <c r="I789" s="288"/>
    </row>
    <row r="790" spans="1:9" x14ac:dyDescent="0.25">
      <c r="A790" s="262">
        <f t="shared" si="38"/>
        <v>753</v>
      </c>
      <c r="B790" s="263" t="s">
        <v>2120</v>
      </c>
      <c r="C790" s="264" t="s">
        <v>470</v>
      </c>
      <c r="D790" s="269">
        <v>2.2000000000000002</v>
      </c>
      <c r="E790" s="266">
        <v>6327.96</v>
      </c>
      <c r="F790" s="266">
        <v>15401.57</v>
      </c>
      <c r="G790" s="288"/>
      <c r="H790" s="288"/>
      <c r="I790" s="288"/>
    </row>
    <row r="791" spans="1:9" x14ac:dyDescent="0.25">
      <c r="A791" s="262">
        <f t="shared" ref="A791:A822" si="39">A790+1</f>
        <v>754</v>
      </c>
      <c r="B791" s="263" t="s">
        <v>2127</v>
      </c>
      <c r="C791" s="264" t="s">
        <v>470</v>
      </c>
      <c r="D791" s="265">
        <v>13</v>
      </c>
      <c r="E791" s="266">
        <v>2770.31</v>
      </c>
      <c r="F791" s="266">
        <v>39842.85</v>
      </c>
      <c r="G791" s="288"/>
      <c r="H791" s="288"/>
      <c r="I791" s="288"/>
    </row>
    <row r="792" spans="1:9" x14ac:dyDescent="0.25">
      <c r="A792" s="262">
        <f t="shared" si="39"/>
        <v>755</v>
      </c>
      <c r="B792" s="263" t="s">
        <v>2122</v>
      </c>
      <c r="C792" s="264" t="s">
        <v>470</v>
      </c>
      <c r="D792" s="265">
        <v>1</v>
      </c>
      <c r="E792" s="266">
        <v>5593.5</v>
      </c>
      <c r="F792" s="266">
        <v>6188.17</v>
      </c>
      <c r="G792" s="288"/>
      <c r="H792" s="288"/>
      <c r="I792" s="288"/>
    </row>
    <row r="793" spans="1:9" ht="20.399999999999999" x14ac:dyDescent="0.25">
      <c r="A793" s="262">
        <f t="shared" si="39"/>
        <v>756</v>
      </c>
      <c r="B793" s="263" t="s">
        <v>2008</v>
      </c>
      <c r="C793" s="264" t="s">
        <v>470</v>
      </c>
      <c r="D793" s="270">
        <v>21.680399999999999</v>
      </c>
      <c r="E793" s="266">
        <v>756.39</v>
      </c>
      <c r="F793" s="266">
        <v>18142.27</v>
      </c>
      <c r="G793" s="288"/>
      <c r="H793" s="288"/>
      <c r="I793" s="288"/>
    </row>
    <row r="794" spans="1:9" ht="20.399999999999999" x14ac:dyDescent="0.25">
      <c r="A794" s="262">
        <f t="shared" si="39"/>
        <v>757</v>
      </c>
      <c r="B794" s="263" t="s">
        <v>2098</v>
      </c>
      <c r="C794" s="264" t="s">
        <v>470</v>
      </c>
      <c r="D794" s="271">
        <v>15.486000000000001</v>
      </c>
      <c r="E794" s="266">
        <v>788.24</v>
      </c>
      <c r="F794" s="266">
        <v>13504.43</v>
      </c>
      <c r="G794" s="288"/>
      <c r="H794" s="288"/>
      <c r="I794" s="288"/>
    </row>
    <row r="795" spans="1:9" x14ac:dyDescent="0.25">
      <c r="A795" s="262">
        <f t="shared" si="39"/>
        <v>758</v>
      </c>
      <c r="B795" s="263" t="s">
        <v>1990</v>
      </c>
      <c r="C795" s="264" t="s">
        <v>470</v>
      </c>
      <c r="D795" s="269">
        <v>31.5</v>
      </c>
      <c r="E795" s="266">
        <v>293.2</v>
      </c>
      <c r="F795" s="266">
        <v>10217.700000000001</v>
      </c>
      <c r="G795" s="288"/>
      <c r="H795" s="288"/>
      <c r="I795" s="288"/>
    </row>
    <row r="796" spans="1:9" x14ac:dyDescent="0.25">
      <c r="A796" s="262">
        <f t="shared" si="39"/>
        <v>759</v>
      </c>
      <c r="B796" s="263" t="s">
        <v>2011</v>
      </c>
      <c r="C796" s="264" t="s">
        <v>470</v>
      </c>
      <c r="D796" s="265">
        <v>28</v>
      </c>
      <c r="E796" s="266">
        <v>149.97</v>
      </c>
      <c r="F796" s="266">
        <v>4645.59</v>
      </c>
      <c r="G796" s="288"/>
      <c r="H796" s="288"/>
      <c r="I796" s="288"/>
    </row>
    <row r="797" spans="1:9" x14ac:dyDescent="0.25">
      <c r="A797" s="262">
        <f t="shared" si="39"/>
        <v>760</v>
      </c>
      <c r="B797" s="263" t="s">
        <v>2110</v>
      </c>
      <c r="C797" s="264" t="s">
        <v>120</v>
      </c>
      <c r="D797" s="265">
        <v>40</v>
      </c>
      <c r="E797" s="266">
        <v>7.55</v>
      </c>
      <c r="F797" s="267">
        <v>334.11</v>
      </c>
      <c r="G797" s="288"/>
      <c r="H797" s="288"/>
      <c r="I797" s="288"/>
    </row>
    <row r="798" spans="1:9" x14ac:dyDescent="0.25">
      <c r="A798" s="262">
        <f t="shared" si="39"/>
        <v>761</v>
      </c>
      <c r="B798" s="263" t="s">
        <v>4143</v>
      </c>
      <c r="C798" s="264" t="s">
        <v>326</v>
      </c>
      <c r="D798" s="275">
        <v>0.25200800000000001</v>
      </c>
      <c r="E798" s="266">
        <v>350.44</v>
      </c>
      <c r="F798" s="267">
        <v>97.71</v>
      </c>
      <c r="G798" s="288"/>
      <c r="H798" s="288"/>
      <c r="I798" s="288"/>
    </row>
    <row r="799" spans="1:9" x14ac:dyDescent="0.25">
      <c r="A799" s="262">
        <f t="shared" si="39"/>
        <v>762</v>
      </c>
      <c r="B799" s="263" t="s">
        <v>4187</v>
      </c>
      <c r="C799" s="264" t="s">
        <v>1510</v>
      </c>
      <c r="D799" s="273">
        <v>0.01</v>
      </c>
      <c r="E799" s="266">
        <v>279.73</v>
      </c>
      <c r="F799" s="267">
        <v>3.1</v>
      </c>
      <c r="G799" s="288"/>
      <c r="H799" s="288"/>
      <c r="I799" s="288"/>
    </row>
    <row r="800" spans="1:9" x14ac:dyDescent="0.25">
      <c r="A800" s="262">
        <f t="shared" si="39"/>
        <v>763</v>
      </c>
      <c r="B800" s="263" t="s">
        <v>4104</v>
      </c>
      <c r="C800" s="264" t="s">
        <v>513</v>
      </c>
      <c r="D800" s="268">
        <v>2.3600000000000001E-3</v>
      </c>
      <c r="E800" s="266">
        <v>91618.8</v>
      </c>
      <c r="F800" s="267">
        <v>239.21</v>
      </c>
      <c r="G800" s="288"/>
      <c r="H800" s="288"/>
      <c r="I800" s="288"/>
    </row>
    <row r="801" spans="1:9" ht="20.399999999999999" x14ac:dyDescent="0.25">
      <c r="A801" s="262">
        <f t="shared" si="39"/>
        <v>764</v>
      </c>
      <c r="B801" s="263" t="s">
        <v>4146</v>
      </c>
      <c r="C801" s="264" t="s">
        <v>513</v>
      </c>
      <c r="D801" s="268">
        <v>2.48E-3</v>
      </c>
      <c r="E801" s="266">
        <v>139439.29999999999</v>
      </c>
      <c r="F801" s="267">
        <v>382.57</v>
      </c>
      <c r="G801" s="288"/>
      <c r="H801" s="288"/>
      <c r="I801" s="288"/>
    </row>
    <row r="802" spans="1:9" x14ac:dyDescent="0.25">
      <c r="A802" s="262">
        <f t="shared" si="39"/>
        <v>765</v>
      </c>
      <c r="B802" s="263" t="s">
        <v>3078</v>
      </c>
      <c r="C802" s="264" t="s">
        <v>340</v>
      </c>
      <c r="D802" s="268">
        <v>23.615880000000001</v>
      </c>
      <c r="E802" s="266">
        <v>82.26</v>
      </c>
      <c r="F802" s="266">
        <v>2149.16</v>
      </c>
      <c r="G802" s="288"/>
      <c r="H802" s="288"/>
      <c r="I802" s="288"/>
    </row>
    <row r="803" spans="1:9" x14ac:dyDescent="0.25">
      <c r="A803" s="262">
        <f t="shared" si="39"/>
        <v>766</v>
      </c>
      <c r="B803" s="263" t="s">
        <v>4204</v>
      </c>
      <c r="C803" s="264" t="s">
        <v>340</v>
      </c>
      <c r="D803" s="269">
        <v>0.8</v>
      </c>
      <c r="E803" s="266">
        <v>16.559999999999999</v>
      </c>
      <c r="F803" s="267">
        <v>14.66</v>
      </c>
      <c r="G803" s="288"/>
      <c r="H803" s="288"/>
      <c r="I803" s="288"/>
    </row>
    <row r="804" spans="1:9" x14ac:dyDescent="0.25">
      <c r="A804" s="262">
        <f t="shared" si="39"/>
        <v>767</v>
      </c>
      <c r="B804" s="263" t="s">
        <v>4106</v>
      </c>
      <c r="C804" s="264" t="s">
        <v>513</v>
      </c>
      <c r="D804" s="272">
        <v>9.0019999999999998E-4</v>
      </c>
      <c r="E804" s="266">
        <v>301938</v>
      </c>
      <c r="F804" s="267">
        <v>300.69</v>
      </c>
      <c r="G804" s="288"/>
      <c r="H804" s="288"/>
      <c r="I804" s="288"/>
    </row>
    <row r="805" spans="1:9" x14ac:dyDescent="0.25">
      <c r="A805" s="262">
        <f t="shared" si="39"/>
        <v>768</v>
      </c>
      <c r="B805" s="263" t="s">
        <v>4150</v>
      </c>
      <c r="C805" s="264" t="s">
        <v>326</v>
      </c>
      <c r="D805" s="275">
        <v>2.1035119999999998</v>
      </c>
      <c r="E805" s="266">
        <v>22.2</v>
      </c>
      <c r="F805" s="267">
        <v>51.68</v>
      </c>
      <c r="G805" s="288"/>
      <c r="H805" s="288"/>
      <c r="I805" s="288"/>
    </row>
    <row r="806" spans="1:9" x14ac:dyDescent="0.25">
      <c r="A806" s="262">
        <f t="shared" si="39"/>
        <v>769</v>
      </c>
      <c r="B806" s="263" t="s">
        <v>4205</v>
      </c>
      <c r="C806" s="264" t="s">
        <v>326</v>
      </c>
      <c r="D806" s="272">
        <v>2.1567300000000001E-2</v>
      </c>
      <c r="E806" s="266">
        <v>417.05</v>
      </c>
      <c r="F806" s="267">
        <v>9.9499999999999993</v>
      </c>
      <c r="G806" s="288"/>
      <c r="H806" s="288"/>
      <c r="I806" s="288"/>
    </row>
    <row r="807" spans="1:9" ht="30.6" x14ac:dyDescent="0.25">
      <c r="A807" s="262">
        <f t="shared" si="39"/>
        <v>770</v>
      </c>
      <c r="B807" s="263" t="s">
        <v>2125</v>
      </c>
      <c r="C807" s="264" t="s">
        <v>169</v>
      </c>
      <c r="D807" s="273">
        <v>0.32</v>
      </c>
      <c r="E807" s="266">
        <v>1554.37</v>
      </c>
      <c r="F807" s="267">
        <v>550.28</v>
      </c>
      <c r="G807" s="288"/>
      <c r="H807" s="288"/>
      <c r="I807" s="288"/>
    </row>
    <row r="808" spans="1:9" ht="30.6" x14ac:dyDescent="0.25">
      <c r="A808" s="262">
        <f t="shared" si="39"/>
        <v>771</v>
      </c>
      <c r="B808" s="263" t="s">
        <v>2218</v>
      </c>
      <c r="C808" s="264" t="s">
        <v>169</v>
      </c>
      <c r="D808" s="271">
        <v>1.099</v>
      </c>
      <c r="E808" s="266">
        <v>766.68</v>
      </c>
      <c r="F808" s="267">
        <v>932.16</v>
      </c>
      <c r="G808" s="288"/>
      <c r="H808" s="288"/>
      <c r="I808" s="288"/>
    </row>
    <row r="809" spans="1:9" ht="30.6" x14ac:dyDescent="0.25">
      <c r="A809" s="262">
        <f t="shared" si="39"/>
        <v>772</v>
      </c>
      <c r="B809" s="263" t="s">
        <v>2220</v>
      </c>
      <c r="C809" s="264" t="s">
        <v>169</v>
      </c>
      <c r="D809" s="271">
        <v>0.111</v>
      </c>
      <c r="E809" s="266">
        <v>766.68</v>
      </c>
      <c r="F809" s="267">
        <v>94.15</v>
      </c>
      <c r="G809" s="288"/>
      <c r="H809" s="288"/>
      <c r="I809" s="288"/>
    </row>
    <row r="810" spans="1:9" ht="30.6" x14ac:dyDescent="0.25">
      <c r="A810" s="262">
        <f t="shared" si="39"/>
        <v>773</v>
      </c>
      <c r="B810" s="263" t="s">
        <v>2227</v>
      </c>
      <c r="C810" s="264" t="s">
        <v>169</v>
      </c>
      <c r="D810" s="271">
        <v>0.628</v>
      </c>
      <c r="E810" s="266">
        <v>569.21</v>
      </c>
      <c r="F810" s="267">
        <v>395.46</v>
      </c>
      <c r="G810" s="288"/>
      <c r="H810" s="288"/>
      <c r="I810" s="288"/>
    </row>
    <row r="811" spans="1:9" ht="20.399999999999999" x14ac:dyDescent="0.25">
      <c r="A811" s="262">
        <f t="shared" si="39"/>
        <v>774</v>
      </c>
      <c r="B811" s="263" t="s">
        <v>1998</v>
      </c>
      <c r="C811" s="264" t="s">
        <v>120</v>
      </c>
      <c r="D811" s="265">
        <v>6</v>
      </c>
      <c r="E811" s="266">
        <v>552.37</v>
      </c>
      <c r="F811" s="266">
        <v>3666.57</v>
      </c>
      <c r="G811" s="288"/>
      <c r="H811" s="288"/>
      <c r="I811" s="288"/>
    </row>
    <row r="812" spans="1:9" ht="20.399999999999999" x14ac:dyDescent="0.25">
      <c r="A812" s="262">
        <f t="shared" si="39"/>
        <v>775</v>
      </c>
      <c r="B812" s="263" t="s">
        <v>4107</v>
      </c>
      <c r="C812" s="264" t="s">
        <v>4108</v>
      </c>
      <c r="D812" s="270">
        <v>1.1227</v>
      </c>
      <c r="E812" s="266">
        <v>9.1</v>
      </c>
      <c r="F812" s="267">
        <v>11.31</v>
      </c>
      <c r="G812" s="288"/>
      <c r="H812" s="288"/>
      <c r="I812" s="288"/>
    </row>
    <row r="813" spans="1:9" ht="20.399999999999999" x14ac:dyDescent="0.25">
      <c r="A813" s="262">
        <f t="shared" si="39"/>
        <v>776</v>
      </c>
      <c r="B813" s="263" t="s">
        <v>2238</v>
      </c>
      <c r="C813" s="264" t="s">
        <v>120</v>
      </c>
      <c r="D813" s="265">
        <v>2</v>
      </c>
      <c r="E813" s="266">
        <v>246.88</v>
      </c>
      <c r="F813" s="267">
        <v>546.25</v>
      </c>
      <c r="G813" s="288"/>
      <c r="H813" s="288"/>
      <c r="I813" s="288"/>
    </row>
    <row r="814" spans="1:9" x14ac:dyDescent="0.25">
      <c r="A814" s="262">
        <f t="shared" si="39"/>
        <v>777</v>
      </c>
      <c r="B814" s="263" t="s">
        <v>4188</v>
      </c>
      <c r="C814" s="264" t="s">
        <v>513</v>
      </c>
      <c r="D814" s="272">
        <v>1.9999999999999999E-7</v>
      </c>
      <c r="E814" s="266">
        <v>44903.77</v>
      </c>
      <c r="F814" s="267">
        <v>0.01</v>
      </c>
      <c r="G814" s="288"/>
      <c r="H814" s="288"/>
      <c r="I814" s="288"/>
    </row>
    <row r="815" spans="1:9" x14ac:dyDescent="0.25">
      <c r="A815" s="262">
        <f t="shared" si="39"/>
        <v>778</v>
      </c>
      <c r="B815" s="263" t="s">
        <v>4206</v>
      </c>
      <c r="C815" s="264" t="s">
        <v>4125</v>
      </c>
      <c r="D815" s="272">
        <v>2.8649000000000001E-3</v>
      </c>
      <c r="E815" s="266">
        <v>1820</v>
      </c>
      <c r="F815" s="267">
        <v>5.76</v>
      </c>
      <c r="G815" s="288"/>
      <c r="H815" s="288"/>
      <c r="I815" s="288"/>
    </row>
    <row r="816" spans="1:9" x14ac:dyDescent="0.25">
      <c r="A816" s="262">
        <f t="shared" si="39"/>
        <v>779</v>
      </c>
      <c r="B816" s="263" t="s">
        <v>4155</v>
      </c>
      <c r="C816" s="264" t="s">
        <v>340</v>
      </c>
      <c r="D816" s="272">
        <v>4.6563000000000004E-3</v>
      </c>
      <c r="E816" s="266">
        <v>19.57</v>
      </c>
      <c r="F816" s="267">
        <v>0.1</v>
      </c>
      <c r="G816" s="288"/>
      <c r="H816" s="288"/>
      <c r="I816" s="288"/>
    </row>
    <row r="817" spans="1:9" ht="51" x14ac:dyDescent="0.25">
      <c r="A817" s="262">
        <f t="shared" si="39"/>
        <v>780</v>
      </c>
      <c r="B817" s="263" t="s">
        <v>2167</v>
      </c>
      <c r="C817" s="264" t="s">
        <v>169</v>
      </c>
      <c r="D817" s="271">
        <v>0.309</v>
      </c>
      <c r="E817" s="266">
        <v>1821.09</v>
      </c>
      <c r="F817" s="267">
        <v>622.54999999999995</v>
      </c>
      <c r="G817" s="288"/>
      <c r="H817" s="288"/>
      <c r="I817" s="288"/>
    </row>
    <row r="818" spans="1:9" ht="40.799999999999997" x14ac:dyDescent="0.25">
      <c r="A818" s="262">
        <f t="shared" si="39"/>
        <v>781</v>
      </c>
      <c r="B818" s="263" t="s">
        <v>2158</v>
      </c>
      <c r="C818" s="264" t="s">
        <v>169</v>
      </c>
      <c r="D818" s="273">
        <v>1.81</v>
      </c>
      <c r="E818" s="266">
        <v>1777.23</v>
      </c>
      <c r="F818" s="266">
        <v>3558.78</v>
      </c>
      <c r="G818" s="288"/>
      <c r="H818" s="288"/>
      <c r="I818" s="288"/>
    </row>
    <row r="819" spans="1:9" x14ac:dyDescent="0.25">
      <c r="A819" s="262">
        <f t="shared" si="39"/>
        <v>782</v>
      </c>
      <c r="B819" s="263" t="s">
        <v>4189</v>
      </c>
      <c r="C819" s="264" t="s">
        <v>340</v>
      </c>
      <c r="D819" s="268">
        <v>1.9000000000000001E-4</v>
      </c>
      <c r="E819" s="266">
        <v>252.43</v>
      </c>
      <c r="F819" s="267">
        <v>0.06</v>
      </c>
      <c r="G819" s="288"/>
      <c r="H819" s="288"/>
      <c r="I819" s="288"/>
    </row>
    <row r="820" spans="1:9" x14ac:dyDescent="0.25">
      <c r="A820" s="262">
        <f t="shared" si="39"/>
        <v>783</v>
      </c>
      <c r="B820" s="263" t="s">
        <v>4158</v>
      </c>
      <c r="C820" s="264" t="s">
        <v>513</v>
      </c>
      <c r="D820" s="271">
        <v>6.0000000000000001E-3</v>
      </c>
      <c r="E820" s="266">
        <v>80917.2</v>
      </c>
      <c r="F820" s="267">
        <v>537.12</v>
      </c>
      <c r="G820" s="288"/>
      <c r="H820" s="288"/>
      <c r="I820" s="288"/>
    </row>
    <row r="821" spans="1:9" x14ac:dyDescent="0.25">
      <c r="A821" s="262">
        <f t="shared" si="39"/>
        <v>784</v>
      </c>
      <c r="B821" s="263" t="s">
        <v>4110</v>
      </c>
      <c r="C821" s="264" t="s">
        <v>513</v>
      </c>
      <c r="D821" s="268">
        <v>3.8000000000000002E-4</v>
      </c>
      <c r="E821" s="266">
        <v>180180</v>
      </c>
      <c r="F821" s="267">
        <v>75.75</v>
      </c>
      <c r="G821" s="288"/>
      <c r="H821" s="288"/>
      <c r="I821" s="288"/>
    </row>
    <row r="822" spans="1:9" x14ac:dyDescent="0.25">
      <c r="A822" s="262">
        <f t="shared" si="39"/>
        <v>785</v>
      </c>
      <c r="B822" s="263" t="s">
        <v>4159</v>
      </c>
      <c r="C822" s="264" t="s">
        <v>326</v>
      </c>
      <c r="D822" s="268">
        <v>0.29404000000000002</v>
      </c>
      <c r="E822" s="266">
        <v>56.6</v>
      </c>
      <c r="F822" s="267">
        <v>18.399999999999999</v>
      </c>
      <c r="G822" s="288"/>
      <c r="H822" s="288"/>
      <c r="I822" s="288"/>
    </row>
    <row r="823" spans="1:9" ht="20.399999999999999" x14ac:dyDescent="0.25">
      <c r="A823" s="262">
        <f t="shared" ref="A823:A854" si="40">A822+1</f>
        <v>786</v>
      </c>
      <c r="B823" s="263" t="s">
        <v>2194</v>
      </c>
      <c r="C823" s="264" t="s">
        <v>120</v>
      </c>
      <c r="D823" s="265">
        <v>1</v>
      </c>
      <c r="E823" s="266">
        <v>2162.0700000000002</v>
      </c>
      <c r="F823" s="266">
        <v>2391.9299999999998</v>
      </c>
      <c r="G823" s="288"/>
      <c r="H823" s="288"/>
      <c r="I823" s="288"/>
    </row>
    <row r="824" spans="1:9" ht="20.399999999999999" x14ac:dyDescent="0.25">
      <c r="A824" s="262">
        <f t="shared" si="40"/>
        <v>787</v>
      </c>
      <c r="B824" s="263" t="s">
        <v>2214</v>
      </c>
      <c r="C824" s="264" t="s">
        <v>120</v>
      </c>
      <c r="D824" s="265">
        <v>1</v>
      </c>
      <c r="E824" s="266">
        <v>563.47</v>
      </c>
      <c r="F824" s="267">
        <v>623.38</v>
      </c>
      <c r="G824" s="288"/>
      <c r="H824" s="288"/>
      <c r="I824" s="288"/>
    </row>
    <row r="825" spans="1:9" ht="30.6" x14ac:dyDescent="0.25">
      <c r="A825" s="262">
        <f t="shared" si="40"/>
        <v>788</v>
      </c>
      <c r="B825" s="263" t="s">
        <v>2072</v>
      </c>
      <c r="C825" s="264" t="s">
        <v>120</v>
      </c>
      <c r="D825" s="265">
        <v>1</v>
      </c>
      <c r="E825" s="266">
        <v>572.66</v>
      </c>
      <c r="F825" s="267">
        <v>633.54</v>
      </c>
      <c r="G825" s="288"/>
      <c r="H825" s="288"/>
      <c r="I825" s="288"/>
    </row>
    <row r="826" spans="1:9" ht="30.6" x14ac:dyDescent="0.25">
      <c r="A826" s="262">
        <f t="shared" si="40"/>
        <v>789</v>
      </c>
      <c r="B826" s="263" t="s">
        <v>2025</v>
      </c>
      <c r="C826" s="264" t="s">
        <v>120</v>
      </c>
      <c r="D826" s="265">
        <v>2</v>
      </c>
      <c r="E826" s="266">
        <v>572.66</v>
      </c>
      <c r="F826" s="266">
        <v>1267.08</v>
      </c>
      <c r="G826" s="288"/>
      <c r="H826" s="288"/>
      <c r="I826" s="288"/>
    </row>
    <row r="827" spans="1:9" ht="30.6" x14ac:dyDescent="0.25">
      <c r="A827" s="262">
        <f t="shared" si="40"/>
        <v>790</v>
      </c>
      <c r="B827" s="263" t="s">
        <v>2016</v>
      </c>
      <c r="C827" s="264" t="s">
        <v>120</v>
      </c>
      <c r="D827" s="265">
        <v>2</v>
      </c>
      <c r="E827" s="266">
        <v>1411.77</v>
      </c>
      <c r="F827" s="266">
        <v>3123.72</v>
      </c>
      <c r="G827" s="288"/>
      <c r="H827" s="288"/>
      <c r="I827" s="288"/>
    </row>
    <row r="828" spans="1:9" ht="20.399999999999999" x14ac:dyDescent="0.25">
      <c r="A828" s="262">
        <f t="shared" si="40"/>
        <v>791</v>
      </c>
      <c r="B828" s="263" t="s">
        <v>1995</v>
      </c>
      <c r="C828" s="264" t="s">
        <v>120</v>
      </c>
      <c r="D828" s="265">
        <v>4</v>
      </c>
      <c r="E828" s="266">
        <v>272.55</v>
      </c>
      <c r="F828" s="266">
        <v>1206.0999999999999</v>
      </c>
      <c r="G828" s="288"/>
      <c r="H828" s="288"/>
      <c r="I828" s="288"/>
    </row>
    <row r="829" spans="1:9" ht="30.6" x14ac:dyDescent="0.25">
      <c r="A829" s="262">
        <f t="shared" si="40"/>
        <v>792</v>
      </c>
      <c r="B829" s="263" t="s">
        <v>2039</v>
      </c>
      <c r="C829" s="264" t="s">
        <v>120</v>
      </c>
      <c r="D829" s="265">
        <v>12</v>
      </c>
      <c r="E829" s="266">
        <v>272.55</v>
      </c>
      <c r="F829" s="266">
        <v>3618.31</v>
      </c>
      <c r="G829" s="288"/>
      <c r="H829" s="288"/>
      <c r="I829" s="288"/>
    </row>
    <row r="830" spans="1:9" x14ac:dyDescent="0.25">
      <c r="A830" s="262">
        <f t="shared" si="40"/>
        <v>793</v>
      </c>
      <c r="B830" s="263" t="s">
        <v>4112</v>
      </c>
      <c r="C830" s="264" t="s">
        <v>340</v>
      </c>
      <c r="D830" s="271">
        <v>0.59599999999999997</v>
      </c>
      <c r="E830" s="266">
        <v>137.59</v>
      </c>
      <c r="F830" s="267">
        <v>90.73</v>
      </c>
      <c r="G830" s="288"/>
      <c r="H830" s="288"/>
      <c r="I830" s="288"/>
    </row>
    <row r="831" spans="1:9" x14ac:dyDescent="0.25">
      <c r="A831" s="262">
        <f t="shared" si="40"/>
        <v>794</v>
      </c>
      <c r="B831" s="263" t="s">
        <v>4207</v>
      </c>
      <c r="C831" s="264" t="s">
        <v>513</v>
      </c>
      <c r="D831" s="268">
        <v>2.5600000000000002E-3</v>
      </c>
      <c r="E831" s="266">
        <v>74037.600000000006</v>
      </c>
      <c r="F831" s="267">
        <v>209.69</v>
      </c>
      <c r="G831" s="288"/>
      <c r="H831" s="288"/>
      <c r="I831" s="288"/>
    </row>
    <row r="832" spans="1:9" x14ac:dyDescent="0.25">
      <c r="A832" s="262">
        <f t="shared" si="40"/>
        <v>795</v>
      </c>
      <c r="B832" s="263" t="s">
        <v>4208</v>
      </c>
      <c r="C832" s="264" t="s">
        <v>372</v>
      </c>
      <c r="D832" s="275">
        <v>1.422798</v>
      </c>
      <c r="E832" s="266">
        <v>225.23</v>
      </c>
      <c r="F832" s="267">
        <v>354.53</v>
      </c>
      <c r="G832" s="288"/>
      <c r="H832" s="288"/>
      <c r="I832" s="288"/>
    </row>
    <row r="833" spans="1:9" x14ac:dyDescent="0.25">
      <c r="A833" s="262">
        <f t="shared" si="40"/>
        <v>796</v>
      </c>
      <c r="B833" s="263" t="s">
        <v>4209</v>
      </c>
      <c r="C833" s="264" t="s">
        <v>340</v>
      </c>
      <c r="D833" s="265">
        <v>20</v>
      </c>
      <c r="E833" s="266">
        <v>77.53</v>
      </c>
      <c r="F833" s="266">
        <v>1715.45</v>
      </c>
      <c r="G833" s="288"/>
      <c r="H833" s="288"/>
      <c r="I833" s="288"/>
    </row>
    <row r="834" spans="1:9" x14ac:dyDescent="0.25">
      <c r="A834" s="262">
        <f t="shared" si="40"/>
        <v>797</v>
      </c>
      <c r="B834" s="263" t="s">
        <v>3099</v>
      </c>
      <c r="C834" s="264" t="s">
        <v>513</v>
      </c>
      <c r="D834" s="272">
        <v>8.5477999999999995E-3</v>
      </c>
      <c r="E834" s="266">
        <v>69069</v>
      </c>
      <c r="F834" s="267">
        <v>653.16</v>
      </c>
      <c r="G834" s="288"/>
      <c r="H834" s="288"/>
      <c r="I834" s="288"/>
    </row>
    <row r="835" spans="1:9" x14ac:dyDescent="0.25">
      <c r="A835" s="262">
        <f t="shared" si="40"/>
        <v>798</v>
      </c>
      <c r="B835" s="263" t="s">
        <v>4115</v>
      </c>
      <c r="C835" s="264" t="s">
        <v>340</v>
      </c>
      <c r="D835" s="270">
        <v>0.94679999999999997</v>
      </c>
      <c r="E835" s="266">
        <v>481.03</v>
      </c>
      <c r="F835" s="267">
        <v>503.86</v>
      </c>
      <c r="G835" s="288"/>
      <c r="H835" s="288"/>
      <c r="I835" s="288"/>
    </row>
    <row r="836" spans="1:9" x14ac:dyDescent="0.25">
      <c r="A836" s="262">
        <f t="shared" si="40"/>
        <v>799</v>
      </c>
      <c r="B836" s="263" t="s">
        <v>4210</v>
      </c>
      <c r="C836" s="264" t="s">
        <v>4211</v>
      </c>
      <c r="D836" s="270">
        <v>0.79520000000000002</v>
      </c>
      <c r="E836" s="266">
        <v>107.2</v>
      </c>
      <c r="F836" s="267">
        <v>94.31</v>
      </c>
      <c r="G836" s="288"/>
      <c r="H836" s="288"/>
      <c r="I836" s="288"/>
    </row>
    <row r="837" spans="1:9" ht="20.399999999999999" x14ac:dyDescent="0.25">
      <c r="A837" s="262">
        <f t="shared" si="40"/>
        <v>800</v>
      </c>
      <c r="B837" s="263" t="s">
        <v>4117</v>
      </c>
      <c r="C837" s="264" t="s">
        <v>513</v>
      </c>
      <c r="D837" s="272">
        <v>2.8498E-3</v>
      </c>
      <c r="E837" s="266">
        <v>156365.29999999999</v>
      </c>
      <c r="F837" s="267">
        <v>492.98</v>
      </c>
      <c r="G837" s="288"/>
      <c r="H837" s="288"/>
      <c r="I837" s="288"/>
    </row>
    <row r="838" spans="1:9" ht="20.399999999999999" x14ac:dyDescent="0.25">
      <c r="A838" s="262">
        <f t="shared" si="40"/>
        <v>801</v>
      </c>
      <c r="B838" s="263" t="s">
        <v>4118</v>
      </c>
      <c r="C838" s="264" t="s">
        <v>513</v>
      </c>
      <c r="D838" s="268">
        <v>2.9E-4</v>
      </c>
      <c r="E838" s="266">
        <v>154245</v>
      </c>
      <c r="F838" s="267">
        <v>49.47</v>
      </c>
      <c r="G838" s="288"/>
      <c r="H838" s="288"/>
      <c r="I838" s="288"/>
    </row>
    <row r="839" spans="1:9" x14ac:dyDescent="0.25">
      <c r="A839" s="262">
        <f t="shared" si="40"/>
        <v>802</v>
      </c>
      <c r="B839" s="263" t="s">
        <v>4119</v>
      </c>
      <c r="C839" s="264" t="s">
        <v>340</v>
      </c>
      <c r="D839" s="271">
        <v>6.0000000000000001E-3</v>
      </c>
      <c r="E839" s="266">
        <v>296.66000000000003</v>
      </c>
      <c r="F839" s="267">
        <v>1.97</v>
      </c>
      <c r="G839" s="288"/>
      <c r="H839" s="288"/>
      <c r="I839" s="288"/>
    </row>
    <row r="840" spans="1:9" x14ac:dyDescent="0.25">
      <c r="A840" s="262">
        <f t="shared" si="40"/>
        <v>803</v>
      </c>
      <c r="B840" s="263" t="s">
        <v>2107</v>
      </c>
      <c r="C840" s="264" t="s">
        <v>513</v>
      </c>
      <c r="D840" s="269">
        <v>0.3</v>
      </c>
      <c r="E840" s="266">
        <v>55936.79</v>
      </c>
      <c r="F840" s="266">
        <v>18565.11</v>
      </c>
      <c r="G840" s="288"/>
      <c r="H840" s="288"/>
      <c r="I840" s="288"/>
    </row>
    <row r="841" spans="1:9" ht="20.399999999999999" x14ac:dyDescent="0.25">
      <c r="A841" s="262">
        <f t="shared" si="40"/>
        <v>804</v>
      </c>
      <c r="B841" s="263" t="s">
        <v>2034</v>
      </c>
      <c r="C841" s="264" t="s">
        <v>120</v>
      </c>
      <c r="D841" s="265">
        <v>12</v>
      </c>
      <c r="E841" s="266">
        <v>180.27</v>
      </c>
      <c r="F841" s="266">
        <v>2393.2199999999998</v>
      </c>
      <c r="G841" s="288"/>
      <c r="H841" s="288"/>
      <c r="I841" s="288"/>
    </row>
    <row r="842" spans="1:9" x14ac:dyDescent="0.25">
      <c r="A842" s="262">
        <f t="shared" si="40"/>
        <v>805</v>
      </c>
      <c r="B842" s="263" t="s">
        <v>4120</v>
      </c>
      <c r="C842" s="264" t="s">
        <v>340</v>
      </c>
      <c r="D842" s="275">
        <v>0.30000599999999999</v>
      </c>
      <c r="E842" s="266">
        <v>339.34</v>
      </c>
      <c r="F842" s="267">
        <v>112.61</v>
      </c>
      <c r="G842" s="288"/>
      <c r="H842" s="288"/>
      <c r="I842" s="288"/>
    </row>
    <row r="843" spans="1:9" x14ac:dyDescent="0.25">
      <c r="A843" s="262">
        <f t="shared" si="40"/>
        <v>806</v>
      </c>
      <c r="B843" s="263" t="s">
        <v>4192</v>
      </c>
      <c r="C843" s="264" t="s">
        <v>513</v>
      </c>
      <c r="D843" s="272">
        <v>7.9999999999999996E-7</v>
      </c>
      <c r="E843" s="266">
        <v>1039402</v>
      </c>
      <c r="F843" s="267">
        <v>0.92</v>
      </c>
      <c r="G843" s="288"/>
      <c r="H843" s="288"/>
      <c r="I843" s="288"/>
    </row>
    <row r="844" spans="1:9" x14ac:dyDescent="0.25">
      <c r="A844" s="262">
        <f t="shared" si="40"/>
        <v>807</v>
      </c>
      <c r="B844" s="263" t="s">
        <v>4164</v>
      </c>
      <c r="C844" s="264" t="s">
        <v>513</v>
      </c>
      <c r="D844" s="268">
        <v>3.6000000000000002E-4</v>
      </c>
      <c r="E844" s="266">
        <v>146837.6</v>
      </c>
      <c r="F844" s="267">
        <v>58.48</v>
      </c>
      <c r="G844" s="288"/>
      <c r="H844" s="288"/>
      <c r="I844" s="288"/>
    </row>
    <row r="845" spans="1:9" x14ac:dyDescent="0.25">
      <c r="A845" s="262">
        <f t="shared" si="40"/>
        <v>808</v>
      </c>
      <c r="B845" s="263" t="s">
        <v>4165</v>
      </c>
      <c r="C845" s="264" t="s">
        <v>513</v>
      </c>
      <c r="D845" s="272">
        <v>1.4679999999999999E-4</v>
      </c>
      <c r="E845" s="266">
        <v>123396</v>
      </c>
      <c r="F845" s="267">
        <v>20.04</v>
      </c>
      <c r="G845" s="288"/>
      <c r="H845" s="288"/>
      <c r="I845" s="288"/>
    </row>
    <row r="846" spans="1:9" ht="20.399999999999999" x14ac:dyDescent="0.25">
      <c r="A846" s="262">
        <f t="shared" si="40"/>
        <v>809</v>
      </c>
      <c r="B846" s="263" t="s">
        <v>4193</v>
      </c>
      <c r="C846" s="264" t="s">
        <v>340</v>
      </c>
      <c r="D846" s="271">
        <v>0.52500000000000002</v>
      </c>
      <c r="E846" s="266">
        <v>81.349999999999994</v>
      </c>
      <c r="F846" s="267">
        <v>47.25</v>
      </c>
      <c r="G846" s="288"/>
      <c r="H846" s="288"/>
      <c r="I846" s="288"/>
    </row>
    <row r="847" spans="1:9" ht="20.399999999999999" x14ac:dyDescent="0.25">
      <c r="A847" s="262">
        <f t="shared" si="40"/>
        <v>810</v>
      </c>
      <c r="B847" s="263" t="s">
        <v>4194</v>
      </c>
      <c r="C847" s="264" t="s">
        <v>340</v>
      </c>
      <c r="D847" s="273">
        <v>1.47</v>
      </c>
      <c r="E847" s="266">
        <v>60.06</v>
      </c>
      <c r="F847" s="267">
        <v>97.68</v>
      </c>
      <c r="G847" s="288"/>
      <c r="H847" s="288"/>
      <c r="I847" s="288"/>
    </row>
    <row r="848" spans="1:9" ht="20.399999999999999" x14ac:dyDescent="0.25">
      <c r="A848" s="262">
        <f t="shared" si="40"/>
        <v>811</v>
      </c>
      <c r="B848" s="263" t="s">
        <v>4121</v>
      </c>
      <c r="C848" s="264" t="s">
        <v>513</v>
      </c>
      <c r="D848" s="270">
        <v>2.0999999999999999E-3</v>
      </c>
      <c r="E848" s="266">
        <v>133679</v>
      </c>
      <c r="F848" s="267">
        <v>310.58</v>
      </c>
      <c r="G848" s="288"/>
      <c r="H848" s="288"/>
      <c r="I848" s="288"/>
    </row>
    <row r="849" spans="1:9" ht="20.399999999999999" x14ac:dyDescent="0.25">
      <c r="A849" s="262">
        <f t="shared" si="40"/>
        <v>812</v>
      </c>
      <c r="B849" s="263" t="s">
        <v>4195</v>
      </c>
      <c r="C849" s="264" t="s">
        <v>513</v>
      </c>
      <c r="D849" s="268">
        <v>3.15E-3</v>
      </c>
      <c r="E849" s="266">
        <v>110201</v>
      </c>
      <c r="F849" s="267">
        <v>384.04</v>
      </c>
      <c r="G849" s="288"/>
      <c r="H849" s="288"/>
      <c r="I849" s="288"/>
    </row>
    <row r="850" spans="1:9" x14ac:dyDescent="0.25">
      <c r="A850" s="262">
        <f t="shared" si="40"/>
        <v>813</v>
      </c>
      <c r="B850" s="263" t="s">
        <v>4167</v>
      </c>
      <c r="C850" s="264" t="s">
        <v>4125</v>
      </c>
      <c r="D850" s="271">
        <v>1.6E-2</v>
      </c>
      <c r="E850" s="266">
        <v>31395</v>
      </c>
      <c r="F850" s="267">
        <v>555.72</v>
      </c>
      <c r="G850" s="288"/>
      <c r="H850" s="288"/>
      <c r="I850" s="288"/>
    </row>
    <row r="851" spans="1:9" x14ac:dyDescent="0.25">
      <c r="A851" s="262">
        <f t="shared" si="40"/>
        <v>814</v>
      </c>
      <c r="B851" s="263" t="s">
        <v>1455</v>
      </c>
      <c r="C851" s="264" t="s">
        <v>340</v>
      </c>
      <c r="D851" s="270">
        <v>29.375299999999999</v>
      </c>
      <c r="E851" s="266">
        <v>573.21</v>
      </c>
      <c r="F851" s="266">
        <v>18628.36</v>
      </c>
      <c r="G851" s="288"/>
      <c r="H851" s="288"/>
      <c r="I851" s="288"/>
    </row>
    <row r="852" spans="1:9" x14ac:dyDescent="0.25">
      <c r="A852" s="262">
        <f t="shared" si="40"/>
        <v>815</v>
      </c>
      <c r="B852" s="263" t="s">
        <v>4168</v>
      </c>
      <c r="C852" s="264" t="s">
        <v>340</v>
      </c>
      <c r="D852" s="271">
        <v>5.0000000000000001E-3</v>
      </c>
      <c r="E852" s="266">
        <v>55.42</v>
      </c>
      <c r="F852" s="267">
        <v>0.31</v>
      </c>
      <c r="G852" s="288"/>
      <c r="H852" s="288"/>
      <c r="I852" s="288"/>
    </row>
    <row r="853" spans="1:9" x14ac:dyDescent="0.25">
      <c r="A853" s="262">
        <f t="shared" si="40"/>
        <v>816</v>
      </c>
      <c r="B853" s="263" t="s">
        <v>4127</v>
      </c>
      <c r="C853" s="264" t="s">
        <v>326</v>
      </c>
      <c r="D853" s="270">
        <v>1.0200000000000001E-2</v>
      </c>
      <c r="E853" s="266">
        <v>4730.18</v>
      </c>
      <c r="F853" s="267">
        <v>53.38</v>
      </c>
      <c r="G853" s="288"/>
      <c r="H853" s="288"/>
      <c r="I853" s="288"/>
    </row>
    <row r="854" spans="1:9" x14ac:dyDescent="0.25">
      <c r="A854" s="262">
        <f t="shared" si="40"/>
        <v>817</v>
      </c>
      <c r="B854" s="263" t="s">
        <v>4169</v>
      </c>
      <c r="C854" s="264" t="s">
        <v>326</v>
      </c>
      <c r="D854" s="272">
        <v>5.8751999999999997E-3</v>
      </c>
      <c r="E854" s="266">
        <v>5460</v>
      </c>
      <c r="F854" s="267">
        <v>35.49</v>
      </c>
      <c r="G854" s="288"/>
      <c r="H854" s="288"/>
      <c r="I854" s="288"/>
    </row>
    <row r="855" spans="1:9" x14ac:dyDescent="0.25">
      <c r="A855" s="262">
        <f t="shared" ref="A855:A878" si="41">A854+1</f>
        <v>818</v>
      </c>
      <c r="B855" s="263" t="s">
        <v>4170</v>
      </c>
      <c r="C855" s="264" t="s">
        <v>326</v>
      </c>
      <c r="D855" s="273">
        <v>0.03</v>
      </c>
      <c r="E855" s="266">
        <v>4421.6899999999996</v>
      </c>
      <c r="F855" s="267">
        <v>146.75</v>
      </c>
      <c r="G855" s="288"/>
      <c r="H855" s="288"/>
      <c r="I855" s="288"/>
    </row>
    <row r="856" spans="1:9" ht="20.399999999999999" x14ac:dyDescent="0.25">
      <c r="A856" s="262">
        <f t="shared" si="41"/>
        <v>819</v>
      </c>
      <c r="B856" s="263" t="s">
        <v>2231</v>
      </c>
      <c r="C856" s="264" t="s">
        <v>120</v>
      </c>
      <c r="D856" s="265">
        <v>1</v>
      </c>
      <c r="E856" s="266">
        <v>1112.6600000000001</v>
      </c>
      <c r="F856" s="266">
        <v>1230.95</v>
      </c>
      <c r="G856" s="288"/>
      <c r="H856" s="288"/>
      <c r="I856" s="288"/>
    </row>
    <row r="857" spans="1:9" x14ac:dyDescent="0.25">
      <c r="A857" s="262">
        <f t="shared" si="41"/>
        <v>820</v>
      </c>
      <c r="B857" s="263" t="s">
        <v>4129</v>
      </c>
      <c r="C857" s="264" t="s">
        <v>120</v>
      </c>
      <c r="D857" s="265">
        <v>3</v>
      </c>
      <c r="E857" s="266">
        <v>171.81</v>
      </c>
      <c r="F857" s="267">
        <v>570.23</v>
      </c>
      <c r="G857" s="288"/>
      <c r="H857" s="288"/>
      <c r="I857" s="288"/>
    </row>
    <row r="858" spans="1:9" x14ac:dyDescent="0.25">
      <c r="A858" s="262">
        <f t="shared" si="41"/>
        <v>821</v>
      </c>
      <c r="B858" s="263" t="s">
        <v>4198</v>
      </c>
      <c r="C858" s="264" t="s">
        <v>340</v>
      </c>
      <c r="D858" s="268">
        <v>2.9E-4</v>
      </c>
      <c r="E858" s="266">
        <v>353.9</v>
      </c>
      <c r="F858" s="267">
        <v>0.11</v>
      </c>
      <c r="G858" s="288"/>
      <c r="H858" s="288"/>
      <c r="I858" s="288"/>
    </row>
    <row r="859" spans="1:9" x14ac:dyDescent="0.25">
      <c r="A859" s="262">
        <f t="shared" si="41"/>
        <v>822</v>
      </c>
      <c r="B859" s="263" t="s">
        <v>4130</v>
      </c>
      <c r="C859" s="264" t="s">
        <v>513</v>
      </c>
      <c r="D859" s="268">
        <v>1.72E-3</v>
      </c>
      <c r="E859" s="266">
        <v>59229.63</v>
      </c>
      <c r="F859" s="267">
        <v>112.71</v>
      </c>
      <c r="G859" s="288"/>
      <c r="H859" s="288"/>
      <c r="I859" s="288"/>
    </row>
    <row r="860" spans="1:9" x14ac:dyDescent="0.25">
      <c r="A860" s="262">
        <f t="shared" si="41"/>
        <v>823</v>
      </c>
      <c r="B860" s="263" t="s">
        <v>1520</v>
      </c>
      <c r="C860" s="264" t="s">
        <v>513</v>
      </c>
      <c r="D860" s="272">
        <v>3.7599999999999999E-5</v>
      </c>
      <c r="E860" s="266">
        <v>101920</v>
      </c>
      <c r="F860" s="267">
        <v>4.24</v>
      </c>
      <c r="G860" s="288"/>
      <c r="H860" s="288"/>
      <c r="I860" s="288"/>
    </row>
    <row r="861" spans="1:9" x14ac:dyDescent="0.25">
      <c r="A861" s="262">
        <f t="shared" si="41"/>
        <v>824</v>
      </c>
      <c r="B861" s="263" t="s">
        <v>3086</v>
      </c>
      <c r="C861" s="264" t="s">
        <v>513</v>
      </c>
      <c r="D861" s="272">
        <v>1.04902E-2</v>
      </c>
      <c r="E861" s="266">
        <v>100100</v>
      </c>
      <c r="F861" s="266">
        <v>1161.71</v>
      </c>
      <c r="G861" s="288"/>
      <c r="H861" s="288"/>
      <c r="I861" s="288"/>
    </row>
    <row r="862" spans="1:9" x14ac:dyDescent="0.25">
      <c r="A862" s="262">
        <f t="shared" si="41"/>
        <v>825</v>
      </c>
      <c r="B862" s="263" t="s">
        <v>4199</v>
      </c>
      <c r="C862" s="264" t="s">
        <v>340</v>
      </c>
      <c r="D862" s="270">
        <v>4.0000000000000002E-4</v>
      </c>
      <c r="E862" s="266">
        <v>324.87</v>
      </c>
      <c r="F862" s="267">
        <v>0.14000000000000001</v>
      </c>
      <c r="G862" s="288"/>
      <c r="H862" s="288"/>
      <c r="I862" s="288"/>
    </row>
    <row r="863" spans="1:9" x14ac:dyDescent="0.25">
      <c r="A863" s="262">
        <f t="shared" si="41"/>
        <v>826</v>
      </c>
      <c r="B863" s="263" t="s">
        <v>4200</v>
      </c>
      <c r="C863" s="264" t="s">
        <v>340</v>
      </c>
      <c r="D863" s="271">
        <v>5.5679999999999996</v>
      </c>
      <c r="E863" s="266">
        <v>60.7</v>
      </c>
      <c r="F863" s="267">
        <v>373.92</v>
      </c>
      <c r="G863" s="288"/>
      <c r="H863" s="288"/>
      <c r="I863" s="288"/>
    </row>
    <row r="864" spans="1:9" ht="40.799999999999997" x14ac:dyDescent="0.25">
      <c r="A864" s="262">
        <f t="shared" si="41"/>
        <v>827</v>
      </c>
      <c r="B864" s="263" t="s">
        <v>2093</v>
      </c>
      <c r="C864" s="264" t="s">
        <v>470</v>
      </c>
      <c r="D864" s="269">
        <v>0.3</v>
      </c>
      <c r="E864" s="266">
        <v>212.85</v>
      </c>
      <c r="F864" s="267">
        <v>70.650000000000006</v>
      </c>
      <c r="G864" s="288"/>
      <c r="H864" s="288"/>
      <c r="I864" s="288"/>
    </row>
    <row r="865" spans="1:9" ht="40.799999999999997" x14ac:dyDescent="0.25">
      <c r="A865" s="262">
        <f t="shared" si="41"/>
        <v>828</v>
      </c>
      <c r="B865" s="263" t="s">
        <v>2022</v>
      </c>
      <c r="C865" s="264" t="s">
        <v>470</v>
      </c>
      <c r="D865" s="265">
        <v>8</v>
      </c>
      <c r="E865" s="266">
        <v>232.14</v>
      </c>
      <c r="F865" s="266">
        <v>2054.56</v>
      </c>
      <c r="G865" s="288"/>
      <c r="H865" s="288"/>
      <c r="I865" s="288"/>
    </row>
    <row r="866" spans="1:9" ht="40.799999999999997" x14ac:dyDescent="0.25">
      <c r="A866" s="262">
        <f t="shared" si="41"/>
        <v>829</v>
      </c>
      <c r="B866" s="263" t="s">
        <v>2029</v>
      </c>
      <c r="C866" s="264" t="s">
        <v>470</v>
      </c>
      <c r="D866" s="265">
        <v>3</v>
      </c>
      <c r="E866" s="266">
        <v>278.55</v>
      </c>
      <c r="F866" s="267">
        <v>924.49</v>
      </c>
      <c r="G866" s="288"/>
      <c r="H866" s="288"/>
      <c r="I866" s="288"/>
    </row>
    <row r="867" spans="1:9" ht="40.799999999999997" x14ac:dyDescent="0.25">
      <c r="A867" s="262">
        <f t="shared" si="41"/>
        <v>830</v>
      </c>
      <c r="B867" s="263" t="s">
        <v>2045</v>
      </c>
      <c r="C867" s="264" t="s">
        <v>470</v>
      </c>
      <c r="D867" s="273">
        <v>0.82</v>
      </c>
      <c r="E867" s="266">
        <v>392.39</v>
      </c>
      <c r="F867" s="267">
        <v>355.97</v>
      </c>
      <c r="G867" s="288"/>
      <c r="H867" s="288"/>
      <c r="I867" s="288"/>
    </row>
    <row r="868" spans="1:9" x14ac:dyDescent="0.25">
      <c r="A868" s="262">
        <f t="shared" si="41"/>
        <v>831</v>
      </c>
      <c r="B868" s="263" t="s">
        <v>4132</v>
      </c>
      <c r="C868" s="264" t="s">
        <v>513</v>
      </c>
      <c r="D868" s="268">
        <v>1.8000000000000001E-4</v>
      </c>
      <c r="E868" s="266">
        <v>92892.800000000003</v>
      </c>
      <c r="F868" s="267">
        <v>18.5</v>
      </c>
      <c r="G868" s="288"/>
      <c r="H868" s="288"/>
      <c r="I868" s="288"/>
    </row>
    <row r="869" spans="1:9" x14ac:dyDescent="0.25">
      <c r="A869" s="262">
        <f t="shared" si="41"/>
        <v>832</v>
      </c>
      <c r="B869" s="263" t="s">
        <v>4133</v>
      </c>
      <c r="C869" s="264" t="s">
        <v>513</v>
      </c>
      <c r="D869" s="272">
        <v>1.4823E-3</v>
      </c>
      <c r="E869" s="266">
        <v>241140.9</v>
      </c>
      <c r="F869" s="267">
        <v>395.43</v>
      </c>
      <c r="G869" s="288"/>
      <c r="H869" s="288"/>
      <c r="I869" s="288"/>
    </row>
    <row r="870" spans="1:9" x14ac:dyDescent="0.25">
      <c r="A870" s="262">
        <f t="shared" si="41"/>
        <v>833</v>
      </c>
      <c r="B870" s="263" t="s">
        <v>4212</v>
      </c>
      <c r="C870" s="264" t="s">
        <v>513</v>
      </c>
      <c r="D870" s="272">
        <v>1.449E-4</v>
      </c>
      <c r="E870" s="266">
        <v>87614.8</v>
      </c>
      <c r="F870" s="267">
        <v>14.05</v>
      </c>
      <c r="G870" s="288"/>
      <c r="H870" s="288"/>
      <c r="I870" s="288"/>
    </row>
    <row r="871" spans="1:9" x14ac:dyDescent="0.25">
      <c r="A871" s="262">
        <f t="shared" si="41"/>
        <v>834</v>
      </c>
      <c r="B871" s="263" t="s">
        <v>4136</v>
      </c>
      <c r="C871" s="264" t="s">
        <v>513</v>
      </c>
      <c r="D871" s="272">
        <v>4.7295000000000002E-3</v>
      </c>
      <c r="E871" s="266">
        <v>94294.2</v>
      </c>
      <c r="F871" s="267">
        <v>493.37</v>
      </c>
      <c r="G871" s="288"/>
      <c r="H871" s="288"/>
      <c r="I871" s="288"/>
    </row>
    <row r="872" spans="1:9" x14ac:dyDescent="0.25">
      <c r="A872" s="262">
        <f t="shared" si="41"/>
        <v>835</v>
      </c>
      <c r="B872" s="263" t="s">
        <v>4202</v>
      </c>
      <c r="C872" s="264" t="s">
        <v>513</v>
      </c>
      <c r="D872" s="268">
        <v>2.8800000000000002E-3</v>
      </c>
      <c r="E872" s="266">
        <v>130247.12</v>
      </c>
      <c r="F872" s="267">
        <v>414.99</v>
      </c>
      <c r="G872" s="288"/>
      <c r="H872" s="288"/>
      <c r="I872" s="288"/>
    </row>
    <row r="873" spans="1:9" ht="20.399999999999999" x14ac:dyDescent="0.25">
      <c r="A873" s="262">
        <f t="shared" si="41"/>
        <v>836</v>
      </c>
      <c r="B873" s="263" t="s">
        <v>2261</v>
      </c>
      <c r="C873" s="264" t="s">
        <v>120</v>
      </c>
      <c r="D873" s="265">
        <v>2</v>
      </c>
      <c r="E873" s="266">
        <v>55572.480000000003</v>
      </c>
      <c r="F873" s="266">
        <v>111144.96000000001</v>
      </c>
      <c r="G873" s="288"/>
      <c r="H873" s="288"/>
      <c r="I873" s="288"/>
    </row>
    <row r="874" spans="1:9" ht="20.399999999999999" x14ac:dyDescent="0.25">
      <c r="A874" s="262">
        <f t="shared" si="41"/>
        <v>837</v>
      </c>
      <c r="B874" s="263" t="s">
        <v>2180</v>
      </c>
      <c r="C874" s="264" t="s">
        <v>120</v>
      </c>
      <c r="D874" s="265">
        <v>1</v>
      </c>
      <c r="E874" s="266">
        <v>50092.97</v>
      </c>
      <c r="F874" s="266">
        <v>50092.97</v>
      </c>
      <c r="G874" s="288"/>
      <c r="H874" s="288"/>
      <c r="I874" s="288"/>
    </row>
    <row r="875" spans="1:9" ht="20.399999999999999" x14ac:dyDescent="0.25">
      <c r="A875" s="262">
        <f t="shared" si="41"/>
        <v>838</v>
      </c>
      <c r="B875" s="263" t="s">
        <v>2063</v>
      </c>
      <c r="C875" s="264" t="s">
        <v>120</v>
      </c>
      <c r="D875" s="265">
        <v>4</v>
      </c>
      <c r="E875" s="266">
        <v>613.51</v>
      </c>
      <c r="F875" s="266">
        <v>2454.04</v>
      </c>
      <c r="G875" s="288"/>
      <c r="H875" s="288"/>
      <c r="I875" s="288"/>
    </row>
    <row r="876" spans="1:9" ht="40.799999999999997" x14ac:dyDescent="0.25">
      <c r="A876" s="262">
        <f t="shared" si="41"/>
        <v>839</v>
      </c>
      <c r="B876" s="263" t="s">
        <v>2078</v>
      </c>
      <c r="C876" s="264" t="s">
        <v>120</v>
      </c>
      <c r="D876" s="265">
        <v>1</v>
      </c>
      <c r="E876" s="266">
        <v>47947.61</v>
      </c>
      <c r="F876" s="266">
        <v>47947.61</v>
      </c>
      <c r="G876" s="288"/>
      <c r="H876" s="288"/>
      <c r="I876" s="288"/>
    </row>
    <row r="877" spans="1:9" ht="30.6" x14ac:dyDescent="0.25">
      <c r="A877" s="262">
        <f t="shared" si="41"/>
        <v>840</v>
      </c>
      <c r="B877" s="263" t="s">
        <v>411</v>
      </c>
      <c r="C877" s="264" t="s">
        <v>372</v>
      </c>
      <c r="D877" s="265">
        <v>1</v>
      </c>
      <c r="E877" s="266">
        <v>1382.66</v>
      </c>
      <c r="F877" s="266">
        <v>1382.66</v>
      </c>
      <c r="G877" s="288"/>
      <c r="H877" s="288"/>
      <c r="I877" s="288"/>
    </row>
    <row r="878" spans="1:9" ht="102.75" customHeight="1" x14ac:dyDescent="0.25">
      <c r="A878" s="262">
        <f t="shared" si="41"/>
        <v>841</v>
      </c>
      <c r="B878" s="263" t="s">
        <v>2057</v>
      </c>
      <c r="C878" s="264" t="s">
        <v>372</v>
      </c>
      <c r="D878" s="265">
        <v>2</v>
      </c>
      <c r="E878" s="266">
        <v>44329.93</v>
      </c>
      <c r="F878" s="266">
        <v>88659.86</v>
      </c>
      <c r="G878" s="288"/>
      <c r="H878" s="288"/>
      <c r="I878" s="288"/>
    </row>
    <row r="879" spans="1:9" x14ac:dyDescent="0.25">
      <c r="A879" s="293" t="s">
        <v>4140</v>
      </c>
      <c r="B879" s="293"/>
      <c r="C879" s="293"/>
      <c r="D879" s="293"/>
      <c r="E879" s="293"/>
      <c r="F879" s="293"/>
      <c r="G879" s="288"/>
      <c r="H879" s="288"/>
      <c r="I879" s="288"/>
    </row>
    <row r="880" spans="1:9" ht="30.6" x14ac:dyDescent="0.25">
      <c r="A880" s="262">
        <f>A878+1</f>
        <v>842</v>
      </c>
      <c r="B880" s="263" t="s">
        <v>2207</v>
      </c>
      <c r="C880" s="264" t="s">
        <v>372</v>
      </c>
      <c r="D880" s="265">
        <v>1</v>
      </c>
      <c r="E880" s="266"/>
      <c r="F880" s="274"/>
      <c r="G880" s="288"/>
      <c r="H880" s="288"/>
      <c r="I880" s="288"/>
    </row>
    <row r="881" spans="1:9" x14ac:dyDescent="0.25">
      <c r="A881" s="262">
        <f>A880+1</f>
        <v>843</v>
      </c>
      <c r="B881" s="263" t="s">
        <v>2116</v>
      </c>
      <c r="C881" s="264" t="s">
        <v>1458</v>
      </c>
      <c r="D881" s="265">
        <v>1</v>
      </c>
      <c r="E881" s="266"/>
      <c r="F881" s="274"/>
      <c r="G881" s="288"/>
      <c r="H881" s="288"/>
      <c r="I881" s="288"/>
    </row>
    <row r="882" spans="1:9" x14ac:dyDescent="0.25">
      <c r="A882" s="241" t="s">
        <v>4214</v>
      </c>
      <c r="B882" s="59"/>
      <c r="C882" s="59"/>
      <c r="D882" s="59"/>
      <c r="E882" s="59"/>
      <c r="F882" s="59"/>
      <c r="G882" s="59"/>
      <c r="H882" s="59"/>
      <c r="I882" s="60"/>
    </row>
    <row r="883" spans="1:9" x14ac:dyDescent="0.25">
      <c r="A883" s="293" t="s">
        <v>4142</v>
      </c>
      <c r="B883" s="293"/>
      <c r="C883" s="293"/>
      <c r="D883" s="293"/>
      <c r="E883" s="293"/>
      <c r="F883" s="293"/>
      <c r="G883" s="288"/>
      <c r="H883" s="288"/>
      <c r="I883" s="288"/>
    </row>
    <row r="884" spans="1:9" ht="20.399999999999999" x14ac:dyDescent="0.25">
      <c r="A884" s="262">
        <f>A881+1</f>
        <v>844</v>
      </c>
      <c r="B884" s="263" t="s">
        <v>2291</v>
      </c>
      <c r="C884" s="264" t="s">
        <v>120</v>
      </c>
      <c r="D884" s="265">
        <v>5</v>
      </c>
      <c r="E884" s="266">
        <f t="shared" ref="E884:E947" si="42">F884/D884</f>
        <v>19503.599999999999</v>
      </c>
      <c r="F884" s="266">
        <v>97518</v>
      </c>
      <c r="G884" s="288"/>
      <c r="H884" s="288"/>
      <c r="I884" s="288"/>
    </row>
    <row r="885" spans="1:9" ht="20.399999999999999" x14ac:dyDescent="0.25">
      <c r="A885" s="262">
        <f t="shared" ref="A885:A948" si="43">A884+1</f>
        <v>845</v>
      </c>
      <c r="B885" s="263" t="s">
        <v>2335</v>
      </c>
      <c r="C885" s="264" t="s">
        <v>120</v>
      </c>
      <c r="D885" s="265">
        <v>24</v>
      </c>
      <c r="E885" s="266">
        <f t="shared" si="42"/>
        <v>369.38</v>
      </c>
      <c r="F885" s="266">
        <v>8865.0300000000007</v>
      </c>
      <c r="G885" s="288"/>
      <c r="H885" s="288"/>
      <c r="I885" s="288"/>
    </row>
    <row r="886" spans="1:9" x14ac:dyDescent="0.25">
      <c r="A886" s="262">
        <f t="shared" si="43"/>
        <v>846</v>
      </c>
      <c r="B886" s="263" t="s">
        <v>2870</v>
      </c>
      <c r="C886" s="264" t="s">
        <v>120</v>
      </c>
      <c r="D886" s="265">
        <v>18</v>
      </c>
      <c r="E886" s="266">
        <f t="shared" si="42"/>
        <v>1328.91</v>
      </c>
      <c r="F886" s="266">
        <v>23920.3</v>
      </c>
      <c r="G886" s="288"/>
      <c r="H886" s="288"/>
      <c r="I886" s="288"/>
    </row>
    <row r="887" spans="1:9" x14ac:dyDescent="0.25">
      <c r="A887" s="262">
        <f t="shared" si="43"/>
        <v>847</v>
      </c>
      <c r="B887" s="263" t="s">
        <v>2868</v>
      </c>
      <c r="C887" s="264" t="s">
        <v>120</v>
      </c>
      <c r="D887" s="265">
        <v>2</v>
      </c>
      <c r="E887" s="266">
        <f t="shared" si="42"/>
        <v>1328.91</v>
      </c>
      <c r="F887" s="266">
        <v>2657.81</v>
      </c>
      <c r="G887" s="288"/>
      <c r="H887" s="288"/>
      <c r="I887" s="288"/>
    </row>
    <row r="888" spans="1:9" x14ac:dyDescent="0.25">
      <c r="A888" s="262">
        <f t="shared" si="43"/>
        <v>848</v>
      </c>
      <c r="B888" s="263" t="s">
        <v>2710</v>
      </c>
      <c r="C888" s="264" t="s">
        <v>120</v>
      </c>
      <c r="D888" s="265">
        <v>1</v>
      </c>
      <c r="E888" s="266">
        <f t="shared" si="42"/>
        <v>776.71</v>
      </c>
      <c r="F888" s="267">
        <v>776.71</v>
      </c>
      <c r="G888" s="288"/>
      <c r="H888" s="288"/>
      <c r="I888" s="288"/>
    </row>
    <row r="889" spans="1:9" x14ac:dyDescent="0.25">
      <c r="A889" s="262">
        <f t="shared" si="43"/>
        <v>849</v>
      </c>
      <c r="B889" s="263" t="s">
        <v>2724</v>
      </c>
      <c r="C889" s="264" t="s">
        <v>120</v>
      </c>
      <c r="D889" s="265">
        <v>1</v>
      </c>
      <c r="E889" s="266">
        <f t="shared" si="42"/>
        <v>686.8</v>
      </c>
      <c r="F889" s="267">
        <v>686.8</v>
      </c>
      <c r="G889" s="288"/>
      <c r="H889" s="288"/>
      <c r="I889" s="288"/>
    </row>
    <row r="890" spans="1:9" x14ac:dyDescent="0.25">
      <c r="A890" s="262">
        <f t="shared" si="43"/>
        <v>850</v>
      </c>
      <c r="B890" s="263" t="s">
        <v>2722</v>
      </c>
      <c r="C890" s="264" t="s">
        <v>120</v>
      </c>
      <c r="D890" s="265">
        <v>1</v>
      </c>
      <c r="E890" s="266">
        <f t="shared" si="42"/>
        <v>803.68</v>
      </c>
      <c r="F890" s="267">
        <v>803.68</v>
      </c>
      <c r="G890" s="288"/>
      <c r="H890" s="288"/>
      <c r="I890" s="288"/>
    </row>
    <row r="891" spans="1:9" x14ac:dyDescent="0.25">
      <c r="A891" s="262">
        <f t="shared" si="43"/>
        <v>851</v>
      </c>
      <c r="B891" s="263" t="s">
        <v>2702</v>
      </c>
      <c r="C891" s="264" t="s">
        <v>120</v>
      </c>
      <c r="D891" s="265">
        <v>1</v>
      </c>
      <c r="E891" s="266">
        <f t="shared" si="42"/>
        <v>941.61</v>
      </c>
      <c r="F891" s="267">
        <v>941.61</v>
      </c>
      <c r="G891" s="288"/>
      <c r="H891" s="288"/>
      <c r="I891" s="288"/>
    </row>
    <row r="892" spans="1:9" x14ac:dyDescent="0.25">
      <c r="A892" s="262">
        <f t="shared" si="43"/>
        <v>852</v>
      </c>
      <c r="B892" s="263" t="s">
        <v>2712</v>
      </c>
      <c r="C892" s="264" t="s">
        <v>120</v>
      </c>
      <c r="D892" s="265">
        <v>1</v>
      </c>
      <c r="E892" s="266">
        <f t="shared" si="42"/>
        <v>628.91999999999996</v>
      </c>
      <c r="F892" s="267">
        <v>628.91999999999996</v>
      </c>
      <c r="G892" s="288"/>
      <c r="H892" s="288"/>
      <c r="I892" s="288"/>
    </row>
    <row r="893" spans="1:9" ht="20.399999999999999" x14ac:dyDescent="0.25">
      <c r="A893" s="262">
        <f t="shared" si="43"/>
        <v>853</v>
      </c>
      <c r="B893" s="263" t="s">
        <v>2714</v>
      </c>
      <c r="C893" s="264" t="s">
        <v>120</v>
      </c>
      <c r="D893" s="265">
        <v>1</v>
      </c>
      <c r="E893" s="266">
        <f t="shared" si="42"/>
        <v>628.91999999999996</v>
      </c>
      <c r="F893" s="267">
        <v>628.91999999999996</v>
      </c>
      <c r="G893" s="288"/>
      <c r="H893" s="288"/>
      <c r="I893" s="288"/>
    </row>
    <row r="894" spans="1:9" x14ac:dyDescent="0.25">
      <c r="A894" s="262">
        <f t="shared" si="43"/>
        <v>854</v>
      </c>
      <c r="B894" s="263" t="s">
        <v>2718</v>
      </c>
      <c r="C894" s="264" t="s">
        <v>120</v>
      </c>
      <c r="D894" s="265">
        <v>1</v>
      </c>
      <c r="E894" s="266">
        <f t="shared" si="42"/>
        <v>657.91</v>
      </c>
      <c r="F894" s="267">
        <v>657.91</v>
      </c>
      <c r="G894" s="288"/>
      <c r="H894" s="288"/>
      <c r="I894" s="288"/>
    </row>
    <row r="895" spans="1:9" x14ac:dyDescent="0.25">
      <c r="A895" s="262">
        <f t="shared" si="43"/>
        <v>855</v>
      </c>
      <c r="B895" s="263" t="s">
        <v>2716</v>
      </c>
      <c r="C895" s="264" t="s">
        <v>120</v>
      </c>
      <c r="D895" s="265">
        <v>1</v>
      </c>
      <c r="E895" s="266">
        <f t="shared" si="42"/>
        <v>740.36</v>
      </c>
      <c r="F895" s="267">
        <v>740.36</v>
      </c>
      <c r="G895" s="288"/>
      <c r="H895" s="288"/>
      <c r="I895" s="288"/>
    </row>
    <row r="896" spans="1:9" x14ac:dyDescent="0.25">
      <c r="A896" s="262">
        <f t="shared" si="43"/>
        <v>856</v>
      </c>
      <c r="B896" s="263" t="s">
        <v>2706</v>
      </c>
      <c r="C896" s="264" t="s">
        <v>120</v>
      </c>
      <c r="D896" s="265">
        <v>21</v>
      </c>
      <c r="E896" s="266">
        <f t="shared" si="42"/>
        <v>1049.8399999999999</v>
      </c>
      <c r="F896" s="266">
        <v>22046.59</v>
      </c>
      <c r="G896" s="288"/>
      <c r="H896" s="288"/>
      <c r="I896" s="288"/>
    </row>
    <row r="897" spans="1:9" x14ac:dyDescent="0.25">
      <c r="A897" s="262">
        <f t="shared" si="43"/>
        <v>857</v>
      </c>
      <c r="B897" s="263" t="s">
        <v>2700</v>
      </c>
      <c r="C897" s="264" t="s">
        <v>120</v>
      </c>
      <c r="D897" s="265">
        <v>1</v>
      </c>
      <c r="E897" s="266">
        <f t="shared" si="42"/>
        <v>932.15</v>
      </c>
      <c r="F897" s="267">
        <v>932.15</v>
      </c>
      <c r="G897" s="288"/>
      <c r="H897" s="288"/>
      <c r="I897" s="288"/>
    </row>
    <row r="898" spans="1:9" x14ac:dyDescent="0.25">
      <c r="A898" s="262">
        <f t="shared" si="43"/>
        <v>858</v>
      </c>
      <c r="B898" s="263" t="s">
        <v>2704</v>
      </c>
      <c r="C898" s="264" t="s">
        <v>120</v>
      </c>
      <c r="D898" s="265">
        <v>1</v>
      </c>
      <c r="E898" s="266">
        <f t="shared" si="42"/>
        <v>976.44</v>
      </c>
      <c r="F898" s="267">
        <v>976.44</v>
      </c>
      <c r="G898" s="288"/>
      <c r="H898" s="288"/>
      <c r="I898" s="288"/>
    </row>
    <row r="899" spans="1:9" x14ac:dyDescent="0.25">
      <c r="A899" s="262">
        <f t="shared" si="43"/>
        <v>859</v>
      </c>
      <c r="B899" s="263" t="s">
        <v>2708</v>
      </c>
      <c r="C899" s="264" t="s">
        <v>120</v>
      </c>
      <c r="D899" s="265">
        <v>6</v>
      </c>
      <c r="E899" s="266">
        <f t="shared" si="42"/>
        <v>1041.78</v>
      </c>
      <c r="F899" s="266">
        <v>6250.7</v>
      </c>
      <c r="G899" s="288"/>
      <c r="H899" s="288"/>
      <c r="I899" s="288"/>
    </row>
    <row r="900" spans="1:9" x14ac:dyDescent="0.25">
      <c r="A900" s="262">
        <f t="shared" si="43"/>
        <v>860</v>
      </c>
      <c r="B900" s="263" t="s">
        <v>2698</v>
      </c>
      <c r="C900" s="264" t="s">
        <v>120</v>
      </c>
      <c r="D900" s="265">
        <v>2</v>
      </c>
      <c r="E900" s="266">
        <f t="shared" si="42"/>
        <v>1018.22</v>
      </c>
      <c r="F900" s="266">
        <v>2036.44</v>
      </c>
      <c r="G900" s="288"/>
      <c r="H900" s="288"/>
      <c r="I900" s="288"/>
    </row>
    <row r="901" spans="1:9" x14ac:dyDescent="0.25">
      <c r="A901" s="262">
        <f t="shared" si="43"/>
        <v>861</v>
      </c>
      <c r="B901" s="263" t="s">
        <v>2696</v>
      </c>
      <c r="C901" s="264" t="s">
        <v>120</v>
      </c>
      <c r="D901" s="265">
        <v>12</v>
      </c>
      <c r="E901" s="266">
        <f t="shared" si="42"/>
        <v>1022.95</v>
      </c>
      <c r="F901" s="266">
        <v>12275.45</v>
      </c>
      <c r="G901" s="288"/>
      <c r="H901" s="288"/>
      <c r="I901" s="288"/>
    </row>
    <row r="902" spans="1:9" x14ac:dyDescent="0.25">
      <c r="A902" s="262">
        <f t="shared" si="43"/>
        <v>862</v>
      </c>
      <c r="B902" s="263" t="s">
        <v>2720</v>
      </c>
      <c r="C902" s="264" t="s">
        <v>120</v>
      </c>
      <c r="D902" s="265">
        <v>3</v>
      </c>
      <c r="E902" s="266">
        <f t="shared" si="42"/>
        <v>794.22</v>
      </c>
      <c r="F902" s="266">
        <v>2382.67</v>
      </c>
      <c r="G902" s="288"/>
      <c r="H902" s="288"/>
      <c r="I902" s="288"/>
    </row>
    <row r="903" spans="1:9" x14ac:dyDescent="0.25">
      <c r="A903" s="262">
        <f t="shared" si="43"/>
        <v>863</v>
      </c>
      <c r="B903" s="263" t="s">
        <v>2678</v>
      </c>
      <c r="C903" s="264" t="s">
        <v>120</v>
      </c>
      <c r="D903" s="265">
        <v>1</v>
      </c>
      <c r="E903" s="266">
        <f t="shared" si="42"/>
        <v>3291.96</v>
      </c>
      <c r="F903" s="266">
        <v>3291.96</v>
      </c>
      <c r="G903" s="288"/>
      <c r="H903" s="288"/>
      <c r="I903" s="288"/>
    </row>
    <row r="904" spans="1:9" x14ac:dyDescent="0.25">
      <c r="A904" s="262">
        <f t="shared" si="43"/>
        <v>864</v>
      </c>
      <c r="B904" s="263" t="s">
        <v>2676</v>
      </c>
      <c r="C904" s="264" t="s">
        <v>120</v>
      </c>
      <c r="D904" s="265">
        <v>4</v>
      </c>
      <c r="E904" s="266">
        <f t="shared" si="42"/>
        <v>3291.96</v>
      </c>
      <c r="F904" s="266">
        <v>13167.85</v>
      </c>
      <c r="G904" s="288"/>
      <c r="H904" s="288"/>
      <c r="I904" s="288"/>
    </row>
    <row r="905" spans="1:9" x14ac:dyDescent="0.25">
      <c r="A905" s="262">
        <f t="shared" si="43"/>
        <v>865</v>
      </c>
      <c r="B905" s="263" t="s">
        <v>2647</v>
      </c>
      <c r="C905" s="264" t="s">
        <v>120</v>
      </c>
      <c r="D905" s="265">
        <v>4</v>
      </c>
      <c r="E905" s="266">
        <f t="shared" si="42"/>
        <v>5357.2</v>
      </c>
      <c r="F905" s="266">
        <v>21428.79</v>
      </c>
      <c r="G905" s="288"/>
      <c r="H905" s="288"/>
      <c r="I905" s="288"/>
    </row>
    <row r="906" spans="1:9" x14ac:dyDescent="0.25">
      <c r="A906" s="262">
        <f t="shared" si="43"/>
        <v>866</v>
      </c>
      <c r="B906" s="263" t="s">
        <v>2277</v>
      </c>
      <c r="C906" s="264" t="s">
        <v>120</v>
      </c>
      <c r="D906" s="265">
        <v>41</v>
      </c>
      <c r="E906" s="266">
        <f t="shared" si="42"/>
        <v>1005.74</v>
      </c>
      <c r="F906" s="266">
        <v>41235.33</v>
      </c>
      <c r="G906" s="288"/>
      <c r="H906" s="288"/>
      <c r="I906" s="288"/>
    </row>
    <row r="907" spans="1:9" x14ac:dyDescent="0.25">
      <c r="A907" s="262">
        <f t="shared" si="43"/>
        <v>867</v>
      </c>
      <c r="B907" s="263" t="s">
        <v>2323</v>
      </c>
      <c r="C907" s="264" t="s">
        <v>120</v>
      </c>
      <c r="D907" s="265">
        <v>18</v>
      </c>
      <c r="E907" s="266">
        <f t="shared" si="42"/>
        <v>3670.1</v>
      </c>
      <c r="F907" s="266">
        <v>66061.789999999994</v>
      </c>
      <c r="G907" s="288"/>
      <c r="H907" s="288"/>
      <c r="I907" s="288"/>
    </row>
    <row r="908" spans="1:9" x14ac:dyDescent="0.25">
      <c r="A908" s="262">
        <f t="shared" si="43"/>
        <v>868</v>
      </c>
      <c r="B908" s="263" t="s">
        <v>2303</v>
      </c>
      <c r="C908" s="264" t="s">
        <v>120</v>
      </c>
      <c r="D908" s="265">
        <v>8</v>
      </c>
      <c r="E908" s="266">
        <f t="shared" si="42"/>
        <v>1166.32</v>
      </c>
      <c r="F908" s="266">
        <v>9330.57</v>
      </c>
      <c r="G908" s="288"/>
      <c r="H908" s="288"/>
      <c r="I908" s="288"/>
    </row>
    <row r="909" spans="1:9" x14ac:dyDescent="0.25">
      <c r="A909" s="262">
        <f t="shared" si="43"/>
        <v>869</v>
      </c>
      <c r="B909" s="263" t="s">
        <v>1992</v>
      </c>
      <c r="C909" s="264" t="s">
        <v>120</v>
      </c>
      <c r="D909" s="265">
        <v>132</v>
      </c>
      <c r="E909" s="266">
        <f t="shared" si="42"/>
        <v>71.88</v>
      </c>
      <c r="F909" s="266">
        <v>9487.7999999999993</v>
      </c>
      <c r="G909" s="288"/>
      <c r="H909" s="288"/>
      <c r="I909" s="288"/>
    </row>
    <row r="910" spans="1:9" x14ac:dyDescent="0.25">
      <c r="A910" s="262">
        <f t="shared" si="43"/>
        <v>870</v>
      </c>
      <c r="B910" s="263" t="s">
        <v>1830</v>
      </c>
      <c r="C910" s="264" t="s">
        <v>120</v>
      </c>
      <c r="D910" s="265">
        <v>116</v>
      </c>
      <c r="E910" s="266">
        <f t="shared" si="42"/>
        <v>282.29000000000002</v>
      </c>
      <c r="F910" s="266">
        <v>32745.32</v>
      </c>
      <c r="G910" s="288"/>
      <c r="H910" s="288"/>
      <c r="I910" s="288"/>
    </row>
    <row r="911" spans="1:9" x14ac:dyDescent="0.25">
      <c r="A911" s="262">
        <f t="shared" si="43"/>
        <v>871</v>
      </c>
      <c r="B911" s="263" t="s">
        <v>2317</v>
      </c>
      <c r="C911" s="264" t="s">
        <v>120</v>
      </c>
      <c r="D911" s="265">
        <v>31</v>
      </c>
      <c r="E911" s="266">
        <f t="shared" si="42"/>
        <v>313</v>
      </c>
      <c r="F911" s="266">
        <v>9702.9599999999991</v>
      </c>
      <c r="G911" s="288"/>
      <c r="H911" s="288"/>
      <c r="I911" s="288"/>
    </row>
    <row r="912" spans="1:9" x14ac:dyDescent="0.25">
      <c r="A912" s="262">
        <f t="shared" si="43"/>
        <v>872</v>
      </c>
      <c r="B912" s="263" t="s">
        <v>2310</v>
      </c>
      <c r="C912" s="264" t="s">
        <v>120</v>
      </c>
      <c r="D912" s="265">
        <v>9</v>
      </c>
      <c r="E912" s="266">
        <f t="shared" si="42"/>
        <v>672.11</v>
      </c>
      <c r="F912" s="266">
        <v>6048.98</v>
      </c>
      <c r="G912" s="288"/>
      <c r="H912" s="288"/>
      <c r="I912" s="288"/>
    </row>
    <row r="913" spans="1:9" x14ac:dyDescent="0.25">
      <c r="A913" s="262">
        <f t="shared" si="43"/>
        <v>873</v>
      </c>
      <c r="B913" s="263" t="s">
        <v>2920</v>
      </c>
      <c r="C913" s="264" t="s">
        <v>120</v>
      </c>
      <c r="D913" s="265">
        <v>2</v>
      </c>
      <c r="E913" s="266">
        <f t="shared" si="42"/>
        <v>1843.86</v>
      </c>
      <c r="F913" s="266">
        <v>3687.72</v>
      </c>
      <c r="G913" s="288"/>
      <c r="H913" s="288"/>
      <c r="I913" s="288"/>
    </row>
    <row r="914" spans="1:9" x14ac:dyDescent="0.25">
      <c r="A914" s="262">
        <f t="shared" si="43"/>
        <v>874</v>
      </c>
      <c r="B914" s="263" t="s">
        <v>2740</v>
      </c>
      <c r="C914" s="264" t="s">
        <v>120</v>
      </c>
      <c r="D914" s="265">
        <v>2</v>
      </c>
      <c r="E914" s="266">
        <f t="shared" si="42"/>
        <v>3402</v>
      </c>
      <c r="F914" s="266">
        <v>6803.99</v>
      </c>
      <c r="G914" s="288"/>
      <c r="H914" s="288"/>
      <c r="I914" s="288"/>
    </row>
    <row r="915" spans="1:9" x14ac:dyDescent="0.25">
      <c r="A915" s="262">
        <f t="shared" si="43"/>
        <v>875</v>
      </c>
      <c r="B915" s="263" t="s">
        <v>2786</v>
      </c>
      <c r="C915" s="264" t="s">
        <v>120</v>
      </c>
      <c r="D915" s="265">
        <v>2</v>
      </c>
      <c r="E915" s="266">
        <f t="shared" si="42"/>
        <v>1705.13</v>
      </c>
      <c r="F915" s="266">
        <v>3410.26</v>
      </c>
      <c r="G915" s="288"/>
      <c r="H915" s="288"/>
      <c r="I915" s="288"/>
    </row>
    <row r="916" spans="1:9" x14ac:dyDescent="0.25">
      <c r="A916" s="262">
        <f t="shared" si="43"/>
        <v>876</v>
      </c>
      <c r="B916" s="263" t="s">
        <v>2774</v>
      </c>
      <c r="C916" s="264" t="s">
        <v>120</v>
      </c>
      <c r="D916" s="265">
        <v>4</v>
      </c>
      <c r="E916" s="266">
        <f t="shared" si="42"/>
        <v>1717.41</v>
      </c>
      <c r="F916" s="266">
        <v>6869.64</v>
      </c>
      <c r="G916" s="288"/>
      <c r="H916" s="288"/>
      <c r="I916" s="288"/>
    </row>
    <row r="917" spans="1:9" x14ac:dyDescent="0.25">
      <c r="A917" s="262">
        <f t="shared" si="43"/>
        <v>877</v>
      </c>
      <c r="B917" s="263" t="s">
        <v>2772</v>
      </c>
      <c r="C917" s="264" t="s">
        <v>120</v>
      </c>
      <c r="D917" s="265">
        <v>1</v>
      </c>
      <c r="E917" s="266">
        <f t="shared" si="42"/>
        <v>2118.6999999999998</v>
      </c>
      <c r="F917" s="266">
        <v>2118.6999999999998</v>
      </c>
      <c r="G917" s="288"/>
      <c r="H917" s="288"/>
      <c r="I917" s="288"/>
    </row>
    <row r="918" spans="1:9" x14ac:dyDescent="0.25">
      <c r="A918" s="262">
        <f t="shared" si="43"/>
        <v>878</v>
      </c>
      <c r="B918" s="263" t="s">
        <v>2742</v>
      </c>
      <c r="C918" s="264" t="s">
        <v>120</v>
      </c>
      <c r="D918" s="265">
        <v>2</v>
      </c>
      <c r="E918" s="266">
        <f t="shared" si="42"/>
        <v>4019.13</v>
      </c>
      <c r="F918" s="266">
        <v>8038.26</v>
      </c>
      <c r="G918" s="288"/>
      <c r="H918" s="288"/>
      <c r="I918" s="288"/>
    </row>
    <row r="919" spans="1:9" x14ac:dyDescent="0.25">
      <c r="A919" s="262">
        <f t="shared" si="43"/>
        <v>879</v>
      </c>
      <c r="B919" s="263" t="s">
        <v>2879</v>
      </c>
      <c r="C919" s="264" t="s">
        <v>120</v>
      </c>
      <c r="D919" s="265">
        <v>2</v>
      </c>
      <c r="E919" s="266">
        <f t="shared" si="42"/>
        <v>2749.33</v>
      </c>
      <c r="F919" s="266">
        <v>5498.65</v>
      </c>
      <c r="G919" s="288"/>
      <c r="H919" s="288"/>
      <c r="I919" s="288"/>
    </row>
    <row r="920" spans="1:9" x14ac:dyDescent="0.25">
      <c r="A920" s="262">
        <f t="shared" si="43"/>
        <v>880</v>
      </c>
      <c r="B920" s="263" t="s">
        <v>2922</v>
      </c>
      <c r="C920" s="264" t="s">
        <v>120</v>
      </c>
      <c r="D920" s="265">
        <v>2</v>
      </c>
      <c r="E920" s="266">
        <f t="shared" si="42"/>
        <v>2170.65</v>
      </c>
      <c r="F920" s="266">
        <v>4341.29</v>
      </c>
      <c r="G920" s="288"/>
      <c r="H920" s="288"/>
      <c r="I920" s="288"/>
    </row>
    <row r="921" spans="1:9" x14ac:dyDescent="0.25">
      <c r="A921" s="262">
        <f t="shared" si="43"/>
        <v>881</v>
      </c>
      <c r="B921" s="263" t="s">
        <v>2784</v>
      </c>
      <c r="C921" s="264" t="s">
        <v>120</v>
      </c>
      <c r="D921" s="265">
        <v>3</v>
      </c>
      <c r="E921" s="266">
        <f t="shared" si="42"/>
        <v>1675.33</v>
      </c>
      <c r="F921" s="266">
        <v>5025.9799999999996</v>
      </c>
      <c r="G921" s="288"/>
      <c r="H921" s="288"/>
      <c r="I921" s="288"/>
    </row>
    <row r="922" spans="1:9" x14ac:dyDescent="0.25">
      <c r="A922" s="262">
        <f t="shared" si="43"/>
        <v>882</v>
      </c>
      <c r="B922" s="263" t="s">
        <v>2924</v>
      </c>
      <c r="C922" s="264" t="s">
        <v>120</v>
      </c>
      <c r="D922" s="265">
        <v>2</v>
      </c>
      <c r="E922" s="266">
        <f t="shared" si="42"/>
        <v>2201.96</v>
      </c>
      <c r="F922" s="266">
        <v>4403.91</v>
      </c>
      <c r="G922" s="288"/>
      <c r="H922" s="288"/>
      <c r="I922" s="288"/>
    </row>
    <row r="923" spans="1:9" x14ac:dyDescent="0.25">
      <c r="A923" s="262">
        <f t="shared" si="43"/>
        <v>883</v>
      </c>
      <c r="B923" s="263" t="s">
        <v>2926</v>
      </c>
      <c r="C923" s="264" t="s">
        <v>120</v>
      </c>
      <c r="D923" s="265">
        <v>2</v>
      </c>
      <c r="E923" s="266">
        <f t="shared" si="42"/>
        <v>2208.31</v>
      </c>
      <c r="F923" s="266">
        <v>4416.6099999999997</v>
      </c>
      <c r="G923" s="288"/>
      <c r="H923" s="288"/>
      <c r="I923" s="288"/>
    </row>
    <row r="924" spans="1:9" x14ac:dyDescent="0.25">
      <c r="A924" s="262">
        <f t="shared" si="43"/>
        <v>884</v>
      </c>
      <c r="B924" s="263" t="s">
        <v>2624</v>
      </c>
      <c r="C924" s="264" t="s">
        <v>120</v>
      </c>
      <c r="D924" s="265">
        <v>2</v>
      </c>
      <c r="E924" s="266">
        <f t="shared" si="42"/>
        <v>11979.48</v>
      </c>
      <c r="F924" s="266">
        <v>23958.95</v>
      </c>
      <c r="G924" s="288"/>
      <c r="H924" s="288"/>
      <c r="I924" s="288"/>
    </row>
    <row r="925" spans="1:9" x14ac:dyDescent="0.25">
      <c r="A925" s="262">
        <f t="shared" si="43"/>
        <v>885</v>
      </c>
      <c r="B925" s="263" t="s">
        <v>2928</v>
      </c>
      <c r="C925" s="264" t="s">
        <v>120</v>
      </c>
      <c r="D925" s="265">
        <v>2</v>
      </c>
      <c r="E925" s="266">
        <f t="shared" si="42"/>
        <v>2042.79</v>
      </c>
      <c r="F925" s="266">
        <v>4085.58</v>
      </c>
      <c r="G925" s="288"/>
      <c r="H925" s="288"/>
      <c r="I925" s="288"/>
    </row>
    <row r="926" spans="1:9" x14ac:dyDescent="0.25">
      <c r="A926" s="262">
        <f t="shared" si="43"/>
        <v>886</v>
      </c>
      <c r="B926" s="263" t="s">
        <v>2930</v>
      </c>
      <c r="C926" s="264" t="s">
        <v>120</v>
      </c>
      <c r="D926" s="265">
        <v>2</v>
      </c>
      <c r="E926" s="266">
        <f t="shared" si="42"/>
        <v>2065.85</v>
      </c>
      <c r="F926" s="266">
        <v>4131.6899999999996</v>
      </c>
      <c r="G926" s="288"/>
      <c r="H926" s="288"/>
      <c r="I926" s="288"/>
    </row>
    <row r="927" spans="1:9" x14ac:dyDescent="0.25">
      <c r="A927" s="262">
        <f t="shared" si="43"/>
        <v>887</v>
      </c>
      <c r="B927" s="263" t="s">
        <v>2778</v>
      </c>
      <c r="C927" s="264" t="s">
        <v>120</v>
      </c>
      <c r="D927" s="265">
        <v>4</v>
      </c>
      <c r="E927" s="266">
        <f t="shared" si="42"/>
        <v>2447.91</v>
      </c>
      <c r="F927" s="266">
        <v>9791.64</v>
      </c>
      <c r="G927" s="288"/>
      <c r="H927" s="288"/>
      <c r="I927" s="288"/>
    </row>
    <row r="928" spans="1:9" x14ac:dyDescent="0.25">
      <c r="A928" s="262">
        <f t="shared" si="43"/>
        <v>888</v>
      </c>
      <c r="B928" s="263" t="s">
        <v>2776</v>
      </c>
      <c r="C928" s="264" t="s">
        <v>120</v>
      </c>
      <c r="D928" s="265">
        <v>2</v>
      </c>
      <c r="E928" s="266">
        <f t="shared" si="42"/>
        <v>2390.42</v>
      </c>
      <c r="F928" s="266">
        <v>4780.83</v>
      </c>
      <c r="G928" s="288"/>
      <c r="H928" s="288"/>
      <c r="I928" s="288"/>
    </row>
    <row r="929" spans="1:9" x14ac:dyDescent="0.25">
      <c r="A929" s="262">
        <f t="shared" si="43"/>
        <v>889</v>
      </c>
      <c r="B929" s="263" t="s">
        <v>2780</v>
      </c>
      <c r="C929" s="264" t="s">
        <v>120</v>
      </c>
      <c r="D929" s="265">
        <v>1</v>
      </c>
      <c r="E929" s="266">
        <f t="shared" si="42"/>
        <v>3143.06</v>
      </c>
      <c r="F929" s="266">
        <v>3143.06</v>
      </c>
      <c r="G929" s="288"/>
      <c r="H929" s="288"/>
      <c r="I929" s="288"/>
    </row>
    <row r="930" spans="1:9" x14ac:dyDescent="0.25">
      <c r="A930" s="262">
        <f t="shared" si="43"/>
        <v>890</v>
      </c>
      <c r="B930" s="263" t="s">
        <v>2782</v>
      </c>
      <c r="C930" s="264" t="s">
        <v>120</v>
      </c>
      <c r="D930" s="265">
        <v>2</v>
      </c>
      <c r="E930" s="266">
        <f t="shared" si="42"/>
        <v>2330.8200000000002</v>
      </c>
      <c r="F930" s="266">
        <v>4661.63</v>
      </c>
      <c r="G930" s="288"/>
      <c r="H930" s="288"/>
      <c r="I930" s="288"/>
    </row>
    <row r="931" spans="1:9" x14ac:dyDescent="0.25">
      <c r="A931" s="262">
        <f t="shared" si="43"/>
        <v>891</v>
      </c>
      <c r="B931" s="263" t="s">
        <v>2877</v>
      </c>
      <c r="C931" s="264" t="s">
        <v>120</v>
      </c>
      <c r="D931" s="265">
        <v>2</v>
      </c>
      <c r="E931" s="266">
        <f t="shared" si="42"/>
        <v>4488.79</v>
      </c>
      <c r="F931" s="266">
        <v>8977.57</v>
      </c>
      <c r="G931" s="288"/>
      <c r="H931" s="288"/>
      <c r="I931" s="288"/>
    </row>
    <row r="932" spans="1:9" x14ac:dyDescent="0.25">
      <c r="A932" s="262">
        <f t="shared" si="43"/>
        <v>892</v>
      </c>
      <c r="B932" s="263" t="s">
        <v>2622</v>
      </c>
      <c r="C932" s="264" t="s">
        <v>120</v>
      </c>
      <c r="D932" s="265">
        <v>1</v>
      </c>
      <c r="E932" s="266">
        <f t="shared" si="42"/>
        <v>20843.88</v>
      </c>
      <c r="F932" s="266">
        <v>20843.88</v>
      </c>
      <c r="G932" s="288"/>
      <c r="H932" s="288"/>
      <c r="I932" s="288"/>
    </row>
    <row r="933" spans="1:9" x14ac:dyDescent="0.25">
      <c r="A933" s="262">
        <f t="shared" si="43"/>
        <v>893</v>
      </c>
      <c r="B933" s="263" t="s">
        <v>2932</v>
      </c>
      <c r="C933" s="264" t="s">
        <v>120</v>
      </c>
      <c r="D933" s="265">
        <v>12</v>
      </c>
      <c r="E933" s="266">
        <f t="shared" si="42"/>
        <v>4057.19</v>
      </c>
      <c r="F933" s="266">
        <v>48686.26</v>
      </c>
      <c r="G933" s="288"/>
      <c r="H933" s="288"/>
      <c r="I933" s="288"/>
    </row>
    <row r="934" spans="1:9" x14ac:dyDescent="0.25">
      <c r="A934" s="262">
        <f t="shared" si="43"/>
        <v>894</v>
      </c>
      <c r="B934" s="263" t="s">
        <v>2770</v>
      </c>
      <c r="C934" s="264" t="s">
        <v>120</v>
      </c>
      <c r="D934" s="265">
        <v>6</v>
      </c>
      <c r="E934" s="266">
        <f t="shared" si="42"/>
        <v>1147.08</v>
      </c>
      <c r="F934" s="266">
        <v>6882.49</v>
      </c>
      <c r="G934" s="288"/>
      <c r="H934" s="288"/>
      <c r="I934" s="288"/>
    </row>
    <row r="935" spans="1:9" x14ac:dyDescent="0.25">
      <c r="A935" s="262">
        <f t="shared" si="43"/>
        <v>895</v>
      </c>
      <c r="B935" s="263" t="s">
        <v>2768</v>
      </c>
      <c r="C935" s="264" t="s">
        <v>120</v>
      </c>
      <c r="D935" s="265">
        <v>2</v>
      </c>
      <c r="E935" s="266">
        <f t="shared" si="42"/>
        <v>1334.95</v>
      </c>
      <c r="F935" s="266">
        <v>2669.89</v>
      </c>
      <c r="G935" s="288"/>
      <c r="H935" s="288"/>
      <c r="I935" s="288"/>
    </row>
    <row r="936" spans="1:9" x14ac:dyDescent="0.25">
      <c r="A936" s="262">
        <f t="shared" si="43"/>
        <v>896</v>
      </c>
      <c r="B936" s="263" t="s">
        <v>2760</v>
      </c>
      <c r="C936" s="264" t="s">
        <v>120</v>
      </c>
      <c r="D936" s="265">
        <v>1</v>
      </c>
      <c r="E936" s="266">
        <f t="shared" si="42"/>
        <v>2065.14</v>
      </c>
      <c r="F936" s="266">
        <v>2065.14</v>
      </c>
      <c r="G936" s="288"/>
      <c r="H936" s="288"/>
      <c r="I936" s="288"/>
    </row>
    <row r="937" spans="1:9" x14ac:dyDescent="0.25">
      <c r="A937" s="262">
        <f t="shared" si="43"/>
        <v>897</v>
      </c>
      <c r="B937" s="263" t="s">
        <v>2754</v>
      </c>
      <c r="C937" s="264" t="s">
        <v>120</v>
      </c>
      <c r="D937" s="265">
        <v>1</v>
      </c>
      <c r="E937" s="266">
        <f t="shared" si="42"/>
        <v>2947.85</v>
      </c>
      <c r="F937" s="266">
        <v>2947.85</v>
      </c>
      <c r="G937" s="288"/>
      <c r="H937" s="288"/>
      <c r="I937" s="288"/>
    </row>
    <row r="938" spans="1:9" x14ac:dyDescent="0.25">
      <c r="A938" s="262">
        <f t="shared" si="43"/>
        <v>898</v>
      </c>
      <c r="B938" s="263" t="s">
        <v>2758</v>
      </c>
      <c r="C938" s="264" t="s">
        <v>120</v>
      </c>
      <c r="D938" s="265">
        <v>5</v>
      </c>
      <c r="E938" s="266">
        <f t="shared" si="42"/>
        <v>10750.95</v>
      </c>
      <c r="F938" s="266">
        <v>53754.73</v>
      </c>
      <c r="G938" s="288"/>
      <c r="H938" s="288"/>
      <c r="I938" s="288"/>
    </row>
    <row r="939" spans="1:9" x14ac:dyDescent="0.25">
      <c r="A939" s="262">
        <f t="shared" si="43"/>
        <v>899</v>
      </c>
      <c r="B939" s="263" t="s">
        <v>2752</v>
      </c>
      <c r="C939" s="264" t="s">
        <v>120</v>
      </c>
      <c r="D939" s="265">
        <v>4</v>
      </c>
      <c r="E939" s="266">
        <f t="shared" si="42"/>
        <v>3147.49</v>
      </c>
      <c r="F939" s="266">
        <v>12589.95</v>
      </c>
      <c r="G939" s="288"/>
      <c r="H939" s="288"/>
      <c r="I939" s="288"/>
    </row>
    <row r="940" spans="1:9" x14ac:dyDescent="0.25">
      <c r="A940" s="262">
        <f t="shared" si="43"/>
        <v>900</v>
      </c>
      <c r="B940" s="263" t="s">
        <v>2764</v>
      </c>
      <c r="C940" s="264" t="s">
        <v>120</v>
      </c>
      <c r="D940" s="265">
        <v>3</v>
      </c>
      <c r="E940" s="266">
        <f t="shared" si="42"/>
        <v>3490.59</v>
      </c>
      <c r="F940" s="266">
        <v>10471.77</v>
      </c>
      <c r="G940" s="288"/>
      <c r="H940" s="288"/>
      <c r="I940" s="288"/>
    </row>
    <row r="941" spans="1:9" x14ac:dyDescent="0.25">
      <c r="A941" s="262">
        <f t="shared" si="43"/>
        <v>901</v>
      </c>
      <c r="B941" s="263" t="s">
        <v>2748</v>
      </c>
      <c r="C941" s="264" t="s">
        <v>120</v>
      </c>
      <c r="D941" s="265">
        <v>2</v>
      </c>
      <c r="E941" s="266">
        <f t="shared" si="42"/>
        <v>3975.45</v>
      </c>
      <c r="F941" s="266">
        <v>7950.89</v>
      </c>
      <c r="G941" s="288"/>
      <c r="H941" s="288"/>
      <c r="I941" s="288"/>
    </row>
    <row r="942" spans="1:9" x14ac:dyDescent="0.25">
      <c r="A942" s="262">
        <f t="shared" si="43"/>
        <v>902</v>
      </c>
      <c r="B942" s="263" t="s">
        <v>2762</v>
      </c>
      <c r="C942" s="264" t="s">
        <v>120</v>
      </c>
      <c r="D942" s="265">
        <v>2</v>
      </c>
      <c r="E942" s="266">
        <f t="shared" si="42"/>
        <v>4647.95</v>
      </c>
      <c r="F942" s="266">
        <v>9295.9</v>
      </c>
      <c r="G942" s="288"/>
      <c r="H942" s="288"/>
      <c r="I942" s="288"/>
    </row>
    <row r="943" spans="1:9" x14ac:dyDescent="0.25">
      <c r="A943" s="262">
        <f t="shared" si="43"/>
        <v>903</v>
      </c>
      <c r="B943" s="263" t="s">
        <v>2746</v>
      </c>
      <c r="C943" s="264" t="s">
        <v>120</v>
      </c>
      <c r="D943" s="265">
        <v>2</v>
      </c>
      <c r="E943" s="266">
        <f t="shared" si="42"/>
        <v>5378.14</v>
      </c>
      <c r="F943" s="266">
        <v>10756.28</v>
      </c>
      <c r="G943" s="288"/>
      <c r="H943" s="288"/>
      <c r="I943" s="288"/>
    </row>
    <row r="944" spans="1:9" x14ac:dyDescent="0.25">
      <c r="A944" s="262">
        <f t="shared" si="43"/>
        <v>904</v>
      </c>
      <c r="B944" s="263" t="s">
        <v>2750</v>
      </c>
      <c r="C944" s="264" t="s">
        <v>120</v>
      </c>
      <c r="D944" s="265">
        <v>1</v>
      </c>
      <c r="E944" s="266">
        <f t="shared" si="42"/>
        <v>4757.78</v>
      </c>
      <c r="F944" s="266">
        <v>4757.78</v>
      </c>
      <c r="G944" s="288"/>
      <c r="H944" s="288"/>
      <c r="I944" s="288"/>
    </row>
    <row r="945" spans="1:9" x14ac:dyDescent="0.25">
      <c r="A945" s="262">
        <f t="shared" si="43"/>
        <v>905</v>
      </c>
      <c r="B945" s="263" t="s">
        <v>2756</v>
      </c>
      <c r="C945" s="264" t="s">
        <v>120</v>
      </c>
      <c r="D945" s="265">
        <v>4</v>
      </c>
      <c r="E945" s="266">
        <f t="shared" si="42"/>
        <v>5274.35</v>
      </c>
      <c r="F945" s="266">
        <v>21097.38</v>
      </c>
      <c r="G945" s="288"/>
      <c r="H945" s="288"/>
      <c r="I945" s="288"/>
    </row>
    <row r="946" spans="1:9" x14ac:dyDescent="0.25">
      <c r="A946" s="262">
        <f t="shared" si="43"/>
        <v>906</v>
      </c>
      <c r="B946" s="263" t="s">
        <v>2766</v>
      </c>
      <c r="C946" s="264" t="s">
        <v>120</v>
      </c>
      <c r="D946" s="265">
        <v>1</v>
      </c>
      <c r="E946" s="266">
        <f t="shared" si="42"/>
        <v>6040.58</v>
      </c>
      <c r="F946" s="266">
        <v>6040.58</v>
      </c>
      <c r="G946" s="288"/>
      <c r="H946" s="288"/>
      <c r="I946" s="288"/>
    </row>
    <row r="947" spans="1:9" x14ac:dyDescent="0.25">
      <c r="A947" s="262">
        <f t="shared" si="43"/>
        <v>907</v>
      </c>
      <c r="B947" s="263" t="s">
        <v>2744</v>
      </c>
      <c r="C947" s="264" t="s">
        <v>120</v>
      </c>
      <c r="D947" s="265">
        <v>1</v>
      </c>
      <c r="E947" s="266">
        <f t="shared" si="42"/>
        <v>6498.85</v>
      </c>
      <c r="F947" s="266">
        <v>6498.85</v>
      </c>
      <c r="G947" s="288"/>
      <c r="H947" s="288"/>
      <c r="I947" s="288"/>
    </row>
    <row r="948" spans="1:9" x14ac:dyDescent="0.25">
      <c r="A948" s="262">
        <f t="shared" si="43"/>
        <v>908</v>
      </c>
      <c r="B948" s="263" t="s">
        <v>2670</v>
      </c>
      <c r="C948" s="264" t="s">
        <v>120</v>
      </c>
      <c r="D948" s="265">
        <v>1</v>
      </c>
      <c r="E948" s="266">
        <f t="shared" ref="E948:E1011" si="44">F948/D948</f>
        <v>4170.34</v>
      </c>
      <c r="F948" s="266">
        <v>4170.34</v>
      </c>
      <c r="G948" s="288"/>
      <c r="H948" s="288"/>
      <c r="I948" s="288"/>
    </row>
    <row r="949" spans="1:9" x14ac:dyDescent="0.25">
      <c r="A949" s="262">
        <f t="shared" ref="A949:A1012" si="45">A948+1</f>
        <v>909</v>
      </c>
      <c r="B949" s="263" t="s">
        <v>2736</v>
      </c>
      <c r="C949" s="264" t="s">
        <v>120</v>
      </c>
      <c r="D949" s="265">
        <v>2</v>
      </c>
      <c r="E949" s="266">
        <f t="shared" si="44"/>
        <v>7147.5</v>
      </c>
      <c r="F949" s="266">
        <v>14295</v>
      </c>
      <c r="G949" s="288"/>
      <c r="H949" s="288"/>
      <c r="I949" s="288"/>
    </row>
    <row r="950" spans="1:9" x14ac:dyDescent="0.25">
      <c r="A950" s="262">
        <f t="shared" si="45"/>
        <v>910</v>
      </c>
      <c r="B950" s="263" t="s">
        <v>2726</v>
      </c>
      <c r="C950" s="264" t="s">
        <v>120</v>
      </c>
      <c r="D950" s="265">
        <v>1</v>
      </c>
      <c r="E950" s="266">
        <f t="shared" si="44"/>
        <v>10985.92</v>
      </c>
      <c r="F950" s="266">
        <v>10985.92</v>
      </c>
      <c r="G950" s="288"/>
      <c r="H950" s="288"/>
      <c r="I950" s="288"/>
    </row>
    <row r="951" spans="1:9" x14ac:dyDescent="0.25">
      <c r="A951" s="262">
        <f t="shared" si="45"/>
        <v>911</v>
      </c>
      <c r="B951" s="263" t="s">
        <v>2728</v>
      </c>
      <c r="C951" s="264" t="s">
        <v>120</v>
      </c>
      <c r="D951" s="265">
        <v>1</v>
      </c>
      <c r="E951" s="266">
        <f t="shared" si="44"/>
        <v>11112.47</v>
      </c>
      <c r="F951" s="266">
        <v>11112.47</v>
      </c>
      <c r="G951" s="288"/>
      <c r="H951" s="288"/>
      <c r="I951" s="288"/>
    </row>
    <row r="952" spans="1:9" x14ac:dyDescent="0.25">
      <c r="A952" s="262">
        <f t="shared" si="45"/>
        <v>912</v>
      </c>
      <c r="B952" s="263" t="s">
        <v>2620</v>
      </c>
      <c r="C952" s="264" t="s">
        <v>120</v>
      </c>
      <c r="D952" s="265">
        <v>1</v>
      </c>
      <c r="E952" s="266">
        <f t="shared" si="44"/>
        <v>10876.79</v>
      </c>
      <c r="F952" s="266">
        <v>10876.79</v>
      </c>
      <c r="G952" s="288"/>
      <c r="H952" s="288"/>
      <c r="I952" s="288"/>
    </row>
    <row r="953" spans="1:9" x14ac:dyDescent="0.25">
      <c r="A953" s="262">
        <f t="shared" si="45"/>
        <v>913</v>
      </c>
      <c r="B953" s="263" t="s">
        <v>2666</v>
      </c>
      <c r="C953" s="264" t="s">
        <v>120</v>
      </c>
      <c r="D953" s="265">
        <v>1</v>
      </c>
      <c r="E953" s="266">
        <f t="shared" si="44"/>
        <v>26600.45</v>
      </c>
      <c r="F953" s="266">
        <v>26600.45</v>
      </c>
      <c r="G953" s="288"/>
      <c r="H953" s="288"/>
      <c r="I953" s="288"/>
    </row>
    <row r="954" spans="1:9" x14ac:dyDescent="0.25">
      <c r="A954" s="262">
        <f t="shared" si="45"/>
        <v>914</v>
      </c>
      <c r="B954" s="263" t="s">
        <v>2618</v>
      </c>
      <c r="C954" s="264" t="s">
        <v>120</v>
      </c>
      <c r="D954" s="265">
        <v>2</v>
      </c>
      <c r="E954" s="266">
        <f t="shared" si="44"/>
        <v>15534.81</v>
      </c>
      <c r="F954" s="266">
        <v>31069.61</v>
      </c>
      <c r="G954" s="288"/>
      <c r="H954" s="288"/>
      <c r="I954" s="288"/>
    </row>
    <row r="955" spans="1:9" x14ac:dyDescent="0.25">
      <c r="A955" s="262">
        <f t="shared" si="45"/>
        <v>915</v>
      </c>
      <c r="B955" s="263" t="s">
        <v>2668</v>
      </c>
      <c r="C955" s="264" t="s">
        <v>120</v>
      </c>
      <c r="D955" s="265">
        <v>2</v>
      </c>
      <c r="E955" s="266">
        <f t="shared" si="44"/>
        <v>14170.47</v>
      </c>
      <c r="F955" s="266">
        <v>28340.93</v>
      </c>
      <c r="G955" s="288"/>
      <c r="H955" s="288"/>
      <c r="I955" s="288"/>
    </row>
    <row r="956" spans="1:9" x14ac:dyDescent="0.25">
      <c r="A956" s="262">
        <f t="shared" si="45"/>
        <v>916</v>
      </c>
      <c r="B956" s="263" t="s">
        <v>2738</v>
      </c>
      <c r="C956" s="264" t="s">
        <v>120</v>
      </c>
      <c r="D956" s="265">
        <v>1</v>
      </c>
      <c r="E956" s="266">
        <f t="shared" si="44"/>
        <v>5518.49</v>
      </c>
      <c r="F956" s="266">
        <v>5518.49</v>
      </c>
      <c r="G956" s="288"/>
      <c r="H956" s="288"/>
      <c r="I956" s="288"/>
    </row>
    <row r="957" spans="1:9" x14ac:dyDescent="0.25">
      <c r="A957" s="262">
        <f t="shared" si="45"/>
        <v>917</v>
      </c>
      <c r="B957" s="263" t="s">
        <v>2730</v>
      </c>
      <c r="C957" s="264" t="s">
        <v>120</v>
      </c>
      <c r="D957" s="265">
        <v>2</v>
      </c>
      <c r="E957" s="266">
        <f t="shared" si="44"/>
        <v>7223.41</v>
      </c>
      <c r="F957" s="266">
        <v>14446.81</v>
      </c>
      <c r="G957" s="288"/>
      <c r="H957" s="288"/>
      <c r="I957" s="288"/>
    </row>
    <row r="958" spans="1:9" x14ac:dyDescent="0.25">
      <c r="A958" s="262">
        <f t="shared" si="45"/>
        <v>918</v>
      </c>
      <c r="B958" s="263" t="s">
        <v>2734</v>
      </c>
      <c r="C958" s="264" t="s">
        <v>120</v>
      </c>
      <c r="D958" s="265">
        <v>2</v>
      </c>
      <c r="E958" s="266">
        <f t="shared" si="44"/>
        <v>9246.8700000000008</v>
      </c>
      <c r="F958" s="266">
        <v>18493.73</v>
      </c>
      <c r="G958" s="288"/>
      <c r="H958" s="288"/>
      <c r="I958" s="288"/>
    </row>
    <row r="959" spans="1:9" x14ac:dyDescent="0.25">
      <c r="A959" s="262">
        <f t="shared" si="45"/>
        <v>919</v>
      </c>
      <c r="B959" s="263" t="s">
        <v>2836</v>
      </c>
      <c r="C959" s="264" t="s">
        <v>120</v>
      </c>
      <c r="D959" s="265">
        <v>1</v>
      </c>
      <c r="E959" s="266">
        <f t="shared" si="44"/>
        <v>3742.08</v>
      </c>
      <c r="F959" s="266">
        <v>3742.08</v>
      </c>
      <c r="G959" s="288"/>
      <c r="H959" s="288"/>
      <c r="I959" s="288"/>
    </row>
    <row r="960" spans="1:9" x14ac:dyDescent="0.25">
      <c r="A960" s="262">
        <f t="shared" si="45"/>
        <v>920</v>
      </c>
      <c r="B960" s="263" t="s">
        <v>2832</v>
      </c>
      <c r="C960" s="264" t="s">
        <v>120</v>
      </c>
      <c r="D960" s="265">
        <v>1</v>
      </c>
      <c r="E960" s="266">
        <f t="shared" si="44"/>
        <v>3148</v>
      </c>
      <c r="F960" s="266">
        <v>3148</v>
      </c>
      <c r="G960" s="288"/>
      <c r="H960" s="288"/>
      <c r="I960" s="288"/>
    </row>
    <row r="961" spans="1:9" x14ac:dyDescent="0.25">
      <c r="A961" s="262">
        <f t="shared" si="45"/>
        <v>921</v>
      </c>
      <c r="B961" s="263" t="s">
        <v>2834</v>
      </c>
      <c r="C961" s="264" t="s">
        <v>120</v>
      </c>
      <c r="D961" s="265">
        <v>3</v>
      </c>
      <c r="E961" s="266">
        <f t="shared" si="44"/>
        <v>3742.08</v>
      </c>
      <c r="F961" s="266">
        <v>11226.23</v>
      </c>
      <c r="G961" s="288"/>
      <c r="H961" s="288"/>
      <c r="I961" s="288"/>
    </row>
    <row r="962" spans="1:9" x14ac:dyDescent="0.25">
      <c r="A962" s="262">
        <f t="shared" si="45"/>
        <v>922</v>
      </c>
      <c r="B962" s="263" t="s">
        <v>2847</v>
      </c>
      <c r="C962" s="264" t="s">
        <v>120</v>
      </c>
      <c r="D962" s="265">
        <v>1</v>
      </c>
      <c r="E962" s="266">
        <f t="shared" si="44"/>
        <v>8361.74</v>
      </c>
      <c r="F962" s="266">
        <v>8361.74</v>
      </c>
      <c r="G962" s="288"/>
      <c r="H962" s="288"/>
      <c r="I962" s="288"/>
    </row>
    <row r="963" spans="1:9" x14ac:dyDescent="0.25">
      <c r="A963" s="262">
        <f t="shared" si="45"/>
        <v>923</v>
      </c>
      <c r="B963" s="263" t="s">
        <v>2845</v>
      </c>
      <c r="C963" s="264" t="s">
        <v>120</v>
      </c>
      <c r="D963" s="265">
        <v>2</v>
      </c>
      <c r="E963" s="266">
        <f t="shared" si="44"/>
        <v>6454.45</v>
      </c>
      <c r="F963" s="266">
        <v>12908.9</v>
      </c>
      <c r="G963" s="288"/>
      <c r="H963" s="288"/>
      <c r="I963" s="288"/>
    </row>
    <row r="964" spans="1:9" x14ac:dyDescent="0.25">
      <c r="A964" s="262">
        <f t="shared" si="45"/>
        <v>924</v>
      </c>
      <c r="B964" s="263" t="s">
        <v>2944</v>
      </c>
      <c r="C964" s="264" t="s">
        <v>120</v>
      </c>
      <c r="D964" s="265">
        <v>1</v>
      </c>
      <c r="E964" s="266">
        <f t="shared" si="44"/>
        <v>1999</v>
      </c>
      <c r="F964" s="266">
        <v>1999</v>
      </c>
      <c r="G964" s="288"/>
      <c r="H964" s="288"/>
      <c r="I964" s="288"/>
    </row>
    <row r="965" spans="1:9" x14ac:dyDescent="0.25">
      <c r="A965" s="262">
        <f t="shared" si="45"/>
        <v>925</v>
      </c>
      <c r="B965" s="263" t="s">
        <v>2936</v>
      </c>
      <c r="C965" s="264" t="s">
        <v>120</v>
      </c>
      <c r="D965" s="265">
        <v>2</v>
      </c>
      <c r="E965" s="266">
        <f t="shared" si="44"/>
        <v>1959.84</v>
      </c>
      <c r="F965" s="266">
        <v>3919.67</v>
      </c>
      <c r="G965" s="288"/>
      <c r="H965" s="288"/>
      <c r="I965" s="288"/>
    </row>
    <row r="966" spans="1:9" x14ac:dyDescent="0.25">
      <c r="A966" s="262">
        <f t="shared" si="45"/>
        <v>926</v>
      </c>
      <c r="B966" s="263" t="s">
        <v>2938</v>
      </c>
      <c r="C966" s="264" t="s">
        <v>120</v>
      </c>
      <c r="D966" s="265">
        <v>8</v>
      </c>
      <c r="E966" s="266">
        <f t="shared" si="44"/>
        <v>2377.7399999999998</v>
      </c>
      <c r="F966" s="266">
        <v>19021.89</v>
      </c>
      <c r="G966" s="288"/>
      <c r="H966" s="288"/>
      <c r="I966" s="288"/>
    </row>
    <row r="967" spans="1:9" x14ac:dyDescent="0.25">
      <c r="A967" s="262">
        <f t="shared" si="45"/>
        <v>927</v>
      </c>
      <c r="B967" s="263" t="s">
        <v>2942</v>
      </c>
      <c r="C967" s="264" t="s">
        <v>120</v>
      </c>
      <c r="D967" s="265">
        <v>1</v>
      </c>
      <c r="E967" s="266">
        <f t="shared" si="44"/>
        <v>2211.21</v>
      </c>
      <c r="F967" s="266">
        <v>2211.21</v>
      </c>
      <c r="G967" s="288"/>
      <c r="H967" s="288"/>
      <c r="I967" s="288"/>
    </row>
    <row r="968" spans="1:9" x14ac:dyDescent="0.25">
      <c r="A968" s="262">
        <f t="shared" si="45"/>
        <v>928</v>
      </c>
      <c r="B968" s="263" t="s">
        <v>2940</v>
      </c>
      <c r="C968" s="264" t="s">
        <v>120</v>
      </c>
      <c r="D968" s="265">
        <v>2</v>
      </c>
      <c r="E968" s="266">
        <f t="shared" si="44"/>
        <v>2396.87</v>
      </c>
      <c r="F968" s="266">
        <v>4793.7299999999996</v>
      </c>
      <c r="G968" s="288"/>
      <c r="H968" s="288"/>
      <c r="I968" s="288"/>
    </row>
    <row r="969" spans="1:9" x14ac:dyDescent="0.25">
      <c r="A969" s="262">
        <f t="shared" si="45"/>
        <v>929</v>
      </c>
      <c r="B969" s="263" t="s">
        <v>2946</v>
      </c>
      <c r="C969" s="264" t="s">
        <v>120</v>
      </c>
      <c r="D969" s="265">
        <v>2</v>
      </c>
      <c r="E969" s="266">
        <f t="shared" si="44"/>
        <v>2088.09</v>
      </c>
      <c r="F969" s="266">
        <v>4176.18</v>
      </c>
      <c r="G969" s="288"/>
      <c r="H969" s="288"/>
      <c r="I969" s="288"/>
    </row>
    <row r="970" spans="1:9" x14ac:dyDescent="0.25">
      <c r="A970" s="262">
        <f t="shared" si="45"/>
        <v>930</v>
      </c>
      <c r="B970" s="263" t="s">
        <v>2812</v>
      </c>
      <c r="C970" s="264" t="s">
        <v>120</v>
      </c>
      <c r="D970" s="265">
        <v>1</v>
      </c>
      <c r="E970" s="266">
        <f t="shared" si="44"/>
        <v>1929.83</v>
      </c>
      <c r="F970" s="266">
        <v>1929.83</v>
      </c>
      <c r="G970" s="288"/>
      <c r="H970" s="288"/>
      <c r="I970" s="288"/>
    </row>
    <row r="971" spans="1:9" x14ac:dyDescent="0.25">
      <c r="A971" s="262">
        <f t="shared" si="45"/>
        <v>931</v>
      </c>
      <c r="B971" s="263" t="s">
        <v>2810</v>
      </c>
      <c r="C971" s="264" t="s">
        <v>120</v>
      </c>
      <c r="D971" s="265">
        <v>1</v>
      </c>
      <c r="E971" s="266">
        <f t="shared" si="44"/>
        <v>1749.63</v>
      </c>
      <c r="F971" s="266">
        <v>1749.63</v>
      </c>
      <c r="G971" s="288"/>
      <c r="H971" s="288"/>
      <c r="I971" s="288"/>
    </row>
    <row r="972" spans="1:9" x14ac:dyDescent="0.25">
      <c r="A972" s="262">
        <f t="shared" si="45"/>
        <v>932</v>
      </c>
      <c r="B972" s="263" t="s">
        <v>2804</v>
      </c>
      <c r="C972" s="264" t="s">
        <v>120</v>
      </c>
      <c r="D972" s="265">
        <v>1</v>
      </c>
      <c r="E972" s="266">
        <f t="shared" si="44"/>
        <v>2141.5500000000002</v>
      </c>
      <c r="F972" s="266">
        <v>2141.5500000000002</v>
      </c>
      <c r="G972" s="288"/>
      <c r="H972" s="288"/>
      <c r="I972" s="288"/>
    </row>
    <row r="973" spans="1:9" x14ac:dyDescent="0.25">
      <c r="A973" s="262">
        <f t="shared" si="45"/>
        <v>933</v>
      </c>
      <c r="B973" s="263" t="s">
        <v>2802</v>
      </c>
      <c r="C973" s="264" t="s">
        <v>120</v>
      </c>
      <c r="D973" s="265">
        <v>1</v>
      </c>
      <c r="E973" s="266">
        <f t="shared" si="44"/>
        <v>2039.97</v>
      </c>
      <c r="F973" s="266">
        <v>2039.97</v>
      </c>
      <c r="G973" s="288"/>
      <c r="H973" s="288"/>
      <c r="I973" s="288"/>
    </row>
    <row r="974" spans="1:9" x14ac:dyDescent="0.25">
      <c r="A974" s="262">
        <f t="shared" si="45"/>
        <v>934</v>
      </c>
      <c r="B974" s="263" t="s">
        <v>2806</v>
      </c>
      <c r="C974" s="264" t="s">
        <v>120</v>
      </c>
      <c r="D974" s="265">
        <v>1</v>
      </c>
      <c r="E974" s="266">
        <f t="shared" si="44"/>
        <v>2434.21</v>
      </c>
      <c r="F974" s="266">
        <v>2434.21</v>
      </c>
      <c r="G974" s="288"/>
      <c r="H974" s="288"/>
      <c r="I974" s="288"/>
    </row>
    <row r="975" spans="1:9" x14ac:dyDescent="0.25">
      <c r="A975" s="262">
        <f t="shared" si="45"/>
        <v>935</v>
      </c>
      <c r="B975" s="263" t="s">
        <v>2796</v>
      </c>
      <c r="C975" s="264" t="s">
        <v>120</v>
      </c>
      <c r="D975" s="265">
        <v>1</v>
      </c>
      <c r="E975" s="266">
        <f t="shared" si="44"/>
        <v>3625</v>
      </c>
      <c r="F975" s="266">
        <v>3625</v>
      </c>
      <c r="G975" s="288"/>
      <c r="H975" s="288"/>
      <c r="I975" s="288"/>
    </row>
    <row r="976" spans="1:9" x14ac:dyDescent="0.25">
      <c r="A976" s="262">
        <f t="shared" si="45"/>
        <v>936</v>
      </c>
      <c r="B976" s="263" t="s">
        <v>2674</v>
      </c>
      <c r="C976" s="264" t="s">
        <v>120</v>
      </c>
      <c r="D976" s="265">
        <v>1</v>
      </c>
      <c r="E976" s="266">
        <f t="shared" si="44"/>
        <v>3507.8</v>
      </c>
      <c r="F976" s="266">
        <v>3507.8</v>
      </c>
      <c r="G976" s="288"/>
      <c r="H976" s="288"/>
      <c r="I976" s="288"/>
    </row>
    <row r="977" spans="1:9" x14ac:dyDescent="0.25">
      <c r="A977" s="262">
        <f t="shared" si="45"/>
        <v>937</v>
      </c>
      <c r="B977" s="263" t="s">
        <v>2672</v>
      </c>
      <c r="C977" s="264" t="s">
        <v>120</v>
      </c>
      <c r="D977" s="265">
        <v>2</v>
      </c>
      <c r="E977" s="266">
        <f t="shared" si="44"/>
        <v>3495.82</v>
      </c>
      <c r="F977" s="266">
        <v>6991.64</v>
      </c>
      <c r="G977" s="288"/>
      <c r="H977" s="288"/>
      <c r="I977" s="288"/>
    </row>
    <row r="978" spans="1:9" x14ac:dyDescent="0.25">
      <c r="A978" s="262">
        <f t="shared" si="45"/>
        <v>938</v>
      </c>
      <c r="B978" s="263" t="s">
        <v>2800</v>
      </c>
      <c r="C978" s="264" t="s">
        <v>120</v>
      </c>
      <c r="D978" s="265">
        <v>1</v>
      </c>
      <c r="E978" s="266">
        <f t="shared" si="44"/>
        <v>4633.05</v>
      </c>
      <c r="F978" s="266">
        <v>4633.05</v>
      </c>
      <c r="G978" s="288"/>
      <c r="H978" s="288"/>
      <c r="I978" s="288"/>
    </row>
    <row r="979" spans="1:9" x14ac:dyDescent="0.25">
      <c r="A979" s="262">
        <f t="shared" si="45"/>
        <v>939</v>
      </c>
      <c r="B979" s="263" t="s">
        <v>2634</v>
      </c>
      <c r="C979" s="264" t="s">
        <v>120</v>
      </c>
      <c r="D979" s="265">
        <v>4</v>
      </c>
      <c r="E979" s="266">
        <f t="shared" si="44"/>
        <v>4631.2299999999996</v>
      </c>
      <c r="F979" s="266">
        <v>18524.93</v>
      </c>
      <c r="G979" s="288"/>
      <c r="H979" s="288"/>
      <c r="I979" s="288"/>
    </row>
    <row r="980" spans="1:9" x14ac:dyDescent="0.25">
      <c r="A980" s="262">
        <f t="shared" si="45"/>
        <v>940</v>
      </c>
      <c r="B980" s="263" t="s">
        <v>2630</v>
      </c>
      <c r="C980" s="264" t="s">
        <v>120</v>
      </c>
      <c r="D980" s="265">
        <v>1</v>
      </c>
      <c r="E980" s="266">
        <f t="shared" si="44"/>
        <v>5670.1</v>
      </c>
      <c r="F980" s="266">
        <v>5670.1</v>
      </c>
      <c r="G980" s="288"/>
      <c r="H980" s="288"/>
      <c r="I980" s="288"/>
    </row>
    <row r="981" spans="1:9" x14ac:dyDescent="0.25">
      <c r="A981" s="262">
        <f t="shared" si="45"/>
        <v>941</v>
      </c>
      <c r="B981" s="263" t="s">
        <v>2642</v>
      </c>
      <c r="C981" s="264" t="s">
        <v>120</v>
      </c>
      <c r="D981" s="265">
        <v>2</v>
      </c>
      <c r="E981" s="266">
        <f t="shared" si="44"/>
        <v>5690.43</v>
      </c>
      <c r="F981" s="266">
        <v>11380.86</v>
      </c>
      <c r="G981" s="288"/>
      <c r="H981" s="288"/>
      <c r="I981" s="288"/>
    </row>
    <row r="982" spans="1:9" x14ac:dyDescent="0.25">
      <c r="A982" s="262">
        <f t="shared" si="45"/>
        <v>942</v>
      </c>
      <c r="B982" s="263" t="s">
        <v>2640</v>
      </c>
      <c r="C982" s="264" t="s">
        <v>120</v>
      </c>
      <c r="D982" s="265">
        <v>1</v>
      </c>
      <c r="E982" s="266">
        <f t="shared" si="44"/>
        <v>5738.06</v>
      </c>
      <c r="F982" s="266">
        <v>5738.06</v>
      </c>
      <c r="G982" s="288"/>
      <c r="H982" s="288"/>
      <c r="I982" s="288"/>
    </row>
    <row r="983" spans="1:9" x14ac:dyDescent="0.25">
      <c r="A983" s="262">
        <f t="shared" si="45"/>
        <v>943</v>
      </c>
      <c r="B983" s="263" t="s">
        <v>2638</v>
      </c>
      <c r="C983" s="264" t="s">
        <v>120</v>
      </c>
      <c r="D983" s="265">
        <v>3</v>
      </c>
      <c r="E983" s="266">
        <f t="shared" si="44"/>
        <v>6499.36</v>
      </c>
      <c r="F983" s="266">
        <v>19498.07</v>
      </c>
      <c r="G983" s="288"/>
      <c r="H983" s="288"/>
      <c r="I983" s="288"/>
    </row>
    <row r="984" spans="1:9" x14ac:dyDescent="0.25">
      <c r="A984" s="262">
        <f t="shared" si="45"/>
        <v>944</v>
      </c>
      <c r="B984" s="263" t="s">
        <v>2636</v>
      </c>
      <c r="C984" s="264" t="s">
        <v>120</v>
      </c>
      <c r="D984" s="265">
        <v>1</v>
      </c>
      <c r="E984" s="266">
        <f t="shared" si="44"/>
        <v>5685.2</v>
      </c>
      <c r="F984" s="266">
        <v>5685.2</v>
      </c>
      <c r="G984" s="288"/>
      <c r="H984" s="288"/>
      <c r="I984" s="288"/>
    </row>
    <row r="985" spans="1:9" x14ac:dyDescent="0.25">
      <c r="A985" s="262">
        <f t="shared" si="45"/>
        <v>945</v>
      </c>
      <c r="B985" s="263" t="s">
        <v>2814</v>
      </c>
      <c r="C985" s="264" t="s">
        <v>120</v>
      </c>
      <c r="D985" s="265">
        <v>1</v>
      </c>
      <c r="E985" s="266">
        <f t="shared" si="44"/>
        <v>1517.07</v>
      </c>
      <c r="F985" s="266">
        <v>1517.07</v>
      </c>
      <c r="G985" s="288"/>
      <c r="H985" s="288"/>
      <c r="I985" s="288"/>
    </row>
    <row r="986" spans="1:9" x14ac:dyDescent="0.25">
      <c r="A986" s="262">
        <f t="shared" si="45"/>
        <v>946</v>
      </c>
      <c r="B986" s="263" t="s">
        <v>2808</v>
      </c>
      <c r="C986" s="264" t="s">
        <v>120</v>
      </c>
      <c r="D986" s="265">
        <v>1</v>
      </c>
      <c r="E986" s="266">
        <f t="shared" si="44"/>
        <v>2681.16</v>
      </c>
      <c r="F986" s="266">
        <v>2681.16</v>
      </c>
      <c r="G986" s="288"/>
      <c r="H986" s="288"/>
      <c r="I986" s="288"/>
    </row>
    <row r="987" spans="1:9" x14ac:dyDescent="0.25">
      <c r="A987" s="262">
        <f t="shared" si="45"/>
        <v>947</v>
      </c>
      <c r="B987" s="263" t="s">
        <v>2798</v>
      </c>
      <c r="C987" s="264" t="s">
        <v>120</v>
      </c>
      <c r="D987" s="265">
        <v>2</v>
      </c>
      <c r="E987" s="266">
        <f t="shared" si="44"/>
        <v>2274.54</v>
      </c>
      <c r="F987" s="266">
        <v>4549.08</v>
      </c>
      <c r="G987" s="288"/>
      <c r="H987" s="288"/>
      <c r="I987" s="288"/>
    </row>
    <row r="988" spans="1:9" x14ac:dyDescent="0.25">
      <c r="A988" s="262">
        <f t="shared" si="45"/>
        <v>948</v>
      </c>
      <c r="B988" s="263" t="s">
        <v>2632</v>
      </c>
      <c r="C988" s="264" t="s">
        <v>120</v>
      </c>
      <c r="D988" s="265">
        <v>1</v>
      </c>
      <c r="E988" s="266">
        <f t="shared" si="44"/>
        <v>4681.17</v>
      </c>
      <c r="F988" s="266">
        <v>4681.17</v>
      </c>
      <c r="G988" s="288"/>
      <c r="H988" s="288"/>
      <c r="I988" s="288"/>
    </row>
    <row r="989" spans="1:9" x14ac:dyDescent="0.25">
      <c r="A989" s="262">
        <f t="shared" si="45"/>
        <v>949</v>
      </c>
      <c r="B989" s="263" t="s">
        <v>2626</v>
      </c>
      <c r="C989" s="264" t="s">
        <v>120</v>
      </c>
      <c r="D989" s="265">
        <v>2</v>
      </c>
      <c r="E989" s="266">
        <f t="shared" si="44"/>
        <v>5659.02</v>
      </c>
      <c r="F989" s="266">
        <v>11318.04</v>
      </c>
      <c r="G989" s="288"/>
      <c r="H989" s="288"/>
      <c r="I989" s="288"/>
    </row>
    <row r="990" spans="1:9" x14ac:dyDescent="0.25">
      <c r="A990" s="262">
        <f t="shared" si="45"/>
        <v>950</v>
      </c>
      <c r="B990" s="263" t="s">
        <v>2628</v>
      </c>
      <c r="C990" s="264" t="s">
        <v>120</v>
      </c>
      <c r="D990" s="265">
        <v>1</v>
      </c>
      <c r="E990" s="266">
        <f t="shared" si="44"/>
        <v>5325.79</v>
      </c>
      <c r="F990" s="266">
        <v>5325.79</v>
      </c>
      <c r="G990" s="288"/>
      <c r="H990" s="288"/>
      <c r="I990" s="288"/>
    </row>
    <row r="991" spans="1:9" x14ac:dyDescent="0.25">
      <c r="A991" s="262">
        <f t="shared" si="45"/>
        <v>951</v>
      </c>
      <c r="B991" s="263" t="s">
        <v>2509</v>
      </c>
      <c r="C991" s="264" t="s">
        <v>120</v>
      </c>
      <c r="D991" s="265">
        <v>16</v>
      </c>
      <c r="E991" s="266">
        <f t="shared" si="44"/>
        <v>1278.8699999999999</v>
      </c>
      <c r="F991" s="266">
        <v>20461.87</v>
      </c>
      <c r="G991" s="288"/>
      <c r="H991" s="288"/>
      <c r="I991" s="288"/>
    </row>
    <row r="992" spans="1:9" x14ac:dyDescent="0.25">
      <c r="A992" s="262">
        <f t="shared" si="45"/>
        <v>952</v>
      </c>
      <c r="B992" s="263" t="s">
        <v>2505</v>
      </c>
      <c r="C992" s="264" t="s">
        <v>120</v>
      </c>
      <c r="D992" s="265">
        <v>9</v>
      </c>
      <c r="E992" s="266">
        <f t="shared" si="44"/>
        <v>7572.14</v>
      </c>
      <c r="F992" s="266">
        <v>68149.240000000005</v>
      </c>
      <c r="G992" s="288"/>
      <c r="H992" s="288"/>
      <c r="I992" s="288"/>
    </row>
    <row r="993" spans="1:9" x14ac:dyDescent="0.25">
      <c r="A993" s="262">
        <f t="shared" si="45"/>
        <v>953</v>
      </c>
      <c r="B993" s="263" t="s">
        <v>2503</v>
      </c>
      <c r="C993" s="264" t="s">
        <v>120</v>
      </c>
      <c r="D993" s="265">
        <v>5</v>
      </c>
      <c r="E993" s="266">
        <f t="shared" si="44"/>
        <v>8170.26</v>
      </c>
      <c r="F993" s="266">
        <v>40851.279999999999</v>
      </c>
      <c r="G993" s="288"/>
      <c r="H993" s="288"/>
      <c r="I993" s="288"/>
    </row>
    <row r="994" spans="1:9" x14ac:dyDescent="0.25">
      <c r="A994" s="262">
        <f t="shared" si="45"/>
        <v>954</v>
      </c>
      <c r="B994" s="263" t="s">
        <v>2507</v>
      </c>
      <c r="C994" s="264" t="s">
        <v>120</v>
      </c>
      <c r="D994" s="265">
        <v>12</v>
      </c>
      <c r="E994" s="266">
        <f t="shared" si="44"/>
        <v>7572.14</v>
      </c>
      <c r="F994" s="266">
        <v>90865.66</v>
      </c>
      <c r="G994" s="288"/>
      <c r="H994" s="288"/>
      <c r="I994" s="288"/>
    </row>
    <row r="995" spans="1:9" x14ac:dyDescent="0.25">
      <c r="A995" s="262">
        <f t="shared" si="45"/>
        <v>955</v>
      </c>
      <c r="B995" s="263" t="s">
        <v>2501</v>
      </c>
      <c r="C995" s="264" t="s">
        <v>120</v>
      </c>
      <c r="D995" s="265">
        <v>12</v>
      </c>
      <c r="E995" s="266">
        <f t="shared" si="44"/>
        <v>8969.81</v>
      </c>
      <c r="F995" s="266">
        <v>107637.74</v>
      </c>
      <c r="G995" s="288"/>
      <c r="H995" s="288"/>
      <c r="I995" s="288"/>
    </row>
    <row r="996" spans="1:9" x14ac:dyDescent="0.25">
      <c r="A996" s="262">
        <f t="shared" si="45"/>
        <v>956</v>
      </c>
      <c r="B996" s="263" t="s">
        <v>2515</v>
      </c>
      <c r="C996" s="264" t="s">
        <v>120</v>
      </c>
      <c r="D996" s="265">
        <v>1</v>
      </c>
      <c r="E996" s="266">
        <f t="shared" si="44"/>
        <v>6018.63</v>
      </c>
      <c r="F996" s="266">
        <v>6018.63</v>
      </c>
      <c r="G996" s="288"/>
      <c r="H996" s="288"/>
      <c r="I996" s="288"/>
    </row>
    <row r="997" spans="1:9" x14ac:dyDescent="0.25">
      <c r="A997" s="262">
        <f t="shared" si="45"/>
        <v>957</v>
      </c>
      <c r="B997" s="263" t="s">
        <v>2511</v>
      </c>
      <c r="C997" s="264" t="s">
        <v>120</v>
      </c>
      <c r="D997" s="265">
        <v>2</v>
      </c>
      <c r="E997" s="266">
        <f t="shared" si="44"/>
        <v>5306.46</v>
      </c>
      <c r="F997" s="266">
        <v>10612.92</v>
      </c>
      <c r="G997" s="288"/>
      <c r="H997" s="288"/>
      <c r="I997" s="288"/>
    </row>
    <row r="998" spans="1:9" x14ac:dyDescent="0.25">
      <c r="A998" s="262">
        <f t="shared" si="45"/>
        <v>958</v>
      </c>
      <c r="B998" s="263" t="s">
        <v>2495</v>
      </c>
      <c r="C998" s="264" t="s">
        <v>120</v>
      </c>
      <c r="D998" s="265">
        <v>18</v>
      </c>
      <c r="E998" s="266">
        <f t="shared" si="44"/>
        <v>12358.62</v>
      </c>
      <c r="F998" s="266">
        <v>222455.16</v>
      </c>
      <c r="G998" s="288"/>
      <c r="H998" s="288"/>
      <c r="I998" s="288"/>
    </row>
    <row r="999" spans="1:9" x14ac:dyDescent="0.25">
      <c r="A999" s="262">
        <f t="shared" si="45"/>
        <v>959</v>
      </c>
      <c r="B999" s="263" t="s">
        <v>2497</v>
      </c>
      <c r="C999" s="264" t="s">
        <v>120</v>
      </c>
      <c r="D999" s="265">
        <v>9</v>
      </c>
      <c r="E999" s="266">
        <f t="shared" si="44"/>
        <v>13444.9</v>
      </c>
      <c r="F999" s="266">
        <v>121004.1</v>
      </c>
      <c r="G999" s="288"/>
      <c r="H999" s="288"/>
      <c r="I999" s="288"/>
    </row>
    <row r="1000" spans="1:9" x14ac:dyDescent="0.25">
      <c r="A1000" s="262">
        <f t="shared" si="45"/>
        <v>960</v>
      </c>
      <c r="B1000" s="263" t="s">
        <v>2513</v>
      </c>
      <c r="C1000" s="264" t="s">
        <v>120</v>
      </c>
      <c r="D1000" s="265">
        <v>1</v>
      </c>
      <c r="E1000" s="266">
        <f t="shared" si="44"/>
        <v>7474.09</v>
      </c>
      <c r="F1000" s="266">
        <v>7474.09</v>
      </c>
      <c r="G1000" s="288"/>
      <c r="H1000" s="288"/>
      <c r="I1000" s="288"/>
    </row>
    <row r="1001" spans="1:9" x14ac:dyDescent="0.25">
      <c r="A1001" s="262">
        <f t="shared" si="45"/>
        <v>961</v>
      </c>
      <c r="B1001" s="263" t="s">
        <v>2499</v>
      </c>
      <c r="C1001" s="264" t="s">
        <v>120</v>
      </c>
      <c r="D1001" s="265">
        <v>9</v>
      </c>
      <c r="E1001" s="266">
        <f t="shared" si="44"/>
        <v>13444.9</v>
      </c>
      <c r="F1001" s="266">
        <v>121004.1</v>
      </c>
      <c r="G1001" s="288"/>
      <c r="H1001" s="288"/>
      <c r="I1001" s="288"/>
    </row>
    <row r="1002" spans="1:9" x14ac:dyDescent="0.25">
      <c r="A1002" s="262">
        <f t="shared" si="45"/>
        <v>962</v>
      </c>
      <c r="B1002" s="263" t="s">
        <v>2539</v>
      </c>
      <c r="C1002" s="264" t="s">
        <v>120</v>
      </c>
      <c r="D1002" s="265">
        <v>4</v>
      </c>
      <c r="E1002" s="266">
        <f t="shared" si="44"/>
        <v>2869.13</v>
      </c>
      <c r="F1002" s="266">
        <v>11476.51</v>
      </c>
      <c r="G1002" s="288"/>
      <c r="H1002" s="288"/>
      <c r="I1002" s="288"/>
    </row>
    <row r="1003" spans="1:9" x14ac:dyDescent="0.25">
      <c r="A1003" s="262">
        <f t="shared" si="45"/>
        <v>963</v>
      </c>
      <c r="B1003" s="263" t="s">
        <v>2556</v>
      </c>
      <c r="C1003" s="264" t="s">
        <v>120</v>
      </c>
      <c r="D1003" s="265">
        <v>18</v>
      </c>
      <c r="E1003" s="266">
        <f t="shared" si="44"/>
        <v>3683.49</v>
      </c>
      <c r="F1003" s="266">
        <v>66302.75</v>
      </c>
      <c r="G1003" s="288"/>
      <c r="H1003" s="288"/>
      <c r="I1003" s="288"/>
    </row>
    <row r="1004" spans="1:9" x14ac:dyDescent="0.25">
      <c r="A1004" s="262">
        <f t="shared" si="45"/>
        <v>964</v>
      </c>
      <c r="B1004" s="263" t="s">
        <v>2548</v>
      </c>
      <c r="C1004" s="264" t="s">
        <v>120</v>
      </c>
      <c r="D1004" s="265">
        <v>1</v>
      </c>
      <c r="E1004" s="266">
        <f t="shared" si="44"/>
        <v>2642.21</v>
      </c>
      <c r="F1004" s="266">
        <v>2642.21</v>
      </c>
      <c r="G1004" s="288"/>
      <c r="H1004" s="288"/>
      <c r="I1004" s="288"/>
    </row>
    <row r="1005" spans="1:9" x14ac:dyDescent="0.25">
      <c r="A1005" s="262">
        <f t="shared" si="45"/>
        <v>965</v>
      </c>
      <c r="B1005" s="263" t="s">
        <v>2550</v>
      </c>
      <c r="C1005" s="264" t="s">
        <v>120</v>
      </c>
      <c r="D1005" s="265">
        <v>1</v>
      </c>
      <c r="E1005" s="266">
        <f t="shared" si="44"/>
        <v>2334.84</v>
      </c>
      <c r="F1005" s="266">
        <v>2334.84</v>
      </c>
      <c r="G1005" s="288"/>
      <c r="H1005" s="288"/>
      <c r="I1005" s="288"/>
    </row>
    <row r="1006" spans="1:9" x14ac:dyDescent="0.25">
      <c r="A1006" s="262">
        <f t="shared" si="45"/>
        <v>966</v>
      </c>
      <c r="B1006" s="263" t="s">
        <v>2552</v>
      </c>
      <c r="C1006" s="264" t="s">
        <v>120</v>
      </c>
      <c r="D1006" s="265">
        <v>4</v>
      </c>
      <c r="E1006" s="266">
        <f t="shared" si="44"/>
        <v>15574.17</v>
      </c>
      <c r="F1006" s="266">
        <v>62296.67</v>
      </c>
      <c r="G1006" s="288"/>
      <c r="H1006" s="288"/>
      <c r="I1006" s="288"/>
    </row>
    <row r="1007" spans="1:9" x14ac:dyDescent="0.25">
      <c r="A1007" s="262">
        <f t="shared" si="45"/>
        <v>967</v>
      </c>
      <c r="B1007" s="263" t="s">
        <v>2554</v>
      </c>
      <c r="C1007" s="264" t="s">
        <v>120</v>
      </c>
      <c r="D1007" s="265">
        <v>4</v>
      </c>
      <c r="E1007" s="266">
        <f t="shared" si="44"/>
        <v>16063.75</v>
      </c>
      <c r="F1007" s="266">
        <v>64254.98</v>
      </c>
      <c r="G1007" s="288"/>
      <c r="H1007" s="288"/>
      <c r="I1007" s="288"/>
    </row>
    <row r="1008" spans="1:9" x14ac:dyDescent="0.25">
      <c r="A1008" s="262">
        <f t="shared" si="45"/>
        <v>968</v>
      </c>
      <c r="B1008" s="263" t="s">
        <v>2541</v>
      </c>
      <c r="C1008" s="264" t="s">
        <v>120</v>
      </c>
      <c r="D1008" s="265">
        <v>8</v>
      </c>
      <c r="E1008" s="266">
        <f t="shared" si="44"/>
        <v>1497.13</v>
      </c>
      <c r="F1008" s="266">
        <v>11977.05</v>
      </c>
      <c r="G1008" s="288"/>
      <c r="H1008" s="288"/>
      <c r="I1008" s="288"/>
    </row>
    <row r="1009" spans="1:9" x14ac:dyDescent="0.25">
      <c r="A1009" s="262">
        <f t="shared" si="45"/>
        <v>969</v>
      </c>
      <c r="B1009" s="263" t="s">
        <v>2524</v>
      </c>
      <c r="C1009" s="264" t="s">
        <v>120</v>
      </c>
      <c r="D1009" s="265">
        <v>4</v>
      </c>
      <c r="E1009" s="266">
        <f t="shared" si="44"/>
        <v>6083.97</v>
      </c>
      <c r="F1009" s="266">
        <v>24335.87</v>
      </c>
      <c r="G1009" s="288"/>
      <c r="H1009" s="288"/>
      <c r="I1009" s="288"/>
    </row>
    <row r="1010" spans="1:9" x14ac:dyDescent="0.25">
      <c r="A1010" s="262">
        <f t="shared" si="45"/>
        <v>970</v>
      </c>
      <c r="B1010" s="263" t="s">
        <v>2559</v>
      </c>
      <c r="C1010" s="264" t="s">
        <v>120</v>
      </c>
      <c r="D1010" s="265">
        <v>2</v>
      </c>
      <c r="E1010" s="266">
        <f t="shared" si="44"/>
        <v>10326.1</v>
      </c>
      <c r="F1010" s="266">
        <v>20652.2</v>
      </c>
      <c r="G1010" s="288"/>
      <c r="H1010" s="288"/>
      <c r="I1010" s="288"/>
    </row>
    <row r="1011" spans="1:9" x14ac:dyDescent="0.25">
      <c r="A1011" s="262">
        <f t="shared" si="45"/>
        <v>971</v>
      </c>
      <c r="B1011" s="263" t="s">
        <v>2543</v>
      </c>
      <c r="C1011" s="264" t="s">
        <v>120</v>
      </c>
      <c r="D1011" s="265">
        <v>4</v>
      </c>
      <c r="E1011" s="266">
        <f t="shared" si="44"/>
        <v>6614.62</v>
      </c>
      <c r="F1011" s="266">
        <v>26458.49</v>
      </c>
      <c r="G1011" s="288"/>
      <c r="H1011" s="288"/>
      <c r="I1011" s="288"/>
    </row>
    <row r="1012" spans="1:9" x14ac:dyDescent="0.25">
      <c r="A1012" s="262">
        <f t="shared" si="45"/>
        <v>972</v>
      </c>
      <c r="B1012" s="263" t="s">
        <v>2563</v>
      </c>
      <c r="C1012" s="264" t="s">
        <v>120</v>
      </c>
      <c r="D1012" s="265">
        <v>4</v>
      </c>
      <c r="E1012" s="266">
        <f t="shared" ref="E1012:E1075" si="46">F1012/D1012</f>
        <v>10326.1</v>
      </c>
      <c r="F1012" s="266">
        <v>41304.39</v>
      </c>
      <c r="G1012" s="288"/>
      <c r="H1012" s="288"/>
      <c r="I1012" s="288"/>
    </row>
    <row r="1013" spans="1:9" x14ac:dyDescent="0.25">
      <c r="A1013" s="262">
        <f t="shared" ref="A1013:A1076" si="47">A1012+1</f>
        <v>973</v>
      </c>
      <c r="B1013" s="263" t="s">
        <v>2528</v>
      </c>
      <c r="C1013" s="264" t="s">
        <v>120</v>
      </c>
      <c r="D1013" s="265">
        <v>8</v>
      </c>
      <c r="E1013" s="266">
        <f t="shared" si="46"/>
        <v>4019.54</v>
      </c>
      <c r="F1013" s="266">
        <v>32156.32</v>
      </c>
      <c r="G1013" s="288"/>
      <c r="H1013" s="288"/>
      <c r="I1013" s="288"/>
    </row>
    <row r="1014" spans="1:9" x14ac:dyDescent="0.25">
      <c r="A1014" s="262">
        <f t="shared" si="47"/>
        <v>974</v>
      </c>
      <c r="B1014" s="263" t="s">
        <v>2526</v>
      </c>
      <c r="C1014" s="264" t="s">
        <v>120</v>
      </c>
      <c r="D1014" s="265">
        <v>4</v>
      </c>
      <c r="E1014" s="266">
        <f t="shared" si="46"/>
        <v>4721.34</v>
      </c>
      <c r="F1014" s="266">
        <v>18885.37</v>
      </c>
      <c r="G1014" s="288"/>
      <c r="H1014" s="288"/>
      <c r="I1014" s="288"/>
    </row>
    <row r="1015" spans="1:9" x14ac:dyDescent="0.25">
      <c r="A1015" s="262">
        <f t="shared" si="47"/>
        <v>975</v>
      </c>
      <c r="B1015" s="263" t="s">
        <v>3071</v>
      </c>
      <c r="C1015" s="264" t="s">
        <v>470</v>
      </c>
      <c r="D1015" s="265">
        <v>24</v>
      </c>
      <c r="E1015" s="266">
        <f t="shared" si="46"/>
        <v>856.34</v>
      </c>
      <c r="F1015" s="266">
        <v>20552.23</v>
      </c>
      <c r="G1015" s="288"/>
      <c r="H1015" s="288"/>
      <c r="I1015" s="288"/>
    </row>
    <row r="1016" spans="1:9" x14ac:dyDescent="0.25">
      <c r="A1016" s="262">
        <f t="shared" si="47"/>
        <v>976</v>
      </c>
      <c r="B1016" s="263" t="s">
        <v>2952</v>
      </c>
      <c r="C1016" s="264" t="s">
        <v>470</v>
      </c>
      <c r="D1016" s="269">
        <v>22.6</v>
      </c>
      <c r="E1016" s="266">
        <f t="shared" si="46"/>
        <v>2051.85</v>
      </c>
      <c r="F1016" s="266">
        <v>46371.78</v>
      </c>
      <c r="G1016" s="288"/>
      <c r="H1016" s="288"/>
      <c r="I1016" s="288"/>
    </row>
    <row r="1017" spans="1:9" x14ac:dyDescent="0.25">
      <c r="A1017" s="262">
        <f t="shared" si="47"/>
        <v>977</v>
      </c>
      <c r="B1017" s="263" t="s">
        <v>2954</v>
      </c>
      <c r="C1017" s="264" t="s">
        <v>470</v>
      </c>
      <c r="D1017" s="269">
        <v>17.100000000000001</v>
      </c>
      <c r="E1017" s="266">
        <f t="shared" si="46"/>
        <v>2181.12</v>
      </c>
      <c r="F1017" s="266">
        <v>37297.18</v>
      </c>
      <c r="G1017" s="288"/>
      <c r="H1017" s="288"/>
      <c r="I1017" s="288"/>
    </row>
    <row r="1018" spans="1:9" x14ac:dyDescent="0.25">
      <c r="A1018" s="262">
        <f t="shared" si="47"/>
        <v>978</v>
      </c>
      <c r="B1018" s="263" t="s">
        <v>2969</v>
      </c>
      <c r="C1018" s="264" t="s">
        <v>470</v>
      </c>
      <c r="D1018" s="269">
        <v>4.2</v>
      </c>
      <c r="E1018" s="266">
        <f t="shared" si="46"/>
        <v>2670.4</v>
      </c>
      <c r="F1018" s="266">
        <v>11215.69</v>
      </c>
      <c r="G1018" s="288"/>
      <c r="H1018" s="288"/>
      <c r="I1018" s="288"/>
    </row>
    <row r="1019" spans="1:9" x14ac:dyDescent="0.25">
      <c r="A1019" s="262">
        <f t="shared" si="47"/>
        <v>979</v>
      </c>
      <c r="B1019" s="263" t="s">
        <v>3053</v>
      </c>
      <c r="C1019" s="264" t="s">
        <v>470</v>
      </c>
      <c r="D1019" s="269">
        <v>14.4</v>
      </c>
      <c r="E1019" s="266">
        <f t="shared" si="46"/>
        <v>2365.46</v>
      </c>
      <c r="F1019" s="266">
        <v>34062.57</v>
      </c>
      <c r="G1019" s="288"/>
      <c r="H1019" s="288"/>
      <c r="I1019" s="288"/>
    </row>
    <row r="1020" spans="1:9" x14ac:dyDescent="0.25">
      <c r="A1020" s="262">
        <f t="shared" si="47"/>
        <v>980</v>
      </c>
      <c r="B1020" s="263" t="s">
        <v>3058</v>
      </c>
      <c r="C1020" s="264" t="s">
        <v>470</v>
      </c>
      <c r="D1020" s="265">
        <v>1</v>
      </c>
      <c r="E1020" s="266">
        <f t="shared" si="46"/>
        <v>5316.33</v>
      </c>
      <c r="F1020" s="266">
        <v>5316.33</v>
      </c>
      <c r="G1020" s="288"/>
      <c r="H1020" s="288"/>
      <c r="I1020" s="288"/>
    </row>
    <row r="1021" spans="1:9" x14ac:dyDescent="0.25">
      <c r="A1021" s="262">
        <f t="shared" si="47"/>
        <v>981</v>
      </c>
      <c r="B1021" s="263" t="s">
        <v>3061</v>
      </c>
      <c r="C1021" s="264" t="s">
        <v>470</v>
      </c>
      <c r="D1021" s="269">
        <v>2.5</v>
      </c>
      <c r="E1021" s="266">
        <f t="shared" si="46"/>
        <v>6308.27</v>
      </c>
      <c r="F1021" s="266">
        <v>15770.68</v>
      </c>
      <c r="G1021" s="288"/>
      <c r="H1021" s="288"/>
      <c r="I1021" s="288"/>
    </row>
    <row r="1022" spans="1:9" x14ac:dyDescent="0.25">
      <c r="A1022" s="262">
        <f t="shared" si="47"/>
        <v>982</v>
      </c>
      <c r="B1022" s="263" t="s">
        <v>2866</v>
      </c>
      <c r="C1022" s="264" t="s">
        <v>470</v>
      </c>
      <c r="D1022" s="265">
        <v>4</v>
      </c>
      <c r="E1022" s="266">
        <f t="shared" si="46"/>
        <v>4834</v>
      </c>
      <c r="F1022" s="266">
        <v>19335.990000000002</v>
      </c>
      <c r="G1022" s="288"/>
      <c r="H1022" s="288"/>
      <c r="I1022" s="288"/>
    </row>
    <row r="1023" spans="1:9" x14ac:dyDescent="0.25">
      <c r="A1023" s="262">
        <f t="shared" si="47"/>
        <v>983</v>
      </c>
      <c r="B1023" s="263" t="s">
        <v>2827</v>
      </c>
      <c r="C1023" s="264" t="s">
        <v>470</v>
      </c>
      <c r="D1023" s="269">
        <v>5.6</v>
      </c>
      <c r="E1023" s="266">
        <f t="shared" si="46"/>
        <v>5415.29</v>
      </c>
      <c r="F1023" s="266">
        <v>30325.61</v>
      </c>
      <c r="G1023" s="288"/>
      <c r="H1023" s="288"/>
      <c r="I1023" s="288"/>
    </row>
    <row r="1024" spans="1:9" x14ac:dyDescent="0.25">
      <c r="A1024" s="262">
        <f t="shared" si="47"/>
        <v>984</v>
      </c>
      <c r="B1024" s="263" t="s">
        <v>2841</v>
      </c>
      <c r="C1024" s="264" t="s">
        <v>470</v>
      </c>
      <c r="D1024" s="269">
        <v>6.3</v>
      </c>
      <c r="E1024" s="266">
        <f t="shared" si="46"/>
        <v>5912.12</v>
      </c>
      <c r="F1024" s="266">
        <v>37246.379999999997</v>
      </c>
      <c r="G1024" s="288"/>
      <c r="H1024" s="288"/>
      <c r="I1024" s="288"/>
    </row>
    <row r="1025" spans="1:9" x14ac:dyDescent="0.25">
      <c r="A1025" s="262">
        <f t="shared" si="47"/>
        <v>985</v>
      </c>
      <c r="B1025" s="263" t="s">
        <v>2839</v>
      </c>
      <c r="C1025" s="264" t="s">
        <v>470</v>
      </c>
      <c r="D1025" s="269">
        <v>0.8</v>
      </c>
      <c r="E1025" s="266">
        <f t="shared" si="46"/>
        <v>7241.03</v>
      </c>
      <c r="F1025" s="266">
        <v>5792.82</v>
      </c>
      <c r="G1025" s="288"/>
      <c r="H1025" s="288"/>
      <c r="I1025" s="288"/>
    </row>
    <row r="1026" spans="1:9" x14ac:dyDescent="0.25">
      <c r="A1026" s="262">
        <f t="shared" si="47"/>
        <v>986</v>
      </c>
      <c r="B1026" s="263" t="s">
        <v>3005</v>
      </c>
      <c r="C1026" s="264" t="s">
        <v>470</v>
      </c>
      <c r="D1026" s="265">
        <v>7</v>
      </c>
      <c r="E1026" s="266">
        <f t="shared" si="46"/>
        <v>2245.5500000000002</v>
      </c>
      <c r="F1026" s="266">
        <v>15718.87</v>
      </c>
      <c r="G1026" s="288"/>
      <c r="H1026" s="288"/>
      <c r="I1026" s="288"/>
    </row>
    <row r="1027" spans="1:9" x14ac:dyDescent="0.25">
      <c r="A1027" s="262">
        <f t="shared" si="47"/>
        <v>987</v>
      </c>
      <c r="B1027" s="263" t="s">
        <v>2958</v>
      </c>
      <c r="C1027" s="264" t="s">
        <v>470</v>
      </c>
      <c r="D1027" s="269">
        <v>16.100000000000001</v>
      </c>
      <c r="E1027" s="266">
        <f t="shared" si="46"/>
        <v>2310.09</v>
      </c>
      <c r="F1027" s="266">
        <v>37192.370000000003</v>
      </c>
      <c r="G1027" s="288"/>
      <c r="H1027" s="288"/>
      <c r="I1027" s="288"/>
    </row>
    <row r="1028" spans="1:9" x14ac:dyDescent="0.25">
      <c r="A1028" s="262">
        <f t="shared" si="47"/>
        <v>988</v>
      </c>
      <c r="B1028" s="263" t="s">
        <v>2975</v>
      </c>
      <c r="C1028" s="264" t="s">
        <v>470</v>
      </c>
      <c r="D1028" s="269">
        <v>4.5</v>
      </c>
      <c r="E1028" s="266">
        <f t="shared" si="46"/>
        <v>2894</v>
      </c>
      <c r="F1028" s="266">
        <v>13023</v>
      </c>
      <c r="G1028" s="288"/>
      <c r="H1028" s="288"/>
      <c r="I1028" s="288"/>
    </row>
    <row r="1029" spans="1:9" x14ac:dyDescent="0.25">
      <c r="A1029" s="262">
        <f t="shared" si="47"/>
        <v>989</v>
      </c>
      <c r="B1029" s="263" t="s">
        <v>2972</v>
      </c>
      <c r="C1029" s="264" t="s">
        <v>470</v>
      </c>
      <c r="D1029" s="269">
        <v>4.5</v>
      </c>
      <c r="E1029" s="266">
        <f t="shared" si="46"/>
        <v>3228.64</v>
      </c>
      <c r="F1029" s="266">
        <v>14528.87</v>
      </c>
      <c r="G1029" s="288"/>
      <c r="H1029" s="288"/>
      <c r="I1029" s="288"/>
    </row>
    <row r="1030" spans="1:9" x14ac:dyDescent="0.25">
      <c r="A1030" s="262">
        <f t="shared" si="47"/>
        <v>990</v>
      </c>
      <c r="B1030" s="263" t="s">
        <v>2956</v>
      </c>
      <c r="C1030" s="264" t="s">
        <v>470</v>
      </c>
      <c r="D1030" s="269">
        <v>30.5</v>
      </c>
      <c r="E1030" s="266">
        <f t="shared" si="46"/>
        <v>2438.7399999999998</v>
      </c>
      <c r="F1030" s="266">
        <v>74381.509999999995</v>
      </c>
      <c r="G1030" s="288"/>
      <c r="H1030" s="288"/>
      <c r="I1030" s="288"/>
    </row>
    <row r="1031" spans="1:9" x14ac:dyDescent="0.25">
      <c r="A1031" s="262">
        <f t="shared" si="47"/>
        <v>991</v>
      </c>
      <c r="B1031" s="263" t="s">
        <v>2966</v>
      </c>
      <c r="C1031" s="264" t="s">
        <v>470</v>
      </c>
      <c r="D1031" s="269">
        <v>23.2</v>
      </c>
      <c r="E1031" s="266">
        <f t="shared" si="46"/>
        <v>2327.4</v>
      </c>
      <c r="F1031" s="266">
        <v>53995.65</v>
      </c>
      <c r="G1031" s="288"/>
      <c r="H1031" s="288"/>
      <c r="I1031" s="288"/>
    </row>
    <row r="1032" spans="1:9" x14ac:dyDescent="0.25">
      <c r="A1032" s="262">
        <f t="shared" si="47"/>
        <v>992</v>
      </c>
      <c r="B1032" s="263" t="s">
        <v>2960</v>
      </c>
      <c r="C1032" s="264" t="s">
        <v>470</v>
      </c>
      <c r="D1032" s="269">
        <v>11.4</v>
      </c>
      <c r="E1032" s="266">
        <f t="shared" si="46"/>
        <v>2551.6999999999998</v>
      </c>
      <c r="F1032" s="266">
        <v>29089.43</v>
      </c>
      <c r="G1032" s="288"/>
      <c r="H1032" s="288"/>
      <c r="I1032" s="288"/>
    </row>
    <row r="1033" spans="1:9" x14ac:dyDescent="0.25">
      <c r="A1033" s="262">
        <f t="shared" si="47"/>
        <v>993</v>
      </c>
      <c r="B1033" s="263" t="s">
        <v>2963</v>
      </c>
      <c r="C1033" s="264" t="s">
        <v>470</v>
      </c>
      <c r="D1033" s="265">
        <v>15</v>
      </c>
      <c r="E1033" s="266">
        <f t="shared" si="46"/>
        <v>1658.11</v>
      </c>
      <c r="F1033" s="266">
        <v>24871.67</v>
      </c>
      <c r="G1033" s="288"/>
      <c r="H1033" s="288"/>
      <c r="I1033" s="288"/>
    </row>
    <row r="1034" spans="1:9" x14ac:dyDescent="0.25">
      <c r="A1034" s="262">
        <f t="shared" si="47"/>
        <v>994</v>
      </c>
      <c r="B1034" s="263" t="s">
        <v>2852</v>
      </c>
      <c r="C1034" s="264" t="s">
        <v>470</v>
      </c>
      <c r="D1034" s="265">
        <v>4</v>
      </c>
      <c r="E1034" s="266">
        <f t="shared" si="46"/>
        <v>5024.37</v>
      </c>
      <c r="F1034" s="266">
        <v>20097.490000000002</v>
      </c>
      <c r="G1034" s="288"/>
      <c r="H1034" s="288"/>
      <c r="I1034" s="288"/>
    </row>
    <row r="1035" spans="1:9" x14ac:dyDescent="0.25">
      <c r="A1035" s="262">
        <f t="shared" si="47"/>
        <v>995</v>
      </c>
      <c r="B1035" s="263" t="s">
        <v>2825</v>
      </c>
      <c r="C1035" s="264" t="s">
        <v>470</v>
      </c>
      <c r="D1035" s="269">
        <v>1.5</v>
      </c>
      <c r="E1035" s="266">
        <f t="shared" si="46"/>
        <v>5443.09</v>
      </c>
      <c r="F1035" s="266">
        <v>8164.63</v>
      </c>
      <c r="G1035" s="288"/>
      <c r="H1035" s="288"/>
      <c r="I1035" s="288"/>
    </row>
    <row r="1036" spans="1:9" x14ac:dyDescent="0.25">
      <c r="A1036" s="262">
        <f t="shared" si="47"/>
        <v>996</v>
      </c>
      <c r="B1036" s="263" t="s">
        <v>2896</v>
      </c>
      <c r="C1036" s="264" t="s">
        <v>470</v>
      </c>
      <c r="D1036" s="265">
        <v>41</v>
      </c>
      <c r="E1036" s="266">
        <f t="shared" si="46"/>
        <v>2750.73</v>
      </c>
      <c r="F1036" s="266">
        <v>112779.93</v>
      </c>
      <c r="G1036" s="288"/>
      <c r="H1036" s="288"/>
      <c r="I1036" s="288"/>
    </row>
    <row r="1037" spans="1:9" x14ac:dyDescent="0.25">
      <c r="A1037" s="262">
        <f t="shared" si="47"/>
        <v>997</v>
      </c>
      <c r="B1037" s="263" t="s">
        <v>2864</v>
      </c>
      <c r="C1037" s="264" t="s">
        <v>470</v>
      </c>
      <c r="D1037" s="265">
        <v>11</v>
      </c>
      <c r="E1037" s="266">
        <f t="shared" si="46"/>
        <v>4153.03</v>
      </c>
      <c r="F1037" s="266">
        <v>45683.31</v>
      </c>
      <c r="G1037" s="288"/>
      <c r="H1037" s="288"/>
      <c r="I1037" s="288"/>
    </row>
    <row r="1038" spans="1:9" x14ac:dyDescent="0.25">
      <c r="A1038" s="262">
        <f t="shared" si="47"/>
        <v>998</v>
      </c>
      <c r="B1038" s="263" t="s">
        <v>2862</v>
      </c>
      <c r="C1038" s="264" t="s">
        <v>470</v>
      </c>
      <c r="D1038" s="269">
        <v>11.2</v>
      </c>
      <c r="E1038" s="266">
        <f t="shared" si="46"/>
        <v>3194.01</v>
      </c>
      <c r="F1038" s="266">
        <v>35772.89</v>
      </c>
      <c r="G1038" s="288"/>
      <c r="H1038" s="288"/>
      <c r="I1038" s="288"/>
    </row>
    <row r="1039" spans="1:9" x14ac:dyDescent="0.25">
      <c r="A1039" s="262">
        <f t="shared" si="47"/>
        <v>999</v>
      </c>
      <c r="B1039" s="263" t="s">
        <v>2854</v>
      </c>
      <c r="C1039" s="264" t="s">
        <v>470</v>
      </c>
      <c r="D1039" s="269">
        <v>1.8</v>
      </c>
      <c r="E1039" s="266">
        <f t="shared" si="46"/>
        <v>5941.62</v>
      </c>
      <c r="F1039" s="266">
        <v>10694.91</v>
      </c>
      <c r="G1039" s="288"/>
      <c r="H1039" s="288"/>
      <c r="I1039" s="288"/>
    </row>
    <row r="1040" spans="1:9" x14ac:dyDescent="0.25">
      <c r="A1040" s="262">
        <f t="shared" si="47"/>
        <v>1000</v>
      </c>
      <c r="B1040" s="263" t="s">
        <v>2597</v>
      </c>
      <c r="C1040" s="264" t="s">
        <v>470</v>
      </c>
      <c r="D1040" s="269">
        <v>6.5</v>
      </c>
      <c r="E1040" s="266">
        <f t="shared" si="46"/>
        <v>8366.06</v>
      </c>
      <c r="F1040" s="266">
        <v>54379.41</v>
      </c>
      <c r="G1040" s="288"/>
      <c r="H1040" s="288"/>
      <c r="I1040" s="288"/>
    </row>
    <row r="1041" spans="1:9" x14ac:dyDescent="0.25">
      <c r="A1041" s="262">
        <f t="shared" si="47"/>
        <v>1001</v>
      </c>
      <c r="B1041" s="263" t="s">
        <v>2607</v>
      </c>
      <c r="C1041" s="264" t="s">
        <v>470</v>
      </c>
      <c r="D1041" s="269">
        <v>3.4</v>
      </c>
      <c r="E1041" s="266">
        <f t="shared" si="46"/>
        <v>7521.7</v>
      </c>
      <c r="F1041" s="266">
        <v>25573.78</v>
      </c>
      <c r="G1041" s="288"/>
      <c r="H1041" s="288"/>
      <c r="I1041" s="288"/>
    </row>
    <row r="1042" spans="1:9" x14ac:dyDescent="0.25">
      <c r="A1042" s="262">
        <f t="shared" si="47"/>
        <v>1002</v>
      </c>
      <c r="B1042" s="263" t="s">
        <v>2591</v>
      </c>
      <c r="C1042" s="264" t="s">
        <v>470</v>
      </c>
      <c r="D1042" s="265">
        <v>14</v>
      </c>
      <c r="E1042" s="266">
        <f t="shared" si="46"/>
        <v>9461.4</v>
      </c>
      <c r="F1042" s="266">
        <v>132459.64000000001</v>
      </c>
      <c r="G1042" s="288"/>
      <c r="H1042" s="288"/>
      <c r="I1042" s="288"/>
    </row>
    <row r="1043" spans="1:9" x14ac:dyDescent="0.25">
      <c r="A1043" s="262">
        <f t="shared" si="47"/>
        <v>1003</v>
      </c>
      <c r="B1043" s="263" t="s">
        <v>2593</v>
      </c>
      <c r="C1043" s="264" t="s">
        <v>470</v>
      </c>
      <c r="D1043" s="269">
        <v>2.5</v>
      </c>
      <c r="E1043" s="266">
        <f t="shared" si="46"/>
        <v>8003.64</v>
      </c>
      <c r="F1043" s="266">
        <v>20009.09</v>
      </c>
      <c r="G1043" s="288"/>
      <c r="H1043" s="288"/>
      <c r="I1043" s="288"/>
    </row>
    <row r="1044" spans="1:9" x14ac:dyDescent="0.25">
      <c r="A1044" s="262">
        <f t="shared" si="47"/>
        <v>1004</v>
      </c>
      <c r="B1044" s="263" t="s">
        <v>2601</v>
      </c>
      <c r="C1044" s="264" t="s">
        <v>470</v>
      </c>
      <c r="D1044" s="269">
        <v>4.2</v>
      </c>
      <c r="E1044" s="266">
        <f t="shared" si="46"/>
        <v>7610.4</v>
      </c>
      <c r="F1044" s="266">
        <v>31963.66</v>
      </c>
      <c r="G1044" s="288"/>
      <c r="H1044" s="288"/>
      <c r="I1044" s="288"/>
    </row>
    <row r="1045" spans="1:9" x14ac:dyDescent="0.25">
      <c r="A1045" s="262">
        <f t="shared" si="47"/>
        <v>1005</v>
      </c>
      <c r="B1045" s="263" t="s">
        <v>2599</v>
      </c>
      <c r="C1045" s="264" t="s">
        <v>470</v>
      </c>
      <c r="D1045" s="269">
        <v>4.3</v>
      </c>
      <c r="E1045" s="266">
        <f t="shared" si="46"/>
        <v>7858.27</v>
      </c>
      <c r="F1045" s="266">
        <v>33790.54</v>
      </c>
      <c r="G1045" s="288"/>
      <c r="H1045" s="288"/>
      <c r="I1045" s="288"/>
    </row>
    <row r="1046" spans="1:9" x14ac:dyDescent="0.25">
      <c r="A1046" s="262">
        <f t="shared" si="47"/>
        <v>1006</v>
      </c>
      <c r="B1046" s="263" t="s">
        <v>2605</v>
      </c>
      <c r="C1046" s="264" t="s">
        <v>470</v>
      </c>
      <c r="D1046" s="265">
        <v>1</v>
      </c>
      <c r="E1046" s="266">
        <f t="shared" si="46"/>
        <v>8895.81</v>
      </c>
      <c r="F1046" s="266">
        <v>8895.81</v>
      </c>
      <c r="G1046" s="288"/>
      <c r="H1046" s="288"/>
      <c r="I1046" s="288"/>
    </row>
    <row r="1047" spans="1:9" x14ac:dyDescent="0.25">
      <c r="A1047" s="262">
        <f t="shared" si="47"/>
        <v>1007</v>
      </c>
      <c r="B1047" s="263" t="s">
        <v>2603</v>
      </c>
      <c r="C1047" s="264" t="s">
        <v>470</v>
      </c>
      <c r="D1047" s="265">
        <v>10</v>
      </c>
      <c r="E1047" s="266">
        <f t="shared" si="46"/>
        <v>8598.82</v>
      </c>
      <c r="F1047" s="266">
        <v>85988.2</v>
      </c>
      <c r="G1047" s="288"/>
      <c r="H1047" s="288"/>
      <c r="I1047" s="288"/>
    </row>
    <row r="1048" spans="1:9" x14ac:dyDescent="0.25">
      <c r="A1048" s="262">
        <f t="shared" si="47"/>
        <v>1008</v>
      </c>
      <c r="B1048" s="263" t="s">
        <v>2683</v>
      </c>
      <c r="C1048" s="264" t="s">
        <v>470</v>
      </c>
      <c r="D1048" s="269">
        <v>8.1</v>
      </c>
      <c r="E1048" s="266">
        <f t="shared" si="46"/>
        <v>6361.33</v>
      </c>
      <c r="F1048" s="266">
        <v>51526.79</v>
      </c>
      <c r="G1048" s="288"/>
      <c r="H1048" s="288"/>
      <c r="I1048" s="288"/>
    </row>
    <row r="1049" spans="1:9" x14ac:dyDescent="0.25">
      <c r="A1049" s="262">
        <f t="shared" si="47"/>
        <v>1009</v>
      </c>
      <c r="B1049" s="263" t="s">
        <v>2689</v>
      </c>
      <c r="C1049" s="264" t="s">
        <v>470</v>
      </c>
      <c r="D1049" s="265">
        <v>13</v>
      </c>
      <c r="E1049" s="266">
        <f t="shared" si="46"/>
        <v>5167.13</v>
      </c>
      <c r="F1049" s="266">
        <v>67172.710000000006</v>
      </c>
      <c r="G1049" s="288"/>
      <c r="H1049" s="288"/>
      <c r="I1049" s="288"/>
    </row>
    <row r="1050" spans="1:9" x14ac:dyDescent="0.25">
      <c r="A1050" s="262">
        <f t="shared" si="47"/>
        <v>1010</v>
      </c>
      <c r="B1050" s="263" t="s">
        <v>2681</v>
      </c>
      <c r="C1050" s="264" t="s">
        <v>470</v>
      </c>
      <c r="D1050" s="269">
        <v>3.4</v>
      </c>
      <c r="E1050" s="266">
        <f t="shared" si="46"/>
        <v>5062.83</v>
      </c>
      <c r="F1050" s="266">
        <v>17213.62</v>
      </c>
      <c r="G1050" s="288"/>
      <c r="H1050" s="288"/>
      <c r="I1050" s="288"/>
    </row>
    <row r="1051" spans="1:9" x14ac:dyDescent="0.25">
      <c r="A1051" s="262">
        <f t="shared" si="47"/>
        <v>1011</v>
      </c>
      <c r="B1051" s="263" t="s">
        <v>2687</v>
      </c>
      <c r="C1051" s="264" t="s">
        <v>470</v>
      </c>
      <c r="D1051" s="269">
        <v>0.5</v>
      </c>
      <c r="E1051" s="266">
        <f t="shared" si="46"/>
        <v>7059.62</v>
      </c>
      <c r="F1051" s="266">
        <v>3529.81</v>
      </c>
      <c r="G1051" s="288"/>
      <c r="H1051" s="288"/>
      <c r="I1051" s="288"/>
    </row>
    <row r="1052" spans="1:9" x14ac:dyDescent="0.25">
      <c r="A1052" s="262">
        <f t="shared" si="47"/>
        <v>1012</v>
      </c>
      <c r="B1052" s="263" t="s">
        <v>2652</v>
      </c>
      <c r="C1052" s="264" t="s">
        <v>470</v>
      </c>
      <c r="D1052" s="269">
        <v>5.4</v>
      </c>
      <c r="E1052" s="266">
        <f t="shared" si="46"/>
        <v>7342.81</v>
      </c>
      <c r="F1052" s="266">
        <v>39651.17</v>
      </c>
      <c r="G1052" s="288"/>
      <c r="H1052" s="288"/>
      <c r="I1052" s="288"/>
    </row>
    <row r="1053" spans="1:9" x14ac:dyDescent="0.25">
      <c r="A1053" s="262">
        <f t="shared" si="47"/>
        <v>1013</v>
      </c>
      <c r="B1053" s="263" t="s">
        <v>2595</v>
      </c>
      <c r="C1053" s="264" t="s">
        <v>470</v>
      </c>
      <c r="D1053" s="269">
        <v>3.8</v>
      </c>
      <c r="E1053" s="266">
        <f t="shared" si="46"/>
        <v>17599.23</v>
      </c>
      <c r="F1053" s="266">
        <v>66877.08</v>
      </c>
      <c r="G1053" s="288"/>
      <c r="H1053" s="288"/>
      <c r="I1053" s="288"/>
    </row>
    <row r="1054" spans="1:9" x14ac:dyDescent="0.25">
      <c r="A1054" s="262">
        <f t="shared" si="47"/>
        <v>1014</v>
      </c>
      <c r="B1054" s="263" t="s">
        <v>2658</v>
      </c>
      <c r="C1054" s="264" t="s">
        <v>470</v>
      </c>
      <c r="D1054" s="269">
        <v>8.3000000000000007</v>
      </c>
      <c r="E1054" s="266">
        <f t="shared" si="46"/>
        <v>6509.32</v>
      </c>
      <c r="F1054" s="266">
        <v>54027.39</v>
      </c>
      <c r="G1054" s="288"/>
      <c r="H1054" s="288"/>
      <c r="I1054" s="288"/>
    </row>
    <row r="1055" spans="1:9" x14ac:dyDescent="0.25">
      <c r="A1055" s="262">
        <f t="shared" si="47"/>
        <v>1015</v>
      </c>
      <c r="B1055" s="263" t="s">
        <v>2650</v>
      </c>
      <c r="C1055" s="264" t="s">
        <v>470</v>
      </c>
      <c r="D1055" s="269">
        <v>4.5</v>
      </c>
      <c r="E1055" s="266">
        <f t="shared" si="46"/>
        <v>7544.16</v>
      </c>
      <c r="F1055" s="266">
        <v>33948.720000000001</v>
      </c>
      <c r="G1055" s="288"/>
      <c r="H1055" s="288"/>
      <c r="I1055" s="288"/>
    </row>
    <row r="1056" spans="1:9" x14ac:dyDescent="0.25">
      <c r="A1056" s="262">
        <f t="shared" si="47"/>
        <v>1016</v>
      </c>
      <c r="B1056" s="263" t="s">
        <v>2656</v>
      </c>
      <c r="C1056" s="264" t="s">
        <v>470</v>
      </c>
      <c r="D1056" s="265">
        <v>2</v>
      </c>
      <c r="E1056" s="266">
        <f t="shared" si="46"/>
        <v>7141.76</v>
      </c>
      <c r="F1056" s="266">
        <v>14283.52</v>
      </c>
      <c r="G1056" s="288"/>
      <c r="H1056" s="288"/>
      <c r="I1056" s="288"/>
    </row>
    <row r="1057" spans="1:9" x14ac:dyDescent="0.25">
      <c r="A1057" s="262">
        <f t="shared" si="47"/>
        <v>1017</v>
      </c>
      <c r="B1057" s="263" t="s">
        <v>2691</v>
      </c>
      <c r="C1057" s="264" t="s">
        <v>470</v>
      </c>
      <c r="D1057" s="269">
        <v>14.6</v>
      </c>
      <c r="E1057" s="266">
        <f t="shared" si="46"/>
        <v>4218.57</v>
      </c>
      <c r="F1057" s="266">
        <v>61591.07</v>
      </c>
      <c r="G1057" s="288"/>
      <c r="H1057" s="288"/>
      <c r="I1057" s="288"/>
    </row>
    <row r="1058" spans="1:9" x14ac:dyDescent="0.25">
      <c r="A1058" s="262">
        <f t="shared" si="47"/>
        <v>1018</v>
      </c>
      <c r="B1058" s="263" t="s">
        <v>2685</v>
      </c>
      <c r="C1058" s="264" t="s">
        <v>470</v>
      </c>
      <c r="D1058" s="269">
        <v>4.5999999999999996</v>
      </c>
      <c r="E1058" s="266">
        <f t="shared" si="46"/>
        <v>4805.91</v>
      </c>
      <c r="F1058" s="266">
        <v>22107.18</v>
      </c>
      <c r="G1058" s="288"/>
      <c r="H1058" s="288"/>
      <c r="I1058" s="288"/>
    </row>
    <row r="1059" spans="1:9" x14ac:dyDescent="0.25">
      <c r="A1059" s="262">
        <f t="shared" si="47"/>
        <v>1019</v>
      </c>
      <c r="B1059" s="263" t="s">
        <v>2654</v>
      </c>
      <c r="C1059" s="264" t="s">
        <v>470</v>
      </c>
      <c r="D1059" s="269">
        <v>1.4</v>
      </c>
      <c r="E1059" s="266">
        <f t="shared" si="46"/>
        <v>8410.36</v>
      </c>
      <c r="F1059" s="266">
        <v>11774.51</v>
      </c>
      <c r="G1059" s="288"/>
      <c r="H1059" s="288"/>
      <c r="I1059" s="288"/>
    </row>
    <row r="1060" spans="1:9" x14ac:dyDescent="0.25">
      <c r="A1060" s="262">
        <f t="shared" si="47"/>
        <v>1020</v>
      </c>
      <c r="B1060" s="263" t="s">
        <v>2586</v>
      </c>
      <c r="C1060" s="264" t="s">
        <v>470</v>
      </c>
      <c r="D1060" s="265">
        <v>5</v>
      </c>
      <c r="E1060" s="266">
        <f t="shared" si="46"/>
        <v>17014.41</v>
      </c>
      <c r="F1060" s="266">
        <v>85072.06</v>
      </c>
      <c r="G1060" s="288"/>
      <c r="H1060" s="288"/>
      <c r="I1060" s="288"/>
    </row>
    <row r="1061" spans="1:9" x14ac:dyDescent="0.25">
      <c r="A1061" s="262">
        <f t="shared" si="47"/>
        <v>1021</v>
      </c>
      <c r="B1061" s="263" t="s">
        <v>2588</v>
      </c>
      <c r="C1061" s="264" t="s">
        <v>470</v>
      </c>
      <c r="D1061" s="265">
        <v>2</v>
      </c>
      <c r="E1061" s="266">
        <f t="shared" si="46"/>
        <v>26456.9</v>
      </c>
      <c r="F1061" s="266">
        <v>52913.8</v>
      </c>
      <c r="G1061" s="288"/>
      <c r="H1061" s="288"/>
      <c r="I1061" s="288"/>
    </row>
    <row r="1062" spans="1:9" x14ac:dyDescent="0.25">
      <c r="A1062" s="262">
        <f t="shared" si="47"/>
        <v>1022</v>
      </c>
      <c r="B1062" s="263" t="s">
        <v>2892</v>
      </c>
      <c r="C1062" s="264" t="s">
        <v>470</v>
      </c>
      <c r="D1062" s="269">
        <v>28.5</v>
      </c>
      <c r="E1062" s="266">
        <f t="shared" si="46"/>
        <v>2628.52</v>
      </c>
      <c r="F1062" s="266">
        <v>74912.69</v>
      </c>
      <c r="G1062" s="288"/>
      <c r="H1062" s="288"/>
      <c r="I1062" s="288"/>
    </row>
    <row r="1063" spans="1:9" x14ac:dyDescent="0.25">
      <c r="A1063" s="262">
        <f t="shared" si="47"/>
        <v>1023</v>
      </c>
      <c r="B1063" s="263" t="s">
        <v>2890</v>
      </c>
      <c r="C1063" s="264" t="s">
        <v>470</v>
      </c>
      <c r="D1063" s="269">
        <v>4.7</v>
      </c>
      <c r="E1063" s="266">
        <f t="shared" si="46"/>
        <v>3822.22</v>
      </c>
      <c r="F1063" s="266">
        <v>17964.43</v>
      </c>
      <c r="G1063" s="288"/>
      <c r="H1063" s="288"/>
      <c r="I1063" s="288"/>
    </row>
    <row r="1064" spans="1:9" x14ac:dyDescent="0.25">
      <c r="A1064" s="262">
        <f t="shared" si="47"/>
        <v>1024</v>
      </c>
      <c r="B1064" s="263" t="s">
        <v>2894</v>
      </c>
      <c r="C1064" s="264" t="s">
        <v>470</v>
      </c>
      <c r="D1064" s="265">
        <v>13</v>
      </c>
      <c r="E1064" s="266">
        <f t="shared" si="46"/>
        <v>2628.52</v>
      </c>
      <c r="F1064" s="266">
        <v>34170.699999999997</v>
      </c>
      <c r="G1064" s="288"/>
      <c r="H1064" s="288"/>
      <c r="I1064" s="288"/>
    </row>
    <row r="1065" spans="1:9" x14ac:dyDescent="0.25">
      <c r="A1065" s="262">
        <f t="shared" si="47"/>
        <v>1025</v>
      </c>
      <c r="B1065" s="263" t="s">
        <v>2901</v>
      </c>
      <c r="C1065" s="264" t="s">
        <v>470</v>
      </c>
      <c r="D1065" s="265">
        <v>4</v>
      </c>
      <c r="E1065" s="266">
        <f t="shared" si="46"/>
        <v>3496.43</v>
      </c>
      <c r="F1065" s="266">
        <v>13985.72</v>
      </c>
      <c r="G1065" s="288"/>
      <c r="H1065" s="288"/>
      <c r="I1065" s="288"/>
    </row>
    <row r="1066" spans="1:9" x14ac:dyDescent="0.25">
      <c r="A1066" s="262">
        <f t="shared" si="47"/>
        <v>1026</v>
      </c>
      <c r="B1066" s="263" t="s">
        <v>2903</v>
      </c>
      <c r="C1066" s="264" t="s">
        <v>470</v>
      </c>
      <c r="D1066" s="265">
        <v>73</v>
      </c>
      <c r="E1066" s="266">
        <f t="shared" si="46"/>
        <v>4062.12</v>
      </c>
      <c r="F1066" s="266">
        <v>296534.93</v>
      </c>
      <c r="G1066" s="288"/>
      <c r="H1066" s="288"/>
      <c r="I1066" s="288"/>
    </row>
    <row r="1067" spans="1:9" x14ac:dyDescent="0.25">
      <c r="A1067" s="262">
        <f t="shared" si="47"/>
        <v>1027</v>
      </c>
      <c r="B1067" s="263" t="s">
        <v>2905</v>
      </c>
      <c r="C1067" s="264" t="s">
        <v>470</v>
      </c>
      <c r="D1067" s="269">
        <v>9.5</v>
      </c>
      <c r="E1067" s="266">
        <f t="shared" si="46"/>
        <v>2782.15</v>
      </c>
      <c r="F1067" s="266">
        <v>26430.42</v>
      </c>
      <c r="G1067" s="288"/>
      <c r="H1067" s="288"/>
      <c r="I1067" s="288"/>
    </row>
    <row r="1068" spans="1:9" x14ac:dyDescent="0.25">
      <c r="A1068" s="262">
        <f t="shared" si="47"/>
        <v>1028</v>
      </c>
      <c r="B1068" s="263" t="s">
        <v>2888</v>
      </c>
      <c r="C1068" s="264" t="s">
        <v>470</v>
      </c>
      <c r="D1068" s="269">
        <v>0.3</v>
      </c>
      <c r="E1068" s="266">
        <f t="shared" si="46"/>
        <v>3900.77</v>
      </c>
      <c r="F1068" s="266">
        <v>1170.23</v>
      </c>
      <c r="G1068" s="288"/>
      <c r="H1068" s="288"/>
      <c r="I1068" s="288"/>
    </row>
    <row r="1069" spans="1:9" x14ac:dyDescent="0.25">
      <c r="A1069" s="262">
        <f t="shared" si="47"/>
        <v>1029</v>
      </c>
      <c r="B1069" s="263" t="s">
        <v>2886</v>
      </c>
      <c r="C1069" s="264" t="s">
        <v>470</v>
      </c>
      <c r="D1069" s="269">
        <v>14.5</v>
      </c>
      <c r="E1069" s="266">
        <f t="shared" si="46"/>
        <v>3900.43</v>
      </c>
      <c r="F1069" s="266">
        <v>56556.3</v>
      </c>
      <c r="G1069" s="288"/>
      <c r="H1069" s="288"/>
      <c r="I1069" s="288"/>
    </row>
    <row r="1070" spans="1:9" ht="20.399999999999999" x14ac:dyDescent="0.25">
      <c r="A1070" s="262">
        <f t="shared" si="47"/>
        <v>1030</v>
      </c>
      <c r="B1070" s="263" t="s">
        <v>3083</v>
      </c>
      <c r="C1070" s="264" t="s">
        <v>470</v>
      </c>
      <c r="D1070" s="269">
        <v>362.7</v>
      </c>
      <c r="E1070" s="266">
        <f t="shared" si="46"/>
        <v>466.52</v>
      </c>
      <c r="F1070" s="266">
        <v>169207.48</v>
      </c>
      <c r="G1070" s="288"/>
      <c r="H1070" s="288"/>
      <c r="I1070" s="288"/>
    </row>
    <row r="1071" spans="1:9" ht="20.399999999999999" x14ac:dyDescent="0.25">
      <c r="A1071" s="262">
        <f t="shared" si="47"/>
        <v>1031</v>
      </c>
      <c r="B1071" s="263" t="s">
        <v>2272</v>
      </c>
      <c r="C1071" s="264" t="s">
        <v>470</v>
      </c>
      <c r="D1071" s="265">
        <v>32</v>
      </c>
      <c r="E1071" s="266">
        <f t="shared" si="46"/>
        <v>6706.45</v>
      </c>
      <c r="F1071" s="266">
        <v>214606.3</v>
      </c>
      <c r="G1071" s="288"/>
      <c r="H1071" s="288"/>
      <c r="I1071" s="288"/>
    </row>
    <row r="1072" spans="1:9" ht="20.399999999999999" x14ac:dyDescent="0.25">
      <c r="A1072" s="262">
        <f t="shared" si="47"/>
        <v>1032</v>
      </c>
      <c r="B1072" s="263" t="s">
        <v>2339</v>
      </c>
      <c r="C1072" s="264" t="s">
        <v>470</v>
      </c>
      <c r="D1072" s="271">
        <v>46.457999999999998</v>
      </c>
      <c r="E1072" s="266">
        <f t="shared" si="46"/>
        <v>584.52</v>
      </c>
      <c r="F1072" s="266">
        <v>27155.69</v>
      </c>
      <c r="G1072" s="288"/>
      <c r="H1072" s="288"/>
      <c r="I1072" s="288"/>
    </row>
    <row r="1073" spans="1:9" ht="20.399999999999999" x14ac:dyDescent="0.25">
      <c r="A1073" s="262">
        <f t="shared" si="47"/>
        <v>1033</v>
      </c>
      <c r="B1073" s="263" t="s">
        <v>2345</v>
      </c>
      <c r="C1073" s="264" t="s">
        <v>470</v>
      </c>
      <c r="D1073" s="271">
        <v>201.31800000000001</v>
      </c>
      <c r="E1073" s="266">
        <f t="shared" si="46"/>
        <v>470.86</v>
      </c>
      <c r="F1073" s="266">
        <v>94792.31</v>
      </c>
      <c r="G1073" s="288"/>
      <c r="H1073" s="288"/>
      <c r="I1073" s="288"/>
    </row>
    <row r="1074" spans="1:9" ht="20.399999999999999" x14ac:dyDescent="0.25">
      <c r="A1074" s="262">
        <f t="shared" si="47"/>
        <v>1034</v>
      </c>
      <c r="B1074" s="263" t="s">
        <v>2343</v>
      </c>
      <c r="C1074" s="264" t="s">
        <v>470</v>
      </c>
      <c r="D1074" s="270">
        <v>122.3394</v>
      </c>
      <c r="E1074" s="266">
        <f t="shared" si="46"/>
        <v>455.76</v>
      </c>
      <c r="F1074" s="266">
        <v>55757.09</v>
      </c>
      <c r="G1074" s="288"/>
      <c r="H1074" s="288"/>
      <c r="I1074" s="288"/>
    </row>
    <row r="1075" spans="1:9" ht="20.399999999999999" x14ac:dyDescent="0.25">
      <c r="A1075" s="262">
        <f t="shared" si="47"/>
        <v>1035</v>
      </c>
      <c r="B1075" s="263" t="s">
        <v>2341</v>
      </c>
      <c r="C1075" s="264" t="s">
        <v>470</v>
      </c>
      <c r="D1075" s="271">
        <v>30.972000000000001</v>
      </c>
      <c r="E1075" s="266">
        <f t="shared" si="46"/>
        <v>614.12</v>
      </c>
      <c r="F1075" s="266">
        <v>19020.38</v>
      </c>
      <c r="G1075" s="288"/>
      <c r="H1075" s="288"/>
      <c r="I1075" s="288"/>
    </row>
    <row r="1076" spans="1:9" ht="20.399999999999999" x14ac:dyDescent="0.25">
      <c r="A1076" s="262">
        <f t="shared" si="47"/>
        <v>1036</v>
      </c>
      <c r="B1076" s="263" t="s">
        <v>2008</v>
      </c>
      <c r="C1076" s="264" t="s">
        <v>470</v>
      </c>
      <c r="D1076" s="270">
        <v>32.520600000000002</v>
      </c>
      <c r="E1076" s="266">
        <f t="shared" ref="E1076:E1139" si="48">F1076/D1076</f>
        <v>313.81</v>
      </c>
      <c r="F1076" s="266">
        <v>10205.17</v>
      </c>
      <c r="G1076" s="288"/>
      <c r="H1076" s="288"/>
      <c r="I1076" s="288"/>
    </row>
    <row r="1077" spans="1:9" x14ac:dyDescent="0.25">
      <c r="A1077" s="262">
        <f t="shared" ref="A1077:A1140" si="49">A1076+1</f>
        <v>1037</v>
      </c>
      <c r="B1077" s="263" t="s">
        <v>2301</v>
      </c>
      <c r="C1077" s="264" t="s">
        <v>470</v>
      </c>
      <c r="D1077" s="269">
        <v>51.5</v>
      </c>
      <c r="E1077" s="266">
        <f t="shared" si="48"/>
        <v>1346.63</v>
      </c>
      <c r="F1077" s="266">
        <v>69351.37</v>
      </c>
      <c r="G1077" s="288"/>
      <c r="H1077" s="288"/>
      <c r="I1077" s="288"/>
    </row>
    <row r="1078" spans="1:9" x14ac:dyDescent="0.25">
      <c r="A1078" s="262">
        <f t="shared" si="49"/>
        <v>1038</v>
      </c>
      <c r="B1078" s="263" t="s">
        <v>1990</v>
      </c>
      <c r="C1078" s="264" t="s">
        <v>470</v>
      </c>
      <c r="D1078" s="269">
        <v>307.2</v>
      </c>
      <c r="E1078" s="266">
        <f t="shared" si="48"/>
        <v>300.41000000000003</v>
      </c>
      <c r="F1078" s="266">
        <v>92285.56</v>
      </c>
      <c r="G1078" s="288"/>
      <c r="H1078" s="288"/>
      <c r="I1078" s="288"/>
    </row>
    <row r="1079" spans="1:9" x14ac:dyDescent="0.25">
      <c r="A1079" s="262">
        <f t="shared" si="49"/>
        <v>1039</v>
      </c>
      <c r="B1079" s="263" t="s">
        <v>2320</v>
      </c>
      <c r="C1079" s="264" t="s">
        <v>470</v>
      </c>
      <c r="D1079" s="265">
        <v>195</v>
      </c>
      <c r="E1079" s="266">
        <f t="shared" si="48"/>
        <v>741.77</v>
      </c>
      <c r="F1079" s="266">
        <v>144645.73000000001</v>
      </c>
      <c r="G1079" s="288"/>
      <c r="H1079" s="288"/>
      <c r="I1079" s="288"/>
    </row>
    <row r="1080" spans="1:9" x14ac:dyDescent="0.25">
      <c r="A1080" s="262">
        <f t="shared" si="49"/>
        <v>1040</v>
      </c>
      <c r="B1080" s="263" t="s">
        <v>2315</v>
      </c>
      <c r="C1080" s="264" t="s">
        <v>470</v>
      </c>
      <c r="D1080" s="269">
        <v>118.5</v>
      </c>
      <c r="E1080" s="266">
        <f t="shared" si="48"/>
        <v>807.61</v>
      </c>
      <c r="F1080" s="266">
        <v>95701.759999999995</v>
      </c>
      <c r="G1080" s="288"/>
      <c r="H1080" s="288"/>
      <c r="I1080" s="288"/>
    </row>
    <row r="1081" spans="1:9" x14ac:dyDescent="0.25">
      <c r="A1081" s="262">
        <f t="shared" si="49"/>
        <v>1041</v>
      </c>
      <c r="B1081" s="263" t="s">
        <v>2308</v>
      </c>
      <c r="C1081" s="264" t="s">
        <v>470</v>
      </c>
      <c r="D1081" s="265">
        <v>29</v>
      </c>
      <c r="E1081" s="266">
        <f t="shared" si="48"/>
        <v>957.12</v>
      </c>
      <c r="F1081" s="266">
        <v>27756.400000000001</v>
      </c>
      <c r="G1081" s="288"/>
      <c r="H1081" s="288"/>
      <c r="I1081" s="288"/>
    </row>
    <row r="1082" spans="1:9" x14ac:dyDescent="0.25">
      <c r="A1082" s="262">
        <f t="shared" si="49"/>
        <v>1042</v>
      </c>
      <c r="B1082" s="263" t="s">
        <v>3078</v>
      </c>
      <c r="C1082" s="264" t="s">
        <v>340</v>
      </c>
      <c r="D1082" s="270">
        <v>390.70310000000001</v>
      </c>
      <c r="E1082" s="266">
        <f t="shared" si="48"/>
        <v>543.24</v>
      </c>
      <c r="F1082" s="266">
        <v>212247.43</v>
      </c>
      <c r="G1082" s="288"/>
      <c r="H1082" s="288"/>
      <c r="I1082" s="288"/>
    </row>
    <row r="1083" spans="1:9" ht="20.399999999999999" x14ac:dyDescent="0.25">
      <c r="A1083" s="262">
        <f t="shared" si="49"/>
        <v>1043</v>
      </c>
      <c r="B1083" s="263" t="s">
        <v>3089</v>
      </c>
      <c r="C1083" s="264" t="s">
        <v>340</v>
      </c>
      <c r="D1083" s="269">
        <v>130.6</v>
      </c>
      <c r="E1083" s="266">
        <f t="shared" si="48"/>
        <v>543.24</v>
      </c>
      <c r="F1083" s="266">
        <v>70947.77</v>
      </c>
      <c r="G1083" s="288"/>
      <c r="H1083" s="288"/>
      <c r="I1083" s="288"/>
    </row>
    <row r="1084" spans="1:9" x14ac:dyDescent="0.25">
      <c r="A1084" s="262">
        <f t="shared" si="49"/>
        <v>1044</v>
      </c>
      <c r="B1084" s="263" t="s">
        <v>3099</v>
      </c>
      <c r="C1084" s="264" t="s">
        <v>340</v>
      </c>
      <c r="D1084" s="270">
        <v>169.5856</v>
      </c>
      <c r="E1084" s="266">
        <f t="shared" si="48"/>
        <v>1271.52</v>
      </c>
      <c r="F1084" s="266">
        <v>215631.61</v>
      </c>
      <c r="G1084" s="288"/>
      <c r="H1084" s="288"/>
      <c r="I1084" s="288"/>
    </row>
    <row r="1085" spans="1:9" x14ac:dyDescent="0.25">
      <c r="A1085" s="262">
        <f t="shared" si="49"/>
        <v>1045</v>
      </c>
      <c r="B1085" s="263" t="s">
        <v>1455</v>
      </c>
      <c r="C1085" s="264" t="s">
        <v>340</v>
      </c>
      <c r="D1085" s="271">
        <v>343.565</v>
      </c>
      <c r="E1085" s="266">
        <f t="shared" si="48"/>
        <v>634.15</v>
      </c>
      <c r="F1085" s="266">
        <v>217871.98</v>
      </c>
      <c r="G1085" s="288"/>
      <c r="H1085" s="288"/>
      <c r="I1085" s="288"/>
    </row>
    <row r="1086" spans="1:9" x14ac:dyDescent="0.25">
      <c r="A1086" s="262">
        <f t="shared" si="49"/>
        <v>1046</v>
      </c>
      <c r="B1086" s="263" t="s">
        <v>2102</v>
      </c>
      <c r="C1086" s="264" t="s">
        <v>169</v>
      </c>
      <c r="D1086" s="273">
        <v>143.96</v>
      </c>
      <c r="E1086" s="266">
        <f t="shared" si="48"/>
        <v>384.68</v>
      </c>
      <c r="F1086" s="266">
        <v>55378.06</v>
      </c>
      <c r="G1086" s="288"/>
      <c r="H1086" s="288"/>
      <c r="I1086" s="288"/>
    </row>
    <row r="1087" spans="1:9" x14ac:dyDescent="0.25">
      <c r="A1087" s="262">
        <f t="shared" si="49"/>
        <v>1047</v>
      </c>
      <c r="B1087" s="263" t="s">
        <v>3086</v>
      </c>
      <c r="C1087" s="264" t="s">
        <v>169</v>
      </c>
      <c r="D1087" s="273">
        <v>20.22</v>
      </c>
      <c r="E1087" s="266">
        <f t="shared" si="48"/>
        <v>461.19</v>
      </c>
      <c r="F1087" s="266">
        <v>9325.25</v>
      </c>
      <c r="G1087" s="288"/>
      <c r="H1087" s="288"/>
      <c r="I1087" s="288"/>
    </row>
    <row r="1088" spans="1:9" x14ac:dyDescent="0.25">
      <c r="A1088" s="262">
        <f t="shared" si="49"/>
        <v>1048</v>
      </c>
      <c r="B1088" s="263" t="s">
        <v>4215</v>
      </c>
      <c r="C1088" s="264" t="s">
        <v>1510</v>
      </c>
      <c r="D1088" s="273">
        <v>0.44</v>
      </c>
      <c r="E1088" s="266">
        <f t="shared" si="48"/>
        <v>3133.68</v>
      </c>
      <c r="F1088" s="266">
        <v>1378.82</v>
      </c>
      <c r="G1088" s="288"/>
      <c r="H1088" s="288"/>
      <c r="I1088" s="288"/>
    </row>
    <row r="1089" spans="1:9" x14ac:dyDescent="0.25">
      <c r="A1089" s="262">
        <f t="shared" si="49"/>
        <v>1049</v>
      </c>
      <c r="B1089" s="263" t="s">
        <v>4143</v>
      </c>
      <c r="C1089" s="264" t="s">
        <v>326</v>
      </c>
      <c r="D1089" s="275">
        <v>1.632525</v>
      </c>
      <c r="E1089" s="266">
        <f t="shared" si="48"/>
        <v>387.7</v>
      </c>
      <c r="F1089" s="267">
        <v>632.92999999999995</v>
      </c>
      <c r="G1089" s="288"/>
      <c r="H1089" s="288"/>
      <c r="I1089" s="288"/>
    </row>
    <row r="1090" spans="1:9" x14ac:dyDescent="0.25">
      <c r="A1090" s="262">
        <f t="shared" si="49"/>
        <v>1050</v>
      </c>
      <c r="B1090" s="263" t="s">
        <v>4186</v>
      </c>
      <c r="C1090" s="264" t="s">
        <v>513</v>
      </c>
      <c r="D1090" s="272">
        <v>7.8390000000000003E-4</v>
      </c>
      <c r="E1090" s="266">
        <f t="shared" si="48"/>
        <v>307462.69</v>
      </c>
      <c r="F1090" s="267">
        <v>241.02</v>
      </c>
      <c r="G1090" s="288"/>
      <c r="H1090" s="288"/>
      <c r="I1090" s="288"/>
    </row>
    <row r="1091" spans="1:9" ht="20.399999999999999" x14ac:dyDescent="0.25">
      <c r="A1091" s="262">
        <f t="shared" si="49"/>
        <v>1051</v>
      </c>
      <c r="B1091" s="263" t="s">
        <v>4147</v>
      </c>
      <c r="C1091" s="264" t="s">
        <v>513</v>
      </c>
      <c r="D1091" s="268">
        <v>4.1399999999999996E-3</v>
      </c>
      <c r="E1091" s="266">
        <f t="shared" si="48"/>
        <v>149301.93</v>
      </c>
      <c r="F1091" s="267">
        <v>618.11</v>
      </c>
      <c r="G1091" s="288"/>
      <c r="H1091" s="288"/>
      <c r="I1091" s="288"/>
    </row>
    <row r="1092" spans="1:9" ht="20.399999999999999" x14ac:dyDescent="0.25">
      <c r="A1092" s="262">
        <f t="shared" si="49"/>
        <v>1052</v>
      </c>
      <c r="B1092" s="263" t="s">
        <v>4149</v>
      </c>
      <c r="C1092" s="264" t="s">
        <v>326</v>
      </c>
      <c r="D1092" s="272">
        <v>2.4602999999999999E-3</v>
      </c>
      <c r="E1092" s="266">
        <f t="shared" si="48"/>
        <v>17115.8</v>
      </c>
      <c r="F1092" s="267">
        <v>42.11</v>
      </c>
      <c r="G1092" s="288"/>
      <c r="H1092" s="288"/>
      <c r="I1092" s="288"/>
    </row>
    <row r="1093" spans="1:9" x14ac:dyDescent="0.25">
      <c r="A1093" s="262">
        <f t="shared" si="49"/>
        <v>1053</v>
      </c>
      <c r="B1093" s="263" t="s">
        <v>4106</v>
      </c>
      <c r="C1093" s="264" t="s">
        <v>513</v>
      </c>
      <c r="D1093" s="275">
        <v>3.8709999999999999E-3</v>
      </c>
      <c r="E1093" s="266">
        <f t="shared" si="48"/>
        <v>334040.3</v>
      </c>
      <c r="F1093" s="266">
        <v>1293.07</v>
      </c>
      <c r="G1093" s="288"/>
      <c r="H1093" s="288"/>
      <c r="I1093" s="288"/>
    </row>
    <row r="1094" spans="1:9" x14ac:dyDescent="0.25">
      <c r="A1094" s="262">
        <f t="shared" si="49"/>
        <v>1054</v>
      </c>
      <c r="B1094" s="263" t="s">
        <v>4150</v>
      </c>
      <c r="C1094" s="264" t="s">
        <v>326</v>
      </c>
      <c r="D1094" s="272">
        <v>22.284955499999999</v>
      </c>
      <c r="E1094" s="266">
        <f t="shared" si="48"/>
        <v>24.56</v>
      </c>
      <c r="F1094" s="267">
        <v>547.29999999999995</v>
      </c>
      <c r="G1094" s="288"/>
      <c r="H1094" s="288"/>
      <c r="I1094" s="288"/>
    </row>
    <row r="1095" spans="1:9" x14ac:dyDescent="0.25">
      <c r="A1095" s="262">
        <f t="shared" si="49"/>
        <v>1055</v>
      </c>
      <c r="B1095" s="263" t="s">
        <v>4205</v>
      </c>
      <c r="C1095" s="264" t="s">
        <v>326</v>
      </c>
      <c r="D1095" s="275">
        <v>7.8792000000000001E-2</v>
      </c>
      <c r="E1095" s="266">
        <f t="shared" si="48"/>
        <v>461.34</v>
      </c>
      <c r="F1095" s="267">
        <v>36.35</v>
      </c>
      <c r="G1095" s="288"/>
      <c r="H1095" s="288"/>
      <c r="I1095" s="288"/>
    </row>
    <row r="1096" spans="1:9" ht="30.6" x14ac:dyDescent="0.25">
      <c r="A1096" s="262">
        <f t="shared" si="49"/>
        <v>1056</v>
      </c>
      <c r="B1096" s="263" t="s">
        <v>3036</v>
      </c>
      <c r="C1096" s="264" t="s">
        <v>169</v>
      </c>
      <c r="D1096" s="269">
        <v>2.5</v>
      </c>
      <c r="E1096" s="266">
        <f t="shared" si="48"/>
        <v>1524.61</v>
      </c>
      <c r="F1096" s="266">
        <v>3811.53</v>
      </c>
      <c r="G1096" s="288"/>
      <c r="H1096" s="288"/>
      <c r="I1096" s="288"/>
    </row>
    <row r="1097" spans="1:9" ht="30.6" x14ac:dyDescent="0.25">
      <c r="A1097" s="262">
        <f t="shared" si="49"/>
        <v>1057</v>
      </c>
      <c r="B1097" s="263" t="s">
        <v>3009</v>
      </c>
      <c r="C1097" s="264" t="s">
        <v>169</v>
      </c>
      <c r="D1097" s="273">
        <v>2.86</v>
      </c>
      <c r="E1097" s="266">
        <f t="shared" si="48"/>
        <v>1484.34</v>
      </c>
      <c r="F1097" s="266">
        <v>4245.22</v>
      </c>
      <c r="G1097" s="288"/>
      <c r="H1097" s="288"/>
      <c r="I1097" s="288"/>
    </row>
    <row r="1098" spans="1:9" ht="30.6" x14ac:dyDescent="0.25">
      <c r="A1098" s="262">
        <f t="shared" si="49"/>
        <v>1058</v>
      </c>
      <c r="B1098" s="263" t="s">
        <v>3013</v>
      </c>
      <c r="C1098" s="264" t="s">
        <v>169</v>
      </c>
      <c r="D1098" s="269">
        <v>4.9000000000000004</v>
      </c>
      <c r="E1098" s="266">
        <f t="shared" si="48"/>
        <v>1475.89</v>
      </c>
      <c r="F1098" s="266">
        <v>7231.86</v>
      </c>
      <c r="G1098" s="288"/>
      <c r="H1098" s="288"/>
      <c r="I1098" s="288"/>
    </row>
    <row r="1099" spans="1:9" ht="30.6" x14ac:dyDescent="0.25">
      <c r="A1099" s="262">
        <f t="shared" si="49"/>
        <v>1059</v>
      </c>
      <c r="B1099" s="263" t="s">
        <v>2899</v>
      </c>
      <c r="C1099" s="264" t="s">
        <v>169</v>
      </c>
      <c r="D1099" s="273">
        <v>5.98</v>
      </c>
      <c r="E1099" s="266">
        <f t="shared" si="48"/>
        <v>1543.95</v>
      </c>
      <c r="F1099" s="266">
        <v>9232.83</v>
      </c>
      <c r="G1099" s="288"/>
      <c r="H1099" s="288"/>
      <c r="I1099" s="288"/>
    </row>
    <row r="1100" spans="1:9" ht="30.6" x14ac:dyDescent="0.25">
      <c r="A1100" s="262">
        <f t="shared" si="49"/>
        <v>1060</v>
      </c>
      <c r="B1100" s="263" t="s">
        <v>2860</v>
      </c>
      <c r="C1100" s="264" t="s">
        <v>169</v>
      </c>
      <c r="D1100" s="269">
        <v>13.2</v>
      </c>
      <c r="E1100" s="266">
        <f t="shared" si="48"/>
        <v>846.18</v>
      </c>
      <c r="F1100" s="266">
        <v>11169.52</v>
      </c>
      <c r="G1100" s="288"/>
      <c r="H1100" s="288"/>
      <c r="I1100" s="288"/>
    </row>
    <row r="1101" spans="1:9" ht="30.6" x14ac:dyDescent="0.25">
      <c r="A1101" s="262">
        <f t="shared" si="49"/>
        <v>1061</v>
      </c>
      <c r="B1101" s="263" t="s">
        <v>3064</v>
      </c>
      <c r="C1101" s="264" t="s">
        <v>169</v>
      </c>
      <c r="D1101" s="271">
        <v>1.177</v>
      </c>
      <c r="E1101" s="266">
        <f t="shared" si="48"/>
        <v>848.19</v>
      </c>
      <c r="F1101" s="267">
        <v>998.32</v>
      </c>
      <c r="G1101" s="288"/>
      <c r="H1101" s="288"/>
      <c r="I1101" s="288"/>
    </row>
    <row r="1102" spans="1:9" ht="30.6" x14ac:dyDescent="0.25">
      <c r="A1102" s="262">
        <f t="shared" si="49"/>
        <v>1062</v>
      </c>
      <c r="B1102" s="263" t="s">
        <v>3045</v>
      </c>
      <c r="C1102" s="264" t="s">
        <v>169</v>
      </c>
      <c r="D1102" s="271">
        <v>4.3959999999999999</v>
      </c>
      <c r="E1102" s="266">
        <f t="shared" si="48"/>
        <v>912.82</v>
      </c>
      <c r="F1102" s="266">
        <v>4012.76</v>
      </c>
      <c r="G1102" s="288"/>
      <c r="H1102" s="288"/>
      <c r="I1102" s="288"/>
    </row>
    <row r="1103" spans="1:9" ht="30.6" x14ac:dyDescent="0.25">
      <c r="A1103" s="262">
        <f t="shared" si="49"/>
        <v>1063</v>
      </c>
      <c r="B1103" s="263" t="s">
        <v>3048</v>
      </c>
      <c r="C1103" s="264" t="s">
        <v>169</v>
      </c>
      <c r="D1103" s="273">
        <v>0.95</v>
      </c>
      <c r="E1103" s="266">
        <f t="shared" si="48"/>
        <v>912.82</v>
      </c>
      <c r="F1103" s="267">
        <v>867.18</v>
      </c>
      <c r="G1103" s="288"/>
      <c r="H1103" s="288"/>
      <c r="I1103" s="288"/>
    </row>
    <row r="1104" spans="1:9" ht="30.6" x14ac:dyDescent="0.25">
      <c r="A1104" s="262">
        <f t="shared" si="49"/>
        <v>1064</v>
      </c>
      <c r="B1104" s="263" t="s">
        <v>2285</v>
      </c>
      <c r="C1104" s="264" t="s">
        <v>120</v>
      </c>
      <c r="D1104" s="265">
        <v>2</v>
      </c>
      <c r="E1104" s="266">
        <f t="shared" si="48"/>
        <v>611.1</v>
      </c>
      <c r="F1104" s="266">
        <v>1222.19</v>
      </c>
      <c r="G1104" s="288"/>
      <c r="H1104" s="288"/>
      <c r="I1104" s="288"/>
    </row>
    <row r="1105" spans="1:9" ht="20.399999999999999" x14ac:dyDescent="0.25">
      <c r="A1105" s="262">
        <f t="shared" si="49"/>
        <v>1065</v>
      </c>
      <c r="B1105" s="263" t="s">
        <v>4107</v>
      </c>
      <c r="C1105" s="264" t="s">
        <v>4108</v>
      </c>
      <c r="D1105" s="271">
        <v>11.917999999999999</v>
      </c>
      <c r="E1105" s="266">
        <f t="shared" si="48"/>
        <v>10.07</v>
      </c>
      <c r="F1105" s="267">
        <v>119.99</v>
      </c>
      <c r="G1105" s="288"/>
      <c r="H1105" s="288"/>
      <c r="I1105" s="288"/>
    </row>
    <row r="1106" spans="1:9" x14ac:dyDescent="0.25">
      <c r="A1106" s="262">
        <f t="shared" si="49"/>
        <v>1066</v>
      </c>
      <c r="B1106" s="263" t="s">
        <v>4151</v>
      </c>
      <c r="C1106" s="264" t="s">
        <v>513</v>
      </c>
      <c r="D1106" s="272">
        <v>2.3900000000000002E-5</v>
      </c>
      <c r="E1106" s="266">
        <f t="shared" si="48"/>
        <v>120920.5</v>
      </c>
      <c r="F1106" s="267">
        <v>2.89</v>
      </c>
      <c r="G1106" s="288"/>
      <c r="H1106" s="288"/>
      <c r="I1106" s="288"/>
    </row>
    <row r="1107" spans="1:9" x14ac:dyDescent="0.25">
      <c r="A1107" s="262">
        <f t="shared" si="49"/>
        <v>1067</v>
      </c>
      <c r="B1107" s="263" t="s">
        <v>4152</v>
      </c>
      <c r="C1107" s="264" t="s">
        <v>513</v>
      </c>
      <c r="D1107" s="272">
        <v>2.9405E-3</v>
      </c>
      <c r="E1107" s="266">
        <f t="shared" si="48"/>
        <v>157255.57</v>
      </c>
      <c r="F1107" s="267">
        <v>462.41</v>
      </c>
      <c r="G1107" s="288"/>
      <c r="H1107" s="288"/>
      <c r="I1107" s="288"/>
    </row>
    <row r="1108" spans="1:9" x14ac:dyDescent="0.25">
      <c r="A1108" s="262">
        <f t="shared" si="49"/>
        <v>1068</v>
      </c>
      <c r="B1108" s="263" t="s">
        <v>4216</v>
      </c>
      <c r="C1108" s="264" t="s">
        <v>1510</v>
      </c>
      <c r="D1108" s="273">
        <v>0.04</v>
      </c>
      <c r="E1108" s="266">
        <f t="shared" si="48"/>
        <v>865.75</v>
      </c>
      <c r="F1108" s="267">
        <v>34.630000000000003</v>
      </c>
      <c r="G1108" s="288"/>
      <c r="H1108" s="288"/>
      <c r="I1108" s="288"/>
    </row>
    <row r="1109" spans="1:9" x14ac:dyDescent="0.25">
      <c r="A1109" s="262">
        <f t="shared" si="49"/>
        <v>1069</v>
      </c>
      <c r="B1109" s="263" t="s">
        <v>4206</v>
      </c>
      <c r="C1109" s="264" t="s">
        <v>4125</v>
      </c>
      <c r="D1109" s="272">
        <v>1.0466400000000001E-2</v>
      </c>
      <c r="E1109" s="266">
        <f t="shared" si="48"/>
        <v>2014.06</v>
      </c>
      <c r="F1109" s="267">
        <v>21.08</v>
      </c>
      <c r="G1109" s="288"/>
      <c r="H1109" s="288"/>
      <c r="I1109" s="288"/>
    </row>
    <row r="1110" spans="1:9" x14ac:dyDescent="0.25">
      <c r="A1110" s="262">
        <f t="shared" si="49"/>
        <v>1070</v>
      </c>
      <c r="B1110" s="263" t="s">
        <v>4154</v>
      </c>
      <c r="C1110" s="264" t="s">
        <v>513</v>
      </c>
      <c r="D1110" s="268">
        <v>8.8000000000000003E-4</v>
      </c>
      <c r="E1110" s="266">
        <f t="shared" si="48"/>
        <v>255965.91</v>
      </c>
      <c r="F1110" s="267">
        <v>225.25</v>
      </c>
      <c r="G1110" s="288"/>
      <c r="H1110" s="288"/>
      <c r="I1110" s="288"/>
    </row>
    <row r="1111" spans="1:9" ht="30.6" x14ac:dyDescent="0.25">
      <c r="A1111" s="262">
        <f t="shared" si="49"/>
        <v>1071</v>
      </c>
      <c r="B1111" s="263" t="s">
        <v>2454</v>
      </c>
      <c r="C1111" s="264" t="s">
        <v>120</v>
      </c>
      <c r="D1111" s="265">
        <v>3</v>
      </c>
      <c r="E1111" s="266">
        <f t="shared" si="48"/>
        <v>3423.75</v>
      </c>
      <c r="F1111" s="266">
        <v>10271.24</v>
      </c>
      <c r="G1111" s="288"/>
      <c r="H1111" s="288"/>
      <c r="I1111" s="288"/>
    </row>
    <row r="1112" spans="1:9" ht="30.6" x14ac:dyDescent="0.25">
      <c r="A1112" s="262">
        <f t="shared" si="49"/>
        <v>1072</v>
      </c>
      <c r="B1112" s="263" t="s">
        <v>2446</v>
      </c>
      <c r="C1112" s="264" t="s">
        <v>120</v>
      </c>
      <c r="D1112" s="265">
        <v>2</v>
      </c>
      <c r="E1112" s="266">
        <f t="shared" si="48"/>
        <v>5571.44</v>
      </c>
      <c r="F1112" s="266">
        <v>11142.87</v>
      </c>
      <c r="G1112" s="288"/>
      <c r="H1112" s="288"/>
      <c r="I1112" s="288"/>
    </row>
    <row r="1113" spans="1:9" ht="30.6" x14ac:dyDescent="0.25">
      <c r="A1113" s="262">
        <f t="shared" si="49"/>
        <v>1073</v>
      </c>
      <c r="B1113" s="263" t="s">
        <v>2448</v>
      </c>
      <c r="C1113" s="264" t="s">
        <v>120</v>
      </c>
      <c r="D1113" s="265">
        <v>2</v>
      </c>
      <c r="E1113" s="266">
        <f t="shared" si="48"/>
        <v>7151.43</v>
      </c>
      <c r="F1113" s="266">
        <v>14302.86</v>
      </c>
      <c r="G1113" s="288"/>
      <c r="H1113" s="288"/>
      <c r="I1113" s="288"/>
    </row>
    <row r="1114" spans="1:9" ht="30.6" x14ac:dyDescent="0.25">
      <c r="A1114" s="262">
        <f t="shared" si="49"/>
        <v>1074</v>
      </c>
      <c r="B1114" s="263" t="s">
        <v>2443</v>
      </c>
      <c r="C1114" s="264" t="s">
        <v>120</v>
      </c>
      <c r="D1114" s="265">
        <v>1</v>
      </c>
      <c r="E1114" s="266">
        <f t="shared" si="48"/>
        <v>7151.43</v>
      </c>
      <c r="F1114" s="266">
        <v>7151.43</v>
      </c>
      <c r="G1114" s="288"/>
      <c r="H1114" s="288"/>
      <c r="I1114" s="288"/>
    </row>
    <row r="1115" spans="1:9" ht="30.6" x14ac:dyDescent="0.25">
      <c r="A1115" s="262">
        <f t="shared" si="49"/>
        <v>1075</v>
      </c>
      <c r="B1115" s="263" t="s">
        <v>2437</v>
      </c>
      <c r="C1115" s="264" t="s">
        <v>120</v>
      </c>
      <c r="D1115" s="265">
        <v>2</v>
      </c>
      <c r="E1115" s="266">
        <f t="shared" si="48"/>
        <v>9751.25</v>
      </c>
      <c r="F1115" s="266">
        <v>19502.490000000002</v>
      </c>
      <c r="G1115" s="288"/>
      <c r="H1115" s="288"/>
      <c r="I1115" s="288"/>
    </row>
    <row r="1116" spans="1:9" ht="30.6" x14ac:dyDescent="0.25">
      <c r="A1116" s="262">
        <f t="shared" si="49"/>
        <v>1076</v>
      </c>
      <c r="B1116" s="263" t="s">
        <v>2434</v>
      </c>
      <c r="C1116" s="264" t="s">
        <v>120</v>
      </c>
      <c r="D1116" s="265">
        <v>1</v>
      </c>
      <c r="E1116" s="266">
        <f t="shared" si="48"/>
        <v>11270.83</v>
      </c>
      <c r="F1116" s="266">
        <v>11270.83</v>
      </c>
      <c r="G1116" s="288"/>
      <c r="H1116" s="288"/>
      <c r="I1116" s="288"/>
    </row>
    <row r="1117" spans="1:9" x14ac:dyDescent="0.25">
      <c r="A1117" s="262">
        <f t="shared" si="49"/>
        <v>1077</v>
      </c>
      <c r="B1117" s="263" t="s">
        <v>4155</v>
      </c>
      <c r="C1117" s="264" t="s">
        <v>340</v>
      </c>
      <c r="D1117" s="272">
        <v>7.3607500000000006E-2</v>
      </c>
      <c r="E1117" s="266">
        <f t="shared" si="48"/>
        <v>21.6</v>
      </c>
      <c r="F1117" s="267">
        <v>1.59</v>
      </c>
      <c r="G1117" s="288"/>
      <c r="H1117" s="288"/>
      <c r="I1117" s="288"/>
    </row>
    <row r="1118" spans="1:9" ht="30.6" x14ac:dyDescent="0.25">
      <c r="A1118" s="262">
        <f t="shared" si="49"/>
        <v>1078</v>
      </c>
      <c r="B1118" s="263" t="s">
        <v>2645</v>
      </c>
      <c r="C1118" s="264" t="s">
        <v>169</v>
      </c>
      <c r="D1118" s="271">
        <v>5.952</v>
      </c>
      <c r="E1118" s="266">
        <f t="shared" si="48"/>
        <v>1670.8</v>
      </c>
      <c r="F1118" s="266">
        <v>9944.61</v>
      </c>
      <c r="G1118" s="288"/>
      <c r="H1118" s="288"/>
      <c r="I1118" s="288"/>
    </row>
    <row r="1119" spans="1:9" ht="40.799999999999997" x14ac:dyDescent="0.25">
      <c r="A1119" s="262">
        <f t="shared" si="49"/>
        <v>1079</v>
      </c>
      <c r="B1119" s="263" t="s">
        <v>3075</v>
      </c>
      <c r="C1119" s="264" t="s">
        <v>169</v>
      </c>
      <c r="D1119" s="271">
        <v>5.1879999999999997</v>
      </c>
      <c r="E1119" s="266">
        <f t="shared" si="48"/>
        <v>1740.66</v>
      </c>
      <c r="F1119" s="266">
        <v>9030.57</v>
      </c>
      <c r="G1119" s="288"/>
      <c r="H1119" s="288"/>
      <c r="I1119" s="288"/>
    </row>
    <row r="1120" spans="1:9" ht="30.6" x14ac:dyDescent="0.25">
      <c r="A1120" s="262">
        <f t="shared" si="49"/>
        <v>1080</v>
      </c>
      <c r="B1120" s="263" t="s">
        <v>3039</v>
      </c>
      <c r="C1120" s="264" t="s">
        <v>169</v>
      </c>
      <c r="D1120" s="271">
        <v>0.44800000000000001</v>
      </c>
      <c r="E1120" s="266">
        <f t="shared" si="48"/>
        <v>2014.71</v>
      </c>
      <c r="F1120" s="267">
        <v>902.59</v>
      </c>
      <c r="G1120" s="288"/>
      <c r="H1120" s="288"/>
      <c r="I1120" s="288"/>
    </row>
    <row r="1121" spans="1:9" ht="30.6" x14ac:dyDescent="0.25">
      <c r="A1121" s="262">
        <f t="shared" si="49"/>
        <v>1081</v>
      </c>
      <c r="B1121" s="263" t="s">
        <v>3021</v>
      </c>
      <c r="C1121" s="264" t="s">
        <v>169</v>
      </c>
      <c r="D1121" s="271">
        <v>0.104</v>
      </c>
      <c r="E1121" s="266">
        <f t="shared" si="48"/>
        <v>1986.35</v>
      </c>
      <c r="F1121" s="267">
        <v>206.58</v>
      </c>
      <c r="G1121" s="288"/>
      <c r="H1121" s="288"/>
      <c r="I1121" s="288"/>
    </row>
    <row r="1122" spans="1:9" ht="30.6" x14ac:dyDescent="0.25">
      <c r="A1122" s="262">
        <f t="shared" si="49"/>
        <v>1082</v>
      </c>
      <c r="B1122" s="263" t="s">
        <v>3024</v>
      </c>
      <c r="C1122" s="264" t="s">
        <v>169</v>
      </c>
      <c r="D1122" s="271">
        <v>0.59099999999999997</v>
      </c>
      <c r="E1122" s="266">
        <f t="shared" si="48"/>
        <v>1986.41</v>
      </c>
      <c r="F1122" s="266">
        <v>1173.97</v>
      </c>
      <c r="G1122" s="288"/>
      <c r="H1122" s="288"/>
      <c r="I1122" s="288"/>
    </row>
    <row r="1123" spans="1:9" ht="30.6" x14ac:dyDescent="0.25">
      <c r="A1123" s="262">
        <f t="shared" si="49"/>
        <v>1083</v>
      </c>
      <c r="B1123" s="263" t="s">
        <v>3030</v>
      </c>
      <c r="C1123" s="264" t="s">
        <v>169</v>
      </c>
      <c r="D1123" s="273">
        <v>0.48</v>
      </c>
      <c r="E1123" s="266">
        <f t="shared" si="48"/>
        <v>1986.42</v>
      </c>
      <c r="F1123" s="267">
        <v>953.48</v>
      </c>
      <c r="G1123" s="288"/>
      <c r="H1123" s="288"/>
      <c r="I1123" s="288"/>
    </row>
    <row r="1124" spans="1:9" ht="30.6" x14ac:dyDescent="0.25">
      <c r="A1124" s="262">
        <f t="shared" si="49"/>
        <v>1084</v>
      </c>
      <c r="B1124" s="263" t="s">
        <v>3017</v>
      </c>
      <c r="C1124" s="264" t="s">
        <v>169</v>
      </c>
      <c r="D1124" s="271">
        <v>0.126</v>
      </c>
      <c r="E1124" s="266">
        <f t="shared" si="48"/>
        <v>1974.52</v>
      </c>
      <c r="F1124" s="267">
        <v>248.79</v>
      </c>
      <c r="G1124" s="288"/>
      <c r="H1124" s="288"/>
      <c r="I1124" s="288"/>
    </row>
    <row r="1125" spans="1:9" ht="30.6" x14ac:dyDescent="0.25">
      <c r="A1125" s="262">
        <f t="shared" si="49"/>
        <v>1085</v>
      </c>
      <c r="B1125" s="263" t="s">
        <v>3027</v>
      </c>
      <c r="C1125" s="264" t="s">
        <v>169</v>
      </c>
      <c r="D1125" s="273">
        <v>0.69</v>
      </c>
      <c r="E1125" s="266">
        <f t="shared" si="48"/>
        <v>1966.17</v>
      </c>
      <c r="F1125" s="266">
        <v>1356.66</v>
      </c>
      <c r="G1125" s="288"/>
      <c r="H1125" s="288"/>
      <c r="I1125" s="288"/>
    </row>
    <row r="1126" spans="1:9" ht="30.6" x14ac:dyDescent="0.25">
      <c r="A1126" s="262">
        <f t="shared" si="49"/>
        <v>1086</v>
      </c>
      <c r="B1126" s="263" t="s">
        <v>2991</v>
      </c>
      <c r="C1126" s="264" t="s">
        <v>169</v>
      </c>
      <c r="D1126" s="273">
        <v>0.91</v>
      </c>
      <c r="E1126" s="266">
        <f t="shared" si="48"/>
        <v>1950.98</v>
      </c>
      <c r="F1126" s="266">
        <v>1775.39</v>
      </c>
      <c r="G1126" s="288"/>
      <c r="H1126" s="288"/>
      <c r="I1126" s="288"/>
    </row>
    <row r="1127" spans="1:9" ht="30.6" x14ac:dyDescent="0.25">
      <c r="A1127" s="262">
        <f t="shared" si="49"/>
        <v>1087</v>
      </c>
      <c r="B1127" s="263" t="s">
        <v>3000</v>
      </c>
      <c r="C1127" s="264" t="s">
        <v>169</v>
      </c>
      <c r="D1127" s="271">
        <v>0.53200000000000003</v>
      </c>
      <c r="E1127" s="266">
        <f t="shared" si="48"/>
        <v>1950.98</v>
      </c>
      <c r="F1127" s="267">
        <v>1037.92</v>
      </c>
      <c r="G1127" s="288"/>
      <c r="H1127" s="288"/>
      <c r="I1127" s="288"/>
    </row>
    <row r="1128" spans="1:9" ht="30.6" x14ac:dyDescent="0.25">
      <c r="A1128" s="262">
        <f t="shared" si="49"/>
        <v>1088</v>
      </c>
      <c r="B1128" s="263" t="s">
        <v>2987</v>
      </c>
      <c r="C1128" s="264" t="s">
        <v>169</v>
      </c>
      <c r="D1128" s="271">
        <v>0.94399999999999995</v>
      </c>
      <c r="E1128" s="266">
        <f t="shared" si="48"/>
        <v>1939.19</v>
      </c>
      <c r="F1128" s="266">
        <v>1830.6</v>
      </c>
      <c r="G1128" s="288"/>
      <c r="H1128" s="288"/>
      <c r="I1128" s="288"/>
    </row>
    <row r="1129" spans="1:9" ht="30.6" x14ac:dyDescent="0.25">
      <c r="A1129" s="262">
        <f t="shared" si="49"/>
        <v>1089</v>
      </c>
      <c r="B1129" s="263" t="s">
        <v>2997</v>
      </c>
      <c r="C1129" s="264" t="s">
        <v>169</v>
      </c>
      <c r="D1129" s="271">
        <v>0.68200000000000005</v>
      </c>
      <c r="E1129" s="266">
        <f t="shared" si="48"/>
        <v>1939.19</v>
      </c>
      <c r="F1129" s="266">
        <v>1322.53</v>
      </c>
      <c r="G1129" s="288"/>
      <c r="H1129" s="288"/>
      <c r="I1129" s="288"/>
    </row>
    <row r="1130" spans="1:9" ht="40.799999999999997" x14ac:dyDescent="0.25">
      <c r="A1130" s="262">
        <f t="shared" si="49"/>
        <v>1090</v>
      </c>
      <c r="B1130" s="263" t="s">
        <v>2979</v>
      </c>
      <c r="C1130" s="264" t="s">
        <v>169</v>
      </c>
      <c r="D1130" s="273">
        <v>0.36</v>
      </c>
      <c r="E1130" s="266">
        <f t="shared" si="48"/>
        <v>1929.64</v>
      </c>
      <c r="F1130" s="267">
        <v>694.67</v>
      </c>
      <c r="G1130" s="288"/>
      <c r="H1130" s="288"/>
      <c r="I1130" s="288"/>
    </row>
    <row r="1131" spans="1:9" ht="40.799999999999997" x14ac:dyDescent="0.25">
      <c r="A1131" s="262">
        <f t="shared" si="49"/>
        <v>1091</v>
      </c>
      <c r="B1131" s="263" t="s">
        <v>2994</v>
      </c>
      <c r="C1131" s="264" t="s">
        <v>169</v>
      </c>
      <c r="D1131" s="271">
        <v>1.5289999999999999</v>
      </c>
      <c r="E1131" s="266">
        <f t="shared" si="48"/>
        <v>1929.63</v>
      </c>
      <c r="F1131" s="266">
        <v>2950.41</v>
      </c>
      <c r="G1131" s="288"/>
      <c r="H1131" s="288"/>
      <c r="I1131" s="288"/>
    </row>
    <row r="1132" spans="1:9" ht="40.799999999999997" x14ac:dyDescent="0.25">
      <c r="A1132" s="262">
        <f t="shared" si="49"/>
        <v>1092</v>
      </c>
      <c r="B1132" s="263" t="s">
        <v>2983</v>
      </c>
      <c r="C1132" s="264" t="s">
        <v>169</v>
      </c>
      <c r="D1132" s="271">
        <v>0.34399999999999997</v>
      </c>
      <c r="E1132" s="266">
        <f t="shared" si="48"/>
        <v>1921.98</v>
      </c>
      <c r="F1132" s="267">
        <v>661.16</v>
      </c>
      <c r="G1132" s="288"/>
      <c r="H1132" s="288"/>
      <c r="I1132" s="288"/>
    </row>
    <row r="1133" spans="1:9" ht="40.799999999999997" x14ac:dyDescent="0.25">
      <c r="A1133" s="262">
        <f t="shared" si="49"/>
        <v>1093</v>
      </c>
      <c r="B1133" s="263" t="s">
        <v>2908</v>
      </c>
      <c r="C1133" s="264" t="s">
        <v>169</v>
      </c>
      <c r="D1133" s="273">
        <v>2.04</v>
      </c>
      <c r="E1133" s="266">
        <f t="shared" si="48"/>
        <v>1915.44</v>
      </c>
      <c r="F1133" s="266">
        <v>3907.49</v>
      </c>
      <c r="G1133" s="288"/>
      <c r="H1133" s="288"/>
      <c r="I1133" s="288"/>
    </row>
    <row r="1134" spans="1:9" ht="40.799999999999997" x14ac:dyDescent="0.25">
      <c r="A1134" s="262">
        <f t="shared" si="49"/>
        <v>1094</v>
      </c>
      <c r="B1134" s="263" t="s">
        <v>2918</v>
      </c>
      <c r="C1134" s="264" t="s">
        <v>169</v>
      </c>
      <c r="D1134" s="271">
        <v>3.1179999999999999</v>
      </c>
      <c r="E1134" s="266">
        <f t="shared" si="48"/>
        <v>1915.44</v>
      </c>
      <c r="F1134" s="266">
        <v>5972.34</v>
      </c>
      <c r="G1134" s="288"/>
      <c r="H1134" s="288"/>
      <c r="I1134" s="288"/>
    </row>
    <row r="1135" spans="1:9" ht="40.799999999999997" x14ac:dyDescent="0.25">
      <c r="A1135" s="262">
        <f t="shared" si="49"/>
        <v>1095</v>
      </c>
      <c r="B1135" s="263" t="s">
        <v>2934</v>
      </c>
      <c r="C1135" s="264" t="s">
        <v>169</v>
      </c>
      <c r="D1135" s="273">
        <v>0.96</v>
      </c>
      <c r="E1135" s="266">
        <f t="shared" si="48"/>
        <v>1915.45</v>
      </c>
      <c r="F1135" s="266">
        <v>1838.83</v>
      </c>
      <c r="G1135" s="288"/>
      <c r="H1135" s="288"/>
      <c r="I1135" s="288"/>
    </row>
    <row r="1136" spans="1:9" ht="40.799999999999997" x14ac:dyDescent="0.25">
      <c r="A1136" s="262">
        <f t="shared" si="49"/>
        <v>1096</v>
      </c>
      <c r="B1136" s="263" t="s">
        <v>2949</v>
      </c>
      <c r="C1136" s="264" t="s">
        <v>169</v>
      </c>
      <c r="D1136" s="271">
        <v>3.867</v>
      </c>
      <c r="E1136" s="266">
        <f t="shared" si="48"/>
        <v>2037.05</v>
      </c>
      <c r="F1136" s="266">
        <v>7877.26</v>
      </c>
      <c r="G1136" s="288"/>
      <c r="H1136" s="288"/>
      <c r="I1136" s="288"/>
    </row>
    <row r="1137" spans="1:9" ht="30.6" x14ac:dyDescent="0.25">
      <c r="A1137" s="262">
        <f t="shared" si="49"/>
        <v>1097</v>
      </c>
      <c r="B1137" s="263" t="s">
        <v>2911</v>
      </c>
      <c r="C1137" s="264" t="s">
        <v>169</v>
      </c>
      <c r="D1137" s="271">
        <v>0.53600000000000003</v>
      </c>
      <c r="E1137" s="266">
        <f t="shared" si="48"/>
        <v>2027.87</v>
      </c>
      <c r="F1137" s="267">
        <v>1086.94</v>
      </c>
      <c r="G1137" s="288"/>
      <c r="H1137" s="288"/>
      <c r="I1137" s="288"/>
    </row>
    <row r="1138" spans="1:9" ht="30.6" x14ac:dyDescent="0.25">
      <c r="A1138" s="262">
        <f t="shared" si="49"/>
        <v>1098</v>
      </c>
      <c r="B1138" s="263" t="s">
        <v>2916</v>
      </c>
      <c r="C1138" s="264" t="s">
        <v>169</v>
      </c>
      <c r="D1138" s="271">
        <v>2.149</v>
      </c>
      <c r="E1138" s="266">
        <f t="shared" si="48"/>
        <v>2027.89</v>
      </c>
      <c r="F1138" s="266">
        <v>4357.93</v>
      </c>
      <c r="G1138" s="288"/>
      <c r="H1138" s="288"/>
      <c r="I1138" s="288"/>
    </row>
    <row r="1139" spans="1:9" ht="30.6" x14ac:dyDescent="0.25">
      <c r="A1139" s="262">
        <f t="shared" si="49"/>
        <v>1099</v>
      </c>
      <c r="B1139" s="263" t="s">
        <v>2914</v>
      </c>
      <c r="C1139" s="264" t="s">
        <v>169</v>
      </c>
      <c r="D1139" s="271">
        <v>2.6560000000000001</v>
      </c>
      <c r="E1139" s="266">
        <f t="shared" si="48"/>
        <v>2023.36</v>
      </c>
      <c r="F1139" s="266">
        <v>5374.05</v>
      </c>
      <c r="G1139" s="288"/>
      <c r="H1139" s="288"/>
      <c r="I1139" s="288"/>
    </row>
    <row r="1140" spans="1:9" ht="30.6" x14ac:dyDescent="0.25">
      <c r="A1140" s="262">
        <f t="shared" si="49"/>
        <v>1100</v>
      </c>
      <c r="B1140" s="263" t="s">
        <v>2875</v>
      </c>
      <c r="C1140" s="264" t="s">
        <v>169</v>
      </c>
      <c r="D1140" s="271">
        <v>1.3879999999999999</v>
      </c>
      <c r="E1140" s="266">
        <f t="shared" ref="E1140:E1203" si="50">F1140/D1140</f>
        <v>2018.73</v>
      </c>
      <c r="F1140" s="266">
        <v>2802</v>
      </c>
      <c r="G1140" s="288"/>
      <c r="H1140" s="288"/>
      <c r="I1140" s="288"/>
    </row>
    <row r="1141" spans="1:9" ht="40.799999999999997" x14ac:dyDescent="0.25">
      <c r="A1141" s="262">
        <f t="shared" ref="A1141:A1204" si="51">A1140+1</f>
        <v>1101</v>
      </c>
      <c r="B1141" s="263" t="s">
        <v>2883</v>
      </c>
      <c r="C1141" s="264" t="s">
        <v>169</v>
      </c>
      <c r="D1141" s="271">
        <v>2.4460000000000002</v>
      </c>
      <c r="E1141" s="266">
        <f t="shared" si="50"/>
        <v>2018.72</v>
      </c>
      <c r="F1141" s="266">
        <v>4937.8</v>
      </c>
      <c r="G1141" s="288"/>
      <c r="H1141" s="288"/>
      <c r="I1141" s="288"/>
    </row>
    <row r="1142" spans="1:9" ht="30.6" x14ac:dyDescent="0.25">
      <c r="A1142" s="262">
        <f t="shared" si="51"/>
        <v>1102</v>
      </c>
      <c r="B1142" s="263" t="s">
        <v>2872</v>
      </c>
      <c r="C1142" s="264" t="s">
        <v>169</v>
      </c>
      <c r="D1142" s="273">
        <v>0.41</v>
      </c>
      <c r="E1142" s="266">
        <f t="shared" si="50"/>
        <v>2011.46</v>
      </c>
      <c r="F1142" s="267">
        <v>824.7</v>
      </c>
      <c r="G1142" s="288"/>
      <c r="H1142" s="288"/>
      <c r="I1142" s="288"/>
    </row>
    <row r="1143" spans="1:9" ht="30.6" x14ac:dyDescent="0.25">
      <c r="A1143" s="262">
        <f t="shared" si="51"/>
        <v>1103</v>
      </c>
      <c r="B1143" s="263" t="s">
        <v>2830</v>
      </c>
      <c r="C1143" s="264" t="s">
        <v>169</v>
      </c>
      <c r="D1143" s="271">
        <v>1.1839999999999999</v>
      </c>
      <c r="E1143" s="266">
        <f t="shared" si="50"/>
        <v>2011.49</v>
      </c>
      <c r="F1143" s="266">
        <v>2381.6</v>
      </c>
      <c r="G1143" s="288"/>
      <c r="H1143" s="288"/>
      <c r="I1143" s="288"/>
    </row>
    <row r="1144" spans="1:9" ht="30.6" x14ac:dyDescent="0.25">
      <c r="A1144" s="262">
        <f t="shared" si="51"/>
        <v>1104</v>
      </c>
      <c r="B1144" s="263" t="s">
        <v>2843</v>
      </c>
      <c r="C1144" s="264" t="s">
        <v>169</v>
      </c>
      <c r="D1144" s="271">
        <v>3.6619999999999999</v>
      </c>
      <c r="E1144" s="266">
        <f t="shared" si="50"/>
        <v>2011.48</v>
      </c>
      <c r="F1144" s="266">
        <v>7366.04</v>
      </c>
      <c r="G1144" s="288"/>
      <c r="H1144" s="288"/>
      <c r="I1144" s="288"/>
    </row>
    <row r="1145" spans="1:9" ht="30.6" x14ac:dyDescent="0.25">
      <c r="A1145" s="262">
        <f t="shared" si="51"/>
        <v>1105</v>
      </c>
      <c r="B1145" s="263" t="s">
        <v>2881</v>
      </c>
      <c r="C1145" s="264" t="s">
        <v>169</v>
      </c>
      <c r="D1145" s="271">
        <v>3.258</v>
      </c>
      <c r="E1145" s="266">
        <f t="shared" si="50"/>
        <v>2011.48</v>
      </c>
      <c r="F1145" s="266">
        <v>6553.4</v>
      </c>
      <c r="G1145" s="288"/>
      <c r="H1145" s="288"/>
      <c r="I1145" s="288"/>
    </row>
    <row r="1146" spans="1:9" ht="30.6" x14ac:dyDescent="0.25">
      <c r="A1146" s="262">
        <f t="shared" si="51"/>
        <v>1106</v>
      </c>
      <c r="B1146" s="263" t="s">
        <v>2817</v>
      </c>
      <c r="C1146" s="264" t="s">
        <v>169</v>
      </c>
      <c r="D1146" s="271">
        <v>1.212</v>
      </c>
      <c r="E1146" s="266">
        <f t="shared" si="50"/>
        <v>2258.75</v>
      </c>
      <c r="F1146" s="266">
        <v>2737.6</v>
      </c>
      <c r="G1146" s="288"/>
      <c r="H1146" s="288"/>
      <c r="I1146" s="288"/>
    </row>
    <row r="1147" spans="1:9" ht="40.799999999999997" x14ac:dyDescent="0.25">
      <c r="A1147" s="262">
        <f t="shared" si="51"/>
        <v>1107</v>
      </c>
      <c r="B1147" s="263" t="s">
        <v>2792</v>
      </c>
      <c r="C1147" s="264" t="s">
        <v>169</v>
      </c>
      <c r="D1147" s="271">
        <v>2.4460000000000002</v>
      </c>
      <c r="E1147" s="266">
        <f t="shared" si="50"/>
        <v>2254.62</v>
      </c>
      <c r="F1147" s="266">
        <v>5514.79</v>
      </c>
      <c r="G1147" s="288"/>
      <c r="H1147" s="288"/>
      <c r="I1147" s="288"/>
    </row>
    <row r="1148" spans="1:9" ht="30.6" x14ac:dyDescent="0.25">
      <c r="A1148" s="262">
        <f t="shared" si="51"/>
        <v>1108</v>
      </c>
      <c r="B1148" s="263" t="s">
        <v>2820</v>
      </c>
      <c r="C1148" s="264" t="s">
        <v>169</v>
      </c>
      <c r="D1148" s="271">
        <v>0.24199999999999999</v>
      </c>
      <c r="E1148" s="266">
        <f t="shared" si="50"/>
        <v>2251.0700000000002</v>
      </c>
      <c r="F1148" s="267">
        <v>544.76</v>
      </c>
      <c r="G1148" s="288"/>
      <c r="H1148" s="288"/>
      <c r="I1148" s="288"/>
    </row>
    <row r="1149" spans="1:9" ht="30.6" x14ac:dyDescent="0.25">
      <c r="A1149" s="262">
        <f t="shared" si="51"/>
        <v>1109</v>
      </c>
      <c r="B1149" s="263" t="s">
        <v>2822</v>
      </c>
      <c r="C1149" s="264" t="s">
        <v>169</v>
      </c>
      <c r="D1149" s="271">
        <v>0.25600000000000001</v>
      </c>
      <c r="E1149" s="266">
        <f t="shared" si="50"/>
        <v>2247.9699999999998</v>
      </c>
      <c r="F1149" s="267">
        <v>575.48</v>
      </c>
      <c r="G1149" s="288"/>
      <c r="H1149" s="288"/>
      <c r="I1149" s="288"/>
    </row>
    <row r="1150" spans="1:9" ht="30.6" x14ac:dyDescent="0.25">
      <c r="A1150" s="262">
        <f t="shared" si="51"/>
        <v>1110</v>
      </c>
      <c r="B1150" s="263" t="s">
        <v>2789</v>
      </c>
      <c r="C1150" s="264" t="s">
        <v>169</v>
      </c>
      <c r="D1150" s="271">
        <v>1.421</v>
      </c>
      <c r="E1150" s="266">
        <f t="shared" si="50"/>
        <v>2247.9699999999998</v>
      </c>
      <c r="F1150" s="266">
        <v>3194.36</v>
      </c>
      <c r="G1150" s="288"/>
      <c r="H1150" s="288"/>
      <c r="I1150" s="288"/>
    </row>
    <row r="1151" spans="1:9" ht="30.6" x14ac:dyDescent="0.25">
      <c r="A1151" s="262">
        <f t="shared" si="51"/>
        <v>1111</v>
      </c>
      <c r="B1151" s="263" t="s">
        <v>2694</v>
      </c>
      <c r="C1151" s="264" t="s">
        <v>169</v>
      </c>
      <c r="D1151" s="273">
        <v>0.41</v>
      </c>
      <c r="E1151" s="266">
        <f t="shared" si="50"/>
        <v>2240.54</v>
      </c>
      <c r="F1151" s="267">
        <v>918.62</v>
      </c>
      <c r="G1151" s="288"/>
      <c r="H1151" s="288"/>
      <c r="I1151" s="288"/>
    </row>
    <row r="1152" spans="1:9" ht="30.6" x14ac:dyDescent="0.25">
      <c r="A1152" s="262">
        <f t="shared" si="51"/>
        <v>1112</v>
      </c>
      <c r="B1152" s="263" t="s">
        <v>2732</v>
      </c>
      <c r="C1152" s="264" t="s">
        <v>169</v>
      </c>
      <c r="D1152" s="273">
        <v>1.94</v>
      </c>
      <c r="E1152" s="266">
        <f t="shared" si="50"/>
        <v>2240.52</v>
      </c>
      <c r="F1152" s="266">
        <v>4346.6099999999997</v>
      </c>
      <c r="G1152" s="288"/>
      <c r="H1152" s="288"/>
      <c r="I1152" s="288"/>
    </row>
    <row r="1153" spans="1:9" ht="40.799999999999997" x14ac:dyDescent="0.25">
      <c r="A1153" s="262">
        <f t="shared" si="51"/>
        <v>1113</v>
      </c>
      <c r="B1153" s="263" t="s">
        <v>2794</v>
      </c>
      <c r="C1153" s="264" t="s">
        <v>169</v>
      </c>
      <c r="D1153" s="271">
        <v>3.161</v>
      </c>
      <c r="E1153" s="266">
        <f t="shared" si="50"/>
        <v>2240.52</v>
      </c>
      <c r="F1153" s="266">
        <v>7082.28</v>
      </c>
      <c r="G1153" s="288"/>
      <c r="H1153" s="288"/>
      <c r="I1153" s="288"/>
    </row>
    <row r="1154" spans="1:9" ht="30.6" x14ac:dyDescent="0.25">
      <c r="A1154" s="262">
        <f t="shared" si="51"/>
        <v>1114</v>
      </c>
      <c r="B1154" s="263" t="s">
        <v>2661</v>
      </c>
      <c r="C1154" s="264" t="s">
        <v>169</v>
      </c>
      <c r="D1154" s="273">
        <v>1.44</v>
      </c>
      <c r="E1154" s="266">
        <f t="shared" si="50"/>
        <v>2236.4899999999998</v>
      </c>
      <c r="F1154" s="266">
        <v>3220.55</v>
      </c>
      <c r="G1154" s="288"/>
      <c r="H1154" s="288"/>
      <c r="I1154" s="288"/>
    </row>
    <row r="1155" spans="1:9" ht="30.6" x14ac:dyDescent="0.25">
      <c r="A1155" s="262">
        <f t="shared" si="51"/>
        <v>1115</v>
      </c>
      <c r="B1155" s="263" t="s">
        <v>2664</v>
      </c>
      <c r="C1155" s="264" t="s">
        <v>169</v>
      </c>
      <c r="D1155" s="273">
        <v>2.16</v>
      </c>
      <c r="E1155" s="266">
        <f t="shared" si="50"/>
        <v>2233.36</v>
      </c>
      <c r="F1155" s="266">
        <v>4824.0600000000004</v>
      </c>
      <c r="G1155" s="288"/>
      <c r="H1155" s="288"/>
      <c r="I1155" s="288"/>
    </row>
    <row r="1156" spans="1:9" ht="30.6" x14ac:dyDescent="0.25">
      <c r="A1156" s="262">
        <f t="shared" si="51"/>
        <v>1116</v>
      </c>
      <c r="B1156" s="263" t="s">
        <v>2610</v>
      </c>
      <c r="C1156" s="264" t="s">
        <v>169</v>
      </c>
      <c r="D1156" s="269">
        <v>3.1</v>
      </c>
      <c r="E1156" s="266">
        <f t="shared" si="50"/>
        <v>2230.2399999999998</v>
      </c>
      <c r="F1156" s="266">
        <v>6913.75</v>
      </c>
      <c r="G1156" s="288"/>
      <c r="H1156" s="288"/>
      <c r="I1156" s="288"/>
    </row>
    <row r="1157" spans="1:9" ht="30.6" x14ac:dyDescent="0.25">
      <c r="A1157" s="262">
        <f t="shared" si="51"/>
        <v>1117</v>
      </c>
      <c r="B1157" s="263" t="s">
        <v>2613</v>
      </c>
      <c r="C1157" s="264" t="s">
        <v>169</v>
      </c>
      <c r="D1157" s="273">
        <v>0.71</v>
      </c>
      <c r="E1157" s="266">
        <f t="shared" si="50"/>
        <v>2228.0300000000002</v>
      </c>
      <c r="F1157" s="266">
        <v>1581.9</v>
      </c>
      <c r="G1157" s="288"/>
      <c r="H1157" s="288"/>
      <c r="I1157" s="288"/>
    </row>
    <row r="1158" spans="1:9" ht="30.6" x14ac:dyDescent="0.25">
      <c r="A1158" s="262">
        <f t="shared" si="51"/>
        <v>1118</v>
      </c>
      <c r="B1158" s="263" t="s">
        <v>2616</v>
      </c>
      <c r="C1158" s="264" t="s">
        <v>169</v>
      </c>
      <c r="D1158" s="269">
        <v>3.4</v>
      </c>
      <c r="E1158" s="266">
        <f t="shared" si="50"/>
        <v>2225.62</v>
      </c>
      <c r="F1158" s="266">
        <v>7567.1</v>
      </c>
      <c r="G1158" s="288"/>
      <c r="H1158" s="288"/>
      <c r="I1158" s="288"/>
    </row>
    <row r="1159" spans="1:9" ht="30.6" x14ac:dyDescent="0.25">
      <c r="A1159" s="262">
        <f t="shared" si="51"/>
        <v>1119</v>
      </c>
      <c r="B1159" s="263" t="s">
        <v>4156</v>
      </c>
      <c r="C1159" s="264" t="s">
        <v>1957</v>
      </c>
      <c r="D1159" s="272">
        <v>4.4667800000000001E-2</v>
      </c>
      <c r="E1159" s="266">
        <f t="shared" si="50"/>
        <v>505.73</v>
      </c>
      <c r="F1159" s="267">
        <v>22.59</v>
      </c>
      <c r="G1159" s="288"/>
      <c r="H1159" s="288"/>
      <c r="I1159" s="288"/>
    </row>
    <row r="1160" spans="1:9" x14ac:dyDescent="0.25">
      <c r="A1160" s="262">
        <f t="shared" si="51"/>
        <v>1120</v>
      </c>
      <c r="B1160" s="263" t="s">
        <v>4157</v>
      </c>
      <c r="C1160" s="264" t="s">
        <v>513</v>
      </c>
      <c r="D1160" s="272">
        <v>2.3890000000000001E-4</v>
      </c>
      <c r="E1160" s="266">
        <f t="shared" si="50"/>
        <v>381540.39</v>
      </c>
      <c r="F1160" s="267">
        <v>91.15</v>
      </c>
      <c r="G1160" s="288"/>
      <c r="H1160" s="288"/>
      <c r="I1160" s="288"/>
    </row>
    <row r="1161" spans="1:9" x14ac:dyDescent="0.25">
      <c r="A1161" s="262">
        <f t="shared" si="51"/>
        <v>1121</v>
      </c>
      <c r="B1161" s="263" t="s">
        <v>4110</v>
      </c>
      <c r="C1161" s="264" t="s">
        <v>513</v>
      </c>
      <c r="D1161" s="268">
        <v>8.9800000000000001E-3</v>
      </c>
      <c r="E1161" s="266">
        <f t="shared" si="50"/>
        <v>199336.3</v>
      </c>
      <c r="F1161" s="266">
        <v>1790.04</v>
      </c>
      <c r="G1161" s="288"/>
      <c r="H1161" s="288"/>
      <c r="I1161" s="288"/>
    </row>
    <row r="1162" spans="1:9" x14ac:dyDescent="0.25">
      <c r="A1162" s="262">
        <f t="shared" si="51"/>
        <v>1122</v>
      </c>
      <c r="B1162" s="263" t="s">
        <v>4159</v>
      </c>
      <c r="C1162" s="264" t="s">
        <v>326</v>
      </c>
      <c r="D1162" s="272">
        <v>7.7584571000000002</v>
      </c>
      <c r="E1162" s="266">
        <f t="shared" si="50"/>
        <v>62.62</v>
      </c>
      <c r="F1162" s="267">
        <v>485.83</v>
      </c>
      <c r="G1162" s="288"/>
      <c r="H1162" s="288"/>
      <c r="I1162" s="288"/>
    </row>
    <row r="1163" spans="1:9" ht="30.6" x14ac:dyDescent="0.25">
      <c r="A1163" s="262">
        <f t="shared" si="51"/>
        <v>1123</v>
      </c>
      <c r="B1163" s="263" t="s">
        <v>2332</v>
      </c>
      <c r="C1163" s="264" t="s">
        <v>120</v>
      </c>
      <c r="D1163" s="265">
        <v>2</v>
      </c>
      <c r="E1163" s="266">
        <f t="shared" si="50"/>
        <v>5871.65</v>
      </c>
      <c r="F1163" s="266">
        <v>11743.29</v>
      </c>
      <c r="G1163" s="288"/>
      <c r="H1163" s="288"/>
      <c r="I1163" s="288"/>
    </row>
    <row r="1164" spans="1:9" x14ac:dyDescent="0.25">
      <c r="A1164" s="262">
        <f t="shared" si="51"/>
        <v>1124</v>
      </c>
      <c r="B1164" s="263" t="s">
        <v>4112</v>
      </c>
      <c r="C1164" s="264" t="s">
        <v>340</v>
      </c>
      <c r="D1164" s="275">
        <v>5.7422420000000001</v>
      </c>
      <c r="E1164" s="266">
        <f t="shared" si="50"/>
        <v>152.22</v>
      </c>
      <c r="F1164" s="267">
        <v>874.06</v>
      </c>
      <c r="G1164" s="288"/>
      <c r="H1164" s="288"/>
      <c r="I1164" s="288"/>
    </row>
    <row r="1165" spans="1:9" ht="20.399999999999999" x14ac:dyDescent="0.25">
      <c r="A1165" s="262">
        <f t="shared" si="51"/>
        <v>1125</v>
      </c>
      <c r="B1165" s="263" t="s">
        <v>4160</v>
      </c>
      <c r="C1165" s="264" t="s">
        <v>1510</v>
      </c>
      <c r="D1165" s="270">
        <v>0.1072</v>
      </c>
      <c r="E1165" s="266">
        <f t="shared" si="50"/>
        <v>1819.12</v>
      </c>
      <c r="F1165" s="267">
        <v>195.01</v>
      </c>
      <c r="G1165" s="288"/>
      <c r="H1165" s="288"/>
      <c r="I1165" s="288"/>
    </row>
    <row r="1166" spans="1:9" ht="20.399999999999999" x14ac:dyDescent="0.25">
      <c r="A1166" s="262">
        <f t="shared" si="51"/>
        <v>1126</v>
      </c>
      <c r="B1166" s="263" t="s">
        <v>4161</v>
      </c>
      <c r="C1166" s="264" t="s">
        <v>1510</v>
      </c>
      <c r="D1166" s="270">
        <v>0.1072</v>
      </c>
      <c r="E1166" s="266">
        <f t="shared" si="50"/>
        <v>1887.31</v>
      </c>
      <c r="F1166" s="267">
        <v>202.32</v>
      </c>
      <c r="G1166" s="288"/>
      <c r="H1166" s="288"/>
      <c r="I1166" s="288"/>
    </row>
    <row r="1167" spans="1:9" x14ac:dyDescent="0.25">
      <c r="A1167" s="262">
        <f t="shared" si="51"/>
        <v>1127</v>
      </c>
      <c r="B1167" s="263" t="s">
        <v>4208</v>
      </c>
      <c r="C1167" s="264" t="s">
        <v>372</v>
      </c>
      <c r="D1167" s="268">
        <v>5.1979199999999999</v>
      </c>
      <c r="E1167" s="266">
        <f t="shared" si="50"/>
        <v>249.18</v>
      </c>
      <c r="F1167" s="266">
        <v>1295.2</v>
      </c>
      <c r="G1167" s="288"/>
      <c r="H1167" s="288"/>
      <c r="I1167" s="288"/>
    </row>
    <row r="1168" spans="1:9" x14ac:dyDescent="0.25">
      <c r="A1168" s="262">
        <f t="shared" si="51"/>
        <v>1128</v>
      </c>
      <c r="B1168" s="263" t="s">
        <v>4209</v>
      </c>
      <c r="C1168" s="264" t="s">
        <v>340</v>
      </c>
      <c r="D1168" s="265">
        <v>132</v>
      </c>
      <c r="E1168" s="266">
        <f t="shared" si="50"/>
        <v>85.77</v>
      </c>
      <c r="F1168" s="266">
        <v>11321.98</v>
      </c>
      <c r="G1168" s="288"/>
      <c r="H1168" s="288"/>
      <c r="I1168" s="288"/>
    </row>
    <row r="1169" spans="1:9" x14ac:dyDescent="0.25">
      <c r="A1169" s="262">
        <f t="shared" si="51"/>
        <v>1129</v>
      </c>
      <c r="B1169" s="263" t="s">
        <v>4217</v>
      </c>
      <c r="C1169" s="264" t="s">
        <v>169</v>
      </c>
      <c r="D1169" s="271">
        <v>1.056</v>
      </c>
      <c r="E1169" s="266">
        <f t="shared" si="50"/>
        <v>162.79</v>
      </c>
      <c r="F1169" s="267">
        <v>171.91</v>
      </c>
      <c r="G1169" s="288"/>
      <c r="H1169" s="288"/>
      <c r="I1169" s="288"/>
    </row>
    <row r="1170" spans="1:9" x14ac:dyDescent="0.25">
      <c r="A1170" s="262">
        <f t="shared" si="51"/>
        <v>1130</v>
      </c>
      <c r="B1170" s="263" t="s">
        <v>4115</v>
      </c>
      <c r="C1170" s="264" t="s">
        <v>340</v>
      </c>
      <c r="D1170" s="268">
        <v>10.435840000000001</v>
      </c>
      <c r="E1170" s="266">
        <f t="shared" si="50"/>
        <v>532.16999999999996</v>
      </c>
      <c r="F1170" s="266">
        <v>5553.66</v>
      </c>
      <c r="G1170" s="288"/>
      <c r="H1170" s="288"/>
      <c r="I1170" s="288"/>
    </row>
    <row r="1171" spans="1:9" x14ac:dyDescent="0.25">
      <c r="A1171" s="262">
        <f t="shared" si="51"/>
        <v>1131</v>
      </c>
      <c r="B1171" s="263" t="s">
        <v>4116</v>
      </c>
      <c r="C1171" s="264" t="s">
        <v>513</v>
      </c>
      <c r="D1171" s="270">
        <v>8.8499999999999995E-2</v>
      </c>
      <c r="E1171" s="266">
        <f t="shared" si="50"/>
        <v>0</v>
      </c>
      <c r="F1171" s="274">
        <v>0</v>
      </c>
      <c r="G1171" s="288"/>
      <c r="H1171" s="288"/>
      <c r="I1171" s="288"/>
    </row>
    <row r="1172" spans="1:9" ht="20.399999999999999" x14ac:dyDescent="0.25">
      <c r="A1172" s="262">
        <f t="shared" si="51"/>
        <v>1132</v>
      </c>
      <c r="B1172" s="263" t="s">
        <v>4117</v>
      </c>
      <c r="C1172" s="264" t="s">
        <v>513</v>
      </c>
      <c r="D1172" s="272">
        <v>4.3259800000000001E-2</v>
      </c>
      <c r="E1172" s="266">
        <f t="shared" si="50"/>
        <v>172989.94</v>
      </c>
      <c r="F1172" s="266">
        <v>7483.51</v>
      </c>
      <c r="G1172" s="288"/>
      <c r="H1172" s="288"/>
      <c r="I1172" s="288"/>
    </row>
    <row r="1173" spans="1:9" ht="20.399999999999999" x14ac:dyDescent="0.25">
      <c r="A1173" s="262">
        <f t="shared" si="51"/>
        <v>1133</v>
      </c>
      <c r="B1173" s="263" t="s">
        <v>3096</v>
      </c>
      <c r="C1173" s="264" t="s">
        <v>326</v>
      </c>
      <c r="D1173" s="270">
        <v>15.6168</v>
      </c>
      <c r="E1173" s="266">
        <f t="shared" si="50"/>
        <v>873.05</v>
      </c>
      <c r="F1173" s="266">
        <v>13634.22</v>
      </c>
      <c r="G1173" s="288"/>
      <c r="H1173" s="288"/>
      <c r="I1173" s="288"/>
    </row>
    <row r="1174" spans="1:9" x14ac:dyDescent="0.25">
      <c r="A1174" s="262">
        <f t="shared" si="51"/>
        <v>1134</v>
      </c>
      <c r="B1174" s="263" t="s">
        <v>2197</v>
      </c>
      <c r="C1174" s="264" t="s">
        <v>326</v>
      </c>
      <c r="D1174" s="270">
        <v>7.5815999999999999</v>
      </c>
      <c r="E1174" s="266">
        <f t="shared" si="50"/>
        <v>11640.4</v>
      </c>
      <c r="F1174" s="266">
        <v>88252.86</v>
      </c>
      <c r="G1174" s="288"/>
      <c r="H1174" s="288"/>
      <c r="I1174" s="288"/>
    </row>
    <row r="1175" spans="1:9" ht="20.399999999999999" x14ac:dyDescent="0.25">
      <c r="A1175" s="262">
        <f t="shared" si="51"/>
        <v>1135</v>
      </c>
      <c r="B1175" s="263" t="s">
        <v>4118</v>
      </c>
      <c r="C1175" s="264" t="s">
        <v>513</v>
      </c>
      <c r="D1175" s="272">
        <v>4.0914999999999997E-3</v>
      </c>
      <c r="E1175" s="266">
        <f t="shared" si="50"/>
        <v>170641.57</v>
      </c>
      <c r="F1175" s="267">
        <v>698.18</v>
      </c>
      <c r="G1175" s="288"/>
      <c r="H1175" s="288"/>
      <c r="I1175" s="288"/>
    </row>
    <row r="1176" spans="1:9" x14ac:dyDescent="0.25">
      <c r="A1176" s="262">
        <f t="shared" si="51"/>
        <v>1136</v>
      </c>
      <c r="B1176" s="263" t="s">
        <v>2107</v>
      </c>
      <c r="C1176" s="264" t="s">
        <v>513</v>
      </c>
      <c r="D1176" s="268">
        <v>2.3886500000000002</v>
      </c>
      <c r="E1176" s="266">
        <f t="shared" si="50"/>
        <v>88351.46</v>
      </c>
      <c r="F1176" s="266">
        <v>211040.71</v>
      </c>
      <c r="G1176" s="288"/>
      <c r="H1176" s="288"/>
      <c r="I1176" s="288"/>
    </row>
    <row r="1177" spans="1:9" x14ac:dyDescent="0.25">
      <c r="A1177" s="262">
        <f t="shared" si="51"/>
        <v>1137</v>
      </c>
      <c r="B1177" s="263" t="s">
        <v>4120</v>
      </c>
      <c r="C1177" s="264" t="s">
        <v>340</v>
      </c>
      <c r="D1177" s="275">
        <v>2.5046330000000001</v>
      </c>
      <c r="E1177" s="266">
        <f t="shared" si="50"/>
        <v>375.42</v>
      </c>
      <c r="F1177" s="267">
        <v>940.29</v>
      </c>
      <c r="G1177" s="288"/>
      <c r="H1177" s="288"/>
      <c r="I1177" s="288"/>
    </row>
    <row r="1178" spans="1:9" x14ac:dyDescent="0.25">
      <c r="A1178" s="262">
        <f t="shared" si="51"/>
        <v>1138</v>
      </c>
      <c r="B1178" s="263" t="s">
        <v>4218</v>
      </c>
      <c r="C1178" s="264" t="s">
        <v>513</v>
      </c>
      <c r="D1178" s="270">
        <v>3.3E-3</v>
      </c>
      <c r="E1178" s="266">
        <f t="shared" si="50"/>
        <v>85172.73</v>
      </c>
      <c r="F1178" s="267">
        <v>281.07</v>
      </c>
      <c r="G1178" s="288"/>
      <c r="H1178" s="288"/>
      <c r="I1178" s="288"/>
    </row>
    <row r="1179" spans="1:9" x14ac:dyDescent="0.25">
      <c r="A1179" s="262">
        <f t="shared" si="51"/>
        <v>1139</v>
      </c>
      <c r="B1179" s="263" t="s">
        <v>4163</v>
      </c>
      <c r="C1179" s="264" t="s">
        <v>513</v>
      </c>
      <c r="D1179" s="272">
        <v>7.1699999999999995E-5</v>
      </c>
      <c r="E1179" s="266">
        <f t="shared" si="50"/>
        <v>44909.34</v>
      </c>
      <c r="F1179" s="267">
        <v>3.22</v>
      </c>
      <c r="G1179" s="288"/>
      <c r="H1179" s="288"/>
      <c r="I1179" s="288"/>
    </row>
    <row r="1180" spans="1:9" x14ac:dyDescent="0.25">
      <c r="A1180" s="262">
        <f t="shared" si="51"/>
        <v>1140</v>
      </c>
      <c r="B1180" s="263" t="s">
        <v>4165</v>
      </c>
      <c r="C1180" s="264" t="s">
        <v>513</v>
      </c>
      <c r="D1180" s="272">
        <v>1.7631000000000001E-3</v>
      </c>
      <c r="E1180" s="266">
        <f t="shared" si="50"/>
        <v>136526.57</v>
      </c>
      <c r="F1180" s="267">
        <v>240.71</v>
      </c>
      <c r="G1180" s="288"/>
      <c r="H1180" s="288"/>
      <c r="I1180" s="288"/>
    </row>
    <row r="1181" spans="1:9" x14ac:dyDescent="0.25">
      <c r="A1181" s="262">
        <f t="shared" si="51"/>
        <v>1141</v>
      </c>
      <c r="B1181" s="263" t="s">
        <v>4219</v>
      </c>
      <c r="C1181" s="264" t="s">
        <v>340</v>
      </c>
      <c r="D1181" s="271">
        <v>0.61599999999999999</v>
      </c>
      <c r="E1181" s="266">
        <f t="shared" si="50"/>
        <v>180.41</v>
      </c>
      <c r="F1181" s="267">
        <v>111.13</v>
      </c>
      <c r="G1181" s="288"/>
      <c r="H1181" s="288"/>
      <c r="I1181" s="288"/>
    </row>
    <row r="1182" spans="1:9" ht="20.399999999999999" x14ac:dyDescent="0.25">
      <c r="A1182" s="262">
        <f t="shared" si="51"/>
        <v>1142</v>
      </c>
      <c r="B1182" s="263" t="s">
        <v>4193</v>
      </c>
      <c r="C1182" s="264" t="s">
        <v>340</v>
      </c>
      <c r="D1182" s="273">
        <v>10.74</v>
      </c>
      <c r="E1182" s="266">
        <f t="shared" si="50"/>
        <v>90</v>
      </c>
      <c r="F1182" s="267">
        <v>966.59</v>
      </c>
      <c r="G1182" s="288"/>
      <c r="H1182" s="288"/>
      <c r="I1182" s="288"/>
    </row>
    <row r="1183" spans="1:9" ht="20.399999999999999" x14ac:dyDescent="0.25">
      <c r="A1183" s="262">
        <f t="shared" si="51"/>
        <v>1143</v>
      </c>
      <c r="B1183" s="263" t="s">
        <v>4194</v>
      </c>
      <c r="C1183" s="264" t="s">
        <v>340</v>
      </c>
      <c r="D1183" s="271">
        <v>30.071999999999999</v>
      </c>
      <c r="E1183" s="266">
        <f t="shared" si="50"/>
        <v>66.45</v>
      </c>
      <c r="F1183" s="266">
        <v>1998.14</v>
      </c>
      <c r="G1183" s="288"/>
      <c r="H1183" s="288"/>
      <c r="I1183" s="288"/>
    </row>
    <row r="1184" spans="1:9" ht="20.399999999999999" x14ac:dyDescent="0.25">
      <c r="A1184" s="262">
        <f t="shared" si="51"/>
        <v>1144</v>
      </c>
      <c r="B1184" s="263" t="s">
        <v>4121</v>
      </c>
      <c r="C1184" s="264" t="s">
        <v>513</v>
      </c>
      <c r="D1184" s="268">
        <v>4.2959999999999998E-2</v>
      </c>
      <c r="E1184" s="266">
        <f t="shared" si="50"/>
        <v>147891.06</v>
      </c>
      <c r="F1184" s="266">
        <v>6353.4</v>
      </c>
      <c r="G1184" s="288"/>
      <c r="H1184" s="288"/>
      <c r="I1184" s="288"/>
    </row>
    <row r="1185" spans="1:9" ht="20.399999999999999" x14ac:dyDescent="0.25">
      <c r="A1185" s="262">
        <f t="shared" si="51"/>
        <v>1145</v>
      </c>
      <c r="B1185" s="263" t="s">
        <v>4195</v>
      </c>
      <c r="C1185" s="264" t="s">
        <v>513</v>
      </c>
      <c r="D1185" s="268">
        <v>6.4439999999999997E-2</v>
      </c>
      <c r="E1185" s="266">
        <f t="shared" si="50"/>
        <v>121916.98</v>
      </c>
      <c r="F1185" s="266">
        <v>7856.33</v>
      </c>
      <c r="G1185" s="288"/>
      <c r="H1185" s="288"/>
      <c r="I1185" s="288"/>
    </row>
    <row r="1186" spans="1:9" x14ac:dyDescent="0.25">
      <c r="A1186" s="262">
        <f t="shared" si="51"/>
        <v>1146</v>
      </c>
      <c r="B1186" s="263" t="s">
        <v>4124</v>
      </c>
      <c r="C1186" s="264" t="s">
        <v>4125</v>
      </c>
      <c r="D1186" s="273">
        <v>0.03</v>
      </c>
      <c r="E1186" s="266">
        <f t="shared" si="50"/>
        <v>56881.33</v>
      </c>
      <c r="F1186" s="266">
        <v>1706.44</v>
      </c>
      <c r="G1186" s="288"/>
      <c r="H1186" s="288"/>
      <c r="I1186" s="288"/>
    </row>
    <row r="1187" spans="1:9" x14ac:dyDescent="0.25">
      <c r="A1187" s="262">
        <f t="shared" si="51"/>
        <v>1147</v>
      </c>
      <c r="B1187" s="263" t="s">
        <v>4168</v>
      </c>
      <c r="C1187" s="264" t="s">
        <v>340</v>
      </c>
      <c r="D1187" s="272">
        <v>1.4093035</v>
      </c>
      <c r="E1187" s="266">
        <f t="shared" si="50"/>
        <v>61.31</v>
      </c>
      <c r="F1187" s="267">
        <v>86.4</v>
      </c>
      <c r="G1187" s="288"/>
      <c r="H1187" s="288"/>
      <c r="I1187" s="288"/>
    </row>
    <row r="1188" spans="1:9" x14ac:dyDescent="0.25">
      <c r="A1188" s="262">
        <f t="shared" si="51"/>
        <v>1148</v>
      </c>
      <c r="B1188" s="263" t="s">
        <v>4127</v>
      </c>
      <c r="C1188" s="264" t="s">
        <v>326</v>
      </c>
      <c r="D1188" s="270">
        <v>0.1056</v>
      </c>
      <c r="E1188" s="266">
        <f t="shared" si="50"/>
        <v>5232.95</v>
      </c>
      <c r="F1188" s="267">
        <v>552.6</v>
      </c>
      <c r="G1188" s="288"/>
      <c r="H1188" s="288"/>
      <c r="I1188" s="288"/>
    </row>
    <row r="1189" spans="1:9" x14ac:dyDescent="0.25">
      <c r="A1189" s="262">
        <f t="shared" si="51"/>
        <v>1149</v>
      </c>
      <c r="B1189" s="263" t="s">
        <v>4169</v>
      </c>
      <c r="C1189" s="264" t="s">
        <v>326</v>
      </c>
      <c r="D1189" s="275">
        <v>4.7606000000000002E-2</v>
      </c>
      <c r="E1189" s="266">
        <f t="shared" si="50"/>
        <v>6040.42</v>
      </c>
      <c r="F1189" s="267">
        <v>287.56</v>
      </c>
      <c r="G1189" s="288"/>
      <c r="H1189" s="288"/>
      <c r="I1189" s="288"/>
    </row>
    <row r="1190" spans="1:9" x14ac:dyDescent="0.25">
      <c r="A1190" s="262">
        <f t="shared" si="51"/>
        <v>1150</v>
      </c>
      <c r="B1190" s="263" t="s">
        <v>4170</v>
      </c>
      <c r="C1190" s="264" t="s">
        <v>326</v>
      </c>
      <c r="D1190" s="275">
        <v>2.1440000000000001E-3</v>
      </c>
      <c r="E1190" s="266">
        <f t="shared" si="50"/>
        <v>4892.72</v>
      </c>
      <c r="F1190" s="267">
        <v>10.49</v>
      </c>
      <c r="G1190" s="288"/>
      <c r="H1190" s="288"/>
      <c r="I1190" s="288"/>
    </row>
    <row r="1191" spans="1:9" x14ac:dyDescent="0.25">
      <c r="A1191" s="262">
        <f t="shared" si="51"/>
        <v>1151</v>
      </c>
      <c r="B1191" s="263" t="s">
        <v>4171</v>
      </c>
      <c r="C1191" s="264" t="s">
        <v>340</v>
      </c>
      <c r="D1191" s="268">
        <v>1.43319</v>
      </c>
      <c r="E1191" s="266">
        <f t="shared" si="50"/>
        <v>94.83</v>
      </c>
      <c r="F1191" s="267">
        <v>135.91</v>
      </c>
      <c r="G1191" s="288"/>
      <c r="H1191" s="288"/>
      <c r="I1191" s="288"/>
    </row>
    <row r="1192" spans="1:9" ht="30.6" x14ac:dyDescent="0.25">
      <c r="A1192" s="262">
        <f t="shared" si="51"/>
        <v>1152</v>
      </c>
      <c r="B1192" s="263" t="s">
        <v>2518</v>
      </c>
      <c r="C1192" s="264" t="s">
        <v>120</v>
      </c>
      <c r="D1192" s="265">
        <v>1</v>
      </c>
      <c r="E1192" s="266">
        <f t="shared" si="50"/>
        <v>5390.02</v>
      </c>
      <c r="F1192" s="266">
        <v>5390.02</v>
      </c>
      <c r="G1192" s="288"/>
      <c r="H1192" s="288"/>
      <c r="I1192" s="288"/>
    </row>
    <row r="1193" spans="1:9" ht="30.6" x14ac:dyDescent="0.25">
      <c r="A1193" s="262">
        <f t="shared" si="51"/>
        <v>1153</v>
      </c>
      <c r="B1193" s="263" t="s">
        <v>2569</v>
      </c>
      <c r="C1193" s="264" t="s">
        <v>120</v>
      </c>
      <c r="D1193" s="265">
        <v>1</v>
      </c>
      <c r="E1193" s="266">
        <f t="shared" si="50"/>
        <v>9112.26</v>
      </c>
      <c r="F1193" s="266">
        <v>9112.26</v>
      </c>
      <c r="G1193" s="288"/>
      <c r="H1193" s="288"/>
      <c r="I1193" s="288"/>
    </row>
    <row r="1194" spans="1:9" ht="30.6" x14ac:dyDescent="0.25">
      <c r="A1194" s="262">
        <f t="shared" si="51"/>
        <v>1154</v>
      </c>
      <c r="B1194" s="263" t="s">
        <v>2576</v>
      </c>
      <c r="C1194" s="264" t="s">
        <v>120</v>
      </c>
      <c r="D1194" s="265">
        <v>1</v>
      </c>
      <c r="E1194" s="266">
        <f t="shared" si="50"/>
        <v>9112.26</v>
      </c>
      <c r="F1194" s="266">
        <v>9112.26</v>
      </c>
      <c r="G1194" s="288"/>
      <c r="H1194" s="288"/>
      <c r="I1194" s="288"/>
    </row>
    <row r="1195" spans="1:9" ht="30.6" x14ac:dyDescent="0.25">
      <c r="A1195" s="262">
        <f t="shared" si="51"/>
        <v>1155</v>
      </c>
      <c r="B1195" s="263" t="s">
        <v>2578</v>
      </c>
      <c r="C1195" s="264" t="s">
        <v>120</v>
      </c>
      <c r="D1195" s="265">
        <v>1</v>
      </c>
      <c r="E1195" s="266">
        <f t="shared" si="50"/>
        <v>9112.26</v>
      </c>
      <c r="F1195" s="266">
        <v>9112.26</v>
      </c>
      <c r="G1195" s="288"/>
      <c r="H1195" s="288"/>
      <c r="I1195" s="288"/>
    </row>
    <row r="1196" spans="1:9" ht="30.6" x14ac:dyDescent="0.25">
      <c r="A1196" s="262">
        <f t="shared" si="51"/>
        <v>1156</v>
      </c>
      <c r="B1196" s="263" t="s">
        <v>2574</v>
      </c>
      <c r="C1196" s="264" t="s">
        <v>120</v>
      </c>
      <c r="D1196" s="265">
        <v>1</v>
      </c>
      <c r="E1196" s="266">
        <f t="shared" si="50"/>
        <v>9112.26</v>
      </c>
      <c r="F1196" s="266">
        <v>9112.26</v>
      </c>
      <c r="G1196" s="288"/>
      <c r="H1196" s="288"/>
      <c r="I1196" s="288"/>
    </row>
    <row r="1197" spans="1:9" ht="30.6" x14ac:dyDescent="0.25">
      <c r="A1197" s="262">
        <f t="shared" si="51"/>
        <v>1157</v>
      </c>
      <c r="B1197" s="263" t="s">
        <v>2572</v>
      </c>
      <c r="C1197" s="264" t="s">
        <v>120</v>
      </c>
      <c r="D1197" s="265">
        <v>1</v>
      </c>
      <c r="E1197" s="266">
        <f t="shared" si="50"/>
        <v>9112.26</v>
      </c>
      <c r="F1197" s="266">
        <v>9112.26</v>
      </c>
      <c r="G1197" s="288"/>
      <c r="H1197" s="288"/>
      <c r="I1197" s="288"/>
    </row>
    <row r="1198" spans="1:9" ht="30.6" x14ac:dyDescent="0.25">
      <c r="A1198" s="262">
        <f t="shared" si="51"/>
        <v>1158</v>
      </c>
      <c r="B1198" s="263" t="s">
        <v>2583</v>
      </c>
      <c r="C1198" s="264" t="s">
        <v>120</v>
      </c>
      <c r="D1198" s="265">
        <v>1</v>
      </c>
      <c r="E1198" s="266">
        <f t="shared" si="50"/>
        <v>9112.26</v>
      </c>
      <c r="F1198" s="266">
        <v>9112.26</v>
      </c>
      <c r="G1198" s="288"/>
      <c r="H1198" s="288"/>
      <c r="I1198" s="288"/>
    </row>
    <row r="1199" spans="1:9" ht="30.6" x14ac:dyDescent="0.25">
      <c r="A1199" s="262">
        <f t="shared" si="51"/>
        <v>1159</v>
      </c>
      <c r="B1199" s="263" t="s">
        <v>2522</v>
      </c>
      <c r="C1199" s="264" t="s">
        <v>120</v>
      </c>
      <c r="D1199" s="265">
        <v>8</v>
      </c>
      <c r="E1199" s="266">
        <f t="shared" si="50"/>
        <v>624.69000000000005</v>
      </c>
      <c r="F1199" s="266">
        <v>4997.53</v>
      </c>
      <c r="G1199" s="288"/>
      <c r="H1199" s="288"/>
      <c r="I1199" s="288"/>
    </row>
    <row r="1200" spans="1:9" ht="30.6" x14ac:dyDescent="0.25">
      <c r="A1200" s="262">
        <f t="shared" si="51"/>
        <v>1160</v>
      </c>
      <c r="B1200" s="263" t="s">
        <v>2546</v>
      </c>
      <c r="C1200" s="264" t="s">
        <v>120</v>
      </c>
      <c r="D1200" s="265">
        <v>1</v>
      </c>
      <c r="E1200" s="266">
        <f t="shared" si="50"/>
        <v>1351.96</v>
      </c>
      <c r="F1200" s="266">
        <v>1351.96</v>
      </c>
      <c r="G1200" s="288"/>
      <c r="H1200" s="288"/>
      <c r="I1200" s="288"/>
    </row>
    <row r="1201" spans="1:9" ht="30.6" x14ac:dyDescent="0.25">
      <c r="A1201" s="262">
        <f t="shared" si="51"/>
        <v>1161</v>
      </c>
      <c r="B1201" s="263" t="s">
        <v>2534</v>
      </c>
      <c r="C1201" s="264" t="s">
        <v>120</v>
      </c>
      <c r="D1201" s="265">
        <v>1</v>
      </c>
      <c r="E1201" s="266">
        <f t="shared" si="50"/>
        <v>1810.84</v>
      </c>
      <c r="F1201" s="266">
        <v>1810.84</v>
      </c>
      <c r="G1201" s="288"/>
      <c r="H1201" s="288"/>
      <c r="I1201" s="288"/>
    </row>
    <row r="1202" spans="1:9" ht="30.6" x14ac:dyDescent="0.25">
      <c r="A1202" s="262">
        <f t="shared" si="51"/>
        <v>1162</v>
      </c>
      <c r="B1202" s="263" t="s">
        <v>2531</v>
      </c>
      <c r="C1202" s="264" t="s">
        <v>120</v>
      </c>
      <c r="D1202" s="265">
        <v>2</v>
      </c>
      <c r="E1202" s="266">
        <f t="shared" si="50"/>
        <v>2794.02</v>
      </c>
      <c r="F1202" s="266">
        <v>5588.04</v>
      </c>
      <c r="G1202" s="288"/>
      <c r="H1202" s="288"/>
      <c r="I1202" s="288"/>
    </row>
    <row r="1203" spans="1:9" ht="30.6" x14ac:dyDescent="0.25">
      <c r="A1203" s="262">
        <f t="shared" si="51"/>
        <v>1163</v>
      </c>
      <c r="B1203" s="263" t="s">
        <v>2561</v>
      </c>
      <c r="C1203" s="264" t="s">
        <v>120</v>
      </c>
      <c r="D1203" s="265">
        <v>1</v>
      </c>
      <c r="E1203" s="266">
        <f t="shared" si="50"/>
        <v>5932.36</v>
      </c>
      <c r="F1203" s="266">
        <v>5932.36</v>
      </c>
      <c r="G1203" s="288"/>
      <c r="H1203" s="288"/>
      <c r="I1203" s="288"/>
    </row>
    <row r="1204" spans="1:9" ht="30.6" x14ac:dyDescent="0.25">
      <c r="A1204" s="262">
        <f t="shared" si="51"/>
        <v>1164</v>
      </c>
      <c r="B1204" s="263" t="s">
        <v>2537</v>
      </c>
      <c r="C1204" s="264" t="s">
        <v>120</v>
      </c>
      <c r="D1204" s="265">
        <v>1</v>
      </c>
      <c r="E1204" s="266">
        <f t="shared" ref="E1204:E1243" si="52">F1204/D1204</f>
        <v>1356.9</v>
      </c>
      <c r="F1204" s="266">
        <v>1356.9</v>
      </c>
      <c r="G1204" s="288"/>
      <c r="H1204" s="288"/>
      <c r="I1204" s="288"/>
    </row>
    <row r="1205" spans="1:9" ht="30.6" x14ac:dyDescent="0.25">
      <c r="A1205" s="262">
        <f t="shared" ref="A1205:A1243" si="53">A1204+1</f>
        <v>1165</v>
      </c>
      <c r="B1205" s="263" t="s">
        <v>2566</v>
      </c>
      <c r="C1205" s="264" t="s">
        <v>120</v>
      </c>
      <c r="D1205" s="265">
        <v>1</v>
      </c>
      <c r="E1205" s="266">
        <f t="shared" si="52"/>
        <v>4880.8100000000004</v>
      </c>
      <c r="F1205" s="266">
        <v>4880.8100000000004</v>
      </c>
      <c r="G1205" s="288"/>
      <c r="H1205" s="288"/>
      <c r="I1205" s="288"/>
    </row>
    <row r="1206" spans="1:9" x14ac:dyDescent="0.25">
      <c r="A1206" s="262">
        <f t="shared" si="53"/>
        <v>1166</v>
      </c>
      <c r="B1206" s="263" t="s">
        <v>4196</v>
      </c>
      <c r="C1206" s="264" t="s">
        <v>120</v>
      </c>
      <c r="D1206" s="265">
        <v>18</v>
      </c>
      <c r="E1206" s="266">
        <f t="shared" si="52"/>
        <v>287.83</v>
      </c>
      <c r="F1206" s="266">
        <v>5180.9399999999996</v>
      </c>
      <c r="G1206" s="288"/>
      <c r="H1206" s="288"/>
      <c r="I1206" s="288"/>
    </row>
    <row r="1207" spans="1:9" x14ac:dyDescent="0.25">
      <c r="A1207" s="262">
        <f t="shared" si="53"/>
        <v>1167</v>
      </c>
      <c r="B1207" s="263" t="s">
        <v>4130</v>
      </c>
      <c r="C1207" s="264" t="s">
        <v>513</v>
      </c>
      <c r="D1207" s="268">
        <v>3.9719999999999998E-2</v>
      </c>
      <c r="E1207" s="266">
        <f t="shared" si="52"/>
        <v>65526.94</v>
      </c>
      <c r="F1207" s="266">
        <v>2602.73</v>
      </c>
      <c r="G1207" s="288"/>
      <c r="H1207" s="288"/>
      <c r="I1207" s="288"/>
    </row>
    <row r="1208" spans="1:9" x14ac:dyDescent="0.25">
      <c r="A1208" s="262">
        <f t="shared" si="53"/>
        <v>1168</v>
      </c>
      <c r="B1208" s="263" t="s">
        <v>1520</v>
      </c>
      <c r="C1208" s="264" t="s">
        <v>513</v>
      </c>
      <c r="D1208" s="272">
        <v>5.5460000000000004E-4</v>
      </c>
      <c r="E1208" s="266">
        <f t="shared" si="52"/>
        <v>112747.93</v>
      </c>
      <c r="F1208" s="267">
        <v>62.53</v>
      </c>
      <c r="G1208" s="288"/>
      <c r="H1208" s="288"/>
      <c r="I1208" s="288"/>
    </row>
    <row r="1209" spans="1:9" ht="20.399999999999999" x14ac:dyDescent="0.25">
      <c r="A1209" s="262">
        <f t="shared" si="53"/>
        <v>1169</v>
      </c>
      <c r="B1209" s="263" t="s">
        <v>3135</v>
      </c>
      <c r="C1209" s="264" t="s">
        <v>470</v>
      </c>
      <c r="D1209" s="273">
        <v>14.82</v>
      </c>
      <c r="E1209" s="266">
        <f t="shared" si="52"/>
        <v>154.33000000000001</v>
      </c>
      <c r="F1209" s="266">
        <v>2287.1799999999998</v>
      </c>
      <c r="G1209" s="288"/>
      <c r="H1209" s="288"/>
      <c r="I1209" s="288"/>
    </row>
    <row r="1210" spans="1:9" x14ac:dyDescent="0.25">
      <c r="A1210" s="262">
        <f t="shared" si="53"/>
        <v>1170</v>
      </c>
      <c r="B1210" s="263" t="s">
        <v>4200</v>
      </c>
      <c r="C1210" s="264" t="s">
        <v>340</v>
      </c>
      <c r="D1210" s="270">
        <v>6.9607999999999999</v>
      </c>
      <c r="E1210" s="266">
        <f t="shared" si="52"/>
        <v>67.150000000000006</v>
      </c>
      <c r="F1210" s="267">
        <v>467.44</v>
      </c>
      <c r="G1210" s="288"/>
      <c r="H1210" s="288"/>
      <c r="I1210" s="288"/>
    </row>
    <row r="1211" spans="1:9" ht="51" x14ac:dyDescent="0.25">
      <c r="A1211" s="262">
        <f t="shared" si="53"/>
        <v>1171</v>
      </c>
      <c r="B1211" s="263" t="s">
        <v>2280</v>
      </c>
      <c r="C1211" s="264" t="s">
        <v>470</v>
      </c>
      <c r="D1211" s="271">
        <v>37.895000000000003</v>
      </c>
      <c r="E1211" s="266">
        <f t="shared" si="52"/>
        <v>256.82</v>
      </c>
      <c r="F1211" s="266">
        <v>9732.2000000000007</v>
      </c>
      <c r="G1211" s="288"/>
      <c r="H1211" s="288"/>
      <c r="I1211" s="288"/>
    </row>
    <row r="1212" spans="1:9" x14ac:dyDescent="0.25">
      <c r="A1212" s="262">
        <f t="shared" si="53"/>
        <v>1172</v>
      </c>
      <c r="B1212" s="263" t="s">
        <v>4132</v>
      </c>
      <c r="C1212" s="264" t="s">
        <v>513</v>
      </c>
      <c r="D1212" s="268">
        <v>1.524E-2</v>
      </c>
      <c r="E1212" s="266">
        <f t="shared" si="52"/>
        <v>102769.03</v>
      </c>
      <c r="F1212" s="266">
        <v>1566.2</v>
      </c>
      <c r="G1212" s="288"/>
      <c r="H1212" s="288"/>
      <c r="I1212" s="288"/>
    </row>
    <row r="1213" spans="1:9" x14ac:dyDescent="0.25">
      <c r="A1213" s="262">
        <f t="shared" si="53"/>
        <v>1173</v>
      </c>
      <c r="B1213" s="263" t="s">
        <v>4174</v>
      </c>
      <c r="C1213" s="264" t="s">
        <v>513</v>
      </c>
      <c r="D1213" s="275">
        <v>4.6340000000000001E-3</v>
      </c>
      <c r="E1213" s="266">
        <f t="shared" si="52"/>
        <v>49531.72</v>
      </c>
      <c r="F1213" s="267">
        <v>229.53</v>
      </c>
      <c r="G1213" s="288"/>
      <c r="H1213" s="288"/>
      <c r="I1213" s="288"/>
    </row>
    <row r="1214" spans="1:9" x14ac:dyDescent="0.25">
      <c r="A1214" s="262">
        <f t="shared" si="53"/>
        <v>1174</v>
      </c>
      <c r="B1214" s="263" t="s">
        <v>4133</v>
      </c>
      <c r="C1214" s="264" t="s">
        <v>513</v>
      </c>
      <c r="D1214" s="272">
        <v>2.5976699999999998E-2</v>
      </c>
      <c r="E1214" s="266">
        <f t="shared" si="52"/>
        <v>266778.31</v>
      </c>
      <c r="F1214" s="266">
        <v>6930.02</v>
      </c>
      <c r="G1214" s="288"/>
      <c r="H1214" s="288"/>
      <c r="I1214" s="288"/>
    </row>
    <row r="1215" spans="1:9" x14ac:dyDescent="0.25">
      <c r="A1215" s="262">
        <f t="shared" si="53"/>
        <v>1175</v>
      </c>
      <c r="B1215" s="263" t="s">
        <v>4212</v>
      </c>
      <c r="C1215" s="264" t="s">
        <v>513</v>
      </c>
      <c r="D1215" s="272">
        <v>5.2919999999999996E-4</v>
      </c>
      <c r="E1215" s="266">
        <f t="shared" si="52"/>
        <v>96938.78</v>
      </c>
      <c r="F1215" s="267">
        <v>51.3</v>
      </c>
      <c r="G1215" s="288"/>
      <c r="H1215" s="288"/>
      <c r="I1215" s="288"/>
    </row>
    <row r="1216" spans="1:9" x14ac:dyDescent="0.25">
      <c r="A1216" s="262">
        <f t="shared" si="53"/>
        <v>1176</v>
      </c>
      <c r="B1216" s="263" t="s">
        <v>4220</v>
      </c>
      <c r="C1216" s="264" t="s">
        <v>340</v>
      </c>
      <c r="D1216" s="273">
        <v>0.02</v>
      </c>
      <c r="E1216" s="266">
        <f t="shared" si="52"/>
        <v>112.5</v>
      </c>
      <c r="F1216" s="267">
        <v>2.25</v>
      </c>
      <c r="G1216" s="288"/>
      <c r="H1216" s="288"/>
      <c r="I1216" s="288"/>
    </row>
    <row r="1217" spans="1:9" x14ac:dyDescent="0.25">
      <c r="A1217" s="262">
        <f t="shared" si="53"/>
        <v>1177</v>
      </c>
      <c r="B1217" s="263" t="s">
        <v>4136</v>
      </c>
      <c r="C1217" s="264" t="s">
        <v>513</v>
      </c>
      <c r="D1217" s="272">
        <v>3.9912900000000001E-2</v>
      </c>
      <c r="E1217" s="266">
        <f t="shared" si="52"/>
        <v>104318.39999999999</v>
      </c>
      <c r="F1217" s="266">
        <v>4163.6499999999996</v>
      </c>
      <c r="G1217" s="288"/>
      <c r="H1217" s="288"/>
      <c r="I1217" s="288"/>
    </row>
    <row r="1218" spans="1:9" x14ac:dyDescent="0.25">
      <c r="A1218" s="262">
        <f t="shared" si="53"/>
        <v>1178</v>
      </c>
      <c r="B1218" s="263" t="s">
        <v>4176</v>
      </c>
      <c r="C1218" s="264" t="s">
        <v>340</v>
      </c>
      <c r="D1218" s="270">
        <v>33.441099999999999</v>
      </c>
      <c r="E1218" s="266">
        <f t="shared" si="52"/>
        <v>108.23</v>
      </c>
      <c r="F1218" s="266">
        <v>3619.35</v>
      </c>
      <c r="G1218" s="288"/>
      <c r="H1218" s="288"/>
      <c r="I1218" s="288"/>
    </row>
    <row r="1219" spans="1:9" x14ac:dyDescent="0.25">
      <c r="A1219" s="262">
        <f t="shared" si="53"/>
        <v>1179</v>
      </c>
      <c r="B1219" s="263" t="s">
        <v>4221</v>
      </c>
      <c r="C1219" s="264" t="s">
        <v>4222</v>
      </c>
      <c r="D1219" s="273">
        <v>0.76</v>
      </c>
      <c r="E1219" s="266">
        <f t="shared" si="52"/>
        <v>4.01</v>
      </c>
      <c r="F1219" s="267">
        <v>3.05</v>
      </c>
      <c r="G1219" s="288"/>
      <c r="H1219" s="288"/>
      <c r="I1219" s="288"/>
    </row>
    <row r="1220" spans="1:9" x14ac:dyDescent="0.25">
      <c r="A1220" s="262">
        <f t="shared" si="53"/>
        <v>1180</v>
      </c>
      <c r="B1220" s="263" t="s">
        <v>4202</v>
      </c>
      <c r="C1220" s="264" t="s">
        <v>513</v>
      </c>
      <c r="D1220" s="275">
        <v>4.4748000000000003E-2</v>
      </c>
      <c r="E1220" s="266">
        <f t="shared" si="52"/>
        <v>144094.26</v>
      </c>
      <c r="F1220" s="266">
        <v>6447.93</v>
      </c>
      <c r="G1220" s="288"/>
      <c r="H1220" s="288"/>
      <c r="I1220" s="288"/>
    </row>
    <row r="1221" spans="1:9" x14ac:dyDescent="0.25">
      <c r="A1221" s="262">
        <f t="shared" si="53"/>
        <v>1181</v>
      </c>
      <c r="B1221" s="263" t="s">
        <v>2476</v>
      </c>
      <c r="C1221" s="264" t="s">
        <v>120</v>
      </c>
      <c r="D1221" s="265">
        <v>4</v>
      </c>
      <c r="E1221" s="266">
        <f t="shared" si="52"/>
        <v>14890.12</v>
      </c>
      <c r="F1221" s="266">
        <v>59560.49</v>
      </c>
      <c r="G1221" s="288"/>
      <c r="H1221" s="288"/>
      <c r="I1221" s="288"/>
    </row>
    <row r="1222" spans="1:9" x14ac:dyDescent="0.25">
      <c r="A1222" s="262">
        <f t="shared" si="53"/>
        <v>1182</v>
      </c>
      <c r="B1222" s="263" t="s">
        <v>2492</v>
      </c>
      <c r="C1222" s="264" t="s">
        <v>120</v>
      </c>
      <c r="D1222" s="265">
        <v>18</v>
      </c>
      <c r="E1222" s="266">
        <f t="shared" si="52"/>
        <v>7668.11</v>
      </c>
      <c r="F1222" s="266">
        <v>138026.04</v>
      </c>
      <c r="G1222" s="288"/>
      <c r="H1222" s="288"/>
      <c r="I1222" s="288"/>
    </row>
    <row r="1223" spans="1:9" x14ac:dyDescent="0.25">
      <c r="A1223" s="262">
        <f t="shared" si="53"/>
        <v>1183</v>
      </c>
      <c r="B1223" s="263" t="s">
        <v>2485</v>
      </c>
      <c r="C1223" s="264" t="s">
        <v>120</v>
      </c>
      <c r="D1223" s="265">
        <v>4</v>
      </c>
      <c r="E1223" s="266">
        <f t="shared" si="52"/>
        <v>12488.97</v>
      </c>
      <c r="F1223" s="266">
        <v>49955.87</v>
      </c>
      <c r="G1223" s="288"/>
      <c r="H1223" s="288"/>
      <c r="I1223" s="288"/>
    </row>
    <row r="1224" spans="1:9" x14ac:dyDescent="0.25">
      <c r="A1224" s="262">
        <f t="shared" si="53"/>
        <v>1184</v>
      </c>
      <c r="B1224" s="263" t="s">
        <v>2487</v>
      </c>
      <c r="C1224" s="264" t="s">
        <v>120</v>
      </c>
      <c r="D1224" s="265">
        <v>4</v>
      </c>
      <c r="E1224" s="266">
        <f t="shared" si="52"/>
        <v>14244.59</v>
      </c>
      <c r="F1224" s="266">
        <v>56978.36</v>
      </c>
      <c r="G1224" s="288"/>
      <c r="H1224" s="288"/>
      <c r="I1224" s="288"/>
    </row>
    <row r="1225" spans="1:9" ht="20.399999999999999" x14ac:dyDescent="0.25">
      <c r="A1225" s="262">
        <f t="shared" si="53"/>
        <v>1185</v>
      </c>
      <c r="B1225" s="263" t="s">
        <v>2481</v>
      </c>
      <c r="C1225" s="264" t="s">
        <v>120</v>
      </c>
      <c r="D1225" s="265">
        <v>8</v>
      </c>
      <c r="E1225" s="266">
        <f t="shared" si="52"/>
        <v>16356.01</v>
      </c>
      <c r="F1225" s="266">
        <v>130848.07</v>
      </c>
      <c r="G1225" s="288"/>
      <c r="H1225" s="288"/>
      <c r="I1225" s="288"/>
    </row>
    <row r="1226" spans="1:9" ht="20.399999999999999" x14ac:dyDescent="0.25">
      <c r="A1226" s="262">
        <f t="shared" si="53"/>
        <v>1186</v>
      </c>
      <c r="B1226" s="263" t="s">
        <v>2481</v>
      </c>
      <c r="C1226" s="264" t="s">
        <v>120</v>
      </c>
      <c r="D1226" s="265">
        <v>8</v>
      </c>
      <c r="E1226" s="266">
        <f t="shared" si="52"/>
        <v>12142.43</v>
      </c>
      <c r="F1226" s="266">
        <v>97139.46</v>
      </c>
      <c r="G1226" s="288"/>
      <c r="H1226" s="288"/>
      <c r="I1226" s="288"/>
    </row>
    <row r="1227" spans="1:9" x14ac:dyDescent="0.25">
      <c r="A1227" s="262">
        <f t="shared" si="53"/>
        <v>1187</v>
      </c>
      <c r="B1227" s="263" t="s">
        <v>2439</v>
      </c>
      <c r="C1227" s="264" t="s">
        <v>120</v>
      </c>
      <c r="D1227" s="265">
        <v>1</v>
      </c>
      <c r="E1227" s="266">
        <f t="shared" si="52"/>
        <v>11616.66</v>
      </c>
      <c r="F1227" s="266">
        <v>11616.66</v>
      </c>
      <c r="G1227" s="288"/>
      <c r="H1227" s="288"/>
      <c r="I1227" s="288"/>
    </row>
    <row r="1228" spans="1:9" x14ac:dyDescent="0.25">
      <c r="A1228" s="262">
        <f t="shared" si="53"/>
        <v>1188</v>
      </c>
      <c r="B1228" s="263" t="s">
        <v>2431</v>
      </c>
      <c r="C1228" s="264" t="s">
        <v>120</v>
      </c>
      <c r="D1228" s="265">
        <v>2</v>
      </c>
      <c r="E1228" s="266">
        <f t="shared" si="52"/>
        <v>15363.86</v>
      </c>
      <c r="F1228" s="266">
        <v>30727.72</v>
      </c>
      <c r="G1228" s="288"/>
      <c r="H1228" s="288"/>
      <c r="I1228" s="288"/>
    </row>
    <row r="1229" spans="1:9" ht="40.799999999999997" x14ac:dyDescent="0.25">
      <c r="A1229" s="262">
        <f t="shared" si="53"/>
        <v>1189</v>
      </c>
      <c r="B1229" s="263" t="s">
        <v>2458</v>
      </c>
      <c r="C1229" s="264" t="s">
        <v>120</v>
      </c>
      <c r="D1229" s="265">
        <v>2</v>
      </c>
      <c r="E1229" s="266">
        <f t="shared" si="52"/>
        <v>11063.87</v>
      </c>
      <c r="F1229" s="266">
        <v>22127.74</v>
      </c>
      <c r="G1229" s="288"/>
      <c r="H1229" s="288"/>
      <c r="I1229" s="288"/>
    </row>
    <row r="1230" spans="1:9" ht="40.799999999999997" x14ac:dyDescent="0.25">
      <c r="A1230" s="262">
        <f t="shared" si="53"/>
        <v>1190</v>
      </c>
      <c r="B1230" s="263" t="s">
        <v>2472</v>
      </c>
      <c r="C1230" s="264" t="s">
        <v>120</v>
      </c>
      <c r="D1230" s="265">
        <v>1</v>
      </c>
      <c r="E1230" s="266">
        <f t="shared" si="52"/>
        <v>12241.28</v>
      </c>
      <c r="F1230" s="266">
        <v>12241.28</v>
      </c>
      <c r="G1230" s="288"/>
      <c r="H1230" s="288"/>
      <c r="I1230" s="288"/>
    </row>
    <row r="1231" spans="1:9" ht="40.799999999999997" x14ac:dyDescent="0.25">
      <c r="A1231" s="262">
        <f t="shared" si="53"/>
        <v>1191</v>
      </c>
      <c r="B1231" s="263" t="s">
        <v>2474</v>
      </c>
      <c r="C1231" s="264" t="s">
        <v>120</v>
      </c>
      <c r="D1231" s="265">
        <v>1</v>
      </c>
      <c r="E1231" s="266">
        <f t="shared" si="52"/>
        <v>12241.28</v>
      </c>
      <c r="F1231" s="266">
        <v>12241.28</v>
      </c>
      <c r="G1231" s="288"/>
      <c r="H1231" s="288"/>
      <c r="I1231" s="288"/>
    </row>
    <row r="1232" spans="1:9" ht="40.799999999999997" x14ac:dyDescent="0.25">
      <c r="A1232" s="262">
        <f t="shared" si="53"/>
        <v>1192</v>
      </c>
      <c r="B1232" s="263" t="s">
        <v>2466</v>
      </c>
      <c r="C1232" s="264" t="s">
        <v>120</v>
      </c>
      <c r="D1232" s="265">
        <v>1</v>
      </c>
      <c r="E1232" s="266">
        <f t="shared" si="52"/>
        <v>12241.28</v>
      </c>
      <c r="F1232" s="266">
        <v>12241.28</v>
      </c>
      <c r="G1232" s="288"/>
      <c r="H1232" s="288"/>
      <c r="I1232" s="288"/>
    </row>
    <row r="1233" spans="1:9" ht="40.799999999999997" x14ac:dyDescent="0.25">
      <c r="A1233" s="262">
        <f t="shared" si="53"/>
        <v>1193</v>
      </c>
      <c r="B1233" s="263" t="s">
        <v>2461</v>
      </c>
      <c r="C1233" s="264" t="s">
        <v>120</v>
      </c>
      <c r="D1233" s="265">
        <v>1</v>
      </c>
      <c r="E1233" s="266">
        <f t="shared" si="52"/>
        <v>12241.28</v>
      </c>
      <c r="F1233" s="266">
        <v>12241.28</v>
      </c>
      <c r="G1233" s="288"/>
      <c r="H1233" s="288"/>
      <c r="I1233" s="288"/>
    </row>
    <row r="1234" spans="1:9" ht="40.799999999999997" x14ac:dyDescent="0.25">
      <c r="A1234" s="262">
        <f t="shared" si="53"/>
        <v>1194</v>
      </c>
      <c r="B1234" s="263" t="s">
        <v>2470</v>
      </c>
      <c r="C1234" s="264" t="s">
        <v>120</v>
      </c>
      <c r="D1234" s="265">
        <v>4</v>
      </c>
      <c r="E1234" s="266">
        <f t="shared" si="52"/>
        <v>14007.45</v>
      </c>
      <c r="F1234" s="266">
        <v>56029.78</v>
      </c>
      <c r="G1234" s="288"/>
      <c r="H1234" s="288"/>
      <c r="I1234" s="288"/>
    </row>
    <row r="1235" spans="1:9" ht="40.799999999999997" x14ac:dyDescent="0.25">
      <c r="A1235" s="262">
        <f t="shared" si="53"/>
        <v>1195</v>
      </c>
      <c r="B1235" s="263" t="s">
        <v>2464</v>
      </c>
      <c r="C1235" s="264" t="s">
        <v>120</v>
      </c>
      <c r="D1235" s="265">
        <v>1</v>
      </c>
      <c r="E1235" s="266">
        <f t="shared" si="52"/>
        <v>14007.44</v>
      </c>
      <c r="F1235" s="266">
        <v>14007.44</v>
      </c>
      <c r="G1235" s="288"/>
      <c r="H1235" s="288"/>
      <c r="I1235" s="288"/>
    </row>
    <row r="1236" spans="1:9" ht="40.799999999999997" x14ac:dyDescent="0.25">
      <c r="A1236" s="262">
        <f t="shared" si="53"/>
        <v>1196</v>
      </c>
      <c r="B1236" s="263" t="s">
        <v>2468</v>
      </c>
      <c r="C1236" s="264" t="s">
        <v>120</v>
      </c>
      <c r="D1236" s="265">
        <v>1</v>
      </c>
      <c r="E1236" s="266">
        <f t="shared" si="52"/>
        <v>14007.44</v>
      </c>
      <c r="F1236" s="266">
        <v>14007.44</v>
      </c>
      <c r="G1236" s="288"/>
      <c r="H1236" s="288"/>
      <c r="I1236" s="288"/>
    </row>
    <row r="1237" spans="1:9" ht="40.799999999999997" x14ac:dyDescent="0.25">
      <c r="A1237" s="262">
        <f t="shared" si="53"/>
        <v>1197</v>
      </c>
      <c r="B1237" s="263" t="s">
        <v>2419</v>
      </c>
      <c r="C1237" s="264" t="s">
        <v>120</v>
      </c>
      <c r="D1237" s="265">
        <v>1</v>
      </c>
      <c r="E1237" s="266">
        <f t="shared" si="52"/>
        <v>26248.81</v>
      </c>
      <c r="F1237" s="266">
        <v>26248.81</v>
      </c>
      <c r="G1237" s="288"/>
      <c r="H1237" s="288"/>
      <c r="I1237" s="288"/>
    </row>
    <row r="1238" spans="1:9" ht="40.799999999999997" x14ac:dyDescent="0.25">
      <c r="A1238" s="262">
        <f t="shared" si="53"/>
        <v>1198</v>
      </c>
      <c r="B1238" s="263" t="s">
        <v>2421</v>
      </c>
      <c r="C1238" s="264" t="s">
        <v>120</v>
      </c>
      <c r="D1238" s="265">
        <v>1</v>
      </c>
      <c r="E1238" s="266">
        <f t="shared" si="52"/>
        <v>26248.81</v>
      </c>
      <c r="F1238" s="266">
        <v>26248.81</v>
      </c>
      <c r="G1238" s="288"/>
      <c r="H1238" s="288"/>
      <c r="I1238" s="288"/>
    </row>
    <row r="1239" spans="1:9" ht="40.799999999999997" x14ac:dyDescent="0.25">
      <c r="A1239" s="262">
        <f t="shared" si="53"/>
        <v>1199</v>
      </c>
      <c r="B1239" s="263" t="s">
        <v>2416</v>
      </c>
      <c r="C1239" s="264" t="s">
        <v>120</v>
      </c>
      <c r="D1239" s="265">
        <v>1</v>
      </c>
      <c r="E1239" s="266">
        <f t="shared" si="52"/>
        <v>34368.949999999997</v>
      </c>
      <c r="F1239" s="266">
        <v>34368.949999999997</v>
      </c>
      <c r="G1239" s="288"/>
      <c r="H1239" s="288"/>
      <c r="I1239" s="288"/>
    </row>
    <row r="1240" spans="1:9" ht="40.799999999999997" x14ac:dyDescent="0.25">
      <c r="A1240" s="262">
        <f t="shared" si="53"/>
        <v>1200</v>
      </c>
      <c r="B1240" s="263" t="s">
        <v>2414</v>
      </c>
      <c r="C1240" s="264" t="s">
        <v>120</v>
      </c>
      <c r="D1240" s="265">
        <v>1</v>
      </c>
      <c r="E1240" s="266">
        <f t="shared" si="52"/>
        <v>34368.949999999997</v>
      </c>
      <c r="F1240" s="266">
        <v>34368.949999999997</v>
      </c>
      <c r="G1240" s="288"/>
      <c r="H1240" s="288"/>
      <c r="I1240" s="288"/>
    </row>
    <row r="1241" spans="1:9" ht="40.799999999999997" x14ac:dyDescent="0.25">
      <c r="A1241" s="262">
        <f t="shared" si="53"/>
        <v>1201</v>
      </c>
      <c r="B1241" s="263" t="s">
        <v>2424</v>
      </c>
      <c r="C1241" s="264" t="s">
        <v>120</v>
      </c>
      <c r="D1241" s="265">
        <v>1</v>
      </c>
      <c r="E1241" s="266">
        <f t="shared" si="52"/>
        <v>21518.720000000001</v>
      </c>
      <c r="F1241" s="266">
        <v>21518.720000000001</v>
      </c>
      <c r="G1241" s="288"/>
      <c r="H1241" s="288"/>
      <c r="I1241" s="288"/>
    </row>
    <row r="1242" spans="1:9" ht="40.799999999999997" x14ac:dyDescent="0.25">
      <c r="A1242" s="262">
        <f t="shared" si="53"/>
        <v>1202</v>
      </c>
      <c r="B1242" s="263" t="s">
        <v>2426</v>
      </c>
      <c r="C1242" s="264" t="s">
        <v>120</v>
      </c>
      <c r="D1242" s="265">
        <v>1</v>
      </c>
      <c r="E1242" s="266">
        <f t="shared" si="52"/>
        <v>21518.720000000001</v>
      </c>
      <c r="F1242" s="266">
        <v>21518.720000000001</v>
      </c>
      <c r="G1242" s="288"/>
      <c r="H1242" s="288"/>
      <c r="I1242" s="288"/>
    </row>
    <row r="1243" spans="1:9" ht="30.6" x14ac:dyDescent="0.25">
      <c r="A1243" s="262">
        <f t="shared" si="53"/>
        <v>1203</v>
      </c>
      <c r="B1243" s="263" t="s">
        <v>2269</v>
      </c>
      <c r="C1243" s="264" t="s">
        <v>120</v>
      </c>
      <c r="D1243" s="265">
        <v>1</v>
      </c>
      <c r="E1243" s="266">
        <f t="shared" si="52"/>
        <v>7999.03</v>
      </c>
      <c r="F1243" s="266">
        <v>7999.03</v>
      </c>
      <c r="G1243" s="288"/>
      <c r="H1243" s="288"/>
      <c r="I1243" s="288"/>
    </row>
    <row r="1244" spans="1:9" x14ac:dyDescent="0.25">
      <c r="A1244" s="293" t="s">
        <v>4140</v>
      </c>
      <c r="B1244" s="293"/>
      <c r="C1244" s="293"/>
      <c r="D1244" s="293"/>
      <c r="E1244" s="293"/>
      <c r="F1244" s="293"/>
      <c r="G1244" s="288"/>
      <c r="H1244" s="288"/>
      <c r="I1244" s="288"/>
    </row>
    <row r="1245" spans="1:9" ht="30.6" x14ac:dyDescent="0.25">
      <c r="A1245" s="262">
        <f>A1243+1</f>
        <v>1204</v>
      </c>
      <c r="B1245" s="263" t="s">
        <v>2369</v>
      </c>
      <c r="C1245" s="264" t="s">
        <v>1458</v>
      </c>
      <c r="D1245" s="265">
        <v>1</v>
      </c>
      <c r="E1245" s="266"/>
      <c r="F1245" s="274"/>
      <c r="G1245" s="288"/>
      <c r="H1245" s="288"/>
      <c r="I1245" s="288"/>
    </row>
    <row r="1246" spans="1:9" ht="30.6" x14ac:dyDescent="0.25">
      <c r="A1246" s="262">
        <f t="shared" ref="A1246:A1263" si="54">A1245+1</f>
        <v>1205</v>
      </c>
      <c r="B1246" s="263" t="s">
        <v>2367</v>
      </c>
      <c r="C1246" s="264" t="s">
        <v>1458</v>
      </c>
      <c r="D1246" s="265">
        <v>1</v>
      </c>
      <c r="E1246" s="266"/>
      <c r="F1246" s="274"/>
      <c r="G1246" s="288"/>
      <c r="H1246" s="288"/>
      <c r="I1246" s="288"/>
    </row>
    <row r="1247" spans="1:9" ht="30.6" x14ac:dyDescent="0.25">
      <c r="A1247" s="262">
        <f t="shared" si="54"/>
        <v>1206</v>
      </c>
      <c r="B1247" s="263" t="s">
        <v>2359</v>
      </c>
      <c r="C1247" s="264" t="s">
        <v>1458</v>
      </c>
      <c r="D1247" s="265">
        <v>1</v>
      </c>
      <c r="E1247" s="266"/>
      <c r="F1247" s="274"/>
      <c r="G1247" s="288"/>
      <c r="H1247" s="288"/>
      <c r="I1247" s="288"/>
    </row>
    <row r="1248" spans="1:9" ht="30.6" x14ac:dyDescent="0.25">
      <c r="A1248" s="262">
        <f t="shared" si="54"/>
        <v>1207</v>
      </c>
      <c r="B1248" s="263" t="s">
        <v>2357</v>
      </c>
      <c r="C1248" s="264" t="s">
        <v>1458</v>
      </c>
      <c r="D1248" s="265">
        <v>1</v>
      </c>
      <c r="E1248" s="266"/>
      <c r="F1248" s="274"/>
      <c r="G1248" s="288"/>
      <c r="H1248" s="288"/>
      <c r="I1248" s="288"/>
    </row>
    <row r="1249" spans="1:9" ht="30.6" x14ac:dyDescent="0.25">
      <c r="A1249" s="262">
        <f t="shared" si="54"/>
        <v>1208</v>
      </c>
      <c r="B1249" s="263" t="s">
        <v>2355</v>
      </c>
      <c r="C1249" s="264" t="s">
        <v>1458</v>
      </c>
      <c r="D1249" s="265">
        <v>1</v>
      </c>
      <c r="E1249" s="266"/>
      <c r="F1249" s="274"/>
      <c r="G1249" s="288"/>
      <c r="H1249" s="288"/>
      <c r="I1249" s="288"/>
    </row>
    <row r="1250" spans="1:9" ht="30.6" x14ac:dyDescent="0.25">
      <c r="A1250" s="262">
        <f t="shared" si="54"/>
        <v>1209</v>
      </c>
      <c r="B1250" s="263" t="s">
        <v>2364</v>
      </c>
      <c r="C1250" s="264" t="s">
        <v>1458</v>
      </c>
      <c r="D1250" s="265">
        <v>1</v>
      </c>
      <c r="E1250" s="266"/>
      <c r="F1250" s="274"/>
      <c r="G1250" s="288"/>
      <c r="H1250" s="288"/>
      <c r="I1250" s="288"/>
    </row>
    <row r="1251" spans="1:9" x14ac:dyDescent="0.25">
      <c r="A1251" s="262">
        <f t="shared" si="54"/>
        <v>1210</v>
      </c>
      <c r="B1251" s="263" t="s">
        <v>2372</v>
      </c>
      <c r="C1251" s="264" t="s">
        <v>1458</v>
      </c>
      <c r="D1251" s="265">
        <v>14</v>
      </c>
      <c r="E1251" s="266"/>
      <c r="F1251" s="274"/>
      <c r="G1251" s="288"/>
      <c r="H1251" s="288"/>
      <c r="I1251" s="288"/>
    </row>
    <row r="1252" spans="1:9" x14ac:dyDescent="0.25">
      <c r="A1252" s="262">
        <f t="shared" si="54"/>
        <v>1211</v>
      </c>
      <c r="B1252" s="263" t="s">
        <v>2374</v>
      </c>
      <c r="C1252" s="264" t="s">
        <v>1458</v>
      </c>
      <c r="D1252" s="265">
        <v>4</v>
      </c>
      <c r="E1252" s="266"/>
      <c r="F1252" s="274"/>
      <c r="G1252" s="288"/>
      <c r="H1252" s="288"/>
      <c r="I1252" s="288"/>
    </row>
    <row r="1253" spans="1:9" x14ac:dyDescent="0.25">
      <c r="A1253" s="262">
        <f t="shared" si="54"/>
        <v>1212</v>
      </c>
      <c r="B1253" s="263" t="s">
        <v>2376</v>
      </c>
      <c r="C1253" s="264" t="s">
        <v>1458</v>
      </c>
      <c r="D1253" s="265">
        <v>2</v>
      </c>
      <c r="E1253" s="266"/>
      <c r="F1253" s="274"/>
      <c r="G1253" s="288"/>
      <c r="H1253" s="288"/>
      <c r="I1253" s="288"/>
    </row>
    <row r="1254" spans="1:9" ht="20.399999999999999" x14ac:dyDescent="0.25">
      <c r="A1254" s="262">
        <f t="shared" si="54"/>
        <v>1213</v>
      </c>
      <c r="B1254" s="263" t="s">
        <v>2350</v>
      </c>
      <c r="C1254" s="264" t="s">
        <v>1458</v>
      </c>
      <c r="D1254" s="265">
        <v>1</v>
      </c>
      <c r="E1254" s="266"/>
      <c r="F1254" s="274"/>
      <c r="G1254" s="288"/>
      <c r="H1254" s="288"/>
      <c r="I1254" s="288"/>
    </row>
    <row r="1255" spans="1:9" ht="30.6" x14ac:dyDescent="0.25">
      <c r="A1255" s="262">
        <f t="shared" si="54"/>
        <v>1214</v>
      </c>
      <c r="B1255" s="263" t="s">
        <v>2387</v>
      </c>
      <c r="C1255" s="264" t="s">
        <v>120</v>
      </c>
      <c r="D1255" s="265">
        <v>4</v>
      </c>
      <c r="E1255" s="266"/>
      <c r="F1255" s="274"/>
      <c r="G1255" s="288"/>
      <c r="H1255" s="288"/>
      <c r="I1255" s="288"/>
    </row>
    <row r="1256" spans="1:9" ht="30.6" x14ac:dyDescent="0.25">
      <c r="A1256" s="262">
        <f t="shared" si="54"/>
        <v>1215</v>
      </c>
      <c r="B1256" s="263" t="s">
        <v>2401</v>
      </c>
      <c r="C1256" s="264" t="s">
        <v>120</v>
      </c>
      <c r="D1256" s="265">
        <v>4</v>
      </c>
      <c r="E1256" s="266"/>
      <c r="F1256" s="274"/>
      <c r="G1256" s="288"/>
      <c r="H1256" s="288"/>
      <c r="I1256" s="288"/>
    </row>
    <row r="1257" spans="1:9" ht="30.6" x14ac:dyDescent="0.25">
      <c r="A1257" s="262">
        <f t="shared" si="54"/>
        <v>1216</v>
      </c>
      <c r="B1257" s="263" t="s">
        <v>2403</v>
      </c>
      <c r="C1257" s="264" t="s">
        <v>120</v>
      </c>
      <c r="D1257" s="265">
        <v>4</v>
      </c>
      <c r="E1257" s="266"/>
      <c r="F1257" s="274"/>
      <c r="G1257" s="288"/>
      <c r="H1257" s="288"/>
      <c r="I1257" s="288"/>
    </row>
    <row r="1258" spans="1:9" ht="30.6" x14ac:dyDescent="0.25">
      <c r="A1258" s="262">
        <f t="shared" si="54"/>
        <v>1217</v>
      </c>
      <c r="B1258" s="263" t="s">
        <v>2394</v>
      </c>
      <c r="C1258" s="264" t="s">
        <v>120</v>
      </c>
      <c r="D1258" s="265">
        <v>8</v>
      </c>
      <c r="E1258" s="266"/>
      <c r="F1258" s="274"/>
      <c r="G1258" s="288"/>
      <c r="H1258" s="288"/>
      <c r="I1258" s="288"/>
    </row>
    <row r="1259" spans="1:9" ht="30.6" x14ac:dyDescent="0.25">
      <c r="A1259" s="262">
        <f t="shared" si="54"/>
        <v>1218</v>
      </c>
      <c r="B1259" s="263" t="s">
        <v>2392</v>
      </c>
      <c r="C1259" s="264" t="s">
        <v>120</v>
      </c>
      <c r="D1259" s="265">
        <v>4</v>
      </c>
      <c r="E1259" s="266"/>
      <c r="F1259" s="274"/>
      <c r="G1259" s="288"/>
      <c r="H1259" s="288"/>
      <c r="I1259" s="288"/>
    </row>
    <row r="1260" spans="1:9" ht="30.6" x14ac:dyDescent="0.25">
      <c r="A1260" s="262">
        <f t="shared" si="54"/>
        <v>1219</v>
      </c>
      <c r="B1260" s="263" t="s">
        <v>2396</v>
      </c>
      <c r="C1260" s="264" t="s">
        <v>120</v>
      </c>
      <c r="D1260" s="265">
        <v>2</v>
      </c>
      <c r="E1260" s="266"/>
      <c r="F1260" s="274"/>
      <c r="G1260" s="288"/>
      <c r="H1260" s="288"/>
      <c r="I1260" s="288"/>
    </row>
    <row r="1261" spans="1:9" ht="20.399999999999999" x14ac:dyDescent="0.25">
      <c r="A1261" s="262">
        <f t="shared" si="54"/>
        <v>1220</v>
      </c>
      <c r="B1261" s="263" t="s">
        <v>2408</v>
      </c>
      <c r="C1261" s="264" t="s">
        <v>120</v>
      </c>
      <c r="D1261" s="265">
        <v>1</v>
      </c>
      <c r="E1261" s="266"/>
      <c r="F1261" s="274"/>
      <c r="G1261" s="288"/>
      <c r="H1261" s="288"/>
      <c r="I1261" s="288"/>
    </row>
    <row r="1262" spans="1:9" ht="40.799999999999997" x14ac:dyDescent="0.25">
      <c r="A1262" s="262">
        <f t="shared" si="54"/>
        <v>1221</v>
      </c>
      <c r="B1262" s="263" t="s">
        <v>2382</v>
      </c>
      <c r="C1262" s="264" t="s">
        <v>120</v>
      </c>
      <c r="D1262" s="265">
        <v>3</v>
      </c>
      <c r="E1262" s="266"/>
      <c r="F1262" s="274"/>
      <c r="G1262" s="288"/>
      <c r="H1262" s="288"/>
      <c r="I1262" s="288"/>
    </row>
    <row r="1263" spans="1:9" ht="30.6" x14ac:dyDescent="0.25">
      <c r="A1263" s="262">
        <f t="shared" si="54"/>
        <v>1222</v>
      </c>
      <c r="B1263" s="263" t="s">
        <v>2385</v>
      </c>
      <c r="C1263" s="264" t="s">
        <v>120</v>
      </c>
      <c r="D1263" s="265">
        <v>1</v>
      </c>
      <c r="E1263" s="266"/>
      <c r="F1263" s="274"/>
      <c r="G1263" s="288"/>
      <c r="H1263" s="288"/>
      <c r="I1263" s="288"/>
    </row>
    <row r="1264" spans="1:9" x14ac:dyDescent="0.25">
      <c r="A1264" s="241" t="s">
        <v>4223</v>
      </c>
      <c r="B1264" s="59"/>
      <c r="C1264" s="59"/>
      <c r="D1264" s="59"/>
      <c r="E1264" s="59"/>
      <c r="F1264" s="59"/>
      <c r="G1264" s="59"/>
      <c r="H1264" s="59"/>
      <c r="I1264" s="60"/>
    </row>
    <row r="1265" spans="1:9" x14ac:dyDescent="0.25">
      <c r="A1265" s="293" t="s">
        <v>4142</v>
      </c>
      <c r="B1265" s="293"/>
      <c r="C1265" s="293"/>
      <c r="D1265" s="293"/>
      <c r="E1265" s="293"/>
      <c r="F1265" s="293"/>
      <c r="G1265" s="288"/>
      <c r="H1265" s="288"/>
      <c r="I1265" s="288"/>
    </row>
    <row r="1266" spans="1:9" x14ac:dyDescent="0.25">
      <c r="A1266" s="262">
        <f>A1263+1</f>
        <v>1223</v>
      </c>
      <c r="B1266" s="263" t="s">
        <v>3204</v>
      </c>
      <c r="C1266" s="264" t="s">
        <v>470</v>
      </c>
      <c r="D1266" s="269">
        <v>5.6</v>
      </c>
      <c r="E1266" s="266">
        <f t="shared" ref="E1266:E1297" si="55">F1266/D1266</f>
        <v>2427.0700000000002</v>
      </c>
      <c r="F1266" s="266">
        <v>13591.57</v>
      </c>
      <c r="G1266" s="288"/>
      <c r="H1266" s="288"/>
      <c r="I1266" s="288"/>
    </row>
    <row r="1267" spans="1:9" x14ac:dyDescent="0.25">
      <c r="A1267" s="262">
        <f t="shared" ref="A1267:A1298" si="56">A1266+1</f>
        <v>1224</v>
      </c>
      <c r="B1267" s="263" t="s">
        <v>3196</v>
      </c>
      <c r="C1267" s="264" t="s">
        <v>470</v>
      </c>
      <c r="D1267" s="265">
        <v>15</v>
      </c>
      <c r="E1267" s="266">
        <f t="shared" si="55"/>
        <v>5505.5</v>
      </c>
      <c r="F1267" s="266">
        <v>82582.47</v>
      </c>
      <c r="G1267" s="288"/>
      <c r="H1267" s="288"/>
      <c r="I1267" s="288"/>
    </row>
    <row r="1268" spans="1:9" x14ac:dyDescent="0.25">
      <c r="A1268" s="262">
        <f t="shared" si="56"/>
        <v>1225</v>
      </c>
      <c r="B1268" s="263" t="s">
        <v>3206</v>
      </c>
      <c r="C1268" s="264" t="s">
        <v>470</v>
      </c>
      <c r="D1268" s="269">
        <v>4.3</v>
      </c>
      <c r="E1268" s="266">
        <f t="shared" si="55"/>
        <v>2040.18</v>
      </c>
      <c r="F1268" s="266">
        <v>8772.77</v>
      </c>
      <c r="G1268" s="288"/>
      <c r="H1268" s="288"/>
      <c r="I1268" s="288"/>
    </row>
    <row r="1269" spans="1:9" x14ac:dyDescent="0.25">
      <c r="A1269" s="262">
        <f t="shared" si="56"/>
        <v>1226</v>
      </c>
      <c r="B1269" s="263" t="s">
        <v>3299</v>
      </c>
      <c r="C1269" s="264" t="s">
        <v>470</v>
      </c>
      <c r="D1269" s="269">
        <v>39.5</v>
      </c>
      <c r="E1269" s="266">
        <f t="shared" si="55"/>
        <v>469.65</v>
      </c>
      <c r="F1269" s="266">
        <v>18551.28</v>
      </c>
      <c r="G1269" s="288"/>
      <c r="H1269" s="288"/>
      <c r="I1269" s="288"/>
    </row>
    <row r="1270" spans="1:9" x14ac:dyDescent="0.25">
      <c r="A1270" s="262">
        <f t="shared" si="56"/>
        <v>1227</v>
      </c>
      <c r="B1270" s="263" t="s">
        <v>3121</v>
      </c>
      <c r="C1270" s="264" t="s">
        <v>470</v>
      </c>
      <c r="D1270" s="265">
        <v>54</v>
      </c>
      <c r="E1270" s="266">
        <f t="shared" si="55"/>
        <v>591.57000000000005</v>
      </c>
      <c r="F1270" s="266">
        <v>31944.71</v>
      </c>
      <c r="G1270" s="288"/>
      <c r="H1270" s="288"/>
      <c r="I1270" s="288"/>
    </row>
    <row r="1271" spans="1:9" x14ac:dyDescent="0.25">
      <c r="A1271" s="262">
        <f t="shared" si="56"/>
        <v>1228</v>
      </c>
      <c r="B1271" s="263" t="s">
        <v>3150</v>
      </c>
      <c r="C1271" s="264" t="s">
        <v>120</v>
      </c>
      <c r="D1271" s="265">
        <v>4</v>
      </c>
      <c r="E1271" s="266">
        <f t="shared" si="55"/>
        <v>924.29</v>
      </c>
      <c r="F1271" s="266">
        <v>3697.17</v>
      </c>
      <c r="G1271" s="288"/>
      <c r="H1271" s="288"/>
      <c r="I1271" s="288"/>
    </row>
    <row r="1272" spans="1:9" x14ac:dyDescent="0.25">
      <c r="A1272" s="262">
        <f t="shared" si="56"/>
        <v>1229</v>
      </c>
      <c r="B1272" s="263" t="s">
        <v>3211</v>
      </c>
      <c r="C1272" s="264" t="s">
        <v>120</v>
      </c>
      <c r="D1272" s="265">
        <v>4</v>
      </c>
      <c r="E1272" s="266">
        <f t="shared" si="55"/>
        <v>820.6</v>
      </c>
      <c r="F1272" s="266">
        <v>3282.39</v>
      </c>
      <c r="G1272" s="288"/>
      <c r="H1272" s="288"/>
      <c r="I1272" s="288"/>
    </row>
    <row r="1273" spans="1:9" x14ac:dyDescent="0.25">
      <c r="A1273" s="262">
        <f t="shared" si="56"/>
        <v>1230</v>
      </c>
      <c r="B1273" s="263" t="s">
        <v>3201</v>
      </c>
      <c r="C1273" s="264" t="s">
        <v>120</v>
      </c>
      <c r="D1273" s="265">
        <v>1</v>
      </c>
      <c r="E1273" s="266">
        <f t="shared" si="55"/>
        <v>1245.54</v>
      </c>
      <c r="F1273" s="266">
        <v>1245.54</v>
      </c>
      <c r="G1273" s="288"/>
      <c r="H1273" s="288"/>
      <c r="I1273" s="288"/>
    </row>
    <row r="1274" spans="1:9" x14ac:dyDescent="0.25">
      <c r="A1274" s="262">
        <f t="shared" si="56"/>
        <v>1231</v>
      </c>
      <c r="B1274" s="263" t="s">
        <v>3271</v>
      </c>
      <c r="C1274" s="264" t="s">
        <v>120</v>
      </c>
      <c r="D1274" s="265">
        <v>2</v>
      </c>
      <c r="E1274" s="266">
        <f t="shared" si="55"/>
        <v>30183.37</v>
      </c>
      <c r="F1274" s="266">
        <v>60366.73</v>
      </c>
      <c r="G1274" s="288"/>
      <c r="H1274" s="288"/>
      <c r="I1274" s="288"/>
    </row>
    <row r="1275" spans="1:9" x14ac:dyDescent="0.25">
      <c r="A1275" s="262">
        <f t="shared" si="56"/>
        <v>1232</v>
      </c>
      <c r="B1275" s="263" t="s">
        <v>2187</v>
      </c>
      <c r="C1275" s="264" t="s">
        <v>120</v>
      </c>
      <c r="D1275" s="265">
        <v>2</v>
      </c>
      <c r="E1275" s="266">
        <f t="shared" si="55"/>
        <v>9212.64</v>
      </c>
      <c r="F1275" s="266">
        <v>18425.27</v>
      </c>
      <c r="G1275" s="288"/>
      <c r="H1275" s="288"/>
      <c r="I1275" s="288"/>
    </row>
    <row r="1276" spans="1:9" x14ac:dyDescent="0.25">
      <c r="A1276" s="262">
        <f t="shared" si="56"/>
        <v>1233</v>
      </c>
      <c r="B1276" s="263" t="s">
        <v>2277</v>
      </c>
      <c r="C1276" s="264" t="s">
        <v>120</v>
      </c>
      <c r="D1276" s="265">
        <v>6</v>
      </c>
      <c r="E1276" s="266">
        <f t="shared" si="55"/>
        <v>924.29</v>
      </c>
      <c r="F1276" s="266">
        <v>5545.76</v>
      </c>
      <c r="G1276" s="288"/>
      <c r="H1276" s="288"/>
      <c r="I1276" s="288"/>
    </row>
    <row r="1277" spans="1:9" x14ac:dyDescent="0.25">
      <c r="A1277" s="262">
        <f t="shared" si="56"/>
        <v>1234</v>
      </c>
      <c r="B1277" s="263" t="s">
        <v>3123</v>
      </c>
      <c r="C1277" s="264" t="s">
        <v>120</v>
      </c>
      <c r="D1277" s="265">
        <v>25</v>
      </c>
      <c r="E1277" s="266">
        <f t="shared" si="55"/>
        <v>214.14</v>
      </c>
      <c r="F1277" s="266">
        <v>5353.46</v>
      </c>
      <c r="G1277" s="288"/>
      <c r="H1277" s="288"/>
      <c r="I1277" s="288"/>
    </row>
    <row r="1278" spans="1:9" x14ac:dyDescent="0.25">
      <c r="A1278" s="262">
        <f t="shared" si="56"/>
        <v>1235</v>
      </c>
      <c r="B1278" s="263" t="s">
        <v>2129</v>
      </c>
      <c r="C1278" s="264" t="s">
        <v>120</v>
      </c>
      <c r="D1278" s="265">
        <v>4</v>
      </c>
      <c r="E1278" s="266">
        <f t="shared" si="55"/>
        <v>4476.1000000000004</v>
      </c>
      <c r="F1278" s="266">
        <v>17904.38</v>
      </c>
      <c r="G1278" s="288"/>
      <c r="H1278" s="288"/>
      <c r="I1278" s="288"/>
    </row>
    <row r="1279" spans="1:9" x14ac:dyDescent="0.25">
      <c r="A1279" s="262">
        <f t="shared" si="56"/>
        <v>1236</v>
      </c>
      <c r="B1279" s="263" t="s">
        <v>2151</v>
      </c>
      <c r="C1279" s="264" t="s">
        <v>120</v>
      </c>
      <c r="D1279" s="265">
        <v>2</v>
      </c>
      <c r="E1279" s="266">
        <f t="shared" si="55"/>
        <v>1782.95</v>
      </c>
      <c r="F1279" s="266">
        <v>3565.9</v>
      </c>
      <c r="G1279" s="288"/>
      <c r="H1279" s="288"/>
      <c r="I1279" s="288"/>
    </row>
    <row r="1280" spans="1:9" x14ac:dyDescent="0.25">
      <c r="A1280" s="262">
        <f t="shared" si="56"/>
        <v>1237</v>
      </c>
      <c r="B1280" s="263" t="s">
        <v>3199</v>
      </c>
      <c r="C1280" s="264" t="s">
        <v>120</v>
      </c>
      <c r="D1280" s="265">
        <v>3</v>
      </c>
      <c r="E1280" s="266">
        <f t="shared" si="55"/>
        <v>5467.44</v>
      </c>
      <c r="F1280" s="266">
        <v>16402.32</v>
      </c>
      <c r="G1280" s="288"/>
      <c r="H1280" s="288"/>
      <c r="I1280" s="288"/>
    </row>
    <row r="1281" spans="1:9" x14ac:dyDescent="0.25">
      <c r="A1281" s="262">
        <f t="shared" si="56"/>
        <v>1238</v>
      </c>
      <c r="B1281" s="263" t="s">
        <v>3268</v>
      </c>
      <c r="C1281" s="264" t="s">
        <v>120</v>
      </c>
      <c r="D1281" s="265">
        <v>2</v>
      </c>
      <c r="E1281" s="266">
        <f t="shared" si="55"/>
        <v>4657.51</v>
      </c>
      <c r="F1281" s="266">
        <v>9315.02</v>
      </c>
      <c r="G1281" s="288"/>
      <c r="H1281" s="288"/>
      <c r="I1281" s="288"/>
    </row>
    <row r="1282" spans="1:9" x14ac:dyDescent="0.25">
      <c r="A1282" s="262">
        <f t="shared" si="56"/>
        <v>1239</v>
      </c>
      <c r="B1282" s="263" t="s">
        <v>3266</v>
      </c>
      <c r="C1282" s="264" t="s">
        <v>120</v>
      </c>
      <c r="D1282" s="265">
        <v>2</v>
      </c>
      <c r="E1282" s="266">
        <f t="shared" si="55"/>
        <v>4657.51</v>
      </c>
      <c r="F1282" s="266">
        <v>9315.02</v>
      </c>
      <c r="G1282" s="288"/>
      <c r="H1282" s="288"/>
      <c r="I1282" s="288"/>
    </row>
    <row r="1283" spans="1:9" x14ac:dyDescent="0.25">
      <c r="A1283" s="262">
        <f t="shared" si="56"/>
        <v>1240</v>
      </c>
      <c r="B1283" s="263" t="s">
        <v>3220</v>
      </c>
      <c r="C1283" s="264" t="s">
        <v>120</v>
      </c>
      <c r="D1283" s="265">
        <v>4</v>
      </c>
      <c r="E1283" s="266">
        <f t="shared" si="55"/>
        <v>2753.75</v>
      </c>
      <c r="F1283" s="266">
        <v>11015</v>
      </c>
      <c r="G1283" s="288"/>
      <c r="H1283" s="288"/>
      <c r="I1283" s="288"/>
    </row>
    <row r="1284" spans="1:9" x14ac:dyDescent="0.25">
      <c r="A1284" s="262">
        <f t="shared" si="56"/>
        <v>1241</v>
      </c>
      <c r="B1284" s="263" t="s">
        <v>3274</v>
      </c>
      <c r="C1284" s="264" t="s">
        <v>120</v>
      </c>
      <c r="D1284" s="265">
        <v>2</v>
      </c>
      <c r="E1284" s="266">
        <f t="shared" si="55"/>
        <v>33580.74</v>
      </c>
      <c r="F1284" s="266">
        <v>67161.47</v>
      </c>
      <c r="G1284" s="288"/>
      <c r="H1284" s="288"/>
      <c r="I1284" s="288"/>
    </row>
    <row r="1285" spans="1:9" x14ac:dyDescent="0.25">
      <c r="A1285" s="262">
        <f t="shared" si="56"/>
        <v>1242</v>
      </c>
      <c r="B1285" s="263" t="s">
        <v>3304</v>
      </c>
      <c r="C1285" s="264" t="s">
        <v>120</v>
      </c>
      <c r="D1285" s="265">
        <v>22</v>
      </c>
      <c r="E1285" s="266">
        <f t="shared" si="55"/>
        <v>239.21</v>
      </c>
      <c r="F1285" s="266">
        <v>5262.56</v>
      </c>
      <c r="G1285" s="288"/>
      <c r="H1285" s="288"/>
      <c r="I1285" s="288"/>
    </row>
    <row r="1286" spans="1:9" ht="20.399999999999999" x14ac:dyDescent="0.25">
      <c r="A1286" s="262">
        <f t="shared" si="56"/>
        <v>1243</v>
      </c>
      <c r="B1286" s="263" t="s">
        <v>3208</v>
      </c>
      <c r="C1286" s="264" t="s">
        <v>120</v>
      </c>
      <c r="D1286" s="265">
        <v>1</v>
      </c>
      <c r="E1286" s="266">
        <f t="shared" si="55"/>
        <v>3262.67</v>
      </c>
      <c r="F1286" s="266">
        <v>3262.67</v>
      </c>
      <c r="G1286" s="288"/>
      <c r="H1286" s="288"/>
      <c r="I1286" s="288"/>
    </row>
    <row r="1287" spans="1:9" x14ac:dyDescent="0.25">
      <c r="A1287" s="262">
        <f t="shared" si="56"/>
        <v>1244</v>
      </c>
      <c r="B1287" s="263" t="s">
        <v>3187</v>
      </c>
      <c r="C1287" s="264" t="s">
        <v>169</v>
      </c>
      <c r="D1287" s="269">
        <v>30.5</v>
      </c>
      <c r="E1287" s="266">
        <f t="shared" si="55"/>
        <v>628.41</v>
      </c>
      <c r="F1287" s="266">
        <v>19166.47</v>
      </c>
      <c r="G1287" s="288"/>
      <c r="H1287" s="288"/>
      <c r="I1287" s="288"/>
    </row>
    <row r="1288" spans="1:9" x14ac:dyDescent="0.25">
      <c r="A1288" s="262">
        <f t="shared" si="56"/>
        <v>1245</v>
      </c>
      <c r="B1288" s="263" t="s">
        <v>3187</v>
      </c>
      <c r="C1288" s="264" t="s">
        <v>169</v>
      </c>
      <c r="D1288" s="273">
        <v>20.74</v>
      </c>
      <c r="E1288" s="266">
        <f t="shared" si="55"/>
        <v>924.29</v>
      </c>
      <c r="F1288" s="266">
        <v>19169.830000000002</v>
      </c>
      <c r="G1288" s="288"/>
      <c r="H1288" s="288"/>
      <c r="I1288" s="288"/>
    </row>
    <row r="1289" spans="1:9" ht="20.399999999999999" x14ac:dyDescent="0.25">
      <c r="A1289" s="262">
        <f t="shared" si="56"/>
        <v>1246</v>
      </c>
      <c r="B1289" s="263" t="s">
        <v>3184</v>
      </c>
      <c r="C1289" s="264" t="s">
        <v>169</v>
      </c>
      <c r="D1289" s="269">
        <v>23.4</v>
      </c>
      <c r="E1289" s="266">
        <f t="shared" si="55"/>
        <v>177.39</v>
      </c>
      <c r="F1289" s="266">
        <v>4150.8500000000004</v>
      </c>
      <c r="G1289" s="288"/>
      <c r="H1289" s="288"/>
      <c r="I1289" s="288"/>
    </row>
    <row r="1290" spans="1:9" x14ac:dyDescent="0.25">
      <c r="A1290" s="262">
        <f t="shared" si="56"/>
        <v>1247</v>
      </c>
      <c r="B1290" s="263" t="s">
        <v>3320</v>
      </c>
      <c r="C1290" s="264" t="s">
        <v>120</v>
      </c>
      <c r="D1290" s="265">
        <v>50</v>
      </c>
      <c r="E1290" s="266">
        <f t="shared" si="55"/>
        <v>8.35</v>
      </c>
      <c r="F1290" s="267">
        <v>417.63</v>
      </c>
      <c r="G1290" s="288"/>
      <c r="H1290" s="288"/>
      <c r="I1290" s="288"/>
    </row>
    <row r="1291" spans="1:9" x14ac:dyDescent="0.25">
      <c r="A1291" s="262">
        <f t="shared" si="56"/>
        <v>1248</v>
      </c>
      <c r="B1291" s="263" t="s">
        <v>4186</v>
      </c>
      <c r="C1291" s="264" t="s">
        <v>513</v>
      </c>
      <c r="D1291" s="268">
        <v>9.0000000000000006E-5</v>
      </c>
      <c r="E1291" s="266">
        <f t="shared" si="55"/>
        <v>307333.33</v>
      </c>
      <c r="F1291" s="267">
        <v>27.66</v>
      </c>
      <c r="G1291" s="288"/>
      <c r="H1291" s="288"/>
      <c r="I1291" s="288"/>
    </row>
    <row r="1292" spans="1:9" x14ac:dyDescent="0.25">
      <c r="A1292" s="262">
        <f t="shared" si="56"/>
        <v>1249</v>
      </c>
      <c r="B1292" s="263" t="s">
        <v>4203</v>
      </c>
      <c r="C1292" s="264" t="s">
        <v>352</v>
      </c>
      <c r="D1292" s="269">
        <v>0.4</v>
      </c>
      <c r="E1292" s="266">
        <f t="shared" si="55"/>
        <v>2295.38</v>
      </c>
      <c r="F1292" s="267">
        <v>918.15</v>
      </c>
      <c r="G1292" s="288"/>
      <c r="H1292" s="288"/>
      <c r="I1292" s="288"/>
    </row>
    <row r="1293" spans="1:9" x14ac:dyDescent="0.25">
      <c r="A1293" s="262">
        <f t="shared" si="56"/>
        <v>1250</v>
      </c>
      <c r="B1293" s="263" t="s">
        <v>4104</v>
      </c>
      <c r="C1293" s="264" t="s">
        <v>513</v>
      </c>
      <c r="D1293" s="268">
        <v>2.3600000000000001E-3</v>
      </c>
      <c r="E1293" s="266">
        <f t="shared" si="55"/>
        <v>101360.17</v>
      </c>
      <c r="F1293" s="267">
        <v>239.21</v>
      </c>
      <c r="G1293" s="288"/>
      <c r="H1293" s="288"/>
      <c r="I1293" s="288"/>
    </row>
    <row r="1294" spans="1:9" x14ac:dyDescent="0.25">
      <c r="A1294" s="262">
        <f t="shared" si="56"/>
        <v>1251</v>
      </c>
      <c r="B1294" s="263" t="s">
        <v>3318</v>
      </c>
      <c r="C1294" s="264" t="s">
        <v>513</v>
      </c>
      <c r="D1294" s="275">
        <v>7.8399999999999997E-4</v>
      </c>
      <c r="E1294" s="266">
        <f t="shared" si="55"/>
        <v>199107.14</v>
      </c>
      <c r="F1294" s="267">
        <v>156.1</v>
      </c>
      <c r="G1294" s="288"/>
      <c r="H1294" s="288"/>
      <c r="I1294" s="288"/>
    </row>
    <row r="1295" spans="1:9" ht="20.399999999999999" x14ac:dyDescent="0.25">
      <c r="A1295" s="262">
        <f t="shared" si="56"/>
        <v>1252</v>
      </c>
      <c r="B1295" s="263" t="s">
        <v>4146</v>
      </c>
      <c r="C1295" s="264" t="s">
        <v>513</v>
      </c>
      <c r="D1295" s="268">
        <v>2.64E-3</v>
      </c>
      <c r="E1295" s="266">
        <f t="shared" si="55"/>
        <v>154265.15</v>
      </c>
      <c r="F1295" s="267">
        <v>407.26</v>
      </c>
      <c r="G1295" s="288"/>
      <c r="H1295" s="288"/>
      <c r="I1295" s="288"/>
    </row>
    <row r="1296" spans="1:9" x14ac:dyDescent="0.25">
      <c r="A1296" s="262">
        <f t="shared" si="56"/>
        <v>1253</v>
      </c>
      <c r="B1296" s="263" t="s">
        <v>4148</v>
      </c>
      <c r="C1296" s="264" t="s">
        <v>340</v>
      </c>
      <c r="D1296" s="271">
        <v>0.60399999999999998</v>
      </c>
      <c r="E1296" s="266">
        <f t="shared" si="55"/>
        <v>259.33999999999997</v>
      </c>
      <c r="F1296" s="267">
        <v>156.63999999999999</v>
      </c>
      <c r="G1296" s="288"/>
      <c r="H1296" s="288"/>
      <c r="I1296" s="288"/>
    </row>
    <row r="1297" spans="1:9" x14ac:dyDescent="0.25">
      <c r="A1297" s="262">
        <f t="shared" si="56"/>
        <v>1254</v>
      </c>
      <c r="B1297" s="263" t="s">
        <v>3078</v>
      </c>
      <c r="C1297" s="264" t="s">
        <v>340</v>
      </c>
      <c r="D1297" s="275">
        <v>18.271571999999999</v>
      </c>
      <c r="E1297" s="266">
        <f t="shared" si="55"/>
        <v>91.01</v>
      </c>
      <c r="F1297" s="266">
        <v>1662.82</v>
      </c>
      <c r="G1297" s="288"/>
      <c r="H1297" s="288"/>
      <c r="I1297" s="288"/>
    </row>
    <row r="1298" spans="1:9" ht="20.399999999999999" x14ac:dyDescent="0.25">
      <c r="A1298" s="262">
        <f t="shared" si="56"/>
        <v>1255</v>
      </c>
      <c r="B1298" s="263" t="s">
        <v>4149</v>
      </c>
      <c r="C1298" s="264" t="s">
        <v>326</v>
      </c>
      <c r="D1298" s="272">
        <v>4.1199999999999999E-5</v>
      </c>
      <c r="E1298" s="266">
        <f t="shared" ref="E1298:E1329" si="57">F1298/D1298</f>
        <v>17233.009999999998</v>
      </c>
      <c r="F1298" s="267">
        <v>0.71</v>
      </c>
      <c r="G1298" s="288"/>
      <c r="H1298" s="288"/>
      <c r="I1298" s="288"/>
    </row>
    <row r="1299" spans="1:9" ht="20.399999999999999" x14ac:dyDescent="0.25">
      <c r="A1299" s="262">
        <f t="shared" ref="A1299:A1330" si="58">A1298+1</f>
        <v>1256</v>
      </c>
      <c r="B1299" s="263" t="s">
        <v>4224</v>
      </c>
      <c r="C1299" s="264" t="s">
        <v>120</v>
      </c>
      <c r="D1299" s="272">
        <v>1.7983614999999999</v>
      </c>
      <c r="E1299" s="266">
        <f t="shared" si="57"/>
        <v>1547.98</v>
      </c>
      <c r="F1299" s="266">
        <v>2783.82</v>
      </c>
      <c r="G1299" s="288"/>
      <c r="H1299" s="288"/>
      <c r="I1299" s="288"/>
    </row>
    <row r="1300" spans="1:9" x14ac:dyDescent="0.25">
      <c r="A1300" s="262">
        <f t="shared" si="58"/>
        <v>1257</v>
      </c>
      <c r="B1300" s="263" t="s">
        <v>4106</v>
      </c>
      <c r="C1300" s="264" t="s">
        <v>513</v>
      </c>
      <c r="D1300" s="272">
        <v>1.0665E-3</v>
      </c>
      <c r="E1300" s="266">
        <f t="shared" si="57"/>
        <v>334027.19</v>
      </c>
      <c r="F1300" s="267">
        <v>356.24</v>
      </c>
      <c r="G1300" s="288"/>
      <c r="H1300" s="288"/>
      <c r="I1300" s="288"/>
    </row>
    <row r="1301" spans="1:9" x14ac:dyDescent="0.25">
      <c r="A1301" s="262">
        <f t="shared" si="58"/>
        <v>1258</v>
      </c>
      <c r="B1301" s="263" t="s">
        <v>4150</v>
      </c>
      <c r="C1301" s="264" t="s">
        <v>326</v>
      </c>
      <c r="D1301" s="275">
        <v>0.826955</v>
      </c>
      <c r="E1301" s="266">
        <f t="shared" si="57"/>
        <v>24.56</v>
      </c>
      <c r="F1301" s="267">
        <v>20.309999999999999</v>
      </c>
      <c r="G1301" s="288"/>
      <c r="H1301" s="288"/>
      <c r="I1301" s="288"/>
    </row>
    <row r="1302" spans="1:9" ht="20.399999999999999" x14ac:dyDescent="0.25">
      <c r="A1302" s="262">
        <f t="shared" si="58"/>
        <v>1259</v>
      </c>
      <c r="B1302" s="263" t="s">
        <v>3255</v>
      </c>
      <c r="C1302" s="264" t="s">
        <v>169</v>
      </c>
      <c r="D1302" s="270">
        <v>1.3188</v>
      </c>
      <c r="E1302" s="266">
        <f t="shared" si="57"/>
        <v>615.22</v>
      </c>
      <c r="F1302" s="267">
        <v>811.35</v>
      </c>
      <c r="G1302" s="288"/>
      <c r="H1302" s="288"/>
      <c r="I1302" s="288"/>
    </row>
    <row r="1303" spans="1:9" ht="30.6" x14ac:dyDescent="0.25">
      <c r="A1303" s="262">
        <f t="shared" si="58"/>
        <v>1260</v>
      </c>
      <c r="B1303" s="263" t="s">
        <v>3239</v>
      </c>
      <c r="C1303" s="264" t="s">
        <v>169</v>
      </c>
      <c r="D1303" s="270">
        <v>6.2799999999999995E-2</v>
      </c>
      <c r="E1303" s="266">
        <f t="shared" si="57"/>
        <v>874.68</v>
      </c>
      <c r="F1303" s="267">
        <v>54.93</v>
      </c>
      <c r="G1303" s="288"/>
      <c r="H1303" s="288"/>
      <c r="I1303" s="288"/>
    </row>
    <row r="1304" spans="1:9" ht="30.6" x14ac:dyDescent="0.25">
      <c r="A1304" s="262">
        <f t="shared" si="58"/>
        <v>1261</v>
      </c>
      <c r="B1304" s="263" t="s">
        <v>2227</v>
      </c>
      <c r="C1304" s="264" t="s">
        <v>169</v>
      </c>
      <c r="D1304" s="270">
        <v>0.43959999999999999</v>
      </c>
      <c r="E1304" s="266">
        <f t="shared" si="57"/>
        <v>629.71</v>
      </c>
      <c r="F1304" s="267">
        <v>276.82</v>
      </c>
      <c r="G1304" s="288"/>
      <c r="H1304" s="288"/>
      <c r="I1304" s="288"/>
    </row>
    <row r="1305" spans="1:9" ht="20.399999999999999" x14ac:dyDescent="0.25">
      <c r="A1305" s="262">
        <f t="shared" si="58"/>
        <v>1262</v>
      </c>
      <c r="B1305" s="263" t="s">
        <v>3258</v>
      </c>
      <c r="C1305" s="264" t="s">
        <v>120</v>
      </c>
      <c r="D1305" s="265">
        <v>1</v>
      </c>
      <c r="E1305" s="266">
        <f t="shared" si="57"/>
        <v>237.29</v>
      </c>
      <c r="F1305" s="267">
        <v>237.29</v>
      </c>
      <c r="G1305" s="288"/>
      <c r="H1305" s="288"/>
      <c r="I1305" s="288"/>
    </row>
    <row r="1306" spans="1:9" ht="20.399999999999999" x14ac:dyDescent="0.25">
      <c r="A1306" s="262">
        <f t="shared" si="58"/>
        <v>1263</v>
      </c>
      <c r="B1306" s="263" t="s">
        <v>4107</v>
      </c>
      <c r="C1306" s="264" t="s">
        <v>4108</v>
      </c>
      <c r="D1306" s="272">
        <v>8.2862858999999993</v>
      </c>
      <c r="E1306" s="266">
        <f t="shared" si="57"/>
        <v>10.07</v>
      </c>
      <c r="F1306" s="267">
        <v>83.42</v>
      </c>
      <c r="G1306" s="288"/>
      <c r="H1306" s="288"/>
      <c r="I1306" s="288"/>
    </row>
    <row r="1307" spans="1:9" x14ac:dyDescent="0.25">
      <c r="A1307" s="262">
        <f t="shared" si="58"/>
        <v>1264</v>
      </c>
      <c r="B1307" s="263" t="s">
        <v>1772</v>
      </c>
      <c r="C1307" s="264" t="s">
        <v>340</v>
      </c>
      <c r="D1307" s="271">
        <v>0.128</v>
      </c>
      <c r="E1307" s="266">
        <f t="shared" si="57"/>
        <v>235.86</v>
      </c>
      <c r="F1307" s="267">
        <v>30.19</v>
      </c>
      <c r="G1307" s="288"/>
      <c r="H1307" s="288"/>
      <c r="I1307" s="288"/>
    </row>
    <row r="1308" spans="1:9" x14ac:dyDescent="0.25">
      <c r="A1308" s="262">
        <f t="shared" si="58"/>
        <v>1265</v>
      </c>
      <c r="B1308" s="263" t="s">
        <v>3313</v>
      </c>
      <c r="C1308" s="264" t="s">
        <v>340</v>
      </c>
      <c r="D1308" s="273">
        <v>0.12</v>
      </c>
      <c r="E1308" s="266">
        <f t="shared" si="57"/>
        <v>291.67</v>
      </c>
      <c r="F1308" s="267">
        <v>35</v>
      </c>
      <c r="G1308" s="288"/>
      <c r="H1308" s="288"/>
      <c r="I1308" s="288"/>
    </row>
    <row r="1309" spans="1:9" x14ac:dyDescent="0.25">
      <c r="A1309" s="262">
        <f t="shared" si="58"/>
        <v>1266</v>
      </c>
      <c r="B1309" s="263" t="s">
        <v>4151</v>
      </c>
      <c r="C1309" s="264" t="s">
        <v>513</v>
      </c>
      <c r="D1309" s="272">
        <v>3.9999999999999998E-7</v>
      </c>
      <c r="E1309" s="266">
        <f t="shared" si="57"/>
        <v>100000</v>
      </c>
      <c r="F1309" s="267">
        <v>0.04</v>
      </c>
      <c r="G1309" s="288"/>
      <c r="H1309" s="288"/>
      <c r="I1309" s="288"/>
    </row>
    <row r="1310" spans="1:9" x14ac:dyDescent="0.25">
      <c r="A1310" s="262">
        <f t="shared" si="58"/>
        <v>1267</v>
      </c>
      <c r="B1310" s="263" t="s">
        <v>4152</v>
      </c>
      <c r="C1310" s="264" t="s">
        <v>513</v>
      </c>
      <c r="D1310" s="272">
        <v>1.24E-5</v>
      </c>
      <c r="E1310" s="266">
        <f t="shared" si="57"/>
        <v>157258.06</v>
      </c>
      <c r="F1310" s="267">
        <v>1.95</v>
      </c>
      <c r="G1310" s="288"/>
      <c r="H1310" s="288"/>
      <c r="I1310" s="288"/>
    </row>
    <row r="1311" spans="1:9" ht="20.399999999999999" x14ac:dyDescent="0.25">
      <c r="A1311" s="262">
        <f t="shared" si="58"/>
        <v>1268</v>
      </c>
      <c r="B1311" s="263" t="s">
        <v>2238</v>
      </c>
      <c r="C1311" s="264" t="s">
        <v>120</v>
      </c>
      <c r="D1311" s="265">
        <v>3</v>
      </c>
      <c r="E1311" s="266">
        <f t="shared" si="57"/>
        <v>273.13</v>
      </c>
      <c r="F1311" s="267">
        <v>819.38</v>
      </c>
      <c r="G1311" s="288"/>
      <c r="H1311" s="288"/>
      <c r="I1311" s="288"/>
    </row>
    <row r="1312" spans="1:9" ht="20.399999999999999" x14ac:dyDescent="0.25">
      <c r="A1312" s="262">
        <f t="shared" si="58"/>
        <v>1269</v>
      </c>
      <c r="B1312" s="263" t="s">
        <v>3247</v>
      </c>
      <c r="C1312" s="264" t="s">
        <v>120</v>
      </c>
      <c r="D1312" s="265">
        <v>1</v>
      </c>
      <c r="E1312" s="266">
        <f t="shared" si="57"/>
        <v>254.21</v>
      </c>
      <c r="F1312" s="267">
        <v>254.21</v>
      </c>
      <c r="G1312" s="288"/>
      <c r="H1312" s="288"/>
      <c r="I1312" s="288"/>
    </row>
    <row r="1313" spans="1:9" x14ac:dyDescent="0.25">
      <c r="A1313" s="262">
        <f t="shared" si="58"/>
        <v>1270</v>
      </c>
      <c r="B1313" s="263" t="s">
        <v>4216</v>
      </c>
      <c r="C1313" s="264" t="s">
        <v>1510</v>
      </c>
      <c r="D1313" s="273">
        <v>0.12</v>
      </c>
      <c r="E1313" s="266">
        <f t="shared" si="57"/>
        <v>865.75</v>
      </c>
      <c r="F1313" s="267">
        <v>103.89</v>
      </c>
      <c r="G1313" s="288"/>
      <c r="H1313" s="288"/>
      <c r="I1313" s="288"/>
    </row>
    <row r="1314" spans="1:9" ht="30.6" x14ac:dyDescent="0.25">
      <c r="A1314" s="262">
        <f t="shared" si="58"/>
        <v>1271</v>
      </c>
      <c r="B1314" s="263" t="s">
        <v>3226</v>
      </c>
      <c r="C1314" s="264" t="s">
        <v>120</v>
      </c>
      <c r="D1314" s="265">
        <v>1</v>
      </c>
      <c r="E1314" s="266">
        <f t="shared" si="57"/>
        <v>2533.58</v>
      </c>
      <c r="F1314" s="266">
        <v>2533.58</v>
      </c>
      <c r="G1314" s="288"/>
      <c r="H1314" s="288"/>
      <c r="I1314" s="288"/>
    </row>
    <row r="1315" spans="1:9" x14ac:dyDescent="0.25">
      <c r="A1315" s="262">
        <f t="shared" si="58"/>
        <v>1272</v>
      </c>
      <c r="B1315" s="263" t="s">
        <v>4155</v>
      </c>
      <c r="C1315" s="264" t="s">
        <v>340</v>
      </c>
      <c r="D1315" s="272">
        <v>2.5366999999999998E-3</v>
      </c>
      <c r="E1315" s="266">
        <f t="shared" si="57"/>
        <v>15.77</v>
      </c>
      <c r="F1315" s="267">
        <v>0.04</v>
      </c>
      <c r="G1315" s="288"/>
      <c r="H1315" s="288"/>
      <c r="I1315" s="288"/>
    </row>
    <row r="1316" spans="1:9" ht="30.6" x14ac:dyDescent="0.25">
      <c r="A1316" s="262">
        <f t="shared" si="58"/>
        <v>1273</v>
      </c>
      <c r="B1316" s="263" t="s">
        <v>3217</v>
      </c>
      <c r="C1316" s="264" t="s">
        <v>169</v>
      </c>
      <c r="D1316" s="271">
        <v>0.19400000000000001</v>
      </c>
      <c r="E1316" s="266">
        <f t="shared" si="57"/>
        <v>1998.09</v>
      </c>
      <c r="F1316" s="267">
        <v>387.63</v>
      </c>
      <c r="G1316" s="288"/>
      <c r="H1316" s="288"/>
      <c r="I1316" s="288"/>
    </row>
    <row r="1317" spans="1:9" ht="30.6" x14ac:dyDescent="0.25">
      <c r="A1317" s="262">
        <f t="shared" si="58"/>
        <v>1274</v>
      </c>
      <c r="B1317" s="263" t="s">
        <v>3214</v>
      </c>
      <c r="C1317" s="264" t="s">
        <v>169</v>
      </c>
      <c r="D1317" s="271">
        <v>1.1459999999999999</v>
      </c>
      <c r="E1317" s="266">
        <f t="shared" si="57"/>
        <v>1943.93</v>
      </c>
      <c r="F1317" s="266">
        <v>2227.7399999999998</v>
      </c>
      <c r="G1317" s="288"/>
      <c r="H1317" s="288"/>
      <c r="I1317" s="288"/>
    </row>
    <row r="1318" spans="1:9" ht="30.6" x14ac:dyDescent="0.25">
      <c r="A1318" s="262">
        <f t="shared" si="58"/>
        <v>1275</v>
      </c>
      <c r="B1318" s="263" t="s">
        <v>4156</v>
      </c>
      <c r="C1318" s="264" t="s">
        <v>1957</v>
      </c>
      <c r="D1318" s="272">
        <v>7.4839999999999998E-4</v>
      </c>
      <c r="E1318" s="266">
        <f t="shared" si="57"/>
        <v>507.75</v>
      </c>
      <c r="F1318" s="267">
        <v>0.38</v>
      </c>
      <c r="G1318" s="288"/>
      <c r="H1318" s="288"/>
      <c r="I1318" s="288"/>
    </row>
    <row r="1319" spans="1:9" x14ac:dyDescent="0.25">
      <c r="A1319" s="262">
        <f t="shared" si="58"/>
        <v>1276</v>
      </c>
      <c r="B1319" s="263" t="s">
        <v>4157</v>
      </c>
      <c r="C1319" s="264" t="s">
        <v>513</v>
      </c>
      <c r="D1319" s="275">
        <v>3.9999999999999998E-6</v>
      </c>
      <c r="E1319" s="266">
        <f t="shared" si="57"/>
        <v>382500</v>
      </c>
      <c r="F1319" s="267">
        <v>1.53</v>
      </c>
      <c r="G1319" s="288"/>
      <c r="H1319" s="288"/>
      <c r="I1319" s="288"/>
    </row>
    <row r="1320" spans="1:9" ht="20.399999999999999" x14ac:dyDescent="0.25">
      <c r="A1320" s="262">
        <f t="shared" si="58"/>
        <v>1277</v>
      </c>
      <c r="B1320" s="263" t="s">
        <v>3083</v>
      </c>
      <c r="C1320" s="264" t="s">
        <v>470</v>
      </c>
      <c r="D1320" s="269">
        <v>18.600000000000001</v>
      </c>
      <c r="E1320" s="266">
        <f t="shared" si="57"/>
        <v>121.11</v>
      </c>
      <c r="F1320" s="266">
        <v>2252.61</v>
      </c>
      <c r="G1320" s="288"/>
      <c r="H1320" s="288"/>
      <c r="I1320" s="288"/>
    </row>
    <row r="1321" spans="1:9" x14ac:dyDescent="0.25">
      <c r="A1321" s="262">
        <f t="shared" si="58"/>
        <v>1278</v>
      </c>
      <c r="B1321" s="263" t="s">
        <v>4158</v>
      </c>
      <c r="C1321" s="264" t="s">
        <v>513</v>
      </c>
      <c r="D1321" s="271">
        <v>6.0000000000000001E-3</v>
      </c>
      <c r="E1321" s="266">
        <f t="shared" si="57"/>
        <v>89520</v>
      </c>
      <c r="F1321" s="267">
        <v>537.12</v>
      </c>
      <c r="G1321" s="288"/>
      <c r="H1321" s="288"/>
      <c r="I1321" s="288"/>
    </row>
    <row r="1322" spans="1:9" x14ac:dyDescent="0.25">
      <c r="A1322" s="262">
        <f t="shared" si="58"/>
        <v>1279</v>
      </c>
      <c r="B1322" s="263" t="s">
        <v>4110</v>
      </c>
      <c r="C1322" s="264" t="s">
        <v>513</v>
      </c>
      <c r="D1322" s="268">
        <v>3.8000000000000002E-4</v>
      </c>
      <c r="E1322" s="266">
        <f t="shared" si="57"/>
        <v>199342.11</v>
      </c>
      <c r="F1322" s="267">
        <v>75.75</v>
      </c>
      <c r="G1322" s="288"/>
      <c r="H1322" s="288"/>
      <c r="I1322" s="288"/>
    </row>
    <row r="1323" spans="1:9" x14ac:dyDescent="0.25">
      <c r="A1323" s="262">
        <f t="shared" si="58"/>
        <v>1280</v>
      </c>
      <c r="B1323" s="263" t="s">
        <v>4159</v>
      </c>
      <c r="C1323" s="264" t="s">
        <v>326</v>
      </c>
      <c r="D1323" s="272">
        <v>0.23853240000000001</v>
      </c>
      <c r="E1323" s="266">
        <f t="shared" si="57"/>
        <v>62.63</v>
      </c>
      <c r="F1323" s="267">
        <v>14.94</v>
      </c>
      <c r="G1323" s="288"/>
      <c r="H1323" s="288"/>
      <c r="I1323" s="288"/>
    </row>
    <row r="1324" spans="1:9" x14ac:dyDescent="0.25">
      <c r="A1324" s="262">
        <f t="shared" si="58"/>
        <v>1281</v>
      </c>
      <c r="B1324" s="263" t="s">
        <v>4225</v>
      </c>
      <c r="C1324" s="264" t="s">
        <v>340</v>
      </c>
      <c r="D1324" s="272">
        <v>1.36113E-2</v>
      </c>
      <c r="E1324" s="266">
        <f t="shared" si="57"/>
        <v>2400.9499999999998</v>
      </c>
      <c r="F1324" s="267">
        <v>32.68</v>
      </c>
      <c r="G1324" s="288"/>
      <c r="H1324" s="288"/>
      <c r="I1324" s="288"/>
    </row>
    <row r="1325" spans="1:9" ht="20.399999999999999" x14ac:dyDescent="0.25">
      <c r="A1325" s="262">
        <f t="shared" si="58"/>
        <v>1282</v>
      </c>
      <c r="B1325" s="263" t="s">
        <v>3332</v>
      </c>
      <c r="C1325" s="264" t="s">
        <v>120</v>
      </c>
      <c r="D1325" s="265">
        <v>9</v>
      </c>
      <c r="E1325" s="266">
        <f t="shared" si="57"/>
        <v>134.30000000000001</v>
      </c>
      <c r="F1325" s="266">
        <v>1208.6600000000001</v>
      </c>
      <c r="G1325" s="288"/>
      <c r="H1325" s="288"/>
      <c r="I1325" s="288"/>
    </row>
    <row r="1326" spans="1:9" x14ac:dyDescent="0.25">
      <c r="A1326" s="262">
        <f t="shared" si="58"/>
        <v>1283</v>
      </c>
      <c r="B1326" s="263" t="s">
        <v>4111</v>
      </c>
      <c r="C1326" s="264" t="s">
        <v>340</v>
      </c>
      <c r="D1326" s="273">
        <v>0.04</v>
      </c>
      <c r="E1326" s="266">
        <f t="shared" si="57"/>
        <v>288.25</v>
      </c>
      <c r="F1326" s="267">
        <v>11.53</v>
      </c>
      <c r="G1326" s="288"/>
      <c r="H1326" s="288"/>
      <c r="I1326" s="288"/>
    </row>
    <row r="1327" spans="1:9" x14ac:dyDescent="0.25">
      <c r="A1327" s="262">
        <f t="shared" si="58"/>
        <v>1284</v>
      </c>
      <c r="B1327" s="263" t="s">
        <v>4112</v>
      </c>
      <c r="C1327" s="264" t="s">
        <v>340</v>
      </c>
      <c r="D1327" s="275">
        <v>1.1945680000000001</v>
      </c>
      <c r="E1327" s="266">
        <f t="shared" si="57"/>
        <v>152.21</v>
      </c>
      <c r="F1327" s="267">
        <v>181.83</v>
      </c>
      <c r="G1327" s="288"/>
      <c r="H1327" s="288"/>
      <c r="I1327" s="288"/>
    </row>
    <row r="1328" spans="1:9" x14ac:dyDescent="0.25">
      <c r="A1328" s="262">
        <f t="shared" si="58"/>
        <v>1285</v>
      </c>
      <c r="B1328" s="263" t="s">
        <v>4226</v>
      </c>
      <c r="C1328" s="264" t="s">
        <v>120</v>
      </c>
      <c r="D1328" s="272">
        <v>0.77563740000000003</v>
      </c>
      <c r="E1328" s="266">
        <f t="shared" si="57"/>
        <v>50.33</v>
      </c>
      <c r="F1328" s="267">
        <v>39.04</v>
      </c>
      <c r="G1328" s="288"/>
      <c r="H1328" s="288"/>
      <c r="I1328" s="288"/>
    </row>
    <row r="1329" spans="1:9" x14ac:dyDescent="0.25">
      <c r="A1329" s="262">
        <f t="shared" si="58"/>
        <v>1286</v>
      </c>
      <c r="B1329" s="263" t="s">
        <v>4227</v>
      </c>
      <c r="C1329" s="264" t="s">
        <v>513</v>
      </c>
      <c r="D1329" s="275">
        <v>5.3999999999999998E-5</v>
      </c>
      <c r="E1329" s="266">
        <f t="shared" si="57"/>
        <v>78888.89</v>
      </c>
      <c r="F1329" s="267">
        <v>4.26</v>
      </c>
      <c r="G1329" s="288"/>
      <c r="H1329" s="288"/>
      <c r="I1329" s="288"/>
    </row>
    <row r="1330" spans="1:9" x14ac:dyDescent="0.25">
      <c r="A1330" s="262">
        <f t="shared" si="58"/>
        <v>1287</v>
      </c>
      <c r="B1330" s="263" t="s">
        <v>3099</v>
      </c>
      <c r="C1330" s="264" t="s">
        <v>513</v>
      </c>
      <c r="D1330" s="272">
        <v>9.6468000000000005E-3</v>
      </c>
      <c r="E1330" s="266">
        <f t="shared" ref="E1330:E1361" si="59">F1330/D1330</f>
        <v>76411.87</v>
      </c>
      <c r="F1330" s="267">
        <v>737.13</v>
      </c>
      <c r="G1330" s="288"/>
      <c r="H1330" s="288"/>
      <c r="I1330" s="288"/>
    </row>
    <row r="1331" spans="1:9" x14ac:dyDescent="0.25">
      <c r="A1331" s="262">
        <f t="shared" ref="A1331:A1362" si="60">A1330+1</f>
        <v>1288</v>
      </c>
      <c r="B1331" s="263" t="s">
        <v>4115</v>
      </c>
      <c r="C1331" s="264" t="s">
        <v>340</v>
      </c>
      <c r="D1331" s="270">
        <v>1.9724999999999999</v>
      </c>
      <c r="E1331" s="266">
        <f t="shared" si="59"/>
        <v>532.16999999999996</v>
      </c>
      <c r="F1331" s="267">
        <v>1049.7</v>
      </c>
      <c r="G1331" s="288"/>
      <c r="H1331" s="288"/>
      <c r="I1331" s="288"/>
    </row>
    <row r="1332" spans="1:9" x14ac:dyDescent="0.25">
      <c r="A1332" s="262">
        <f t="shared" si="60"/>
        <v>1289</v>
      </c>
      <c r="B1332" s="263" t="s">
        <v>4210</v>
      </c>
      <c r="C1332" s="264" t="s">
        <v>4211</v>
      </c>
      <c r="D1332" s="270">
        <v>0.24640000000000001</v>
      </c>
      <c r="E1332" s="266">
        <f t="shared" si="59"/>
        <v>118.59</v>
      </c>
      <c r="F1332" s="267">
        <v>29.22</v>
      </c>
      <c r="G1332" s="288"/>
      <c r="H1332" s="288"/>
      <c r="I1332" s="288"/>
    </row>
    <row r="1333" spans="1:9" ht="20.399999999999999" x14ac:dyDescent="0.25">
      <c r="A1333" s="262">
        <f t="shared" si="60"/>
        <v>1290</v>
      </c>
      <c r="B1333" s="263" t="s">
        <v>4117</v>
      </c>
      <c r="C1333" s="264" t="s">
        <v>513</v>
      </c>
      <c r="D1333" s="272">
        <v>1.3009E-3</v>
      </c>
      <c r="E1333" s="266">
        <f t="shared" si="59"/>
        <v>172995.62</v>
      </c>
      <c r="F1333" s="267">
        <v>225.05</v>
      </c>
      <c r="G1333" s="288"/>
      <c r="H1333" s="288"/>
      <c r="I1333" s="288"/>
    </row>
    <row r="1334" spans="1:9" x14ac:dyDescent="0.25">
      <c r="A1334" s="262">
        <f t="shared" si="60"/>
        <v>1291</v>
      </c>
      <c r="B1334" s="263" t="s">
        <v>2197</v>
      </c>
      <c r="C1334" s="264" t="s">
        <v>326</v>
      </c>
      <c r="D1334" s="270">
        <v>0.71279999999999999</v>
      </c>
      <c r="E1334" s="266">
        <f t="shared" si="59"/>
        <v>628.4</v>
      </c>
      <c r="F1334" s="267">
        <v>447.92</v>
      </c>
      <c r="G1334" s="288"/>
      <c r="H1334" s="288"/>
      <c r="I1334" s="288"/>
    </row>
    <row r="1335" spans="1:9" ht="20.399999999999999" x14ac:dyDescent="0.25">
      <c r="A1335" s="262">
        <f t="shared" si="60"/>
        <v>1292</v>
      </c>
      <c r="B1335" s="263" t="s">
        <v>4118</v>
      </c>
      <c r="C1335" s="264" t="s">
        <v>513</v>
      </c>
      <c r="D1335" s="272">
        <v>8.3690000000000001E-4</v>
      </c>
      <c r="E1335" s="266">
        <f t="shared" si="59"/>
        <v>170617.76</v>
      </c>
      <c r="F1335" s="267">
        <v>142.79</v>
      </c>
      <c r="G1335" s="288"/>
      <c r="H1335" s="288"/>
      <c r="I1335" s="288"/>
    </row>
    <row r="1336" spans="1:9" x14ac:dyDescent="0.25">
      <c r="A1336" s="262">
        <f t="shared" si="60"/>
        <v>1293</v>
      </c>
      <c r="B1336" s="263" t="s">
        <v>4120</v>
      </c>
      <c r="C1336" s="264" t="s">
        <v>340</v>
      </c>
      <c r="D1336" s="275">
        <v>0.51353199999999999</v>
      </c>
      <c r="E1336" s="266">
        <f t="shared" si="59"/>
        <v>375.44</v>
      </c>
      <c r="F1336" s="267">
        <v>192.8</v>
      </c>
      <c r="G1336" s="288"/>
      <c r="H1336" s="288"/>
      <c r="I1336" s="288"/>
    </row>
    <row r="1337" spans="1:9" x14ac:dyDescent="0.25">
      <c r="A1337" s="262">
        <f t="shared" si="60"/>
        <v>1294</v>
      </c>
      <c r="B1337" s="263" t="s">
        <v>4163</v>
      </c>
      <c r="C1337" s="264" t="s">
        <v>513</v>
      </c>
      <c r="D1337" s="272">
        <v>1.1999999999999999E-6</v>
      </c>
      <c r="E1337" s="266">
        <f t="shared" si="59"/>
        <v>50000</v>
      </c>
      <c r="F1337" s="267">
        <v>0.06</v>
      </c>
      <c r="G1337" s="288"/>
      <c r="H1337" s="288"/>
      <c r="I1337" s="288"/>
    </row>
    <row r="1338" spans="1:9" x14ac:dyDescent="0.25">
      <c r="A1338" s="262">
        <f t="shared" si="60"/>
        <v>1295</v>
      </c>
      <c r="B1338" s="263" t="s">
        <v>4165</v>
      </c>
      <c r="C1338" s="264" t="s">
        <v>513</v>
      </c>
      <c r="D1338" s="272">
        <v>1.178E-4</v>
      </c>
      <c r="E1338" s="266">
        <f t="shared" si="59"/>
        <v>136672.32999999999</v>
      </c>
      <c r="F1338" s="267">
        <v>16.100000000000001</v>
      </c>
      <c r="G1338" s="288"/>
      <c r="H1338" s="288"/>
      <c r="I1338" s="288"/>
    </row>
    <row r="1339" spans="1:9" ht="20.399999999999999" x14ac:dyDescent="0.25">
      <c r="A1339" s="262">
        <f t="shared" si="60"/>
        <v>1296</v>
      </c>
      <c r="B1339" s="263" t="s">
        <v>4193</v>
      </c>
      <c r="C1339" s="264" t="s">
        <v>340</v>
      </c>
      <c r="D1339" s="273">
        <v>0.33</v>
      </c>
      <c r="E1339" s="266">
        <f t="shared" si="59"/>
        <v>90</v>
      </c>
      <c r="F1339" s="267">
        <v>29.7</v>
      </c>
      <c r="G1339" s="288"/>
      <c r="H1339" s="288"/>
      <c r="I1339" s="288"/>
    </row>
    <row r="1340" spans="1:9" ht="20.399999999999999" x14ac:dyDescent="0.25">
      <c r="A1340" s="262">
        <f t="shared" si="60"/>
        <v>1297</v>
      </c>
      <c r="B1340" s="263" t="s">
        <v>4194</v>
      </c>
      <c r="C1340" s="264" t="s">
        <v>340</v>
      </c>
      <c r="D1340" s="271">
        <v>0.92400000000000004</v>
      </c>
      <c r="E1340" s="266">
        <f t="shared" si="59"/>
        <v>66.45</v>
      </c>
      <c r="F1340" s="267">
        <v>61.4</v>
      </c>
      <c r="G1340" s="288"/>
      <c r="H1340" s="288"/>
      <c r="I1340" s="288"/>
    </row>
    <row r="1341" spans="1:9" ht="20.399999999999999" x14ac:dyDescent="0.25">
      <c r="A1341" s="262">
        <f t="shared" si="60"/>
        <v>1298</v>
      </c>
      <c r="B1341" s="263" t="s">
        <v>4121</v>
      </c>
      <c r="C1341" s="264" t="s">
        <v>513</v>
      </c>
      <c r="D1341" s="268">
        <v>1.32E-3</v>
      </c>
      <c r="E1341" s="266">
        <f t="shared" si="59"/>
        <v>147893.94</v>
      </c>
      <c r="F1341" s="267">
        <v>195.22</v>
      </c>
      <c r="G1341" s="288"/>
      <c r="H1341" s="288"/>
      <c r="I1341" s="288"/>
    </row>
    <row r="1342" spans="1:9" ht="20.399999999999999" x14ac:dyDescent="0.25">
      <c r="A1342" s="262">
        <f t="shared" si="60"/>
        <v>1299</v>
      </c>
      <c r="B1342" s="263" t="s">
        <v>4195</v>
      </c>
      <c r="C1342" s="264" t="s">
        <v>513</v>
      </c>
      <c r="D1342" s="268">
        <v>1.98E-3</v>
      </c>
      <c r="E1342" s="266">
        <f t="shared" si="59"/>
        <v>121919.19</v>
      </c>
      <c r="F1342" s="267">
        <v>241.4</v>
      </c>
      <c r="G1342" s="288"/>
      <c r="H1342" s="288"/>
      <c r="I1342" s="288"/>
    </row>
    <row r="1343" spans="1:9" x14ac:dyDescent="0.25">
      <c r="A1343" s="262">
        <f t="shared" si="60"/>
        <v>1300</v>
      </c>
      <c r="B1343" s="263" t="s">
        <v>4124</v>
      </c>
      <c r="C1343" s="264" t="s">
        <v>4125</v>
      </c>
      <c r="D1343" s="271">
        <v>7.0000000000000001E-3</v>
      </c>
      <c r="E1343" s="266">
        <f t="shared" si="59"/>
        <v>56881.43</v>
      </c>
      <c r="F1343" s="267">
        <v>398.17</v>
      </c>
      <c r="G1343" s="288"/>
      <c r="H1343" s="288"/>
      <c r="I1343" s="288"/>
    </row>
    <row r="1344" spans="1:9" x14ac:dyDescent="0.25">
      <c r="A1344" s="262">
        <f t="shared" si="60"/>
        <v>1301</v>
      </c>
      <c r="B1344" s="263" t="s">
        <v>4167</v>
      </c>
      <c r="C1344" s="264" t="s">
        <v>4125</v>
      </c>
      <c r="D1344" s="271">
        <v>8.0000000000000002E-3</v>
      </c>
      <c r="E1344" s="266">
        <f t="shared" si="59"/>
        <v>34732.5</v>
      </c>
      <c r="F1344" s="267">
        <v>277.86</v>
      </c>
      <c r="G1344" s="288"/>
      <c r="H1344" s="288"/>
      <c r="I1344" s="288"/>
    </row>
    <row r="1345" spans="1:9" x14ac:dyDescent="0.25">
      <c r="A1345" s="262">
        <f t="shared" si="60"/>
        <v>1302</v>
      </c>
      <c r="B1345" s="263" t="s">
        <v>4126</v>
      </c>
      <c r="C1345" s="264" t="s">
        <v>340</v>
      </c>
      <c r="D1345" s="271">
        <v>4.0000000000000001E-3</v>
      </c>
      <c r="E1345" s="266">
        <f t="shared" si="59"/>
        <v>265</v>
      </c>
      <c r="F1345" s="267">
        <v>1.06</v>
      </c>
      <c r="G1345" s="288"/>
      <c r="H1345" s="288"/>
      <c r="I1345" s="288"/>
    </row>
    <row r="1346" spans="1:9" x14ac:dyDescent="0.25">
      <c r="A1346" s="262">
        <f t="shared" si="60"/>
        <v>1303</v>
      </c>
      <c r="B1346" s="263" t="s">
        <v>1455</v>
      </c>
      <c r="C1346" s="264" t="s">
        <v>340</v>
      </c>
      <c r="D1346" s="272">
        <v>13.6784268</v>
      </c>
      <c r="E1346" s="266">
        <f t="shared" si="59"/>
        <v>232.46</v>
      </c>
      <c r="F1346" s="266">
        <v>3179.66</v>
      </c>
      <c r="G1346" s="288"/>
      <c r="H1346" s="288"/>
      <c r="I1346" s="288"/>
    </row>
    <row r="1347" spans="1:9" x14ac:dyDescent="0.25">
      <c r="A1347" s="262">
        <f t="shared" si="60"/>
        <v>1304</v>
      </c>
      <c r="B1347" s="263" t="s">
        <v>4168</v>
      </c>
      <c r="C1347" s="264" t="s">
        <v>340</v>
      </c>
      <c r="D1347" s="272">
        <v>1.2006599999999999E-2</v>
      </c>
      <c r="E1347" s="266">
        <f t="shared" si="59"/>
        <v>61.63</v>
      </c>
      <c r="F1347" s="267">
        <v>0.74</v>
      </c>
      <c r="G1347" s="288"/>
      <c r="H1347" s="288"/>
      <c r="I1347" s="288"/>
    </row>
    <row r="1348" spans="1:9" ht="20.399999999999999" x14ac:dyDescent="0.25">
      <c r="A1348" s="262">
        <f t="shared" si="60"/>
        <v>1305</v>
      </c>
      <c r="B1348" s="263" t="s">
        <v>3302</v>
      </c>
      <c r="C1348" s="264" t="s">
        <v>470</v>
      </c>
      <c r="D1348" s="273">
        <v>5.55</v>
      </c>
      <c r="E1348" s="266">
        <f t="shared" si="59"/>
        <v>386.79</v>
      </c>
      <c r="F1348" s="266">
        <v>2146.6799999999998</v>
      </c>
      <c r="G1348" s="288"/>
      <c r="H1348" s="288"/>
      <c r="I1348" s="288"/>
    </row>
    <row r="1349" spans="1:9" x14ac:dyDescent="0.25">
      <c r="A1349" s="262">
        <f t="shared" si="60"/>
        <v>1306</v>
      </c>
      <c r="B1349" s="263" t="s">
        <v>4127</v>
      </c>
      <c r="C1349" s="264" t="s">
        <v>326</v>
      </c>
      <c r="D1349" s="270">
        <v>1.0200000000000001E-2</v>
      </c>
      <c r="E1349" s="266">
        <f t="shared" si="59"/>
        <v>5233.33</v>
      </c>
      <c r="F1349" s="267">
        <v>53.38</v>
      </c>
      <c r="G1349" s="288"/>
      <c r="H1349" s="288"/>
      <c r="I1349" s="288"/>
    </row>
    <row r="1350" spans="1:9" x14ac:dyDescent="0.25">
      <c r="A1350" s="262">
        <f t="shared" si="60"/>
        <v>1307</v>
      </c>
      <c r="B1350" s="263" t="s">
        <v>4171</v>
      </c>
      <c r="C1350" s="264" t="s">
        <v>340</v>
      </c>
      <c r="D1350" s="272">
        <v>2.4013199999999998E-2</v>
      </c>
      <c r="E1350" s="266">
        <f t="shared" si="59"/>
        <v>94.95</v>
      </c>
      <c r="F1350" s="267">
        <v>2.2799999999999998</v>
      </c>
      <c r="G1350" s="288"/>
      <c r="H1350" s="288"/>
      <c r="I1350" s="288"/>
    </row>
    <row r="1351" spans="1:9" ht="20.399999999999999" x14ac:dyDescent="0.25">
      <c r="A1351" s="262">
        <f t="shared" si="60"/>
        <v>1308</v>
      </c>
      <c r="B1351" s="263" t="s">
        <v>2231</v>
      </c>
      <c r="C1351" s="264" t="s">
        <v>120</v>
      </c>
      <c r="D1351" s="265">
        <v>1</v>
      </c>
      <c r="E1351" s="266">
        <f t="shared" si="59"/>
        <v>1230.95</v>
      </c>
      <c r="F1351" s="266">
        <v>1230.95</v>
      </c>
      <c r="G1351" s="288"/>
      <c r="H1351" s="288"/>
      <c r="I1351" s="288"/>
    </row>
    <row r="1352" spans="1:9" ht="30.6" x14ac:dyDescent="0.25">
      <c r="A1352" s="262">
        <f t="shared" si="60"/>
        <v>1309</v>
      </c>
      <c r="B1352" s="263" t="s">
        <v>3243</v>
      </c>
      <c r="C1352" s="264" t="s">
        <v>120</v>
      </c>
      <c r="D1352" s="265">
        <v>1</v>
      </c>
      <c r="E1352" s="266">
        <f t="shared" si="59"/>
        <v>2727.38</v>
      </c>
      <c r="F1352" s="266">
        <v>2727.38</v>
      </c>
      <c r="G1352" s="288"/>
      <c r="H1352" s="288"/>
      <c r="I1352" s="288"/>
    </row>
    <row r="1353" spans="1:9" x14ac:dyDescent="0.25">
      <c r="A1353" s="262">
        <f t="shared" si="60"/>
        <v>1310</v>
      </c>
      <c r="B1353" s="263" t="s">
        <v>3342</v>
      </c>
      <c r="C1353" s="264" t="s">
        <v>120</v>
      </c>
      <c r="D1353" s="273">
        <v>0.63</v>
      </c>
      <c r="E1353" s="266">
        <f t="shared" si="59"/>
        <v>4554.5200000000004</v>
      </c>
      <c r="F1353" s="266">
        <v>2869.35</v>
      </c>
      <c r="G1353" s="288"/>
      <c r="H1353" s="288"/>
      <c r="I1353" s="288"/>
    </row>
    <row r="1354" spans="1:9" x14ac:dyDescent="0.25">
      <c r="A1354" s="262">
        <f t="shared" si="60"/>
        <v>1311</v>
      </c>
      <c r="B1354" s="263" t="s">
        <v>4129</v>
      </c>
      <c r="C1354" s="264" t="s">
        <v>120</v>
      </c>
      <c r="D1354" s="265">
        <v>3</v>
      </c>
      <c r="E1354" s="266">
        <f t="shared" si="59"/>
        <v>190.08</v>
      </c>
      <c r="F1354" s="267">
        <v>570.23</v>
      </c>
      <c r="G1354" s="288"/>
      <c r="H1354" s="288"/>
      <c r="I1354" s="288"/>
    </row>
    <row r="1355" spans="1:9" ht="20.399999999999999" x14ac:dyDescent="0.25">
      <c r="A1355" s="262">
        <f t="shared" si="60"/>
        <v>1312</v>
      </c>
      <c r="B1355" s="263" t="s">
        <v>3307</v>
      </c>
      <c r="C1355" s="264" t="s">
        <v>120</v>
      </c>
      <c r="D1355" s="265">
        <v>10</v>
      </c>
      <c r="E1355" s="266">
        <f t="shared" si="59"/>
        <v>137.12</v>
      </c>
      <c r="F1355" s="266">
        <v>1371.17</v>
      </c>
      <c r="G1355" s="288"/>
      <c r="H1355" s="288"/>
      <c r="I1355" s="288"/>
    </row>
    <row r="1356" spans="1:9" x14ac:dyDescent="0.25">
      <c r="A1356" s="262">
        <f t="shared" si="60"/>
        <v>1313</v>
      </c>
      <c r="B1356" s="263" t="s">
        <v>4130</v>
      </c>
      <c r="C1356" s="264" t="s">
        <v>513</v>
      </c>
      <c r="D1356" s="268">
        <v>1.72E-3</v>
      </c>
      <c r="E1356" s="266">
        <f t="shared" si="59"/>
        <v>65529.07</v>
      </c>
      <c r="F1356" s="267">
        <v>112.71</v>
      </c>
      <c r="G1356" s="288"/>
      <c r="H1356" s="288"/>
      <c r="I1356" s="288"/>
    </row>
    <row r="1357" spans="1:9" x14ac:dyDescent="0.25">
      <c r="A1357" s="262">
        <f t="shared" si="60"/>
        <v>1314</v>
      </c>
      <c r="B1357" s="263" t="s">
        <v>3288</v>
      </c>
      <c r="C1357" s="264" t="s">
        <v>513</v>
      </c>
      <c r="D1357" s="275">
        <v>1.0598E-2</v>
      </c>
      <c r="E1357" s="266">
        <f t="shared" si="59"/>
        <v>67355.16</v>
      </c>
      <c r="F1357" s="267">
        <v>713.83</v>
      </c>
      <c r="G1357" s="288"/>
      <c r="H1357" s="288"/>
      <c r="I1357" s="288"/>
    </row>
    <row r="1358" spans="1:9" x14ac:dyDescent="0.25">
      <c r="A1358" s="262">
        <f t="shared" si="60"/>
        <v>1315</v>
      </c>
      <c r="B1358" s="263" t="s">
        <v>1520</v>
      </c>
      <c r="C1358" s="264" t="s">
        <v>513</v>
      </c>
      <c r="D1358" s="272">
        <v>1.974E-4</v>
      </c>
      <c r="E1358" s="266">
        <f t="shared" si="59"/>
        <v>112765.96</v>
      </c>
      <c r="F1358" s="267">
        <v>22.26</v>
      </c>
      <c r="G1358" s="288"/>
      <c r="H1358" s="288"/>
      <c r="I1358" s="288"/>
    </row>
    <row r="1359" spans="1:9" ht="20.399999999999999" x14ac:dyDescent="0.25">
      <c r="A1359" s="262">
        <f t="shared" si="60"/>
        <v>1316</v>
      </c>
      <c r="B1359" s="263" t="s">
        <v>3294</v>
      </c>
      <c r="C1359" s="264" t="s">
        <v>513</v>
      </c>
      <c r="D1359" s="268">
        <v>1.125E-2</v>
      </c>
      <c r="E1359" s="266">
        <f t="shared" si="59"/>
        <v>48733.33</v>
      </c>
      <c r="F1359" s="267">
        <v>548.25</v>
      </c>
      <c r="G1359" s="288"/>
      <c r="H1359" s="288"/>
      <c r="I1359" s="288"/>
    </row>
    <row r="1360" spans="1:9" ht="30.6" x14ac:dyDescent="0.25">
      <c r="A1360" s="262">
        <f t="shared" si="60"/>
        <v>1317</v>
      </c>
      <c r="B1360" s="263" t="s">
        <v>3142</v>
      </c>
      <c r="C1360" s="264" t="s">
        <v>470</v>
      </c>
      <c r="D1360" s="269">
        <v>0.5</v>
      </c>
      <c r="E1360" s="266">
        <f t="shared" si="59"/>
        <v>82.44</v>
      </c>
      <c r="F1360" s="267">
        <v>41.22</v>
      </c>
      <c r="G1360" s="288"/>
      <c r="H1360" s="288"/>
      <c r="I1360" s="288"/>
    </row>
    <row r="1361" spans="1:9" ht="20.399999999999999" x14ac:dyDescent="0.25">
      <c r="A1361" s="262">
        <f t="shared" si="60"/>
        <v>1318</v>
      </c>
      <c r="B1361" s="263" t="s">
        <v>3135</v>
      </c>
      <c r="C1361" s="264" t="s">
        <v>470</v>
      </c>
      <c r="D1361" s="273">
        <v>0.78</v>
      </c>
      <c r="E1361" s="266">
        <f t="shared" si="59"/>
        <v>154.33000000000001</v>
      </c>
      <c r="F1361" s="267">
        <v>120.38</v>
      </c>
      <c r="G1361" s="288"/>
      <c r="H1361" s="288"/>
      <c r="I1361" s="288"/>
    </row>
    <row r="1362" spans="1:9" ht="20.399999999999999" x14ac:dyDescent="0.25">
      <c r="A1362" s="262">
        <f t="shared" si="60"/>
        <v>1319</v>
      </c>
      <c r="B1362" s="263" t="s">
        <v>3291</v>
      </c>
      <c r="C1362" s="264" t="s">
        <v>513</v>
      </c>
      <c r="D1362" s="275">
        <v>1.8173999999999999E-2</v>
      </c>
      <c r="E1362" s="266">
        <f t="shared" ref="E1362:E1381" si="61">F1362/D1362</f>
        <v>83164.960000000006</v>
      </c>
      <c r="F1362" s="266">
        <v>1511.44</v>
      </c>
      <c r="G1362" s="288"/>
      <c r="H1362" s="288"/>
      <c r="I1362" s="288"/>
    </row>
    <row r="1363" spans="1:9" x14ac:dyDescent="0.25">
      <c r="A1363" s="262">
        <f t="shared" ref="A1363:A1381" si="62">A1362+1</f>
        <v>1320</v>
      </c>
      <c r="B1363" s="263" t="s">
        <v>4200</v>
      </c>
      <c r="C1363" s="264" t="s">
        <v>340</v>
      </c>
      <c r="D1363" s="270">
        <v>0.30520000000000003</v>
      </c>
      <c r="E1363" s="266">
        <f t="shared" si="61"/>
        <v>67.17</v>
      </c>
      <c r="F1363" s="267">
        <v>20.5</v>
      </c>
      <c r="G1363" s="288"/>
      <c r="H1363" s="288"/>
      <c r="I1363" s="288"/>
    </row>
    <row r="1364" spans="1:9" ht="20.399999999999999" x14ac:dyDescent="0.25">
      <c r="A1364" s="262">
        <f t="shared" si="62"/>
        <v>1321</v>
      </c>
      <c r="B1364" s="263" t="s">
        <v>3326</v>
      </c>
      <c r="C1364" s="264" t="s">
        <v>352</v>
      </c>
      <c r="D1364" s="269">
        <v>0.2</v>
      </c>
      <c r="E1364" s="266">
        <f t="shared" si="61"/>
        <v>246.65</v>
      </c>
      <c r="F1364" s="267">
        <v>49.33</v>
      </c>
      <c r="G1364" s="288"/>
      <c r="H1364" s="288"/>
      <c r="I1364" s="288"/>
    </row>
    <row r="1365" spans="1:9" ht="20.399999999999999" x14ac:dyDescent="0.25">
      <c r="A1365" s="262">
        <f t="shared" si="62"/>
        <v>1322</v>
      </c>
      <c r="B1365" s="263" t="s">
        <v>3323</v>
      </c>
      <c r="C1365" s="264" t="s">
        <v>352</v>
      </c>
      <c r="D1365" s="269">
        <v>1.6</v>
      </c>
      <c r="E1365" s="266">
        <f t="shared" si="61"/>
        <v>311.08</v>
      </c>
      <c r="F1365" s="267">
        <v>497.73</v>
      </c>
      <c r="G1365" s="288"/>
      <c r="H1365" s="288"/>
      <c r="I1365" s="288"/>
    </row>
    <row r="1366" spans="1:9" x14ac:dyDescent="0.25">
      <c r="A1366" s="262">
        <f t="shared" si="62"/>
        <v>1323</v>
      </c>
      <c r="B1366" s="263" t="s">
        <v>1775</v>
      </c>
      <c r="C1366" s="264" t="s">
        <v>340</v>
      </c>
      <c r="D1366" s="270">
        <v>2.24E-2</v>
      </c>
      <c r="E1366" s="266">
        <f t="shared" si="61"/>
        <v>283.48</v>
      </c>
      <c r="F1366" s="267">
        <v>6.35</v>
      </c>
      <c r="G1366" s="288"/>
      <c r="H1366" s="288"/>
      <c r="I1366" s="288"/>
    </row>
    <row r="1367" spans="1:9" x14ac:dyDescent="0.25">
      <c r="A1367" s="262">
        <f t="shared" si="62"/>
        <v>1324</v>
      </c>
      <c r="B1367" s="263" t="s">
        <v>4132</v>
      </c>
      <c r="C1367" s="264" t="s">
        <v>513</v>
      </c>
      <c r="D1367" s="268">
        <v>1.8000000000000001E-4</v>
      </c>
      <c r="E1367" s="266">
        <f t="shared" si="61"/>
        <v>102777.78</v>
      </c>
      <c r="F1367" s="267">
        <v>18.5</v>
      </c>
      <c r="G1367" s="288"/>
      <c r="H1367" s="288"/>
      <c r="I1367" s="288"/>
    </row>
    <row r="1368" spans="1:9" x14ac:dyDescent="0.25">
      <c r="A1368" s="262">
        <f t="shared" si="62"/>
        <v>1325</v>
      </c>
      <c r="B1368" s="263" t="s">
        <v>4174</v>
      </c>
      <c r="C1368" s="264" t="s">
        <v>513</v>
      </c>
      <c r="D1368" s="272">
        <v>7.7600000000000002E-5</v>
      </c>
      <c r="E1368" s="266">
        <f t="shared" si="61"/>
        <v>49484.54</v>
      </c>
      <c r="F1368" s="267">
        <v>3.84</v>
      </c>
      <c r="G1368" s="288"/>
      <c r="H1368" s="288"/>
      <c r="I1368" s="288"/>
    </row>
    <row r="1369" spans="1:9" x14ac:dyDescent="0.25">
      <c r="A1369" s="262">
        <f t="shared" si="62"/>
        <v>1326</v>
      </c>
      <c r="B1369" s="263" t="s">
        <v>4133</v>
      </c>
      <c r="C1369" s="264" t="s">
        <v>513</v>
      </c>
      <c r="D1369" s="272">
        <v>1.6682999999999999E-3</v>
      </c>
      <c r="E1369" s="266">
        <f t="shared" si="61"/>
        <v>266768.57</v>
      </c>
      <c r="F1369" s="267">
        <v>445.05</v>
      </c>
      <c r="G1369" s="288"/>
      <c r="H1369" s="288"/>
      <c r="I1369" s="288"/>
    </row>
    <row r="1370" spans="1:9" x14ac:dyDescent="0.25">
      <c r="A1370" s="262">
        <f t="shared" si="62"/>
        <v>1327</v>
      </c>
      <c r="B1370" s="263" t="s">
        <v>3310</v>
      </c>
      <c r="C1370" s="264" t="s">
        <v>340</v>
      </c>
      <c r="D1370" s="268">
        <v>1.438E-2</v>
      </c>
      <c r="E1370" s="266">
        <f t="shared" si="61"/>
        <v>437.41</v>
      </c>
      <c r="F1370" s="267">
        <v>6.29</v>
      </c>
      <c r="G1370" s="288"/>
      <c r="H1370" s="288"/>
      <c r="I1370" s="288"/>
    </row>
    <row r="1371" spans="1:9" x14ac:dyDescent="0.25">
      <c r="A1371" s="262">
        <f t="shared" si="62"/>
        <v>1328</v>
      </c>
      <c r="B1371" s="263" t="s">
        <v>4220</v>
      </c>
      <c r="C1371" s="264" t="s">
        <v>340</v>
      </c>
      <c r="D1371" s="273">
        <v>0.06</v>
      </c>
      <c r="E1371" s="266">
        <f t="shared" si="61"/>
        <v>112.17</v>
      </c>
      <c r="F1371" s="267">
        <v>6.73</v>
      </c>
      <c r="G1371" s="288"/>
      <c r="H1371" s="288"/>
      <c r="I1371" s="288"/>
    </row>
    <row r="1372" spans="1:9" x14ac:dyDescent="0.25">
      <c r="A1372" s="262">
        <f t="shared" si="62"/>
        <v>1329</v>
      </c>
      <c r="B1372" s="263" t="s">
        <v>4228</v>
      </c>
      <c r="C1372" s="264" t="s">
        <v>513</v>
      </c>
      <c r="D1372" s="275">
        <v>1.905E-3</v>
      </c>
      <c r="E1372" s="266">
        <f t="shared" si="61"/>
        <v>98309.71</v>
      </c>
      <c r="F1372" s="267">
        <v>187.28</v>
      </c>
      <c r="G1372" s="288"/>
      <c r="H1372" s="288"/>
      <c r="I1372" s="288"/>
    </row>
    <row r="1373" spans="1:9" x14ac:dyDescent="0.25">
      <c r="A1373" s="262">
        <f t="shared" si="62"/>
        <v>1330</v>
      </c>
      <c r="B1373" s="263" t="s">
        <v>4135</v>
      </c>
      <c r="C1373" s="264" t="s">
        <v>340</v>
      </c>
      <c r="D1373" s="270">
        <v>0.53120000000000001</v>
      </c>
      <c r="E1373" s="266">
        <f t="shared" si="61"/>
        <v>106.42</v>
      </c>
      <c r="F1373" s="267">
        <v>56.53</v>
      </c>
      <c r="G1373" s="288"/>
      <c r="H1373" s="288"/>
      <c r="I1373" s="288"/>
    </row>
    <row r="1374" spans="1:9" x14ac:dyDescent="0.25">
      <c r="A1374" s="262">
        <f t="shared" si="62"/>
        <v>1331</v>
      </c>
      <c r="B1374" s="263" t="s">
        <v>4136</v>
      </c>
      <c r="C1374" s="264" t="s">
        <v>513</v>
      </c>
      <c r="D1374" s="272">
        <v>2.7886E-3</v>
      </c>
      <c r="E1374" s="266">
        <f t="shared" si="61"/>
        <v>104321.16</v>
      </c>
      <c r="F1374" s="267">
        <v>290.91000000000003</v>
      </c>
      <c r="G1374" s="288"/>
      <c r="H1374" s="288"/>
      <c r="I1374" s="288"/>
    </row>
    <row r="1375" spans="1:9" x14ac:dyDescent="0.25">
      <c r="A1375" s="262">
        <f t="shared" si="62"/>
        <v>1332</v>
      </c>
      <c r="B1375" s="263" t="s">
        <v>4229</v>
      </c>
      <c r="C1375" s="264" t="s">
        <v>513</v>
      </c>
      <c r="D1375" s="272">
        <v>4.082E-4</v>
      </c>
      <c r="E1375" s="266">
        <f t="shared" si="61"/>
        <v>95884.37</v>
      </c>
      <c r="F1375" s="267">
        <v>39.14</v>
      </c>
      <c r="G1375" s="288"/>
      <c r="H1375" s="288"/>
      <c r="I1375" s="288"/>
    </row>
    <row r="1376" spans="1:9" x14ac:dyDescent="0.25">
      <c r="A1376" s="262">
        <f t="shared" si="62"/>
        <v>1333</v>
      </c>
      <c r="B1376" s="263" t="s">
        <v>4221</v>
      </c>
      <c r="C1376" s="264" t="s">
        <v>4222</v>
      </c>
      <c r="D1376" s="275">
        <v>4.093318</v>
      </c>
      <c r="E1376" s="266">
        <f t="shared" si="61"/>
        <v>4.03</v>
      </c>
      <c r="F1376" s="267">
        <v>16.48</v>
      </c>
      <c r="G1376" s="288"/>
      <c r="H1376" s="288"/>
      <c r="I1376" s="288"/>
    </row>
    <row r="1377" spans="1:9" x14ac:dyDescent="0.25">
      <c r="A1377" s="262">
        <f t="shared" si="62"/>
        <v>1334</v>
      </c>
      <c r="B1377" s="263" t="s">
        <v>4202</v>
      </c>
      <c r="C1377" s="264" t="s">
        <v>513</v>
      </c>
      <c r="D1377" s="275">
        <v>1.9620000000000002E-3</v>
      </c>
      <c r="E1377" s="266">
        <f t="shared" si="61"/>
        <v>144097.85999999999</v>
      </c>
      <c r="F1377" s="267">
        <v>282.72000000000003</v>
      </c>
      <c r="G1377" s="288"/>
      <c r="H1377" s="288"/>
      <c r="I1377" s="288"/>
    </row>
    <row r="1378" spans="1:9" ht="20.399999999999999" x14ac:dyDescent="0.25">
      <c r="A1378" s="262">
        <f t="shared" si="62"/>
        <v>1335</v>
      </c>
      <c r="B1378" s="263" t="s">
        <v>3229</v>
      </c>
      <c r="C1378" s="264" t="s">
        <v>120</v>
      </c>
      <c r="D1378" s="265">
        <v>1</v>
      </c>
      <c r="E1378" s="266">
        <f t="shared" si="61"/>
        <v>2543.73</v>
      </c>
      <c r="F1378" s="266">
        <v>2543.73</v>
      </c>
      <c r="G1378" s="288"/>
      <c r="H1378" s="288"/>
      <c r="I1378" s="288"/>
    </row>
    <row r="1379" spans="1:9" ht="20.399999999999999" x14ac:dyDescent="0.25">
      <c r="A1379" s="262">
        <f t="shared" si="62"/>
        <v>1336</v>
      </c>
      <c r="B1379" s="263" t="s">
        <v>3279</v>
      </c>
      <c r="C1379" s="264" t="s">
        <v>120</v>
      </c>
      <c r="D1379" s="265">
        <v>2</v>
      </c>
      <c r="E1379" s="266">
        <f t="shared" si="61"/>
        <v>107137.05</v>
      </c>
      <c r="F1379" s="266">
        <v>214274.09</v>
      </c>
      <c r="G1379" s="288"/>
      <c r="H1379" s="288"/>
      <c r="I1379" s="288"/>
    </row>
    <row r="1380" spans="1:9" ht="20.399999999999999" x14ac:dyDescent="0.25">
      <c r="A1380" s="262">
        <f t="shared" si="62"/>
        <v>1337</v>
      </c>
      <c r="B1380" s="263" t="s">
        <v>3118</v>
      </c>
      <c r="C1380" s="264" t="s">
        <v>120</v>
      </c>
      <c r="D1380" s="265">
        <v>2</v>
      </c>
      <c r="E1380" s="266">
        <f t="shared" si="61"/>
        <v>6415.92</v>
      </c>
      <c r="F1380" s="266">
        <v>12831.84</v>
      </c>
      <c r="G1380" s="288"/>
      <c r="H1380" s="288"/>
      <c r="I1380" s="288"/>
    </row>
    <row r="1381" spans="1:9" ht="20.399999999999999" x14ac:dyDescent="0.25">
      <c r="A1381" s="262">
        <f t="shared" si="62"/>
        <v>1338</v>
      </c>
      <c r="B1381" s="263" t="s">
        <v>3115</v>
      </c>
      <c r="C1381" s="264" t="s">
        <v>120</v>
      </c>
      <c r="D1381" s="265">
        <v>1</v>
      </c>
      <c r="E1381" s="266">
        <f t="shared" si="61"/>
        <v>8499.07</v>
      </c>
      <c r="F1381" s="266">
        <v>8499.07</v>
      </c>
      <c r="G1381" s="288"/>
      <c r="H1381" s="288"/>
      <c r="I1381" s="288"/>
    </row>
    <row r="1382" spans="1:9" x14ac:dyDescent="0.25">
      <c r="A1382" s="293" t="s">
        <v>4140</v>
      </c>
      <c r="B1382" s="293"/>
      <c r="C1382" s="293"/>
      <c r="D1382" s="293"/>
      <c r="E1382" s="293"/>
      <c r="F1382" s="293"/>
      <c r="G1382" s="288"/>
      <c r="H1382" s="288"/>
      <c r="I1382" s="288"/>
    </row>
    <row r="1383" spans="1:9" ht="20.399999999999999" x14ac:dyDescent="0.25">
      <c r="A1383" s="262">
        <f>A1381+1</f>
        <v>1339</v>
      </c>
      <c r="B1383" s="263" t="s">
        <v>3169</v>
      </c>
      <c r="C1383" s="264" t="s">
        <v>120</v>
      </c>
      <c r="D1383" s="265">
        <v>2</v>
      </c>
      <c r="E1383" s="266"/>
      <c r="F1383" s="274"/>
      <c r="G1383" s="288"/>
      <c r="H1383" s="288"/>
      <c r="I1383" s="288"/>
    </row>
    <row r="1384" spans="1:9" ht="20.399999999999999" x14ac:dyDescent="0.25">
      <c r="A1384" s="262">
        <f t="shared" ref="A1384:A1406" si="63">A1383+1</f>
        <v>1340</v>
      </c>
      <c r="B1384" s="263" t="s">
        <v>3171</v>
      </c>
      <c r="C1384" s="264" t="s">
        <v>120</v>
      </c>
      <c r="D1384" s="265">
        <v>2</v>
      </c>
      <c r="E1384" s="266"/>
      <c r="F1384" s="274"/>
      <c r="G1384" s="288"/>
      <c r="H1384" s="288"/>
      <c r="I1384" s="288"/>
    </row>
    <row r="1385" spans="1:9" x14ac:dyDescent="0.25">
      <c r="A1385" s="262">
        <f t="shared" si="63"/>
        <v>1341</v>
      </c>
      <c r="B1385" s="263" t="s">
        <v>3150</v>
      </c>
      <c r="C1385" s="264" t="s">
        <v>120</v>
      </c>
      <c r="D1385" s="265">
        <v>2</v>
      </c>
      <c r="E1385" s="266"/>
      <c r="F1385" s="274"/>
      <c r="G1385" s="288"/>
      <c r="H1385" s="288"/>
      <c r="I1385" s="288"/>
    </row>
    <row r="1386" spans="1:9" ht="20.399999999999999" x14ac:dyDescent="0.25">
      <c r="A1386" s="262">
        <f t="shared" si="63"/>
        <v>1342</v>
      </c>
      <c r="B1386" s="263" t="s">
        <v>3147</v>
      </c>
      <c r="C1386" s="264" t="s">
        <v>120</v>
      </c>
      <c r="D1386" s="265">
        <v>2</v>
      </c>
      <c r="E1386" s="266"/>
      <c r="F1386" s="274"/>
      <c r="G1386" s="288"/>
      <c r="H1386" s="288"/>
      <c r="I1386" s="288"/>
    </row>
    <row r="1387" spans="1:9" x14ac:dyDescent="0.25">
      <c r="A1387" s="262">
        <f t="shared" si="63"/>
        <v>1343</v>
      </c>
      <c r="B1387" s="263" t="s">
        <v>2277</v>
      </c>
      <c r="C1387" s="264" t="s">
        <v>120</v>
      </c>
      <c r="D1387" s="265">
        <v>15</v>
      </c>
      <c r="E1387" s="266"/>
      <c r="F1387" s="274"/>
      <c r="G1387" s="288"/>
      <c r="H1387" s="288"/>
      <c r="I1387" s="288"/>
    </row>
    <row r="1388" spans="1:9" x14ac:dyDescent="0.25">
      <c r="A1388" s="262">
        <f t="shared" si="63"/>
        <v>1344</v>
      </c>
      <c r="B1388" s="263" t="s">
        <v>2037</v>
      </c>
      <c r="C1388" s="264" t="s">
        <v>120</v>
      </c>
      <c r="D1388" s="265">
        <v>3</v>
      </c>
      <c r="E1388" s="266"/>
      <c r="F1388" s="274"/>
      <c r="G1388" s="288"/>
      <c r="H1388" s="288"/>
      <c r="I1388" s="288"/>
    </row>
    <row r="1389" spans="1:9" x14ac:dyDescent="0.25">
      <c r="A1389" s="262">
        <f t="shared" si="63"/>
        <v>1345</v>
      </c>
      <c r="B1389" s="263" t="s">
        <v>3139</v>
      </c>
      <c r="C1389" s="264" t="s">
        <v>120</v>
      </c>
      <c r="D1389" s="265">
        <v>2</v>
      </c>
      <c r="E1389" s="266"/>
      <c r="F1389" s="274"/>
      <c r="G1389" s="288"/>
      <c r="H1389" s="288"/>
      <c r="I1389" s="288"/>
    </row>
    <row r="1390" spans="1:9" x14ac:dyDescent="0.25">
      <c r="A1390" s="262">
        <f t="shared" si="63"/>
        <v>1346</v>
      </c>
      <c r="B1390" s="263" t="s">
        <v>3125</v>
      </c>
      <c r="C1390" s="264" t="s">
        <v>120</v>
      </c>
      <c r="D1390" s="265">
        <v>2</v>
      </c>
      <c r="E1390" s="266"/>
      <c r="F1390" s="274"/>
      <c r="G1390" s="288"/>
      <c r="H1390" s="288"/>
      <c r="I1390" s="288"/>
    </row>
    <row r="1391" spans="1:9" x14ac:dyDescent="0.25">
      <c r="A1391" s="262">
        <f t="shared" si="63"/>
        <v>1347</v>
      </c>
      <c r="B1391" s="263" t="s">
        <v>3123</v>
      </c>
      <c r="C1391" s="264" t="s">
        <v>120</v>
      </c>
      <c r="D1391" s="265">
        <v>4</v>
      </c>
      <c r="E1391" s="266"/>
      <c r="F1391" s="274"/>
      <c r="G1391" s="288"/>
      <c r="H1391" s="288"/>
      <c r="I1391" s="288"/>
    </row>
    <row r="1392" spans="1:9" x14ac:dyDescent="0.25">
      <c r="A1392" s="262">
        <f t="shared" si="63"/>
        <v>1348</v>
      </c>
      <c r="B1392" s="263" t="s">
        <v>3158</v>
      </c>
      <c r="C1392" s="264" t="s">
        <v>120</v>
      </c>
      <c r="D1392" s="265">
        <v>2</v>
      </c>
      <c r="E1392" s="266"/>
      <c r="F1392" s="274"/>
      <c r="G1392" s="288"/>
      <c r="H1392" s="288"/>
      <c r="I1392" s="288"/>
    </row>
    <row r="1393" spans="1:9" ht="20.399999999999999" x14ac:dyDescent="0.25">
      <c r="A1393" s="262">
        <f t="shared" si="63"/>
        <v>1349</v>
      </c>
      <c r="B1393" s="263" t="s">
        <v>2214</v>
      </c>
      <c r="C1393" s="264" t="s">
        <v>120</v>
      </c>
      <c r="D1393" s="265">
        <v>1</v>
      </c>
      <c r="E1393" s="266"/>
      <c r="F1393" s="274"/>
      <c r="G1393" s="288"/>
      <c r="H1393" s="288"/>
      <c r="I1393" s="288"/>
    </row>
    <row r="1394" spans="1:9" ht="40.799999999999997" x14ac:dyDescent="0.25">
      <c r="A1394" s="262">
        <f t="shared" si="63"/>
        <v>1350</v>
      </c>
      <c r="B1394" s="263" t="s">
        <v>1857</v>
      </c>
      <c r="C1394" s="264" t="s">
        <v>120</v>
      </c>
      <c r="D1394" s="265">
        <v>6</v>
      </c>
      <c r="E1394" s="266"/>
      <c r="F1394" s="274"/>
      <c r="G1394" s="288"/>
      <c r="H1394" s="288"/>
      <c r="I1394" s="288"/>
    </row>
    <row r="1395" spans="1:9" ht="40.799999999999997" x14ac:dyDescent="0.25">
      <c r="A1395" s="262">
        <f t="shared" si="63"/>
        <v>1351</v>
      </c>
      <c r="B1395" s="263" t="s">
        <v>1927</v>
      </c>
      <c r="C1395" s="264" t="s">
        <v>120</v>
      </c>
      <c r="D1395" s="265">
        <v>5</v>
      </c>
      <c r="E1395" s="266"/>
      <c r="F1395" s="274"/>
      <c r="G1395" s="288"/>
      <c r="H1395" s="288"/>
      <c r="I1395" s="288"/>
    </row>
    <row r="1396" spans="1:9" ht="40.799999999999997" x14ac:dyDescent="0.25">
      <c r="A1396" s="262">
        <f t="shared" si="63"/>
        <v>1352</v>
      </c>
      <c r="B1396" s="263" t="s">
        <v>3137</v>
      </c>
      <c r="C1396" s="264" t="s">
        <v>120</v>
      </c>
      <c r="D1396" s="265">
        <v>1</v>
      </c>
      <c r="E1396" s="266"/>
      <c r="F1396" s="274"/>
      <c r="G1396" s="288"/>
      <c r="H1396" s="288"/>
      <c r="I1396" s="288"/>
    </row>
    <row r="1397" spans="1:9" x14ac:dyDescent="0.25">
      <c r="A1397" s="262">
        <f t="shared" si="63"/>
        <v>1353</v>
      </c>
      <c r="B1397" s="263" t="s">
        <v>3190</v>
      </c>
      <c r="C1397" s="264" t="s">
        <v>372</v>
      </c>
      <c r="D1397" s="265">
        <v>1</v>
      </c>
      <c r="E1397" s="266"/>
      <c r="F1397" s="274"/>
      <c r="G1397" s="288"/>
      <c r="H1397" s="288"/>
      <c r="I1397" s="288"/>
    </row>
    <row r="1398" spans="1:9" x14ac:dyDescent="0.25">
      <c r="A1398" s="262">
        <f t="shared" si="63"/>
        <v>1354</v>
      </c>
      <c r="B1398" s="263" t="s">
        <v>3121</v>
      </c>
      <c r="C1398" s="264" t="s">
        <v>470</v>
      </c>
      <c r="D1398" s="265">
        <v>4</v>
      </c>
      <c r="E1398" s="266"/>
      <c r="F1398" s="274"/>
      <c r="G1398" s="288"/>
      <c r="H1398" s="288"/>
      <c r="I1398" s="288"/>
    </row>
    <row r="1399" spans="1:9" ht="30.6" x14ac:dyDescent="0.25">
      <c r="A1399" s="262">
        <f t="shared" si="63"/>
        <v>1355</v>
      </c>
      <c r="B1399" s="263" t="s">
        <v>3142</v>
      </c>
      <c r="C1399" s="264" t="s">
        <v>470</v>
      </c>
      <c r="D1399" s="269">
        <v>1.5</v>
      </c>
      <c r="E1399" s="266"/>
      <c r="F1399" s="274"/>
      <c r="G1399" s="288"/>
      <c r="H1399" s="288"/>
      <c r="I1399" s="288"/>
    </row>
    <row r="1400" spans="1:9" ht="20.399999999999999" x14ac:dyDescent="0.25">
      <c r="A1400" s="262">
        <f t="shared" si="63"/>
        <v>1356</v>
      </c>
      <c r="B1400" s="263" t="s">
        <v>3129</v>
      </c>
      <c r="C1400" s="264" t="s">
        <v>470</v>
      </c>
      <c r="D1400" s="265">
        <v>5</v>
      </c>
      <c r="E1400" s="266"/>
      <c r="F1400" s="274"/>
      <c r="G1400" s="288"/>
      <c r="H1400" s="288"/>
      <c r="I1400" s="288"/>
    </row>
    <row r="1401" spans="1:9" ht="20.399999999999999" x14ac:dyDescent="0.25">
      <c r="A1401" s="262">
        <f t="shared" si="63"/>
        <v>1357</v>
      </c>
      <c r="B1401" s="263" t="s">
        <v>3135</v>
      </c>
      <c r="C1401" s="264" t="s">
        <v>470</v>
      </c>
      <c r="D1401" s="269">
        <v>2.7</v>
      </c>
      <c r="E1401" s="266"/>
      <c r="F1401" s="274"/>
      <c r="G1401" s="288"/>
      <c r="H1401" s="288"/>
      <c r="I1401" s="288"/>
    </row>
    <row r="1402" spans="1:9" ht="20.399999999999999" x14ac:dyDescent="0.25">
      <c r="A1402" s="262">
        <f t="shared" si="63"/>
        <v>1358</v>
      </c>
      <c r="B1402" s="263" t="s">
        <v>3167</v>
      </c>
      <c r="C1402" s="264" t="s">
        <v>120</v>
      </c>
      <c r="D1402" s="265">
        <v>1</v>
      </c>
      <c r="E1402" s="266"/>
      <c r="F1402" s="274"/>
      <c r="G1402" s="288"/>
      <c r="H1402" s="288"/>
      <c r="I1402" s="288"/>
    </row>
    <row r="1403" spans="1:9" ht="30.6" x14ac:dyDescent="0.25">
      <c r="A1403" s="262">
        <f t="shared" si="63"/>
        <v>1359</v>
      </c>
      <c r="B1403" s="263" t="s">
        <v>3153</v>
      </c>
      <c r="C1403" s="264" t="s">
        <v>120</v>
      </c>
      <c r="D1403" s="265">
        <v>2</v>
      </c>
      <c r="E1403" s="266"/>
      <c r="F1403" s="274"/>
      <c r="G1403" s="288"/>
      <c r="H1403" s="288"/>
      <c r="I1403" s="288"/>
    </row>
    <row r="1404" spans="1:9" ht="30.6" x14ac:dyDescent="0.25">
      <c r="A1404" s="262">
        <f t="shared" si="63"/>
        <v>1360</v>
      </c>
      <c r="B1404" s="263" t="s">
        <v>2207</v>
      </c>
      <c r="C1404" s="264" t="s">
        <v>372</v>
      </c>
      <c r="D1404" s="265">
        <v>1</v>
      </c>
      <c r="E1404" s="266"/>
      <c r="F1404" s="274"/>
      <c r="G1404" s="288"/>
      <c r="H1404" s="288"/>
      <c r="I1404" s="288"/>
    </row>
    <row r="1405" spans="1:9" ht="20.399999999999999" x14ac:dyDescent="0.25">
      <c r="A1405" s="262">
        <f t="shared" si="63"/>
        <v>1361</v>
      </c>
      <c r="B1405" s="263" t="s">
        <v>407</v>
      </c>
      <c r="C1405" s="264" t="s">
        <v>120</v>
      </c>
      <c r="D1405" s="265">
        <v>6</v>
      </c>
      <c r="E1405" s="266"/>
      <c r="F1405" s="274"/>
      <c r="G1405" s="288"/>
      <c r="H1405" s="288"/>
      <c r="I1405" s="288"/>
    </row>
    <row r="1406" spans="1:9" ht="30.6" x14ac:dyDescent="0.25">
      <c r="A1406" s="262">
        <f t="shared" si="63"/>
        <v>1362</v>
      </c>
      <c r="B1406" s="263" t="s">
        <v>411</v>
      </c>
      <c r="C1406" s="264" t="s">
        <v>372</v>
      </c>
      <c r="D1406" s="265">
        <v>2</v>
      </c>
      <c r="E1406" s="266"/>
      <c r="F1406" s="274"/>
      <c r="G1406" s="288"/>
      <c r="H1406" s="288"/>
      <c r="I1406" s="288"/>
    </row>
    <row r="1407" spans="1:9" x14ac:dyDescent="0.25">
      <c r="A1407" s="241" t="s">
        <v>4231</v>
      </c>
      <c r="B1407" s="59"/>
      <c r="C1407" s="59"/>
      <c r="D1407" s="59"/>
      <c r="E1407" s="59"/>
      <c r="F1407" s="59"/>
      <c r="G1407" s="59"/>
      <c r="H1407" s="59"/>
      <c r="I1407" s="60"/>
    </row>
    <row r="1408" spans="1:9" x14ac:dyDescent="0.25">
      <c r="A1408" s="262">
        <f>A1406+1</f>
        <v>1363</v>
      </c>
      <c r="B1408" s="263" t="s">
        <v>3496</v>
      </c>
      <c r="C1408" s="264" t="s">
        <v>470</v>
      </c>
      <c r="D1408" s="265">
        <v>25</v>
      </c>
      <c r="E1408" s="266">
        <f t="shared" ref="E1408:E1439" si="64">F1408/D1408</f>
        <v>2245.5500000000002</v>
      </c>
      <c r="F1408" s="266">
        <v>56138.84</v>
      </c>
      <c r="G1408" s="288"/>
      <c r="H1408" s="288"/>
      <c r="I1408" s="288"/>
    </row>
    <row r="1409" spans="1:9" x14ac:dyDescent="0.25">
      <c r="A1409" s="262">
        <f t="shared" ref="A1409:A1440" si="65">A1408+1</f>
        <v>1364</v>
      </c>
      <c r="B1409" s="263" t="s">
        <v>3494</v>
      </c>
      <c r="C1409" s="264" t="s">
        <v>470</v>
      </c>
      <c r="D1409" s="269">
        <v>0.4</v>
      </c>
      <c r="E1409" s="266">
        <f t="shared" si="64"/>
        <v>2245.5500000000002</v>
      </c>
      <c r="F1409" s="267">
        <v>898.22</v>
      </c>
      <c r="G1409" s="288"/>
      <c r="H1409" s="288"/>
      <c r="I1409" s="288"/>
    </row>
    <row r="1410" spans="1:9" x14ac:dyDescent="0.25">
      <c r="A1410" s="262">
        <f t="shared" si="65"/>
        <v>1365</v>
      </c>
      <c r="B1410" s="263" t="s">
        <v>3500</v>
      </c>
      <c r="C1410" s="264" t="s">
        <v>470</v>
      </c>
      <c r="D1410" s="265">
        <v>23</v>
      </c>
      <c r="E1410" s="266">
        <f t="shared" si="64"/>
        <v>2730.2</v>
      </c>
      <c r="F1410" s="266">
        <v>62794.53</v>
      </c>
      <c r="G1410" s="288"/>
      <c r="H1410" s="288"/>
      <c r="I1410" s="288"/>
    </row>
    <row r="1411" spans="1:9" x14ac:dyDescent="0.25">
      <c r="A1411" s="262">
        <f t="shared" si="65"/>
        <v>1366</v>
      </c>
      <c r="B1411" s="263" t="s">
        <v>3478</v>
      </c>
      <c r="C1411" s="264" t="s">
        <v>470</v>
      </c>
      <c r="D1411" s="269">
        <v>4.9000000000000004</v>
      </c>
      <c r="E1411" s="266">
        <f t="shared" si="64"/>
        <v>4135.01</v>
      </c>
      <c r="F1411" s="266">
        <v>20261.54</v>
      </c>
      <c r="G1411" s="288"/>
      <c r="H1411" s="288"/>
      <c r="I1411" s="288"/>
    </row>
    <row r="1412" spans="1:9" x14ac:dyDescent="0.25">
      <c r="A1412" s="262">
        <f t="shared" si="65"/>
        <v>1367</v>
      </c>
      <c r="B1412" s="263" t="s">
        <v>3456</v>
      </c>
      <c r="C1412" s="264" t="s">
        <v>470</v>
      </c>
      <c r="D1412" s="269">
        <v>11.3</v>
      </c>
      <c r="E1412" s="266">
        <f t="shared" si="64"/>
        <v>3900.74</v>
      </c>
      <c r="F1412" s="266">
        <v>44078.41</v>
      </c>
      <c r="G1412" s="288"/>
      <c r="H1412" s="288"/>
      <c r="I1412" s="288"/>
    </row>
    <row r="1413" spans="1:9" x14ac:dyDescent="0.25">
      <c r="A1413" s="262">
        <f t="shared" si="65"/>
        <v>1368</v>
      </c>
      <c r="B1413" s="263" t="s">
        <v>3480</v>
      </c>
      <c r="C1413" s="264" t="s">
        <v>470</v>
      </c>
      <c r="D1413" s="269">
        <v>9.1</v>
      </c>
      <c r="E1413" s="266">
        <f t="shared" si="64"/>
        <v>3301.52</v>
      </c>
      <c r="F1413" s="266">
        <v>30043.84</v>
      </c>
      <c r="G1413" s="288"/>
      <c r="H1413" s="288"/>
      <c r="I1413" s="288"/>
    </row>
    <row r="1414" spans="1:9" x14ac:dyDescent="0.25">
      <c r="A1414" s="262">
        <f t="shared" si="65"/>
        <v>1369</v>
      </c>
      <c r="B1414" s="263" t="s">
        <v>3451</v>
      </c>
      <c r="C1414" s="264" t="s">
        <v>470</v>
      </c>
      <c r="D1414" s="269">
        <v>29.6</v>
      </c>
      <c r="E1414" s="266">
        <f t="shared" si="64"/>
        <v>2628.52</v>
      </c>
      <c r="F1414" s="266">
        <v>77804.05</v>
      </c>
      <c r="G1414" s="288"/>
      <c r="H1414" s="288"/>
      <c r="I1414" s="288"/>
    </row>
    <row r="1415" spans="1:9" ht="20.399999999999999" x14ac:dyDescent="0.25">
      <c r="A1415" s="262">
        <f t="shared" si="65"/>
        <v>1370</v>
      </c>
      <c r="B1415" s="263" t="s">
        <v>2272</v>
      </c>
      <c r="C1415" s="264" t="s">
        <v>470</v>
      </c>
      <c r="D1415" s="265">
        <v>70</v>
      </c>
      <c r="E1415" s="266">
        <f t="shared" si="64"/>
        <v>6706.45</v>
      </c>
      <c r="F1415" s="266">
        <v>469451.28</v>
      </c>
      <c r="G1415" s="288"/>
      <c r="H1415" s="288"/>
      <c r="I1415" s="288"/>
    </row>
    <row r="1416" spans="1:9" x14ac:dyDescent="0.25">
      <c r="A1416" s="262">
        <f t="shared" si="65"/>
        <v>1371</v>
      </c>
      <c r="B1416" s="263" t="s">
        <v>3359</v>
      </c>
      <c r="C1416" s="264" t="s">
        <v>470</v>
      </c>
      <c r="D1416" s="269">
        <v>106.8</v>
      </c>
      <c r="E1416" s="266">
        <f t="shared" si="64"/>
        <v>300.41000000000003</v>
      </c>
      <c r="F1416" s="266">
        <v>32083.65</v>
      </c>
      <c r="G1416" s="288"/>
      <c r="H1416" s="288"/>
      <c r="I1416" s="288"/>
    </row>
    <row r="1417" spans="1:9" x14ac:dyDescent="0.25">
      <c r="A1417" s="262">
        <f t="shared" si="65"/>
        <v>1372</v>
      </c>
      <c r="B1417" s="263" t="s">
        <v>3349</v>
      </c>
      <c r="C1417" s="264" t="s">
        <v>470</v>
      </c>
      <c r="D1417" s="269">
        <v>164.8</v>
      </c>
      <c r="E1417" s="266">
        <f t="shared" si="64"/>
        <v>197.52</v>
      </c>
      <c r="F1417" s="266">
        <v>32551.53</v>
      </c>
      <c r="G1417" s="288"/>
      <c r="H1417" s="288"/>
      <c r="I1417" s="288"/>
    </row>
    <row r="1418" spans="1:9" x14ac:dyDescent="0.25">
      <c r="A1418" s="262">
        <f t="shared" si="65"/>
        <v>1373</v>
      </c>
      <c r="B1418" s="263" t="s">
        <v>3363</v>
      </c>
      <c r="C1418" s="264" t="s">
        <v>120</v>
      </c>
      <c r="D1418" s="265">
        <v>23</v>
      </c>
      <c r="E1418" s="266">
        <f t="shared" si="64"/>
        <v>369.18</v>
      </c>
      <c r="F1418" s="266">
        <v>8491.08</v>
      </c>
      <c r="G1418" s="288"/>
      <c r="H1418" s="288"/>
      <c r="I1418" s="288"/>
    </row>
    <row r="1419" spans="1:9" x14ac:dyDescent="0.25">
      <c r="A1419" s="262">
        <f t="shared" si="65"/>
        <v>1374</v>
      </c>
      <c r="B1419" s="263" t="s">
        <v>3444</v>
      </c>
      <c r="C1419" s="264" t="s">
        <v>120</v>
      </c>
      <c r="D1419" s="265">
        <v>1</v>
      </c>
      <c r="E1419" s="266">
        <f t="shared" si="64"/>
        <v>1430.89</v>
      </c>
      <c r="F1419" s="266">
        <v>1430.89</v>
      </c>
      <c r="G1419" s="288"/>
      <c r="H1419" s="288"/>
      <c r="I1419" s="288"/>
    </row>
    <row r="1420" spans="1:9" ht="20.399999999999999" x14ac:dyDescent="0.25">
      <c r="A1420" s="262">
        <f t="shared" si="65"/>
        <v>1375</v>
      </c>
      <c r="B1420" s="263" t="s">
        <v>3417</v>
      </c>
      <c r="C1420" s="264" t="s">
        <v>120</v>
      </c>
      <c r="D1420" s="265">
        <v>2</v>
      </c>
      <c r="E1420" s="266">
        <f t="shared" si="64"/>
        <v>7870.85</v>
      </c>
      <c r="F1420" s="266">
        <v>15741.69</v>
      </c>
      <c r="G1420" s="288"/>
      <c r="H1420" s="288"/>
      <c r="I1420" s="288"/>
    </row>
    <row r="1421" spans="1:9" x14ac:dyDescent="0.25">
      <c r="A1421" s="262">
        <f t="shared" si="65"/>
        <v>1376</v>
      </c>
      <c r="B1421" s="263" t="s">
        <v>2277</v>
      </c>
      <c r="C1421" s="264" t="s">
        <v>120</v>
      </c>
      <c r="D1421" s="265">
        <v>37</v>
      </c>
      <c r="E1421" s="266">
        <f t="shared" si="64"/>
        <v>445.59</v>
      </c>
      <c r="F1421" s="266">
        <v>16486.84</v>
      </c>
      <c r="G1421" s="288"/>
      <c r="H1421" s="288"/>
      <c r="I1421" s="288"/>
    </row>
    <row r="1422" spans="1:9" x14ac:dyDescent="0.25">
      <c r="A1422" s="262">
        <f t="shared" si="65"/>
        <v>1377</v>
      </c>
      <c r="B1422" s="263" t="s">
        <v>1992</v>
      </c>
      <c r="C1422" s="264" t="s">
        <v>120</v>
      </c>
      <c r="D1422" s="265">
        <v>64</v>
      </c>
      <c r="E1422" s="266">
        <f t="shared" si="64"/>
        <v>71.88</v>
      </c>
      <c r="F1422" s="266">
        <v>4600.1499999999996</v>
      </c>
      <c r="G1422" s="288"/>
      <c r="H1422" s="288"/>
      <c r="I1422" s="288"/>
    </row>
    <row r="1423" spans="1:9" x14ac:dyDescent="0.25">
      <c r="A1423" s="262">
        <f t="shared" si="65"/>
        <v>1378</v>
      </c>
      <c r="B1423" s="263" t="s">
        <v>1845</v>
      </c>
      <c r="C1423" s="264" t="s">
        <v>120</v>
      </c>
      <c r="D1423" s="265">
        <v>56</v>
      </c>
      <c r="E1423" s="266">
        <f t="shared" si="64"/>
        <v>113.26</v>
      </c>
      <c r="F1423" s="266">
        <v>6342.81</v>
      </c>
      <c r="G1423" s="288"/>
      <c r="H1423" s="288"/>
      <c r="I1423" s="288"/>
    </row>
    <row r="1424" spans="1:9" x14ac:dyDescent="0.25">
      <c r="A1424" s="262">
        <f t="shared" si="65"/>
        <v>1379</v>
      </c>
      <c r="B1424" s="263" t="s">
        <v>3468</v>
      </c>
      <c r="C1424" s="264" t="s">
        <v>120</v>
      </c>
      <c r="D1424" s="265">
        <v>2</v>
      </c>
      <c r="E1424" s="266">
        <f t="shared" si="64"/>
        <v>3217.66</v>
      </c>
      <c r="F1424" s="266">
        <v>6435.32</v>
      </c>
      <c r="G1424" s="288"/>
      <c r="H1424" s="288"/>
      <c r="I1424" s="288"/>
    </row>
    <row r="1425" spans="1:9" x14ac:dyDescent="0.25">
      <c r="A1425" s="262">
        <f t="shared" si="65"/>
        <v>1380</v>
      </c>
      <c r="B1425" s="263" t="s">
        <v>3464</v>
      </c>
      <c r="C1425" s="264" t="s">
        <v>120</v>
      </c>
      <c r="D1425" s="265">
        <v>2</v>
      </c>
      <c r="E1425" s="266">
        <f t="shared" si="64"/>
        <v>4526.04</v>
      </c>
      <c r="F1425" s="266">
        <v>9052.07</v>
      </c>
      <c r="G1425" s="288"/>
      <c r="H1425" s="288"/>
      <c r="I1425" s="288"/>
    </row>
    <row r="1426" spans="1:9" x14ac:dyDescent="0.25">
      <c r="A1426" s="262">
        <f t="shared" si="65"/>
        <v>1381</v>
      </c>
      <c r="B1426" s="263" t="s">
        <v>3466</v>
      </c>
      <c r="C1426" s="264" t="s">
        <v>120</v>
      </c>
      <c r="D1426" s="265">
        <v>2</v>
      </c>
      <c r="E1426" s="266">
        <f t="shared" si="64"/>
        <v>4931.75</v>
      </c>
      <c r="F1426" s="266">
        <v>9863.5</v>
      </c>
      <c r="G1426" s="288"/>
      <c r="H1426" s="288"/>
      <c r="I1426" s="288"/>
    </row>
    <row r="1427" spans="1:9" x14ac:dyDescent="0.25">
      <c r="A1427" s="262">
        <f t="shared" si="65"/>
        <v>1382</v>
      </c>
      <c r="B1427" s="263" t="s">
        <v>3446</v>
      </c>
      <c r="C1427" s="264" t="s">
        <v>120</v>
      </c>
      <c r="D1427" s="265">
        <v>4</v>
      </c>
      <c r="E1427" s="266">
        <f t="shared" si="64"/>
        <v>5121.5200000000004</v>
      </c>
      <c r="F1427" s="266">
        <v>20486.07</v>
      </c>
      <c r="G1427" s="288"/>
      <c r="H1427" s="288"/>
      <c r="I1427" s="288"/>
    </row>
    <row r="1428" spans="1:9" x14ac:dyDescent="0.25">
      <c r="A1428" s="262">
        <f t="shared" si="65"/>
        <v>1383</v>
      </c>
      <c r="B1428" s="263" t="s">
        <v>3470</v>
      </c>
      <c r="C1428" s="264" t="s">
        <v>120</v>
      </c>
      <c r="D1428" s="265">
        <v>1</v>
      </c>
      <c r="E1428" s="266">
        <f t="shared" si="64"/>
        <v>2585.13</v>
      </c>
      <c r="F1428" s="266">
        <v>2585.13</v>
      </c>
      <c r="G1428" s="288"/>
      <c r="H1428" s="288"/>
      <c r="I1428" s="288"/>
    </row>
    <row r="1429" spans="1:9" x14ac:dyDescent="0.25">
      <c r="A1429" s="262">
        <f t="shared" si="65"/>
        <v>1384</v>
      </c>
      <c r="B1429" s="263" t="s">
        <v>3472</v>
      </c>
      <c r="C1429" s="264" t="s">
        <v>120</v>
      </c>
      <c r="D1429" s="265">
        <v>1</v>
      </c>
      <c r="E1429" s="266">
        <f t="shared" si="64"/>
        <v>2149.6</v>
      </c>
      <c r="F1429" s="266">
        <v>2149.6</v>
      </c>
      <c r="G1429" s="288"/>
      <c r="H1429" s="288"/>
      <c r="I1429" s="288"/>
    </row>
    <row r="1430" spans="1:9" x14ac:dyDescent="0.25">
      <c r="A1430" s="262">
        <f t="shared" si="65"/>
        <v>1385</v>
      </c>
      <c r="B1430" s="263" t="s">
        <v>3448</v>
      </c>
      <c r="C1430" s="264" t="s">
        <v>120</v>
      </c>
      <c r="D1430" s="265">
        <v>1</v>
      </c>
      <c r="E1430" s="266">
        <f t="shared" si="64"/>
        <v>2765.03</v>
      </c>
      <c r="F1430" s="266">
        <v>2765.03</v>
      </c>
      <c r="G1430" s="288"/>
      <c r="H1430" s="288"/>
      <c r="I1430" s="288"/>
    </row>
    <row r="1431" spans="1:9" x14ac:dyDescent="0.25">
      <c r="A1431" s="262">
        <f t="shared" si="65"/>
        <v>1386</v>
      </c>
      <c r="B1431" s="263" t="s">
        <v>3352</v>
      </c>
      <c r="C1431" s="264" t="s">
        <v>120</v>
      </c>
      <c r="D1431" s="265">
        <v>8</v>
      </c>
      <c r="E1431" s="266">
        <f t="shared" si="64"/>
        <v>122.72</v>
      </c>
      <c r="F1431" s="267">
        <v>981.79</v>
      </c>
      <c r="G1431" s="288"/>
      <c r="H1431" s="288"/>
      <c r="I1431" s="288"/>
    </row>
    <row r="1432" spans="1:9" x14ac:dyDescent="0.25">
      <c r="A1432" s="262">
        <f t="shared" si="65"/>
        <v>1387</v>
      </c>
      <c r="B1432" s="263" t="s">
        <v>3426</v>
      </c>
      <c r="C1432" s="264" t="s">
        <v>120</v>
      </c>
      <c r="D1432" s="265">
        <v>4</v>
      </c>
      <c r="E1432" s="266">
        <f t="shared" si="64"/>
        <v>1979.77</v>
      </c>
      <c r="F1432" s="266">
        <v>7919.09</v>
      </c>
      <c r="G1432" s="288"/>
      <c r="H1432" s="288"/>
      <c r="I1432" s="288"/>
    </row>
    <row r="1433" spans="1:9" x14ac:dyDescent="0.25">
      <c r="A1433" s="262">
        <f t="shared" si="65"/>
        <v>1388</v>
      </c>
      <c r="B1433" s="263" t="s">
        <v>3430</v>
      </c>
      <c r="C1433" s="264" t="s">
        <v>120</v>
      </c>
      <c r="D1433" s="265">
        <v>4</v>
      </c>
      <c r="E1433" s="266">
        <f t="shared" si="64"/>
        <v>3337.27</v>
      </c>
      <c r="F1433" s="266">
        <v>13349.06</v>
      </c>
      <c r="G1433" s="288"/>
      <c r="H1433" s="288"/>
      <c r="I1433" s="288"/>
    </row>
    <row r="1434" spans="1:9" x14ac:dyDescent="0.25">
      <c r="A1434" s="262">
        <f t="shared" si="65"/>
        <v>1389</v>
      </c>
      <c r="B1434" s="263" t="s">
        <v>3428</v>
      </c>
      <c r="C1434" s="264" t="s">
        <v>120</v>
      </c>
      <c r="D1434" s="265">
        <v>3</v>
      </c>
      <c r="E1434" s="266">
        <f t="shared" si="64"/>
        <v>9392.5499999999993</v>
      </c>
      <c r="F1434" s="266">
        <v>28177.64</v>
      </c>
      <c r="G1434" s="288"/>
      <c r="H1434" s="288"/>
      <c r="I1434" s="288"/>
    </row>
    <row r="1435" spans="1:9" x14ac:dyDescent="0.25">
      <c r="A1435" s="262">
        <f t="shared" si="65"/>
        <v>1390</v>
      </c>
      <c r="B1435" s="263" t="s">
        <v>3424</v>
      </c>
      <c r="C1435" s="264" t="s">
        <v>120</v>
      </c>
      <c r="D1435" s="265">
        <v>1</v>
      </c>
      <c r="E1435" s="266">
        <f t="shared" si="64"/>
        <v>14692.06</v>
      </c>
      <c r="F1435" s="266">
        <v>14692.06</v>
      </c>
      <c r="G1435" s="288"/>
      <c r="H1435" s="288"/>
      <c r="I1435" s="288"/>
    </row>
    <row r="1436" spans="1:9" x14ac:dyDescent="0.25">
      <c r="A1436" s="262">
        <f t="shared" si="65"/>
        <v>1391</v>
      </c>
      <c r="B1436" s="263" t="s">
        <v>3433</v>
      </c>
      <c r="C1436" s="264" t="s">
        <v>120</v>
      </c>
      <c r="D1436" s="265">
        <v>1</v>
      </c>
      <c r="E1436" s="266">
        <f t="shared" si="64"/>
        <v>4481.74</v>
      </c>
      <c r="F1436" s="266">
        <v>4481.74</v>
      </c>
      <c r="G1436" s="288"/>
      <c r="H1436" s="288"/>
      <c r="I1436" s="288"/>
    </row>
    <row r="1437" spans="1:9" x14ac:dyDescent="0.25">
      <c r="A1437" s="262">
        <f t="shared" si="65"/>
        <v>1392</v>
      </c>
      <c r="B1437" s="263" t="s">
        <v>3435</v>
      </c>
      <c r="C1437" s="264" t="s">
        <v>120</v>
      </c>
      <c r="D1437" s="265">
        <v>1</v>
      </c>
      <c r="E1437" s="266">
        <f t="shared" si="64"/>
        <v>6279.89</v>
      </c>
      <c r="F1437" s="266">
        <v>6279.89</v>
      </c>
      <c r="G1437" s="288"/>
      <c r="H1437" s="288"/>
      <c r="I1437" s="288"/>
    </row>
    <row r="1438" spans="1:9" x14ac:dyDescent="0.25">
      <c r="A1438" s="262">
        <f t="shared" si="65"/>
        <v>1393</v>
      </c>
      <c r="B1438" s="263" t="s">
        <v>3438</v>
      </c>
      <c r="C1438" s="264" t="s">
        <v>169</v>
      </c>
      <c r="D1438" s="269">
        <v>1.2</v>
      </c>
      <c r="E1438" s="266">
        <f t="shared" si="64"/>
        <v>5973.83</v>
      </c>
      <c r="F1438" s="266">
        <v>7168.6</v>
      </c>
      <c r="G1438" s="288"/>
      <c r="H1438" s="288"/>
      <c r="I1438" s="288"/>
    </row>
    <row r="1439" spans="1:9" x14ac:dyDescent="0.25">
      <c r="A1439" s="262">
        <f t="shared" si="65"/>
        <v>1394</v>
      </c>
      <c r="B1439" s="263" t="s">
        <v>3440</v>
      </c>
      <c r="C1439" s="264" t="s">
        <v>169</v>
      </c>
      <c r="D1439" s="269">
        <v>5.8</v>
      </c>
      <c r="E1439" s="266">
        <f t="shared" si="64"/>
        <v>6203.27</v>
      </c>
      <c r="F1439" s="266">
        <v>35978.980000000003</v>
      </c>
      <c r="G1439" s="288"/>
      <c r="H1439" s="288"/>
      <c r="I1439" s="288"/>
    </row>
    <row r="1440" spans="1:9" x14ac:dyDescent="0.25">
      <c r="A1440" s="262">
        <f t="shared" si="65"/>
        <v>1395</v>
      </c>
      <c r="B1440" s="263" t="s">
        <v>3187</v>
      </c>
      <c r="C1440" s="264" t="s">
        <v>169</v>
      </c>
      <c r="D1440" s="271">
        <v>29.158000000000001</v>
      </c>
      <c r="E1440" s="266">
        <f t="shared" ref="E1440:E1471" si="66">F1440/D1440</f>
        <v>384.68</v>
      </c>
      <c r="F1440" s="266">
        <v>11216.41</v>
      </c>
      <c r="G1440" s="288"/>
      <c r="H1440" s="288"/>
      <c r="I1440" s="288"/>
    </row>
    <row r="1441" spans="1:9" x14ac:dyDescent="0.25">
      <c r="A1441" s="262">
        <f t="shared" ref="A1441:A1472" si="67">A1440+1</f>
        <v>1396</v>
      </c>
      <c r="B1441" s="263" t="s">
        <v>4186</v>
      </c>
      <c r="C1441" s="264" t="s">
        <v>513</v>
      </c>
      <c r="D1441" s="272">
        <v>4.1590000000000003E-4</v>
      </c>
      <c r="E1441" s="266">
        <f t="shared" si="66"/>
        <v>307477.76000000001</v>
      </c>
      <c r="F1441" s="267">
        <v>127.88</v>
      </c>
      <c r="G1441" s="288"/>
      <c r="H1441" s="288"/>
      <c r="I1441" s="288"/>
    </row>
    <row r="1442" spans="1:9" x14ac:dyDescent="0.25">
      <c r="A1442" s="262">
        <f t="shared" si="67"/>
        <v>1397</v>
      </c>
      <c r="B1442" s="263" t="s">
        <v>4203</v>
      </c>
      <c r="C1442" s="264" t="s">
        <v>352</v>
      </c>
      <c r="D1442" s="269">
        <v>0.4</v>
      </c>
      <c r="E1442" s="266">
        <f t="shared" si="66"/>
        <v>2295.38</v>
      </c>
      <c r="F1442" s="267">
        <v>918.15</v>
      </c>
      <c r="G1442" s="288"/>
      <c r="H1442" s="288"/>
      <c r="I1442" s="288"/>
    </row>
    <row r="1443" spans="1:9" x14ac:dyDescent="0.25">
      <c r="A1443" s="262">
        <f t="shared" si="67"/>
        <v>1398</v>
      </c>
      <c r="B1443" s="263" t="s">
        <v>4104</v>
      </c>
      <c r="C1443" s="264" t="s">
        <v>513</v>
      </c>
      <c r="D1443" s="268">
        <v>3.7599999999999999E-3</v>
      </c>
      <c r="E1443" s="266">
        <f t="shared" si="66"/>
        <v>101356.38</v>
      </c>
      <c r="F1443" s="267">
        <v>381.1</v>
      </c>
      <c r="G1443" s="288"/>
      <c r="H1443" s="288"/>
      <c r="I1443" s="288"/>
    </row>
    <row r="1444" spans="1:9" x14ac:dyDescent="0.25">
      <c r="A1444" s="262">
        <f t="shared" si="67"/>
        <v>1399</v>
      </c>
      <c r="B1444" s="263" t="s">
        <v>3078</v>
      </c>
      <c r="C1444" s="264" t="s">
        <v>340</v>
      </c>
      <c r="D1444" s="268">
        <v>35.315620000000003</v>
      </c>
      <c r="E1444" s="266">
        <f t="shared" si="66"/>
        <v>91.01</v>
      </c>
      <c r="F1444" s="266">
        <v>3213.91</v>
      </c>
      <c r="G1444" s="288"/>
      <c r="H1444" s="288"/>
      <c r="I1444" s="288"/>
    </row>
    <row r="1445" spans="1:9" ht="20.399999999999999" x14ac:dyDescent="0.25">
      <c r="A1445" s="262">
        <f t="shared" si="67"/>
        <v>1400</v>
      </c>
      <c r="B1445" s="263" t="s">
        <v>4149</v>
      </c>
      <c r="C1445" s="264" t="s">
        <v>326</v>
      </c>
      <c r="D1445" s="272">
        <v>5.243E-4</v>
      </c>
      <c r="E1445" s="266">
        <f t="shared" si="66"/>
        <v>17108.53</v>
      </c>
      <c r="F1445" s="267">
        <v>8.9700000000000006</v>
      </c>
      <c r="G1445" s="288"/>
      <c r="H1445" s="288"/>
      <c r="I1445" s="288"/>
    </row>
    <row r="1446" spans="1:9" x14ac:dyDescent="0.25">
      <c r="A1446" s="262">
        <f t="shared" si="67"/>
        <v>1401</v>
      </c>
      <c r="B1446" s="263" t="s">
        <v>4106</v>
      </c>
      <c r="C1446" s="264" t="s">
        <v>513</v>
      </c>
      <c r="D1446" s="272">
        <v>4.0630000000000001E-4</v>
      </c>
      <c r="E1446" s="266">
        <f t="shared" si="66"/>
        <v>334038.89</v>
      </c>
      <c r="F1446" s="267">
        <v>135.72</v>
      </c>
      <c r="G1446" s="288"/>
      <c r="H1446" s="288"/>
      <c r="I1446" s="288"/>
    </row>
    <row r="1447" spans="1:9" x14ac:dyDescent="0.25">
      <c r="A1447" s="262">
        <f t="shared" si="67"/>
        <v>1402</v>
      </c>
      <c r="B1447" s="263" t="s">
        <v>4150</v>
      </c>
      <c r="C1447" s="264" t="s">
        <v>326</v>
      </c>
      <c r="D1447" s="275">
        <v>1.619964</v>
      </c>
      <c r="E1447" s="266">
        <f t="shared" si="66"/>
        <v>24.56</v>
      </c>
      <c r="F1447" s="267">
        <v>39.78</v>
      </c>
      <c r="G1447" s="288"/>
      <c r="H1447" s="288"/>
      <c r="I1447" s="288"/>
    </row>
    <row r="1448" spans="1:9" ht="30.6" x14ac:dyDescent="0.25">
      <c r="A1448" s="262">
        <f t="shared" si="67"/>
        <v>1403</v>
      </c>
      <c r="B1448" s="263" t="s">
        <v>3513</v>
      </c>
      <c r="C1448" s="264" t="s">
        <v>169</v>
      </c>
      <c r="D1448" s="273">
        <v>3.92</v>
      </c>
      <c r="E1448" s="266">
        <f t="shared" si="66"/>
        <v>1312.5</v>
      </c>
      <c r="F1448" s="266">
        <v>5144.99</v>
      </c>
      <c r="G1448" s="288"/>
      <c r="H1448" s="288"/>
      <c r="I1448" s="288"/>
    </row>
    <row r="1449" spans="1:9" ht="30.6" x14ac:dyDescent="0.25">
      <c r="A1449" s="262">
        <f t="shared" si="67"/>
        <v>1404</v>
      </c>
      <c r="B1449" s="263" t="s">
        <v>3492</v>
      </c>
      <c r="C1449" s="264" t="s">
        <v>169</v>
      </c>
      <c r="D1449" s="273">
        <v>4.29</v>
      </c>
      <c r="E1449" s="266">
        <f t="shared" si="66"/>
        <v>1508.1</v>
      </c>
      <c r="F1449" s="266">
        <v>6469.77</v>
      </c>
      <c r="G1449" s="288"/>
      <c r="H1449" s="288"/>
      <c r="I1449" s="288"/>
    </row>
    <row r="1450" spans="1:9" ht="30.6" x14ac:dyDescent="0.25">
      <c r="A1450" s="262">
        <f t="shared" si="67"/>
        <v>1405</v>
      </c>
      <c r="B1450" s="263" t="s">
        <v>3498</v>
      </c>
      <c r="C1450" s="264" t="s">
        <v>169</v>
      </c>
      <c r="D1450" s="273">
        <v>5.46</v>
      </c>
      <c r="E1450" s="266">
        <f t="shared" si="66"/>
        <v>1484.34</v>
      </c>
      <c r="F1450" s="266">
        <v>8104.51</v>
      </c>
      <c r="G1450" s="288"/>
      <c r="H1450" s="288"/>
      <c r="I1450" s="288"/>
    </row>
    <row r="1451" spans="1:9" ht="30.6" x14ac:dyDescent="0.25">
      <c r="A1451" s="262">
        <f t="shared" si="67"/>
        <v>1406</v>
      </c>
      <c r="B1451" s="263" t="s">
        <v>3454</v>
      </c>
      <c r="C1451" s="264" t="s">
        <v>169</v>
      </c>
      <c r="D1451" s="273">
        <v>1.25</v>
      </c>
      <c r="E1451" s="266">
        <f t="shared" si="66"/>
        <v>1546.76</v>
      </c>
      <c r="F1451" s="266">
        <v>1933.45</v>
      </c>
      <c r="G1451" s="288"/>
      <c r="H1451" s="288"/>
      <c r="I1451" s="288"/>
    </row>
    <row r="1452" spans="1:9" ht="20.399999999999999" x14ac:dyDescent="0.25">
      <c r="A1452" s="262">
        <f t="shared" si="67"/>
        <v>1407</v>
      </c>
      <c r="B1452" s="263" t="s">
        <v>4107</v>
      </c>
      <c r="C1452" s="264" t="s">
        <v>4108</v>
      </c>
      <c r="D1452" s="273">
        <v>0.41</v>
      </c>
      <c r="E1452" s="266">
        <f t="shared" si="66"/>
        <v>10.07</v>
      </c>
      <c r="F1452" s="267">
        <v>4.13</v>
      </c>
      <c r="G1452" s="288"/>
      <c r="H1452" s="288"/>
      <c r="I1452" s="288"/>
    </row>
    <row r="1453" spans="1:9" x14ac:dyDescent="0.25">
      <c r="A1453" s="262">
        <f t="shared" si="67"/>
        <v>1408</v>
      </c>
      <c r="B1453" s="263" t="s">
        <v>4151</v>
      </c>
      <c r="C1453" s="264" t="s">
        <v>513</v>
      </c>
      <c r="D1453" s="272">
        <v>5.1000000000000003E-6</v>
      </c>
      <c r="E1453" s="266">
        <f t="shared" si="66"/>
        <v>121568.63</v>
      </c>
      <c r="F1453" s="267">
        <v>0.62</v>
      </c>
      <c r="G1453" s="288"/>
      <c r="H1453" s="288"/>
      <c r="I1453" s="288"/>
    </row>
    <row r="1454" spans="1:9" x14ac:dyDescent="0.25">
      <c r="A1454" s="262">
        <f t="shared" si="67"/>
        <v>1409</v>
      </c>
      <c r="B1454" s="263" t="s">
        <v>4152</v>
      </c>
      <c r="C1454" s="264" t="s">
        <v>513</v>
      </c>
      <c r="D1454" s="272">
        <v>1.5779999999999999E-4</v>
      </c>
      <c r="E1454" s="266">
        <f t="shared" si="66"/>
        <v>157224.32999999999</v>
      </c>
      <c r="F1454" s="267">
        <v>24.81</v>
      </c>
      <c r="G1454" s="288"/>
      <c r="H1454" s="288"/>
      <c r="I1454" s="288"/>
    </row>
    <row r="1455" spans="1:9" x14ac:dyDescent="0.25">
      <c r="A1455" s="262">
        <f t="shared" si="67"/>
        <v>1410</v>
      </c>
      <c r="B1455" s="263" t="s">
        <v>4154</v>
      </c>
      <c r="C1455" s="264" t="s">
        <v>513</v>
      </c>
      <c r="D1455" s="275">
        <v>1.9250000000000001E-3</v>
      </c>
      <c r="E1455" s="266">
        <f t="shared" si="66"/>
        <v>255963.64</v>
      </c>
      <c r="F1455" s="267">
        <v>492.73</v>
      </c>
      <c r="G1455" s="288"/>
      <c r="H1455" s="288"/>
      <c r="I1455" s="288"/>
    </row>
    <row r="1456" spans="1:9" ht="30.6" x14ac:dyDescent="0.25">
      <c r="A1456" s="262">
        <f t="shared" si="67"/>
        <v>1411</v>
      </c>
      <c r="B1456" s="263" t="s">
        <v>3421</v>
      </c>
      <c r="C1456" s="264" t="s">
        <v>120</v>
      </c>
      <c r="D1456" s="265">
        <v>1</v>
      </c>
      <c r="E1456" s="266">
        <f t="shared" si="66"/>
        <v>5352.87</v>
      </c>
      <c r="F1456" s="266">
        <v>5352.87</v>
      </c>
      <c r="G1456" s="288"/>
      <c r="H1456" s="288"/>
      <c r="I1456" s="288"/>
    </row>
    <row r="1457" spans="1:9" x14ac:dyDescent="0.25">
      <c r="A1457" s="262">
        <f t="shared" si="67"/>
        <v>1412</v>
      </c>
      <c r="B1457" s="263" t="s">
        <v>4155</v>
      </c>
      <c r="C1457" s="264" t="s">
        <v>340</v>
      </c>
      <c r="D1457" s="272">
        <v>5.8658E-3</v>
      </c>
      <c r="E1457" s="266">
        <f t="shared" si="66"/>
        <v>20.46</v>
      </c>
      <c r="F1457" s="267">
        <v>0.12</v>
      </c>
      <c r="G1457" s="288"/>
      <c r="H1457" s="288"/>
      <c r="I1457" s="288"/>
    </row>
    <row r="1458" spans="1:9" ht="40.799999999999997" x14ac:dyDescent="0.25">
      <c r="A1458" s="262">
        <f t="shared" si="67"/>
        <v>1413</v>
      </c>
      <c r="B1458" s="263" t="s">
        <v>3515</v>
      </c>
      <c r="C1458" s="264" t="s">
        <v>169</v>
      </c>
      <c r="D1458" s="271">
        <v>0.11600000000000001</v>
      </c>
      <c r="E1458" s="266">
        <f t="shared" si="66"/>
        <v>1740.6</v>
      </c>
      <c r="F1458" s="267">
        <v>201.91</v>
      </c>
      <c r="G1458" s="288"/>
      <c r="H1458" s="288"/>
      <c r="I1458" s="288"/>
    </row>
    <row r="1459" spans="1:9" ht="40.799999999999997" x14ac:dyDescent="0.25">
      <c r="A1459" s="262">
        <f t="shared" si="67"/>
        <v>1414</v>
      </c>
      <c r="B1459" s="263" t="s">
        <v>3509</v>
      </c>
      <c r="C1459" s="264" t="s">
        <v>169</v>
      </c>
      <c r="D1459" s="271">
        <v>0.90400000000000003</v>
      </c>
      <c r="E1459" s="266">
        <f t="shared" si="66"/>
        <v>1998.1</v>
      </c>
      <c r="F1459" s="266">
        <v>1806.28</v>
      </c>
      <c r="G1459" s="288"/>
      <c r="H1459" s="288"/>
      <c r="I1459" s="288"/>
    </row>
    <row r="1460" spans="1:9" ht="40.799999999999997" x14ac:dyDescent="0.25">
      <c r="A1460" s="262">
        <f t="shared" si="67"/>
        <v>1415</v>
      </c>
      <c r="B1460" s="263" t="s">
        <v>3505</v>
      </c>
      <c r="C1460" s="264" t="s">
        <v>169</v>
      </c>
      <c r="D1460" s="271">
        <v>0.628</v>
      </c>
      <c r="E1460" s="266">
        <f t="shared" si="66"/>
        <v>1986.42</v>
      </c>
      <c r="F1460" s="266">
        <v>1247.47</v>
      </c>
      <c r="G1460" s="288"/>
      <c r="H1460" s="288"/>
      <c r="I1460" s="288"/>
    </row>
    <row r="1461" spans="1:9" ht="40.799999999999997" x14ac:dyDescent="0.25">
      <c r="A1461" s="262">
        <f t="shared" si="67"/>
        <v>1416</v>
      </c>
      <c r="B1461" s="263" t="s">
        <v>3507</v>
      </c>
      <c r="C1461" s="264" t="s">
        <v>169</v>
      </c>
      <c r="D1461" s="271">
        <v>1.5580000000000001</v>
      </c>
      <c r="E1461" s="266">
        <f t="shared" si="66"/>
        <v>1974.53</v>
      </c>
      <c r="F1461" s="266">
        <v>3076.32</v>
      </c>
      <c r="G1461" s="288"/>
      <c r="H1461" s="288"/>
      <c r="I1461" s="288"/>
    </row>
    <row r="1462" spans="1:9" ht="51" x14ac:dyDescent="0.25">
      <c r="A1462" s="262">
        <f t="shared" si="67"/>
        <v>1417</v>
      </c>
      <c r="B1462" s="263" t="s">
        <v>3503</v>
      </c>
      <c r="C1462" s="264" t="s">
        <v>169</v>
      </c>
      <c r="D1462" s="271">
        <v>1.472</v>
      </c>
      <c r="E1462" s="266">
        <f t="shared" si="66"/>
        <v>1957.21</v>
      </c>
      <c r="F1462" s="266">
        <v>2881.02</v>
      </c>
      <c r="G1462" s="288"/>
      <c r="H1462" s="288"/>
      <c r="I1462" s="288"/>
    </row>
    <row r="1463" spans="1:9" ht="61.2" x14ac:dyDescent="0.25">
      <c r="A1463" s="262">
        <f t="shared" si="67"/>
        <v>1418</v>
      </c>
      <c r="B1463" s="263" t="s">
        <v>3482</v>
      </c>
      <c r="C1463" s="264" t="s">
        <v>169</v>
      </c>
      <c r="D1463" s="271">
        <v>2.4129999999999998</v>
      </c>
      <c r="E1463" s="266">
        <f t="shared" si="66"/>
        <v>1939.19</v>
      </c>
      <c r="F1463" s="266">
        <v>4679.2700000000004</v>
      </c>
      <c r="G1463" s="288"/>
      <c r="H1463" s="288"/>
      <c r="I1463" s="288"/>
    </row>
    <row r="1464" spans="1:9" ht="40.799999999999997" x14ac:dyDescent="0.25">
      <c r="A1464" s="262">
        <f t="shared" si="67"/>
        <v>1419</v>
      </c>
      <c r="B1464" s="263" t="s">
        <v>3486</v>
      </c>
      <c r="C1464" s="264" t="s">
        <v>169</v>
      </c>
      <c r="D1464" s="271">
        <v>1.3819999999999999</v>
      </c>
      <c r="E1464" s="266">
        <f t="shared" si="66"/>
        <v>1929.63</v>
      </c>
      <c r="F1464" s="266">
        <v>2666.75</v>
      </c>
      <c r="G1464" s="288"/>
      <c r="H1464" s="288"/>
      <c r="I1464" s="288"/>
    </row>
    <row r="1465" spans="1:9" ht="40.799999999999997" x14ac:dyDescent="0.25">
      <c r="A1465" s="262">
        <f t="shared" si="67"/>
        <v>1420</v>
      </c>
      <c r="B1465" s="263" t="s">
        <v>3484</v>
      </c>
      <c r="C1465" s="264" t="s">
        <v>169</v>
      </c>
      <c r="D1465" s="269">
        <v>0.6</v>
      </c>
      <c r="E1465" s="266">
        <f t="shared" si="66"/>
        <v>1921.98</v>
      </c>
      <c r="F1465" s="266">
        <v>1153.19</v>
      </c>
      <c r="G1465" s="288"/>
      <c r="H1465" s="288"/>
      <c r="I1465" s="288"/>
    </row>
    <row r="1466" spans="1:9" ht="61.2" x14ac:dyDescent="0.25">
      <c r="A1466" s="262">
        <f t="shared" si="67"/>
        <v>1421</v>
      </c>
      <c r="B1466" s="263" t="s">
        <v>3458</v>
      </c>
      <c r="C1466" s="264" t="s">
        <v>169</v>
      </c>
      <c r="D1466" s="273">
        <v>4.04</v>
      </c>
      <c r="E1466" s="266">
        <f t="shared" si="66"/>
        <v>1915.44</v>
      </c>
      <c r="F1466" s="266">
        <v>7738.37</v>
      </c>
      <c r="G1466" s="288"/>
      <c r="H1466" s="288"/>
      <c r="I1466" s="288"/>
    </row>
    <row r="1467" spans="1:9" ht="40.799999999999997" x14ac:dyDescent="0.25">
      <c r="A1467" s="262">
        <f t="shared" si="67"/>
        <v>1422</v>
      </c>
      <c r="B1467" s="263" t="s">
        <v>3488</v>
      </c>
      <c r="C1467" s="264" t="s">
        <v>169</v>
      </c>
      <c r="D1467" s="271">
        <v>1.4790000000000001</v>
      </c>
      <c r="E1467" s="266">
        <f t="shared" si="66"/>
        <v>1915.44</v>
      </c>
      <c r="F1467" s="266">
        <v>2832.94</v>
      </c>
      <c r="G1467" s="288"/>
      <c r="H1467" s="288"/>
      <c r="I1467" s="288"/>
    </row>
    <row r="1468" spans="1:9" ht="40.799999999999997" x14ac:dyDescent="0.25">
      <c r="A1468" s="262">
        <f t="shared" si="67"/>
        <v>1423</v>
      </c>
      <c r="B1468" s="263" t="s">
        <v>3460</v>
      </c>
      <c r="C1468" s="264" t="s">
        <v>169</v>
      </c>
      <c r="D1468" s="271">
        <v>2.2469999999999999</v>
      </c>
      <c r="E1468" s="266">
        <f t="shared" si="66"/>
        <v>2037.04</v>
      </c>
      <c r="F1468" s="266">
        <v>4577.24</v>
      </c>
      <c r="G1468" s="288"/>
      <c r="H1468" s="288"/>
      <c r="I1468" s="288"/>
    </row>
    <row r="1469" spans="1:9" ht="30.6" x14ac:dyDescent="0.25">
      <c r="A1469" s="262">
        <f t="shared" si="67"/>
        <v>1424</v>
      </c>
      <c r="B1469" s="263" t="s">
        <v>3462</v>
      </c>
      <c r="C1469" s="264" t="s">
        <v>169</v>
      </c>
      <c r="D1469" s="273">
        <v>0.62</v>
      </c>
      <c r="E1469" s="266">
        <f t="shared" si="66"/>
        <v>2023.35</v>
      </c>
      <c r="F1469" s="266">
        <v>1254.48</v>
      </c>
      <c r="G1469" s="288"/>
      <c r="H1469" s="288"/>
      <c r="I1469" s="288"/>
    </row>
    <row r="1470" spans="1:9" ht="30.6" x14ac:dyDescent="0.25">
      <c r="A1470" s="262">
        <f t="shared" si="67"/>
        <v>1425</v>
      </c>
      <c r="B1470" s="263" t="s">
        <v>3475</v>
      </c>
      <c r="C1470" s="264" t="s">
        <v>169</v>
      </c>
      <c r="D1470" s="273">
        <v>0.43</v>
      </c>
      <c r="E1470" s="266">
        <f t="shared" si="66"/>
        <v>2011.49</v>
      </c>
      <c r="F1470" s="267">
        <v>864.94</v>
      </c>
      <c r="G1470" s="288"/>
      <c r="H1470" s="288"/>
      <c r="I1470" s="288"/>
    </row>
    <row r="1471" spans="1:9" ht="30.6" x14ac:dyDescent="0.25">
      <c r="A1471" s="262">
        <f t="shared" si="67"/>
        <v>1426</v>
      </c>
      <c r="B1471" s="263" t="s">
        <v>3442</v>
      </c>
      <c r="C1471" s="264" t="s">
        <v>169</v>
      </c>
      <c r="D1471" s="273">
        <v>0.35</v>
      </c>
      <c r="E1471" s="266">
        <f t="shared" si="66"/>
        <v>2258.7399999999998</v>
      </c>
      <c r="F1471" s="267">
        <v>790.56</v>
      </c>
      <c r="G1471" s="288"/>
      <c r="H1471" s="288"/>
      <c r="I1471" s="288"/>
    </row>
    <row r="1472" spans="1:9" ht="30.6" x14ac:dyDescent="0.25">
      <c r="A1472" s="262">
        <f t="shared" si="67"/>
        <v>1427</v>
      </c>
      <c r="B1472" s="263" t="s">
        <v>4156</v>
      </c>
      <c r="C1472" s="264" t="s">
        <v>1957</v>
      </c>
      <c r="D1472" s="272">
        <v>9.5183000000000004E-3</v>
      </c>
      <c r="E1472" s="266">
        <f t="shared" ref="E1472:E1503" si="68">F1472/D1472</f>
        <v>505.34</v>
      </c>
      <c r="F1472" s="267">
        <v>4.8099999999999996</v>
      </c>
      <c r="G1472" s="288"/>
      <c r="H1472" s="288"/>
      <c r="I1472" s="288"/>
    </row>
    <row r="1473" spans="1:9" x14ac:dyDescent="0.25">
      <c r="A1473" s="262">
        <f t="shared" ref="A1473:A1504" si="69">A1472+1</f>
        <v>1428</v>
      </c>
      <c r="B1473" s="263" t="s">
        <v>4157</v>
      </c>
      <c r="C1473" s="264" t="s">
        <v>513</v>
      </c>
      <c r="D1473" s="272">
        <v>5.0899999999999997E-5</v>
      </c>
      <c r="E1473" s="266">
        <f t="shared" si="68"/>
        <v>381532.42</v>
      </c>
      <c r="F1473" s="267">
        <v>19.420000000000002</v>
      </c>
      <c r="G1473" s="288"/>
      <c r="H1473" s="288"/>
      <c r="I1473" s="288"/>
    </row>
    <row r="1474" spans="1:9" ht="20.399999999999999" x14ac:dyDescent="0.25">
      <c r="A1474" s="262">
        <f t="shared" si="69"/>
        <v>1429</v>
      </c>
      <c r="B1474" s="263" t="s">
        <v>3083</v>
      </c>
      <c r="C1474" s="264" t="s">
        <v>470</v>
      </c>
      <c r="D1474" s="269">
        <v>18.600000000000001</v>
      </c>
      <c r="E1474" s="266">
        <f t="shared" si="68"/>
        <v>121.11</v>
      </c>
      <c r="F1474" s="266">
        <v>2252.61</v>
      </c>
      <c r="G1474" s="288"/>
      <c r="H1474" s="288"/>
      <c r="I1474" s="288"/>
    </row>
    <row r="1475" spans="1:9" x14ac:dyDescent="0.25">
      <c r="A1475" s="262">
        <f t="shared" si="69"/>
        <v>1430</v>
      </c>
      <c r="B1475" s="263" t="s">
        <v>4110</v>
      </c>
      <c r="C1475" s="264" t="s">
        <v>513</v>
      </c>
      <c r="D1475" s="268">
        <v>3.8000000000000002E-4</v>
      </c>
      <c r="E1475" s="266">
        <f t="shared" si="68"/>
        <v>199342.11</v>
      </c>
      <c r="F1475" s="267">
        <v>75.75</v>
      </c>
      <c r="G1475" s="288"/>
      <c r="H1475" s="288"/>
      <c r="I1475" s="288"/>
    </row>
    <row r="1476" spans="1:9" x14ac:dyDescent="0.25">
      <c r="A1476" s="262">
        <f t="shared" si="69"/>
        <v>1431</v>
      </c>
      <c r="B1476" s="263" t="s">
        <v>4159</v>
      </c>
      <c r="C1476" s="264" t="s">
        <v>326</v>
      </c>
      <c r="D1476" s="272">
        <v>1.8916375999999999</v>
      </c>
      <c r="E1476" s="266">
        <f t="shared" si="68"/>
        <v>62.62</v>
      </c>
      <c r="F1476" s="267">
        <v>118.45</v>
      </c>
      <c r="G1476" s="288"/>
      <c r="H1476" s="288"/>
      <c r="I1476" s="288"/>
    </row>
    <row r="1477" spans="1:9" ht="30.6" x14ac:dyDescent="0.25">
      <c r="A1477" s="262">
        <f t="shared" si="69"/>
        <v>1432</v>
      </c>
      <c r="B1477" s="263" t="s">
        <v>3522</v>
      </c>
      <c r="C1477" s="264" t="s">
        <v>120</v>
      </c>
      <c r="D1477" s="265">
        <v>2</v>
      </c>
      <c r="E1477" s="266">
        <f t="shared" si="68"/>
        <v>416.9</v>
      </c>
      <c r="F1477" s="267">
        <v>833.79</v>
      </c>
      <c r="G1477" s="288"/>
      <c r="H1477" s="288"/>
      <c r="I1477" s="288"/>
    </row>
    <row r="1478" spans="1:9" x14ac:dyDescent="0.25">
      <c r="A1478" s="262">
        <f t="shared" si="69"/>
        <v>1433</v>
      </c>
      <c r="B1478" s="263" t="s">
        <v>4111</v>
      </c>
      <c r="C1478" s="264" t="s">
        <v>340</v>
      </c>
      <c r="D1478" s="273">
        <v>0.02</v>
      </c>
      <c r="E1478" s="266">
        <f t="shared" si="68"/>
        <v>288</v>
      </c>
      <c r="F1478" s="267">
        <v>5.76</v>
      </c>
      <c r="G1478" s="288"/>
      <c r="H1478" s="288"/>
      <c r="I1478" s="288"/>
    </row>
    <row r="1479" spans="1:9" x14ac:dyDescent="0.25">
      <c r="A1479" s="262">
        <f t="shared" si="69"/>
        <v>1434</v>
      </c>
      <c r="B1479" s="263" t="s">
        <v>4112</v>
      </c>
      <c r="C1479" s="264" t="s">
        <v>340</v>
      </c>
      <c r="D1479" s="275">
        <v>3.4968240000000002</v>
      </c>
      <c r="E1479" s="266">
        <f t="shared" si="68"/>
        <v>152.21</v>
      </c>
      <c r="F1479" s="267">
        <v>532.26</v>
      </c>
      <c r="G1479" s="288"/>
      <c r="H1479" s="288"/>
      <c r="I1479" s="288"/>
    </row>
    <row r="1480" spans="1:9" ht="20.399999999999999" x14ac:dyDescent="0.25">
      <c r="A1480" s="262">
        <f t="shared" si="69"/>
        <v>1435</v>
      </c>
      <c r="B1480" s="263" t="s">
        <v>4160</v>
      </c>
      <c r="C1480" s="264" t="s">
        <v>1510</v>
      </c>
      <c r="D1480" s="270">
        <v>0.23449999999999999</v>
      </c>
      <c r="E1480" s="266">
        <f t="shared" si="68"/>
        <v>1819.06</v>
      </c>
      <c r="F1480" s="267">
        <v>426.57</v>
      </c>
      <c r="G1480" s="288"/>
      <c r="H1480" s="288"/>
      <c r="I1480" s="288"/>
    </row>
    <row r="1481" spans="1:9" ht="20.399999999999999" x14ac:dyDescent="0.25">
      <c r="A1481" s="262">
        <f t="shared" si="69"/>
        <v>1436</v>
      </c>
      <c r="B1481" s="263" t="s">
        <v>4161</v>
      </c>
      <c r="C1481" s="264" t="s">
        <v>1510</v>
      </c>
      <c r="D1481" s="270">
        <v>0.23449999999999999</v>
      </c>
      <c r="E1481" s="266">
        <f t="shared" si="68"/>
        <v>1887.33</v>
      </c>
      <c r="F1481" s="267">
        <v>442.58</v>
      </c>
      <c r="G1481" s="288"/>
      <c r="H1481" s="288"/>
      <c r="I1481" s="288"/>
    </row>
    <row r="1482" spans="1:9" x14ac:dyDescent="0.25">
      <c r="A1482" s="262">
        <f t="shared" si="69"/>
        <v>1437</v>
      </c>
      <c r="B1482" s="263" t="s">
        <v>3099</v>
      </c>
      <c r="C1482" s="264" t="s">
        <v>513</v>
      </c>
      <c r="D1482" s="272">
        <v>1.1438500000000001E-2</v>
      </c>
      <c r="E1482" s="266">
        <f t="shared" si="68"/>
        <v>76411.240000000005</v>
      </c>
      <c r="F1482" s="267">
        <v>874.03</v>
      </c>
      <c r="G1482" s="288"/>
      <c r="H1482" s="288"/>
      <c r="I1482" s="288"/>
    </row>
    <row r="1483" spans="1:9" x14ac:dyDescent="0.25">
      <c r="A1483" s="262">
        <f t="shared" si="69"/>
        <v>1438</v>
      </c>
      <c r="B1483" s="263" t="s">
        <v>4230</v>
      </c>
      <c r="C1483" s="264" t="s">
        <v>340</v>
      </c>
      <c r="D1483" s="268">
        <v>3.5599999999999998E-3</v>
      </c>
      <c r="E1483" s="266">
        <f t="shared" si="68"/>
        <v>4469.1000000000004</v>
      </c>
      <c r="F1483" s="267">
        <v>15.91</v>
      </c>
      <c r="G1483" s="288"/>
      <c r="H1483" s="288"/>
      <c r="I1483" s="288"/>
    </row>
    <row r="1484" spans="1:9" x14ac:dyDescent="0.25">
      <c r="A1484" s="262">
        <f t="shared" si="69"/>
        <v>1439</v>
      </c>
      <c r="B1484" s="263" t="s">
        <v>3530</v>
      </c>
      <c r="C1484" s="264" t="s">
        <v>513</v>
      </c>
      <c r="D1484" s="271">
        <v>0.50900000000000001</v>
      </c>
      <c r="E1484" s="266">
        <f t="shared" si="68"/>
        <v>88351.45</v>
      </c>
      <c r="F1484" s="266">
        <v>44970.89</v>
      </c>
      <c r="G1484" s="288"/>
      <c r="H1484" s="288"/>
      <c r="I1484" s="288"/>
    </row>
    <row r="1485" spans="1:9" ht="20.399999999999999" x14ac:dyDescent="0.25">
      <c r="A1485" s="262">
        <f t="shared" si="69"/>
        <v>1440</v>
      </c>
      <c r="B1485" s="263" t="s">
        <v>4117</v>
      </c>
      <c r="C1485" s="264" t="s">
        <v>513</v>
      </c>
      <c r="D1485" s="272">
        <v>8.5924E-3</v>
      </c>
      <c r="E1485" s="266">
        <f t="shared" si="68"/>
        <v>172990.07999999999</v>
      </c>
      <c r="F1485" s="266">
        <v>1486.4</v>
      </c>
      <c r="G1485" s="288"/>
      <c r="H1485" s="288"/>
      <c r="I1485" s="288"/>
    </row>
    <row r="1486" spans="1:9" ht="30.6" x14ac:dyDescent="0.25">
      <c r="A1486" s="262">
        <f t="shared" si="69"/>
        <v>1441</v>
      </c>
      <c r="B1486" s="263" t="s">
        <v>3525</v>
      </c>
      <c r="C1486" s="264" t="s">
        <v>326</v>
      </c>
      <c r="D1486" s="270">
        <v>1.2906</v>
      </c>
      <c r="E1486" s="266">
        <f t="shared" si="68"/>
        <v>25340.62</v>
      </c>
      <c r="F1486" s="266">
        <v>32704.6</v>
      </c>
      <c r="G1486" s="288"/>
      <c r="H1486" s="288"/>
      <c r="I1486" s="288"/>
    </row>
    <row r="1487" spans="1:9" ht="20.399999999999999" x14ac:dyDescent="0.25">
      <c r="A1487" s="262">
        <f t="shared" si="69"/>
        <v>1442</v>
      </c>
      <c r="B1487" s="263" t="s">
        <v>4118</v>
      </c>
      <c r="C1487" s="264" t="s">
        <v>513</v>
      </c>
      <c r="D1487" s="272">
        <v>2.8468E-3</v>
      </c>
      <c r="E1487" s="266">
        <f t="shared" si="68"/>
        <v>170640.72</v>
      </c>
      <c r="F1487" s="267">
        <v>485.78</v>
      </c>
      <c r="G1487" s="288"/>
      <c r="H1487" s="288"/>
      <c r="I1487" s="288"/>
    </row>
    <row r="1488" spans="1:9" x14ac:dyDescent="0.25">
      <c r="A1488" s="262">
        <f t="shared" si="69"/>
        <v>1443</v>
      </c>
      <c r="B1488" s="263" t="s">
        <v>4120</v>
      </c>
      <c r="C1488" s="264" t="s">
        <v>340</v>
      </c>
      <c r="D1488" s="275">
        <v>1.3389759999999999</v>
      </c>
      <c r="E1488" s="266">
        <f t="shared" si="68"/>
        <v>375.41</v>
      </c>
      <c r="F1488" s="267">
        <v>502.67</v>
      </c>
      <c r="G1488" s="288"/>
      <c r="H1488" s="288"/>
      <c r="I1488" s="288"/>
    </row>
    <row r="1489" spans="1:9" x14ac:dyDescent="0.25">
      <c r="A1489" s="262">
        <f t="shared" si="69"/>
        <v>1444</v>
      </c>
      <c r="B1489" s="263" t="s">
        <v>4163</v>
      </c>
      <c r="C1489" s="264" t="s">
        <v>513</v>
      </c>
      <c r="D1489" s="272">
        <v>1.5299999999999999E-5</v>
      </c>
      <c r="E1489" s="266">
        <f t="shared" si="68"/>
        <v>45098.04</v>
      </c>
      <c r="F1489" s="267">
        <v>0.69</v>
      </c>
      <c r="G1489" s="288"/>
      <c r="H1489" s="288"/>
      <c r="I1489" s="288"/>
    </row>
    <row r="1490" spans="1:9" x14ac:dyDescent="0.25">
      <c r="A1490" s="262">
        <f t="shared" si="69"/>
        <v>1445</v>
      </c>
      <c r="B1490" s="263" t="s">
        <v>4165</v>
      </c>
      <c r="C1490" s="264" t="s">
        <v>513</v>
      </c>
      <c r="D1490" s="272">
        <v>5.4390000000000005E-4</v>
      </c>
      <c r="E1490" s="266">
        <f t="shared" si="68"/>
        <v>136495.67999999999</v>
      </c>
      <c r="F1490" s="267">
        <v>74.239999999999995</v>
      </c>
      <c r="G1490" s="288"/>
      <c r="H1490" s="288"/>
      <c r="I1490" s="288"/>
    </row>
    <row r="1491" spans="1:9" ht="20.399999999999999" x14ac:dyDescent="0.25">
      <c r="A1491" s="262">
        <f t="shared" si="69"/>
        <v>1446</v>
      </c>
      <c r="B1491" s="263" t="s">
        <v>4193</v>
      </c>
      <c r="C1491" s="264" t="s">
        <v>340</v>
      </c>
      <c r="D1491" s="270">
        <v>0.59750000000000003</v>
      </c>
      <c r="E1491" s="266">
        <f t="shared" si="68"/>
        <v>90.01</v>
      </c>
      <c r="F1491" s="267">
        <v>53.78</v>
      </c>
      <c r="G1491" s="288"/>
      <c r="H1491" s="288"/>
      <c r="I1491" s="288"/>
    </row>
    <row r="1492" spans="1:9" ht="20.399999999999999" x14ac:dyDescent="0.25">
      <c r="A1492" s="262">
        <f t="shared" si="69"/>
        <v>1447</v>
      </c>
      <c r="B1492" s="263" t="s">
        <v>4194</v>
      </c>
      <c r="C1492" s="264" t="s">
        <v>340</v>
      </c>
      <c r="D1492" s="271">
        <v>1.673</v>
      </c>
      <c r="E1492" s="266">
        <f t="shared" si="68"/>
        <v>66.44</v>
      </c>
      <c r="F1492" s="267">
        <v>111.16</v>
      </c>
      <c r="G1492" s="288"/>
      <c r="H1492" s="288"/>
      <c r="I1492" s="288"/>
    </row>
    <row r="1493" spans="1:9" ht="20.399999999999999" x14ac:dyDescent="0.25">
      <c r="A1493" s="262">
        <f t="shared" si="69"/>
        <v>1448</v>
      </c>
      <c r="B1493" s="263" t="s">
        <v>4121</v>
      </c>
      <c r="C1493" s="264" t="s">
        <v>513</v>
      </c>
      <c r="D1493" s="268">
        <v>2.3900000000000002E-3</v>
      </c>
      <c r="E1493" s="266">
        <f t="shared" si="68"/>
        <v>147891.21</v>
      </c>
      <c r="F1493" s="267">
        <v>353.46</v>
      </c>
      <c r="G1493" s="288"/>
      <c r="H1493" s="288"/>
      <c r="I1493" s="288"/>
    </row>
    <row r="1494" spans="1:9" ht="20.399999999999999" x14ac:dyDescent="0.25">
      <c r="A1494" s="262">
        <f t="shared" si="69"/>
        <v>1449</v>
      </c>
      <c r="B1494" s="263" t="s">
        <v>4195</v>
      </c>
      <c r="C1494" s="264" t="s">
        <v>513</v>
      </c>
      <c r="D1494" s="275">
        <v>3.5850000000000001E-3</v>
      </c>
      <c r="E1494" s="266">
        <f t="shared" si="68"/>
        <v>121916.32</v>
      </c>
      <c r="F1494" s="267">
        <v>437.07</v>
      </c>
      <c r="G1494" s="288"/>
      <c r="H1494" s="288"/>
      <c r="I1494" s="288"/>
    </row>
    <row r="1495" spans="1:9" x14ac:dyDescent="0.25">
      <c r="A1495" s="262">
        <f t="shared" si="69"/>
        <v>1450</v>
      </c>
      <c r="B1495" s="263" t="s">
        <v>4124</v>
      </c>
      <c r="C1495" s="264" t="s">
        <v>4125</v>
      </c>
      <c r="D1495" s="271">
        <v>2.3E-2</v>
      </c>
      <c r="E1495" s="266">
        <f t="shared" si="68"/>
        <v>56881.3</v>
      </c>
      <c r="F1495" s="266">
        <v>1308.27</v>
      </c>
      <c r="G1495" s="288"/>
      <c r="H1495" s="288"/>
      <c r="I1495" s="288"/>
    </row>
    <row r="1496" spans="1:9" x14ac:dyDescent="0.25">
      <c r="A1496" s="262">
        <f t="shared" si="69"/>
        <v>1451</v>
      </c>
      <c r="B1496" s="263" t="s">
        <v>1455</v>
      </c>
      <c r="C1496" s="264" t="s">
        <v>340</v>
      </c>
      <c r="D1496" s="272">
        <v>32.186980699999999</v>
      </c>
      <c r="E1496" s="266">
        <f t="shared" si="68"/>
        <v>232.46</v>
      </c>
      <c r="F1496" s="266">
        <v>7482.13</v>
      </c>
      <c r="G1496" s="288"/>
      <c r="H1496" s="288"/>
      <c r="I1496" s="288"/>
    </row>
    <row r="1497" spans="1:9" x14ac:dyDescent="0.25">
      <c r="A1497" s="262">
        <f t="shared" si="69"/>
        <v>1452</v>
      </c>
      <c r="B1497" s="263" t="s">
        <v>4168</v>
      </c>
      <c r="C1497" s="264" t="s">
        <v>340</v>
      </c>
      <c r="D1497" s="268">
        <v>0.30031000000000002</v>
      </c>
      <c r="E1497" s="266">
        <f t="shared" si="68"/>
        <v>61.3</v>
      </c>
      <c r="F1497" s="267">
        <v>18.41</v>
      </c>
      <c r="G1497" s="288"/>
      <c r="H1497" s="288"/>
      <c r="I1497" s="288"/>
    </row>
    <row r="1498" spans="1:9" x14ac:dyDescent="0.25">
      <c r="A1498" s="262">
        <f t="shared" si="69"/>
        <v>1453</v>
      </c>
      <c r="B1498" s="263" t="s">
        <v>4127</v>
      </c>
      <c r="C1498" s="264" t="s">
        <v>326</v>
      </c>
      <c r="D1498" s="270">
        <v>9.5999999999999992E-3</v>
      </c>
      <c r="E1498" s="266">
        <f t="shared" si="68"/>
        <v>5233.33</v>
      </c>
      <c r="F1498" s="267">
        <v>50.24</v>
      </c>
      <c r="G1498" s="288"/>
      <c r="H1498" s="288"/>
      <c r="I1498" s="288"/>
    </row>
    <row r="1499" spans="1:9" x14ac:dyDescent="0.25">
      <c r="A1499" s="262">
        <f t="shared" si="69"/>
        <v>1454</v>
      </c>
      <c r="B1499" s="263" t="s">
        <v>4170</v>
      </c>
      <c r="C1499" s="264" t="s">
        <v>326</v>
      </c>
      <c r="D1499" s="268">
        <v>4.6899999999999997E-3</v>
      </c>
      <c r="E1499" s="266">
        <f t="shared" si="68"/>
        <v>4891.26</v>
      </c>
      <c r="F1499" s="267">
        <v>22.94</v>
      </c>
      <c r="G1499" s="288"/>
      <c r="H1499" s="288"/>
      <c r="I1499" s="288"/>
    </row>
    <row r="1500" spans="1:9" x14ac:dyDescent="0.25">
      <c r="A1500" s="262">
        <f t="shared" si="69"/>
        <v>1455</v>
      </c>
      <c r="B1500" s="263" t="s">
        <v>4171</v>
      </c>
      <c r="C1500" s="264" t="s">
        <v>340</v>
      </c>
      <c r="D1500" s="270">
        <v>0.3054</v>
      </c>
      <c r="E1500" s="266">
        <f t="shared" si="68"/>
        <v>94.83</v>
      </c>
      <c r="F1500" s="267">
        <v>28.96</v>
      </c>
      <c r="G1500" s="288"/>
      <c r="H1500" s="288"/>
      <c r="I1500" s="288"/>
    </row>
    <row r="1501" spans="1:9" x14ac:dyDescent="0.25">
      <c r="A1501" s="262">
        <f t="shared" si="69"/>
        <v>1456</v>
      </c>
      <c r="B1501" s="263" t="s">
        <v>4129</v>
      </c>
      <c r="C1501" s="264" t="s">
        <v>120</v>
      </c>
      <c r="D1501" s="265">
        <v>3</v>
      </c>
      <c r="E1501" s="266">
        <f t="shared" si="68"/>
        <v>190.08</v>
      </c>
      <c r="F1501" s="267">
        <v>570.23</v>
      </c>
      <c r="G1501" s="288"/>
      <c r="H1501" s="288"/>
      <c r="I1501" s="288"/>
    </row>
    <row r="1502" spans="1:9" x14ac:dyDescent="0.25">
      <c r="A1502" s="262">
        <f t="shared" si="69"/>
        <v>1457</v>
      </c>
      <c r="B1502" s="263" t="s">
        <v>4130</v>
      </c>
      <c r="C1502" s="264" t="s">
        <v>513</v>
      </c>
      <c r="D1502" s="268">
        <v>8.5999999999999998E-4</v>
      </c>
      <c r="E1502" s="266">
        <f t="shared" si="68"/>
        <v>65534.879999999997</v>
      </c>
      <c r="F1502" s="267">
        <v>56.36</v>
      </c>
      <c r="G1502" s="288"/>
      <c r="H1502" s="288"/>
      <c r="I1502" s="288"/>
    </row>
    <row r="1503" spans="1:9" x14ac:dyDescent="0.25">
      <c r="A1503" s="262">
        <f t="shared" si="69"/>
        <v>1458</v>
      </c>
      <c r="B1503" s="263" t="s">
        <v>1520</v>
      </c>
      <c r="C1503" s="264" t="s">
        <v>513</v>
      </c>
      <c r="D1503" s="272">
        <v>1.1230000000000001E-4</v>
      </c>
      <c r="E1503" s="266">
        <f t="shared" si="68"/>
        <v>112822.8</v>
      </c>
      <c r="F1503" s="267">
        <v>12.67</v>
      </c>
      <c r="G1503" s="288"/>
      <c r="H1503" s="288"/>
      <c r="I1503" s="288"/>
    </row>
    <row r="1504" spans="1:9" x14ac:dyDescent="0.25">
      <c r="A1504" s="262">
        <f t="shared" si="69"/>
        <v>1459</v>
      </c>
      <c r="B1504" s="263" t="s">
        <v>3086</v>
      </c>
      <c r="C1504" s="264" t="s">
        <v>513</v>
      </c>
      <c r="D1504" s="272">
        <v>1.0293699999999999E-2</v>
      </c>
      <c r="E1504" s="266">
        <f t="shared" ref="E1504:E1518" si="70">F1504/D1504</f>
        <v>110742.49</v>
      </c>
      <c r="F1504" s="266">
        <v>1139.95</v>
      </c>
      <c r="G1504" s="288"/>
      <c r="H1504" s="288"/>
      <c r="I1504" s="288"/>
    </row>
    <row r="1505" spans="1:9" ht="30.6" x14ac:dyDescent="0.25">
      <c r="A1505" s="262">
        <f t="shared" ref="A1505:A1522" si="71">A1504+1</f>
        <v>1460</v>
      </c>
      <c r="B1505" s="263" t="s">
        <v>3519</v>
      </c>
      <c r="C1505" s="264" t="s">
        <v>470</v>
      </c>
      <c r="D1505" s="269">
        <v>0.2</v>
      </c>
      <c r="E1505" s="266">
        <f t="shared" si="70"/>
        <v>130.15</v>
      </c>
      <c r="F1505" s="267">
        <v>26.03</v>
      </c>
      <c r="G1505" s="288"/>
      <c r="H1505" s="288"/>
      <c r="I1505" s="288"/>
    </row>
    <row r="1506" spans="1:9" ht="20.399999999999999" x14ac:dyDescent="0.25">
      <c r="A1506" s="262">
        <f t="shared" si="71"/>
        <v>1461</v>
      </c>
      <c r="B1506" s="263" t="s">
        <v>3135</v>
      </c>
      <c r="C1506" s="264" t="s">
        <v>470</v>
      </c>
      <c r="D1506" s="273">
        <v>0.78</v>
      </c>
      <c r="E1506" s="266">
        <f t="shared" si="70"/>
        <v>154.33000000000001</v>
      </c>
      <c r="F1506" s="267">
        <v>120.38</v>
      </c>
      <c r="G1506" s="288"/>
      <c r="H1506" s="288"/>
      <c r="I1506" s="288"/>
    </row>
    <row r="1507" spans="1:9" x14ac:dyDescent="0.25">
      <c r="A1507" s="262">
        <f t="shared" si="71"/>
        <v>1462</v>
      </c>
      <c r="B1507" s="263" t="s">
        <v>4200</v>
      </c>
      <c r="C1507" s="264" t="s">
        <v>340</v>
      </c>
      <c r="D1507" s="270">
        <v>1.6435999999999999</v>
      </c>
      <c r="E1507" s="266">
        <f t="shared" si="70"/>
        <v>67.16</v>
      </c>
      <c r="F1507" s="267">
        <v>110.38</v>
      </c>
      <c r="G1507" s="288"/>
      <c r="H1507" s="288"/>
      <c r="I1507" s="288"/>
    </row>
    <row r="1508" spans="1:9" ht="40.799999999999997" x14ac:dyDescent="0.25">
      <c r="A1508" s="262">
        <f t="shared" si="71"/>
        <v>1463</v>
      </c>
      <c r="B1508" s="263" t="s">
        <v>3370</v>
      </c>
      <c r="C1508" s="264" t="s">
        <v>470</v>
      </c>
      <c r="D1508" s="273">
        <v>5.26</v>
      </c>
      <c r="E1508" s="266">
        <f t="shared" si="70"/>
        <v>235.48</v>
      </c>
      <c r="F1508" s="266">
        <v>1238.6199999999999</v>
      </c>
      <c r="G1508" s="288"/>
      <c r="H1508" s="288"/>
      <c r="I1508" s="288"/>
    </row>
    <row r="1509" spans="1:9" ht="40.799999999999997" x14ac:dyDescent="0.25">
      <c r="A1509" s="262">
        <f t="shared" si="71"/>
        <v>1464</v>
      </c>
      <c r="B1509" s="263" t="s">
        <v>3398</v>
      </c>
      <c r="C1509" s="264" t="s">
        <v>470</v>
      </c>
      <c r="D1509" s="269">
        <v>6.1</v>
      </c>
      <c r="E1509" s="266">
        <f t="shared" si="70"/>
        <v>235.48</v>
      </c>
      <c r="F1509" s="266">
        <v>1436.43</v>
      </c>
      <c r="G1509" s="288"/>
      <c r="H1509" s="288"/>
      <c r="I1509" s="288"/>
    </row>
    <row r="1510" spans="1:9" ht="40.799999999999997" x14ac:dyDescent="0.25">
      <c r="A1510" s="262">
        <f t="shared" si="71"/>
        <v>1465</v>
      </c>
      <c r="B1510" s="263" t="s">
        <v>3355</v>
      </c>
      <c r="C1510" s="264" t="s">
        <v>470</v>
      </c>
      <c r="D1510" s="273">
        <v>32.76</v>
      </c>
      <c r="E1510" s="266">
        <f t="shared" si="70"/>
        <v>235.48</v>
      </c>
      <c r="F1510" s="266">
        <v>7714.3</v>
      </c>
      <c r="G1510" s="288"/>
      <c r="H1510" s="288"/>
      <c r="I1510" s="288"/>
    </row>
    <row r="1511" spans="1:9" ht="20.399999999999999" x14ac:dyDescent="0.25">
      <c r="A1511" s="262">
        <f t="shared" si="71"/>
        <v>1466</v>
      </c>
      <c r="B1511" s="263" t="s">
        <v>4173</v>
      </c>
      <c r="C1511" s="264" t="s">
        <v>120</v>
      </c>
      <c r="D1511" s="265">
        <v>4</v>
      </c>
      <c r="E1511" s="266">
        <f t="shared" si="70"/>
        <v>231.55</v>
      </c>
      <c r="F1511" s="267">
        <v>926.21</v>
      </c>
      <c r="G1511" s="288"/>
      <c r="H1511" s="288"/>
      <c r="I1511" s="288"/>
    </row>
    <row r="1512" spans="1:9" x14ac:dyDescent="0.25">
      <c r="A1512" s="262">
        <f t="shared" si="71"/>
        <v>1467</v>
      </c>
      <c r="B1512" s="263" t="s">
        <v>4132</v>
      </c>
      <c r="C1512" s="264" t="s">
        <v>513</v>
      </c>
      <c r="D1512" s="268">
        <v>1.8000000000000001E-4</v>
      </c>
      <c r="E1512" s="266">
        <f t="shared" si="70"/>
        <v>102777.78</v>
      </c>
      <c r="F1512" s="267">
        <v>18.5</v>
      </c>
      <c r="G1512" s="288"/>
      <c r="H1512" s="288"/>
      <c r="I1512" s="288"/>
    </row>
    <row r="1513" spans="1:9" x14ac:dyDescent="0.25">
      <c r="A1513" s="262">
        <f t="shared" si="71"/>
        <v>1468</v>
      </c>
      <c r="B1513" s="263" t="s">
        <v>4174</v>
      </c>
      <c r="C1513" s="264" t="s">
        <v>513</v>
      </c>
      <c r="D1513" s="272">
        <v>9.875000000000001E-4</v>
      </c>
      <c r="E1513" s="266">
        <f t="shared" si="70"/>
        <v>49529.11</v>
      </c>
      <c r="F1513" s="267">
        <v>48.91</v>
      </c>
      <c r="G1513" s="288"/>
      <c r="H1513" s="288"/>
      <c r="I1513" s="288"/>
    </row>
    <row r="1514" spans="1:9" x14ac:dyDescent="0.25">
      <c r="A1514" s="262">
        <f t="shared" si="71"/>
        <v>1469</v>
      </c>
      <c r="B1514" s="263" t="s">
        <v>4133</v>
      </c>
      <c r="C1514" s="264" t="s">
        <v>513</v>
      </c>
      <c r="D1514" s="275">
        <v>3.3249999999999998E-3</v>
      </c>
      <c r="E1514" s="266">
        <f t="shared" si="70"/>
        <v>266772.93</v>
      </c>
      <c r="F1514" s="267">
        <v>887.02</v>
      </c>
      <c r="G1514" s="288"/>
      <c r="H1514" s="288"/>
      <c r="I1514" s="288"/>
    </row>
    <row r="1515" spans="1:9" x14ac:dyDescent="0.25">
      <c r="A1515" s="262">
        <f t="shared" si="71"/>
        <v>1470</v>
      </c>
      <c r="B1515" s="263" t="s">
        <v>4135</v>
      </c>
      <c r="C1515" s="264" t="s">
        <v>340</v>
      </c>
      <c r="D1515" s="269">
        <v>0.1</v>
      </c>
      <c r="E1515" s="266">
        <f t="shared" si="70"/>
        <v>106.4</v>
      </c>
      <c r="F1515" s="267">
        <v>10.64</v>
      </c>
      <c r="G1515" s="288"/>
      <c r="H1515" s="288"/>
      <c r="I1515" s="288"/>
    </row>
    <row r="1516" spans="1:9" x14ac:dyDescent="0.25">
      <c r="A1516" s="262">
        <f t="shared" si="71"/>
        <v>1471</v>
      </c>
      <c r="B1516" s="263" t="s">
        <v>4136</v>
      </c>
      <c r="C1516" s="264" t="s">
        <v>513</v>
      </c>
      <c r="D1516" s="272">
        <v>4.4222000000000003E-3</v>
      </c>
      <c r="E1516" s="266">
        <f t="shared" si="70"/>
        <v>104319.12</v>
      </c>
      <c r="F1516" s="267">
        <v>461.32</v>
      </c>
      <c r="G1516" s="288"/>
      <c r="H1516" s="288"/>
      <c r="I1516" s="288"/>
    </row>
    <row r="1517" spans="1:9" x14ac:dyDescent="0.25">
      <c r="A1517" s="262">
        <f t="shared" si="71"/>
        <v>1472</v>
      </c>
      <c r="B1517" s="263" t="s">
        <v>4176</v>
      </c>
      <c r="C1517" s="264" t="s">
        <v>340</v>
      </c>
      <c r="D1517" s="271">
        <v>7.1260000000000003</v>
      </c>
      <c r="E1517" s="266">
        <f t="shared" si="70"/>
        <v>108.23</v>
      </c>
      <c r="F1517" s="267">
        <v>771.26</v>
      </c>
      <c r="G1517" s="288"/>
      <c r="H1517" s="288"/>
      <c r="I1517" s="288"/>
    </row>
    <row r="1518" spans="1:9" x14ac:dyDescent="0.25">
      <c r="A1518" s="262">
        <f t="shared" si="71"/>
        <v>1473</v>
      </c>
      <c r="B1518" s="263" t="s">
        <v>4202</v>
      </c>
      <c r="C1518" s="264" t="s">
        <v>513</v>
      </c>
      <c r="D1518" s="275">
        <v>1.0566000000000001E-2</v>
      </c>
      <c r="E1518" s="266">
        <f t="shared" si="70"/>
        <v>144095.21</v>
      </c>
      <c r="F1518" s="266">
        <v>1522.51</v>
      </c>
      <c r="G1518" s="288"/>
      <c r="H1518" s="288"/>
      <c r="I1518" s="288"/>
    </row>
    <row r="1519" spans="1:9" ht="30.6" x14ac:dyDescent="0.25">
      <c r="A1519" s="262">
        <f t="shared" si="71"/>
        <v>1474</v>
      </c>
      <c r="B1519" s="263" t="s">
        <v>3367</v>
      </c>
      <c r="C1519" s="264" t="s">
        <v>1458</v>
      </c>
      <c r="D1519" s="265">
        <v>1</v>
      </c>
      <c r="E1519" s="266">
        <v>45906.22</v>
      </c>
      <c r="F1519" s="266">
        <v>45906.22</v>
      </c>
      <c r="G1519" s="288"/>
      <c r="H1519" s="288"/>
      <c r="I1519" s="288"/>
    </row>
    <row r="1520" spans="1:9" ht="20.399999999999999" x14ac:dyDescent="0.25">
      <c r="A1520" s="281">
        <f t="shared" si="71"/>
        <v>1475</v>
      </c>
      <c r="B1520" s="282" t="s">
        <v>3387</v>
      </c>
      <c r="C1520" s="283" t="s">
        <v>1458</v>
      </c>
      <c r="D1520" s="284">
        <v>1</v>
      </c>
      <c r="E1520" s="285"/>
      <c r="F1520" s="286"/>
      <c r="G1520" s="288"/>
      <c r="H1520" s="288"/>
      <c r="I1520" s="288"/>
    </row>
    <row r="1521" spans="1:9" ht="30.6" x14ac:dyDescent="0.25">
      <c r="A1521" s="262">
        <f t="shared" si="71"/>
        <v>1476</v>
      </c>
      <c r="B1521" s="263" t="s">
        <v>3391</v>
      </c>
      <c r="C1521" s="264" t="s">
        <v>120</v>
      </c>
      <c r="D1521" s="265">
        <v>1</v>
      </c>
      <c r="E1521" s="266">
        <v>89680.47</v>
      </c>
      <c r="F1521" s="266">
        <v>89680.47</v>
      </c>
      <c r="G1521" s="288"/>
      <c r="H1521" s="288"/>
      <c r="I1521" s="288"/>
    </row>
    <row r="1522" spans="1:9" ht="30.6" x14ac:dyDescent="0.25">
      <c r="A1522" s="262">
        <f t="shared" si="71"/>
        <v>1477</v>
      </c>
      <c r="B1522" s="263" t="s">
        <v>3414</v>
      </c>
      <c r="C1522" s="264" t="s">
        <v>120</v>
      </c>
      <c r="D1522" s="265">
        <v>2</v>
      </c>
      <c r="E1522" s="266">
        <v>24264.18</v>
      </c>
      <c r="F1522" s="266">
        <v>48528.36</v>
      </c>
      <c r="G1522" s="288"/>
      <c r="H1522" s="288"/>
      <c r="I1522" s="288"/>
    </row>
    <row r="1523" spans="1:9" x14ac:dyDescent="0.25">
      <c r="A1523" s="293" t="s">
        <v>4140</v>
      </c>
      <c r="B1523" s="293"/>
      <c r="C1523" s="293"/>
      <c r="D1523" s="293"/>
      <c r="E1523" s="293"/>
      <c r="F1523" s="293"/>
      <c r="G1523" s="288"/>
      <c r="H1523" s="288"/>
      <c r="I1523" s="288"/>
    </row>
    <row r="1524" spans="1:9" ht="20.399999999999999" x14ac:dyDescent="0.25">
      <c r="A1524" s="262">
        <f>A1522+1</f>
        <v>1478</v>
      </c>
      <c r="B1524" s="263" t="s">
        <v>3409</v>
      </c>
      <c r="C1524" s="264" t="s">
        <v>120</v>
      </c>
      <c r="D1524" s="265">
        <v>1</v>
      </c>
      <c r="E1524" s="266"/>
      <c r="F1524" s="274"/>
      <c r="G1524" s="288"/>
      <c r="H1524" s="288"/>
      <c r="I1524" s="288"/>
    </row>
    <row r="1525" spans="1:9" ht="30.6" x14ac:dyDescent="0.25">
      <c r="A1525" s="262">
        <f>A1524+1</f>
        <v>1479</v>
      </c>
      <c r="B1525" s="263" t="s">
        <v>3411</v>
      </c>
      <c r="C1525" s="264" t="s">
        <v>120</v>
      </c>
      <c r="D1525" s="265">
        <v>1</v>
      </c>
      <c r="E1525" s="266"/>
      <c r="F1525" s="274"/>
      <c r="G1525" s="288"/>
      <c r="H1525" s="288"/>
      <c r="I1525" s="288"/>
    </row>
    <row r="1526" spans="1:9" ht="40.799999999999997" x14ac:dyDescent="0.25">
      <c r="A1526" s="262">
        <f>A1525+1</f>
        <v>1480</v>
      </c>
      <c r="B1526" s="263" t="s">
        <v>3405</v>
      </c>
      <c r="C1526" s="264" t="s">
        <v>1458</v>
      </c>
      <c r="D1526" s="265">
        <v>1</v>
      </c>
      <c r="E1526" s="266"/>
      <c r="F1526" s="274"/>
      <c r="G1526" s="288"/>
      <c r="H1526" s="288"/>
      <c r="I1526" s="288"/>
    </row>
    <row r="1527" spans="1:9" x14ac:dyDescent="0.25">
      <c r="A1527" s="241" t="s">
        <v>4232</v>
      </c>
      <c r="B1527" s="59"/>
      <c r="C1527" s="59"/>
      <c r="D1527" s="59"/>
      <c r="E1527" s="59"/>
      <c r="F1527" s="59"/>
      <c r="G1527" s="59"/>
      <c r="H1527" s="59"/>
      <c r="I1527" s="60"/>
    </row>
    <row r="1528" spans="1:9" x14ac:dyDescent="0.25">
      <c r="A1528" s="293" t="s">
        <v>4142</v>
      </c>
      <c r="B1528" s="293"/>
      <c r="C1528" s="293"/>
      <c r="D1528" s="293"/>
      <c r="E1528" s="293"/>
      <c r="F1528" s="293"/>
      <c r="G1528" s="288"/>
      <c r="H1528" s="288"/>
      <c r="I1528" s="288"/>
    </row>
    <row r="1529" spans="1:9" ht="20.399999999999999" x14ac:dyDescent="0.25">
      <c r="A1529" s="262">
        <f>A1526+1</f>
        <v>1481</v>
      </c>
      <c r="B1529" s="263" t="s">
        <v>3600</v>
      </c>
      <c r="C1529" s="264" t="s">
        <v>169</v>
      </c>
      <c r="D1529" s="273">
        <v>5.03</v>
      </c>
      <c r="E1529" s="266">
        <f t="shared" ref="E1529:E1560" si="72">F1529/D1529</f>
        <v>1613.72</v>
      </c>
      <c r="F1529" s="266">
        <v>8116.99</v>
      </c>
      <c r="G1529" s="288"/>
      <c r="H1529" s="288"/>
      <c r="I1529" s="288"/>
    </row>
    <row r="1530" spans="1:9" ht="20.399999999999999" x14ac:dyDescent="0.25">
      <c r="A1530" s="262">
        <f t="shared" ref="A1530:A1561" si="73">A1529+1</f>
        <v>1482</v>
      </c>
      <c r="B1530" s="263" t="s">
        <v>3593</v>
      </c>
      <c r="C1530" s="264" t="s">
        <v>169</v>
      </c>
      <c r="D1530" s="273">
        <v>6.91</v>
      </c>
      <c r="E1530" s="266">
        <f t="shared" si="72"/>
        <v>1466.93</v>
      </c>
      <c r="F1530" s="266">
        <v>10136.48</v>
      </c>
      <c r="G1530" s="288"/>
      <c r="H1530" s="288"/>
      <c r="I1530" s="288"/>
    </row>
    <row r="1531" spans="1:9" ht="20.399999999999999" x14ac:dyDescent="0.25">
      <c r="A1531" s="262">
        <f t="shared" si="73"/>
        <v>1483</v>
      </c>
      <c r="B1531" s="263" t="s">
        <v>3562</v>
      </c>
      <c r="C1531" s="264" t="s">
        <v>169</v>
      </c>
      <c r="D1531" s="273">
        <v>12.74</v>
      </c>
      <c r="E1531" s="266">
        <f t="shared" si="72"/>
        <v>2524.11</v>
      </c>
      <c r="F1531" s="266">
        <v>32157.200000000001</v>
      </c>
      <c r="G1531" s="288"/>
      <c r="H1531" s="288"/>
      <c r="I1531" s="288"/>
    </row>
    <row r="1532" spans="1:9" ht="20.399999999999999" x14ac:dyDescent="0.25">
      <c r="A1532" s="262">
        <f t="shared" si="73"/>
        <v>1484</v>
      </c>
      <c r="B1532" s="263" t="s">
        <v>3584</v>
      </c>
      <c r="C1532" s="264" t="s">
        <v>169</v>
      </c>
      <c r="D1532" s="273">
        <v>25.45</v>
      </c>
      <c r="E1532" s="266">
        <f t="shared" si="72"/>
        <v>1563.99</v>
      </c>
      <c r="F1532" s="266">
        <v>39803.449999999997</v>
      </c>
      <c r="G1532" s="288"/>
      <c r="H1532" s="288"/>
      <c r="I1532" s="288"/>
    </row>
    <row r="1533" spans="1:9" ht="20.399999999999999" x14ac:dyDescent="0.25">
      <c r="A1533" s="262">
        <f t="shared" si="73"/>
        <v>1485</v>
      </c>
      <c r="B1533" s="263" t="s">
        <v>3575</v>
      </c>
      <c r="C1533" s="264" t="s">
        <v>169</v>
      </c>
      <c r="D1533" s="273">
        <v>15.24</v>
      </c>
      <c r="E1533" s="266">
        <f t="shared" si="72"/>
        <v>2053.7600000000002</v>
      </c>
      <c r="F1533" s="266">
        <v>31299.35</v>
      </c>
      <c r="G1533" s="288"/>
      <c r="H1533" s="288"/>
      <c r="I1533" s="288"/>
    </row>
    <row r="1534" spans="1:9" ht="20.399999999999999" x14ac:dyDescent="0.25">
      <c r="A1534" s="262">
        <f t="shared" si="73"/>
        <v>1486</v>
      </c>
      <c r="B1534" s="263" t="s">
        <v>3615</v>
      </c>
      <c r="C1534" s="264" t="s">
        <v>169</v>
      </c>
      <c r="D1534" s="273">
        <v>16.739999999999998</v>
      </c>
      <c r="E1534" s="266">
        <f t="shared" si="72"/>
        <v>793.32</v>
      </c>
      <c r="F1534" s="266">
        <v>13280.11</v>
      </c>
      <c r="G1534" s="288"/>
      <c r="H1534" s="288"/>
      <c r="I1534" s="288"/>
    </row>
    <row r="1535" spans="1:9" ht="20.399999999999999" x14ac:dyDescent="0.25">
      <c r="A1535" s="262">
        <f t="shared" si="73"/>
        <v>1487</v>
      </c>
      <c r="B1535" s="263" t="s">
        <v>3620</v>
      </c>
      <c r="C1535" s="264" t="s">
        <v>169</v>
      </c>
      <c r="D1535" s="273">
        <v>12.42</v>
      </c>
      <c r="E1535" s="266">
        <f t="shared" si="72"/>
        <v>719.12</v>
      </c>
      <c r="F1535" s="266">
        <v>8931.41</v>
      </c>
      <c r="G1535" s="288"/>
      <c r="H1535" s="288"/>
      <c r="I1535" s="288"/>
    </row>
    <row r="1536" spans="1:9" ht="20.399999999999999" x14ac:dyDescent="0.25">
      <c r="A1536" s="262">
        <f t="shared" si="73"/>
        <v>1488</v>
      </c>
      <c r="B1536" s="263" t="s">
        <v>3620</v>
      </c>
      <c r="C1536" s="264" t="s">
        <v>169</v>
      </c>
      <c r="D1536" s="273">
        <v>12.42</v>
      </c>
      <c r="E1536" s="266">
        <f t="shared" si="72"/>
        <v>11471.78</v>
      </c>
      <c r="F1536" s="266">
        <v>142479.46</v>
      </c>
      <c r="G1536" s="288"/>
      <c r="H1536" s="288"/>
      <c r="I1536" s="288"/>
    </row>
    <row r="1537" spans="1:9" ht="20.399999999999999" x14ac:dyDescent="0.25">
      <c r="A1537" s="262">
        <f t="shared" si="73"/>
        <v>1489</v>
      </c>
      <c r="B1537" s="263" t="s">
        <v>3566</v>
      </c>
      <c r="C1537" s="264" t="s">
        <v>120</v>
      </c>
      <c r="D1537" s="265">
        <v>3</v>
      </c>
      <c r="E1537" s="266">
        <f t="shared" si="72"/>
        <v>744.28</v>
      </c>
      <c r="F1537" s="266">
        <v>2232.85</v>
      </c>
      <c r="G1537" s="288"/>
      <c r="H1537" s="288"/>
      <c r="I1537" s="288"/>
    </row>
    <row r="1538" spans="1:9" ht="20.399999999999999" x14ac:dyDescent="0.25">
      <c r="A1538" s="262">
        <f t="shared" si="73"/>
        <v>1490</v>
      </c>
      <c r="B1538" s="263" t="s">
        <v>3568</v>
      </c>
      <c r="C1538" s="264" t="s">
        <v>120</v>
      </c>
      <c r="D1538" s="265">
        <v>3</v>
      </c>
      <c r="E1538" s="266">
        <f t="shared" si="72"/>
        <v>754.25</v>
      </c>
      <c r="F1538" s="266">
        <v>2262.7600000000002</v>
      </c>
      <c r="G1538" s="288"/>
      <c r="H1538" s="288"/>
      <c r="I1538" s="288"/>
    </row>
    <row r="1539" spans="1:9" x14ac:dyDescent="0.25">
      <c r="A1539" s="262">
        <f t="shared" si="73"/>
        <v>1491</v>
      </c>
      <c r="B1539" s="263" t="s">
        <v>3570</v>
      </c>
      <c r="C1539" s="264" t="s">
        <v>120</v>
      </c>
      <c r="D1539" s="265">
        <v>1</v>
      </c>
      <c r="E1539" s="266">
        <f t="shared" si="72"/>
        <v>846.57</v>
      </c>
      <c r="F1539" s="267">
        <v>846.57</v>
      </c>
      <c r="G1539" s="288"/>
      <c r="H1539" s="288"/>
      <c r="I1539" s="288"/>
    </row>
    <row r="1540" spans="1:9" x14ac:dyDescent="0.25">
      <c r="A1540" s="262">
        <f t="shared" si="73"/>
        <v>1492</v>
      </c>
      <c r="B1540" s="263" t="s">
        <v>3556</v>
      </c>
      <c r="C1540" s="264" t="s">
        <v>120</v>
      </c>
      <c r="D1540" s="265">
        <v>1</v>
      </c>
      <c r="E1540" s="266">
        <f t="shared" si="72"/>
        <v>938.49</v>
      </c>
      <c r="F1540" s="267">
        <v>938.49</v>
      </c>
      <c r="G1540" s="288"/>
      <c r="H1540" s="288"/>
      <c r="I1540" s="288"/>
    </row>
    <row r="1541" spans="1:9" x14ac:dyDescent="0.25">
      <c r="A1541" s="262">
        <f t="shared" si="73"/>
        <v>1493</v>
      </c>
      <c r="B1541" s="263" t="s">
        <v>3602</v>
      </c>
      <c r="C1541" s="264" t="s">
        <v>120</v>
      </c>
      <c r="D1541" s="265">
        <v>1</v>
      </c>
      <c r="E1541" s="266">
        <f t="shared" si="72"/>
        <v>224.21</v>
      </c>
      <c r="F1541" s="267">
        <v>224.21</v>
      </c>
      <c r="G1541" s="288"/>
      <c r="H1541" s="288"/>
      <c r="I1541" s="288"/>
    </row>
    <row r="1542" spans="1:9" x14ac:dyDescent="0.25">
      <c r="A1542" s="262">
        <f t="shared" si="73"/>
        <v>1494</v>
      </c>
      <c r="B1542" s="263" t="s">
        <v>3572</v>
      </c>
      <c r="C1542" s="264" t="s">
        <v>120</v>
      </c>
      <c r="D1542" s="265">
        <v>3</v>
      </c>
      <c r="E1542" s="266">
        <f t="shared" si="72"/>
        <v>621.16</v>
      </c>
      <c r="F1542" s="266">
        <v>1863.49</v>
      </c>
      <c r="G1542" s="288"/>
      <c r="H1542" s="288"/>
      <c r="I1542" s="288"/>
    </row>
    <row r="1543" spans="1:9" x14ac:dyDescent="0.25">
      <c r="A1543" s="262">
        <f t="shared" si="73"/>
        <v>1495</v>
      </c>
      <c r="B1543" s="263" t="s">
        <v>3586</v>
      </c>
      <c r="C1543" s="264" t="s">
        <v>120</v>
      </c>
      <c r="D1543" s="265">
        <v>1</v>
      </c>
      <c r="E1543" s="266">
        <f t="shared" si="72"/>
        <v>637.88</v>
      </c>
      <c r="F1543" s="267">
        <v>637.88</v>
      </c>
      <c r="G1543" s="288"/>
      <c r="H1543" s="288"/>
      <c r="I1543" s="288"/>
    </row>
    <row r="1544" spans="1:9" x14ac:dyDescent="0.25">
      <c r="A1544" s="262">
        <f t="shared" si="73"/>
        <v>1496</v>
      </c>
      <c r="B1544" s="263" t="s">
        <v>3550</v>
      </c>
      <c r="C1544" s="264" t="s">
        <v>120</v>
      </c>
      <c r="D1544" s="265">
        <v>1</v>
      </c>
      <c r="E1544" s="266">
        <f t="shared" si="72"/>
        <v>2323.4699999999998</v>
      </c>
      <c r="F1544" s="266">
        <v>2323.4699999999998</v>
      </c>
      <c r="G1544" s="288"/>
      <c r="H1544" s="288"/>
      <c r="I1544" s="288"/>
    </row>
    <row r="1545" spans="1:9" x14ac:dyDescent="0.25">
      <c r="A1545" s="262">
        <f t="shared" si="73"/>
        <v>1497</v>
      </c>
      <c r="B1545" s="263" t="s">
        <v>3607</v>
      </c>
      <c r="C1545" s="264" t="s">
        <v>120</v>
      </c>
      <c r="D1545" s="265">
        <v>4</v>
      </c>
      <c r="E1545" s="266">
        <f t="shared" si="72"/>
        <v>22647.57</v>
      </c>
      <c r="F1545" s="266">
        <v>90590.27</v>
      </c>
      <c r="G1545" s="288"/>
      <c r="H1545" s="288"/>
      <c r="I1545" s="288"/>
    </row>
    <row r="1546" spans="1:9" ht="20.399999999999999" x14ac:dyDescent="0.25">
      <c r="A1546" s="262">
        <f t="shared" si="73"/>
        <v>1498</v>
      </c>
      <c r="B1546" s="263" t="s">
        <v>3605</v>
      </c>
      <c r="C1546" s="264" t="s">
        <v>120</v>
      </c>
      <c r="D1546" s="265">
        <v>1</v>
      </c>
      <c r="E1546" s="266">
        <f t="shared" si="72"/>
        <v>17709.68</v>
      </c>
      <c r="F1546" s="266">
        <v>17709.68</v>
      </c>
      <c r="G1546" s="288"/>
      <c r="H1546" s="288"/>
      <c r="I1546" s="288"/>
    </row>
    <row r="1547" spans="1:9" ht="20.399999999999999" x14ac:dyDescent="0.25">
      <c r="A1547" s="262">
        <f t="shared" si="73"/>
        <v>1499</v>
      </c>
      <c r="B1547" s="263" t="s">
        <v>3564</v>
      </c>
      <c r="C1547" s="264" t="s">
        <v>120</v>
      </c>
      <c r="D1547" s="265">
        <v>6</v>
      </c>
      <c r="E1547" s="266">
        <f t="shared" si="72"/>
        <v>1069.56</v>
      </c>
      <c r="F1547" s="266">
        <v>6417.38</v>
      </c>
      <c r="G1547" s="288"/>
      <c r="H1547" s="288"/>
      <c r="I1547" s="288"/>
    </row>
    <row r="1548" spans="1:9" ht="20.399999999999999" x14ac:dyDescent="0.25">
      <c r="A1548" s="262">
        <f t="shared" si="73"/>
        <v>1500</v>
      </c>
      <c r="B1548" s="263" t="s">
        <v>3588</v>
      </c>
      <c r="C1548" s="264" t="s">
        <v>120</v>
      </c>
      <c r="D1548" s="265">
        <v>3</v>
      </c>
      <c r="E1548" s="266">
        <f t="shared" si="72"/>
        <v>2013.49</v>
      </c>
      <c r="F1548" s="266">
        <v>6040.48</v>
      </c>
      <c r="G1548" s="288"/>
      <c r="H1548" s="288"/>
      <c r="I1548" s="288"/>
    </row>
    <row r="1549" spans="1:9" ht="20.399999999999999" x14ac:dyDescent="0.25">
      <c r="A1549" s="262">
        <f t="shared" si="73"/>
        <v>1501</v>
      </c>
      <c r="B1549" s="263" t="s">
        <v>3577</v>
      </c>
      <c r="C1549" s="264" t="s">
        <v>120</v>
      </c>
      <c r="D1549" s="265">
        <v>2</v>
      </c>
      <c r="E1549" s="266">
        <f t="shared" si="72"/>
        <v>4383.8900000000003</v>
      </c>
      <c r="F1549" s="266">
        <v>8767.77</v>
      </c>
      <c r="G1549" s="288"/>
      <c r="H1549" s="288"/>
      <c r="I1549" s="288"/>
    </row>
    <row r="1550" spans="1:9" ht="20.399999999999999" x14ac:dyDescent="0.25">
      <c r="A1550" s="262">
        <f t="shared" si="73"/>
        <v>1502</v>
      </c>
      <c r="B1550" s="263" t="s">
        <v>3579</v>
      </c>
      <c r="C1550" s="264" t="s">
        <v>120</v>
      </c>
      <c r="D1550" s="265">
        <v>2</v>
      </c>
      <c r="E1550" s="266">
        <f t="shared" si="72"/>
        <v>8026.08</v>
      </c>
      <c r="F1550" s="266">
        <v>16052.16</v>
      </c>
      <c r="G1550" s="288"/>
      <c r="H1550" s="288"/>
      <c r="I1550" s="288"/>
    </row>
    <row r="1551" spans="1:9" x14ac:dyDescent="0.25">
      <c r="A1551" s="262">
        <f t="shared" si="73"/>
        <v>1503</v>
      </c>
      <c r="B1551" s="263" t="s">
        <v>3595</v>
      </c>
      <c r="C1551" s="264" t="s">
        <v>120</v>
      </c>
      <c r="D1551" s="265">
        <v>1</v>
      </c>
      <c r="E1551" s="266">
        <f t="shared" si="72"/>
        <v>574.24</v>
      </c>
      <c r="F1551" s="267">
        <v>574.24</v>
      </c>
      <c r="G1551" s="288"/>
      <c r="H1551" s="288"/>
      <c r="I1551" s="288"/>
    </row>
    <row r="1552" spans="1:9" x14ac:dyDescent="0.25">
      <c r="A1552" s="262">
        <f t="shared" si="73"/>
        <v>1504</v>
      </c>
      <c r="B1552" s="263" t="s">
        <v>3590</v>
      </c>
      <c r="C1552" s="264" t="s">
        <v>120</v>
      </c>
      <c r="D1552" s="265">
        <v>1</v>
      </c>
      <c r="E1552" s="266">
        <f t="shared" si="72"/>
        <v>752.34</v>
      </c>
      <c r="F1552" s="267">
        <v>752.34</v>
      </c>
      <c r="G1552" s="288"/>
      <c r="H1552" s="288"/>
      <c r="I1552" s="288"/>
    </row>
    <row r="1553" spans="1:9" ht="20.399999999999999" x14ac:dyDescent="0.25">
      <c r="A1553" s="262">
        <f t="shared" si="73"/>
        <v>1505</v>
      </c>
      <c r="B1553" s="263" t="s">
        <v>3581</v>
      </c>
      <c r="C1553" s="264" t="s">
        <v>120</v>
      </c>
      <c r="D1553" s="265">
        <v>1</v>
      </c>
      <c r="E1553" s="266">
        <f t="shared" si="72"/>
        <v>4405.22</v>
      </c>
      <c r="F1553" s="266">
        <v>4405.22</v>
      </c>
      <c r="G1553" s="288"/>
      <c r="H1553" s="288"/>
      <c r="I1553" s="288"/>
    </row>
    <row r="1554" spans="1:9" ht="20.399999999999999" x14ac:dyDescent="0.25">
      <c r="A1554" s="262">
        <f t="shared" si="73"/>
        <v>1506</v>
      </c>
      <c r="B1554" s="263" t="s">
        <v>3548</v>
      </c>
      <c r="C1554" s="264" t="s">
        <v>120</v>
      </c>
      <c r="D1554" s="265">
        <v>3</v>
      </c>
      <c r="E1554" s="266">
        <f t="shared" si="72"/>
        <v>2734.22</v>
      </c>
      <c r="F1554" s="266">
        <v>8202.67</v>
      </c>
      <c r="G1554" s="288"/>
      <c r="H1554" s="288"/>
      <c r="I1554" s="288"/>
    </row>
    <row r="1555" spans="1:9" x14ac:dyDescent="0.25">
      <c r="A1555" s="262">
        <f t="shared" si="73"/>
        <v>1507</v>
      </c>
      <c r="B1555" s="263" t="s">
        <v>3629</v>
      </c>
      <c r="C1555" s="264" t="s">
        <v>120</v>
      </c>
      <c r="D1555" s="265">
        <v>1</v>
      </c>
      <c r="E1555" s="266">
        <f t="shared" si="72"/>
        <v>118659.87</v>
      </c>
      <c r="F1555" s="266">
        <v>118659.87</v>
      </c>
      <c r="G1555" s="288"/>
      <c r="H1555" s="288"/>
      <c r="I1555" s="288"/>
    </row>
    <row r="1556" spans="1:9" x14ac:dyDescent="0.25">
      <c r="A1556" s="262">
        <f t="shared" si="73"/>
        <v>1508</v>
      </c>
      <c r="B1556" s="263" t="s">
        <v>4104</v>
      </c>
      <c r="C1556" s="264" t="s">
        <v>513</v>
      </c>
      <c r="D1556" s="268">
        <v>1.0359999999999999E-2</v>
      </c>
      <c r="E1556" s="266">
        <f t="shared" si="72"/>
        <v>101359.07</v>
      </c>
      <c r="F1556" s="267">
        <v>1050.08</v>
      </c>
      <c r="G1556" s="288"/>
      <c r="H1556" s="288"/>
      <c r="I1556" s="288"/>
    </row>
    <row r="1557" spans="1:9" x14ac:dyDescent="0.25">
      <c r="A1557" s="262">
        <f t="shared" si="73"/>
        <v>1509</v>
      </c>
      <c r="B1557" s="263" t="s">
        <v>4233</v>
      </c>
      <c r="C1557" s="264" t="s">
        <v>340</v>
      </c>
      <c r="D1557" s="270">
        <v>2.6700000000000002E-2</v>
      </c>
      <c r="E1557" s="266">
        <f t="shared" si="72"/>
        <v>284.27</v>
      </c>
      <c r="F1557" s="267">
        <v>7.59</v>
      </c>
      <c r="G1557" s="288"/>
      <c r="H1557" s="288"/>
      <c r="I1557" s="288"/>
    </row>
    <row r="1558" spans="1:9" x14ac:dyDescent="0.25">
      <c r="A1558" s="262">
        <f t="shared" si="73"/>
        <v>1510</v>
      </c>
      <c r="B1558" s="263" t="s">
        <v>3078</v>
      </c>
      <c r="C1558" s="264" t="s">
        <v>340</v>
      </c>
      <c r="D1558" s="268">
        <v>17.826280000000001</v>
      </c>
      <c r="E1558" s="266">
        <f t="shared" si="72"/>
        <v>91</v>
      </c>
      <c r="F1558" s="266">
        <v>1622.28</v>
      </c>
      <c r="G1558" s="288"/>
      <c r="H1558" s="288"/>
      <c r="I1558" s="288"/>
    </row>
    <row r="1559" spans="1:9" ht="20.399999999999999" x14ac:dyDescent="0.25">
      <c r="A1559" s="262">
        <f t="shared" si="73"/>
        <v>1511</v>
      </c>
      <c r="B1559" s="263" t="s">
        <v>4149</v>
      </c>
      <c r="C1559" s="264" t="s">
        <v>326</v>
      </c>
      <c r="D1559" s="272">
        <v>4.0789999999999999E-4</v>
      </c>
      <c r="E1559" s="266">
        <f t="shared" si="72"/>
        <v>17112.04</v>
      </c>
      <c r="F1559" s="267">
        <v>6.98</v>
      </c>
      <c r="G1559" s="288"/>
      <c r="H1559" s="288"/>
      <c r="I1559" s="288"/>
    </row>
    <row r="1560" spans="1:9" ht="40.799999999999997" x14ac:dyDescent="0.25">
      <c r="A1560" s="262">
        <f t="shared" si="73"/>
        <v>1512</v>
      </c>
      <c r="B1560" s="263" t="s">
        <v>3560</v>
      </c>
      <c r="C1560" s="264" t="s">
        <v>169</v>
      </c>
      <c r="D1560" s="273">
        <v>0.45</v>
      </c>
      <c r="E1560" s="266">
        <f t="shared" si="72"/>
        <v>1467.02</v>
      </c>
      <c r="F1560" s="267">
        <v>660.16</v>
      </c>
      <c r="G1560" s="288"/>
      <c r="H1560" s="288"/>
      <c r="I1560" s="288"/>
    </row>
    <row r="1561" spans="1:9" ht="40.799999999999997" x14ac:dyDescent="0.25">
      <c r="A1561" s="262">
        <f t="shared" si="73"/>
        <v>1513</v>
      </c>
      <c r="B1561" s="263" t="s">
        <v>3554</v>
      </c>
      <c r="C1561" s="264" t="s">
        <v>169</v>
      </c>
      <c r="D1561" s="273">
        <v>0.56999999999999995</v>
      </c>
      <c r="E1561" s="266">
        <f t="shared" ref="E1561:E1592" si="74">F1561/D1561</f>
        <v>1439.54</v>
      </c>
      <c r="F1561" s="267">
        <v>820.54</v>
      </c>
      <c r="G1561" s="288"/>
      <c r="H1561" s="288"/>
      <c r="I1561" s="288"/>
    </row>
    <row r="1562" spans="1:9" ht="20.399999999999999" x14ac:dyDescent="0.25">
      <c r="A1562" s="262">
        <f t="shared" ref="A1562:A1596" si="75">A1561+1</f>
        <v>1514</v>
      </c>
      <c r="B1562" s="263" t="s">
        <v>4107</v>
      </c>
      <c r="C1562" s="264" t="s">
        <v>4108</v>
      </c>
      <c r="D1562" s="273">
        <v>4.8499999999999996</v>
      </c>
      <c r="E1562" s="266">
        <f t="shared" si="74"/>
        <v>10.07</v>
      </c>
      <c r="F1562" s="267">
        <v>48.82</v>
      </c>
      <c r="G1562" s="288"/>
      <c r="H1562" s="288"/>
      <c r="I1562" s="288"/>
    </row>
    <row r="1563" spans="1:9" x14ac:dyDescent="0.25">
      <c r="A1563" s="262">
        <f t="shared" si="75"/>
        <v>1515</v>
      </c>
      <c r="B1563" s="263" t="s">
        <v>4151</v>
      </c>
      <c r="C1563" s="264" t="s">
        <v>513</v>
      </c>
      <c r="D1563" s="275">
        <v>3.9999999999999998E-6</v>
      </c>
      <c r="E1563" s="266">
        <f t="shared" si="74"/>
        <v>122500</v>
      </c>
      <c r="F1563" s="267">
        <v>0.49</v>
      </c>
      <c r="G1563" s="288"/>
      <c r="H1563" s="288"/>
      <c r="I1563" s="288"/>
    </row>
    <row r="1564" spans="1:9" x14ac:dyDescent="0.25">
      <c r="A1564" s="262">
        <f t="shared" si="75"/>
        <v>1516</v>
      </c>
      <c r="B1564" s="263" t="s">
        <v>4152</v>
      </c>
      <c r="C1564" s="264" t="s">
        <v>513</v>
      </c>
      <c r="D1564" s="272">
        <v>1.228E-4</v>
      </c>
      <c r="E1564" s="266">
        <f t="shared" si="74"/>
        <v>157328.99</v>
      </c>
      <c r="F1564" s="267">
        <v>19.32</v>
      </c>
      <c r="G1564" s="288"/>
      <c r="H1564" s="288"/>
      <c r="I1564" s="288"/>
    </row>
    <row r="1565" spans="1:9" ht="30.6" x14ac:dyDescent="0.25">
      <c r="A1565" s="262">
        <f t="shared" si="75"/>
        <v>1517</v>
      </c>
      <c r="B1565" s="263" t="s">
        <v>3545</v>
      </c>
      <c r="C1565" s="264" t="s">
        <v>3546</v>
      </c>
      <c r="D1565" s="265">
        <v>4</v>
      </c>
      <c r="E1565" s="266">
        <f t="shared" si="74"/>
        <v>1.01</v>
      </c>
      <c r="F1565" s="267">
        <v>4.03</v>
      </c>
      <c r="G1565" s="288"/>
      <c r="H1565" s="288"/>
      <c r="I1565" s="288"/>
    </row>
    <row r="1566" spans="1:9" ht="30.6" x14ac:dyDescent="0.25">
      <c r="A1566" s="262">
        <f t="shared" si="75"/>
        <v>1518</v>
      </c>
      <c r="B1566" s="263" t="s">
        <v>4156</v>
      </c>
      <c r="C1566" s="264" t="s">
        <v>1957</v>
      </c>
      <c r="D1566" s="272">
        <v>7.4051999999999998E-3</v>
      </c>
      <c r="E1566" s="266">
        <f t="shared" si="74"/>
        <v>506.4</v>
      </c>
      <c r="F1566" s="267">
        <v>3.75</v>
      </c>
      <c r="G1566" s="288"/>
      <c r="H1566" s="288"/>
      <c r="I1566" s="288"/>
    </row>
    <row r="1567" spans="1:9" x14ac:dyDescent="0.25">
      <c r="A1567" s="262">
        <f t="shared" si="75"/>
        <v>1519</v>
      </c>
      <c r="B1567" s="263" t="s">
        <v>4157</v>
      </c>
      <c r="C1567" s="264" t="s">
        <v>513</v>
      </c>
      <c r="D1567" s="272">
        <v>3.96E-5</v>
      </c>
      <c r="E1567" s="266">
        <f t="shared" si="74"/>
        <v>381565.66</v>
      </c>
      <c r="F1567" s="267">
        <v>15.11</v>
      </c>
      <c r="G1567" s="288"/>
      <c r="H1567" s="288"/>
      <c r="I1567" s="288"/>
    </row>
    <row r="1568" spans="1:9" x14ac:dyDescent="0.25">
      <c r="A1568" s="262">
        <f t="shared" si="75"/>
        <v>1520</v>
      </c>
      <c r="B1568" s="263" t="s">
        <v>4110</v>
      </c>
      <c r="C1568" s="264" t="s">
        <v>513</v>
      </c>
      <c r="D1568" s="268">
        <v>3.8000000000000002E-4</v>
      </c>
      <c r="E1568" s="266">
        <f t="shared" si="74"/>
        <v>199342.11</v>
      </c>
      <c r="F1568" s="267">
        <v>75.75</v>
      </c>
      <c r="G1568" s="288"/>
      <c r="H1568" s="288"/>
      <c r="I1568" s="288"/>
    </row>
    <row r="1569" spans="1:9" x14ac:dyDescent="0.25">
      <c r="A1569" s="262">
        <f t="shared" si="75"/>
        <v>1521</v>
      </c>
      <c r="B1569" s="263" t="s">
        <v>4159</v>
      </c>
      <c r="C1569" s="264" t="s">
        <v>326</v>
      </c>
      <c r="D1569" s="270">
        <v>0.7722</v>
      </c>
      <c r="E1569" s="266">
        <f t="shared" si="74"/>
        <v>62.63</v>
      </c>
      <c r="F1569" s="267">
        <v>48.36</v>
      </c>
      <c r="G1569" s="288"/>
      <c r="H1569" s="288"/>
      <c r="I1569" s="288"/>
    </row>
    <row r="1570" spans="1:9" x14ac:dyDescent="0.25">
      <c r="A1570" s="262">
        <f t="shared" si="75"/>
        <v>1522</v>
      </c>
      <c r="B1570" s="263" t="s">
        <v>4112</v>
      </c>
      <c r="C1570" s="264" t="s">
        <v>340</v>
      </c>
      <c r="D1570" s="271">
        <v>0.29099999999999998</v>
      </c>
      <c r="E1570" s="266">
        <f t="shared" si="74"/>
        <v>152.22999999999999</v>
      </c>
      <c r="F1570" s="267">
        <v>44.3</v>
      </c>
      <c r="G1570" s="288"/>
      <c r="H1570" s="288"/>
      <c r="I1570" s="288"/>
    </row>
    <row r="1571" spans="1:9" x14ac:dyDescent="0.25">
      <c r="A1571" s="262">
        <f t="shared" si="75"/>
        <v>1523</v>
      </c>
      <c r="B1571" s="263" t="s">
        <v>4234</v>
      </c>
      <c r="C1571" s="264" t="s">
        <v>513</v>
      </c>
      <c r="D1571" s="272">
        <v>1.361E-4</v>
      </c>
      <c r="E1571" s="266">
        <f t="shared" si="74"/>
        <v>96179.28</v>
      </c>
      <c r="F1571" s="267">
        <v>13.09</v>
      </c>
      <c r="G1571" s="288"/>
      <c r="H1571" s="288"/>
      <c r="I1571" s="288"/>
    </row>
    <row r="1572" spans="1:9" x14ac:dyDescent="0.25">
      <c r="A1572" s="262">
        <f t="shared" si="75"/>
        <v>1524</v>
      </c>
      <c r="B1572" s="263" t="s">
        <v>3099</v>
      </c>
      <c r="C1572" s="264" t="s">
        <v>513</v>
      </c>
      <c r="D1572" s="275">
        <v>5.0759999999999998E-3</v>
      </c>
      <c r="E1572" s="266">
        <f t="shared" si="74"/>
        <v>76410.559999999998</v>
      </c>
      <c r="F1572" s="267">
        <v>387.86</v>
      </c>
      <c r="G1572" s="288"/>
      <c r="H1572" s="288"/>
      <c r="I1572" s="288"/>
    </row>
    <row r="1573" spans="1:9" ht="20.399999999999999" x14ac:dyDescent="0.25">
      <c r="A1573" s="262">
        <f t="shared" si="75"/>
        <v>1525</v>
      </c>
      <c r="B1573" s="263" t="s">
        <v>4117</v>
      </c>
      <c r="C1573" s="264" t="s">
        <v>513</v>
      </c>
      <c r="D1573" s="272">
        <v>3.4207E-3</v>
      </c>
      <c r="E1573" s="266">
        <f t="shared" si="74"/>
        <v>172993.83</v>
      </c>
      <c r="F1573" s="267">
        <v>591.76</v>
      </c>
      <c r="G1573" s="288"/>
      <c r="H1573" s="288"/>
      <c r="I1573" s="288"/>
    </row>
    <row r="1574" spans="1:9" x14ac:dyDescent="0.25">
      <c r="A1574" s="262">
        <f t="shared" si="75"/>
        <v>1526</v>
      </c>
      <c r="B1574" s="263" t="s">
        <v>4235</v>
      </c>
      <c r="C1574" s="264" t="s">
        <v>1510</v>
      </c>
      <c r="D1574" s="273">
        <v>0.02</v>
      </c>
      <c r="E1574" s="266">
        <f t="shared" si="74"/>
        <v>3674.5</v>
      </c>
      <c r="F1574" s="267">
        <v>73.489999999999995</v>
      </c>
      <c r="G1574" s="288"/>
      <c r="H1574" s="288"/>
      <c r="I1574" s="288"/>
    </row>
    <row r="1575" spans="1:9" ht="20.399999999999999" x14ac:dyDescent="0.25">
      <c r="A1575" s="262">
        <f t="shared" si="75"/>
        <v>1527</v>
      </c>
      <c r="B1575" s="263" t="s">
        <v>4118</v>
      </c>
      <c r="C1575" s="264" t="s">
        <v>513</v>
      </c>
      <c r="D1575" s="268">
        <v>1.3999999999999999E-4</v>
      </c>
      <c r="E1575" s="266">
        <f t="shared" si="74"/>
        <v>170642.86</v>
      </c>
      <c r="F1575" s="267">
        <v>23.89</v>
      </c>
      <c r="G1575" s="288"/>
      <c r="H1575" s="288"/>
      <c r="I1575" s="288"/>
    </row>
    <row r="1576" spans="1:9" x14ac:dyDescent="0.25">
      <c r="A1576" s="262">
        <f t="shared" si="75"/>
        <v>1528</v>
      </c>
      <c r="B1576" s="263" t="s">
        <v>4119</v>
      </c>
      <c r="C1576" s="264" t="s">
        <v>340</v>
      </c>
      <c r="D1576" s="271">
        <v>1E-3</v>
      </c>
      <c r="E1576" s="266">
        <f t="shared" si="74"/>
        <v>330</v>
      </c>
      <c r="F1576" s="267">
        <v>0.33</v>
      </c>
      <c r="G1576" s="288"/>
      <c r="H1576" s="288"/>
      <c r="I1576" s="288"/>
    </row>
    <row r="1577" spans="1:9" x14ac:dyDescent="0.25">
      <c r="A1577" s="262">
        <f t="shared" si="75"/>
        <v>1529</v>
      </c>
      <c r="B1577" s="263" t="s">
        <v>4120</v>
      </c>
      <c r="C1577" s="264" t="s">
        <v>340</v>
      </c>
      <c r="D1577" s="275">
        <v>0.150001</v>
      </c>
      <c r="E1577" s="266">
        <f t="shared" si="74"/>
        <v>375.4</v>
      </c>
      <c r="F1577" s="267">
        <v>56.31</v>
      </c>
      <c r="G1577" s="288"/>
      <c r="H1577" s="288"/>
      <c r="I1577" s="288"/>
    </row>
    <row r="1578" spans="1:9" x14ac:dyDescent="0.25">
      <c r="A1578" s="262">
        <f t="shared" si="75"/>
        <v>1530</v>
      </c>
      <c r="B1578" s="263" t="s">
        <v>4192</v>
      </c>
      <c r="C1578" s="264" t="s">
        <v>513</v>
      </c>
      <c r="D1578" s="268">
        <v>1.0000000000000001E-5</v>
      </c>
      <c r="E1578" s="266">
        <f t="shared" si="74"/>
        <v>1149000</v>
      </c>
      <c r="F1578" s="267">
        <v>11.49</v>
      </c>
      <c r="G1578" s="288"/>
      <c r="H1578" s="288"/>
      <c r="I1578" s="288"/>
    </row>
    <row r="1579" spans="1:9" x14ac:dyDescent="0.25">
      <c r="A1579" s="262">
        <f t="shared" si="75"/>
        <v>1531</v>
      </c>
      <c r="B1579" s="263" t="s">
        <v>4163</v>
      </c>
      <c r="C1579" s="264" t="s">
        <v>513</v>
      </c>
      <c r="D1579" s="272">
        <v>1.19E-5</v>
      </c>
      <c r="E1579" s="266">
        <f t="shared" si="74"/>
        <v>44537.82</v>
      </c>
      <c r="F1579" s="267">
        <v>0.53</v>
      </c>
      <c r="G1579" s="288"/>
      <c r="H1579" s="288"/>
      <c r="I1579" s="288"/>
    </row>
    <row r="1580" spans="1:9" ht="20.399999999999999" x14ac:dyDescent="0.25">
      <c r="A1580" s="262">
        <f t="shared" si="75"/>
        <v>1532</v>
      </c>
      <c r="B1580" s="263" t="s">
        <v>4121</v>
      </c>
      <c r="C1580" s="264" t="s">
        <v>513</v>
      </c>
      <c r="D1580" s="272">
        <v>1.717E-4</v>
      </c>
      <c r="E1580" s="266">
        <f t="shared" si="74"/>
        <v>147874.20000000001</v>
      </c>
      <c r="F1580" s="267">
        <v>25.39</v>
      </c>
      <c r="G1580" s="288"/>
      <c r="H1580" s="288"/>
      <c r="I1580" s="288"/>
    </row>
    <row r="1581" spans="1:9" ht="20.399999999999999" x14ac:dyDescent="0.25">
      <c r="A1581" s="262">
        <f t="shared" si="75"/>
        <v>1533</v>
      </c>
      <c r="B1581" s="263" t="s">
        <v>4122</v>
      </c>
      <c r="C1581" s="264" t="s">
        <v>513</v>
      </c>
      <c r="D1581" s="272">
        <v>3.2719999999999998E-4</v>
      </c>
      <c r="E1581" s="266">
        <f t="shared" si="74"/>
        <v>147891.20000000001</v>
      </c>
      <c r="F1581" s="267">
        <v>48.39</v>
      </c>
      <c r="G1581" s="288"/>
      <c r="H1581" s="288"/>
      <c r="I1581" s="288"/>
    </row>
    <row r="1582" spans="1:9" x14ac:dyDescent="0.25">
      <c r="A1582" s="262">
        <f t="shared" si="75"/>
        <v>1534</v>
      </c>
      <c r="B1582" s="263" t="s">
        <v>4124</v>
      </c>
      <c r="C1582" s="264" t="s">
        <v>4125</v>
      </c>
      <c r="D1582" s="271">
        <v>5.0000000000000001E-3</v>
      </c>
      <c r="E1582" s="266">
        <f t="shared" si="74"/>
        <v>56882</v>
      </c>
      <c r="F1582" s="267">
        <v>284.41000000000003</v>
      </c>
      <c r="G1582" s="288"/>
      <c r="H1582" s="288"/>
      <c r="I1582" s="288"/>
    </row>
    <row r="1583" spans="1:9" x14ac:dyDescent="0.25">
      <c r="A1583" s="262">
        <f t="shared" si="75"/>
        <v>1535</v>
      </c>
      <c r="B1583" s="263" t="s">
        <v>4126</v>
      </c>
      <c r="C1583" s="264" t="s">
        <v>340</v>
      </c>
      <c r="D1583" s="271">
        <v>0.126</v>
      </c>
      <c r="E1583" s="266">
        <f t="shared" si="74"/>
        <v>266.19</v>
      </c>
      <c r="F1583" s="267">
        <v>33.54</v>
      </c>
      <c r="G1583" s="288"/>
      <c r="H1583" s="288"/>
      <c r="I1583" s="288"/>
    </row>
    <row r="1584" spans="1:9" x14ac:dyDescent="0.25">
      <c r="A1584" s="262">
        <f t="shared" si="75"/>
        <v>1536</v>
      </c>
      <c r="B1584" s="263" t="s">
        <v>1455</v>
      </c>
      <c r="C1584" s="264" t="s">
        <v>340</v>
      </c>
      <c r="D1584" s="275">
        <v>9.5938580000000009</v>
      </c>
      <c r="E1584" s="266">
        <f t="shared" si="74"/>
        <v>232.46</v>
      </c>
      <c r="F1584" s="266">
        <v>2230.1799999999998</v>
      </c>
      <c r="G1584" s="288"/>
      <c r="H1584" s="288"/>
      <c r="I1584" s="288"/>
    </row>
    <row r="1585" spans="1:9" x14ac:dyDescent="0.25">
      <c r="A1585" s="262">
        <f t="shared" si="75"/>
        <v>1537</v>
      </c>
      <c r="B1585" s="263" t="s">
        <v>4168</v>
      </c>
      <c r="C1585" s="264" t="s">
        <v>340</v>
      </c>
      <c r="D1585" s="268">
        <v>0.23363999999999999</v>
      </c>
      <c r="E1585" s="266">
        <f t="shared" si="74"/>
        <v>61.33</v>
      </c>
      <c r="F1585" s="267">
        <v>14.33</v>
      </c>
      <c r="G1585" s="288"/>
      <c r="H1585" s="288"/>
      <c r="I1585" s="288"/>
    </row>
    <row r="1586" spans="1:9" x14ac:dyDescent="0.25">
      <c r="A1586" s="262">
        <f t="shared" si="75"/>
        <v>1538</v>
      </c>
      <c r="B1586" s="263" t="s">
        <v>4127</v>
      </c>
      <c r="C1586" s="264" t="s">
        <v>326</v>
      </c>
      <c r="D1586" s="270">
        <v>1.0200000000000001E-2</v>
      </c>
      <c r="E1586" s="266">
        <f t="shared" si="74"/>
        <v>5233.33</v>
      </c>
      <c r="F1586" s="267">
        <v>53.38</v>
      </c>
      <c r="G1586" s="288"/>
      <c r="H1586" s="288"/>
      <c r="I1586" s="288"/>
    </row>
    <row r="1587" spans="1:9" x14ac:dyDescent="0.25">
      <c r="A1587" s="262">
        <f t="shared" si="75"/>
        <v>1539</v>
      </c>
      <c r="B1587" s="263" t="s">
        <v>4171</v>
      </c>
      <c r="C1587" s="264" t="s">
        <v>340</v>
      </c>
      <c r="D1587" s="270">
        <v>0.23760000000000001</v>
      </c>
      <c r="E1587" s="266">
        <f t="shared" si="74"/>
        <v>94.87</v>
      </c>
      <c r="F1587" s="267">
        <v>22.54</v>
      </c>
      <c r="G1587" s="288"/>
      <c r="H1587" s="288"/>
      <c r="I1587" s="288"/>
    </row>
    <row r="1588" spans="1:9" x14ac:dyDescent="0.25">
      <c r="A1588" s="262">
        <f t="shared" si="75"/>
        <v>1540</v>
      </c>
      <c r="B1588" s="263" t="s">
        <v>4129</v>
      </c>
      <c r="C1588" s="264" t="s">
        <v>120</v>
      </c>
      <c r="D1588" s="265">
        <v>3</v>
      </c>
      <c r="E1588" s="266">
        <f t="shared" si="74"/>
        <v>190.08</v>
      </c>
      <c r="F1588" s="267">
        <v>570.23</v>
      </c>
      <c r="G1588" s="288"/>
      <c r="H1588" s="288"/>
      <c r="I1588" s="288"/>
    </row>
    <row r="1589" spans="1:9" ht="30.6" x14ac:dyDescent="0.25">
      <c r="A1589" s="262">
        <f t="shared" si="75"/>
        <v>1541</v>
      </c>
      <c r="B1589" s="263" t="s">
        <v>3610</v>
      </c>
      <c r="C1589" s="264" t="s">
        <v>513</v>
      </c>
      <c r="D1589" s="271">
        <v>4.5999999999999999E-2</v>
      </c>
      <c r="E1589" s="266">
        <f t="shared" si="74"/>
        <v>65202.61</v>
      </c>
      <c r="F1589" s="266">
        <v>2999.32</v>
      </c>
      <c r="G1589" s="288"/>
      <c r="H1589" s="288"/>
      <c r="I1589" s="288"/>
    </row>
    <row r="1590" spans="1:9" x14ac:dyDescent="0.25">
      <c r="A1590" s="262">
        <f t="shared" si="75"/>
        <v>1542</v>
      </c>
      <c r="B1590" s="263" t="s">
        <v>4130</v>
      </c>
      <c r="C1590" s="264" t="s">
        <v>513</v>
      </c>
      <c r="D1590" s="268">
        <v>1.72E-3</v>
      </c>
      <c r="E1590" s="266">
        <f t="shared" si="74"/>
        <v>65523.26</v>
      </c>
      <c r="F1590" s="267">
        <v>112.7</v>
      </c>
      <c r="G1590" s="288"/>
      <c r="H1590" s="288"/>
      <c r="I1590" s="288"/>
    </row>
    <row r="1591" spans="1:9" x14ac:dyDescent="0.25">
      <c r="A1591" s="262">
        <f t="shared" si="75"/>
        <v>1543</v>
      </c>
      <c r="B1591" s="263" t="s">
        <v>4132</v>
      </c>
      <c r="C1591" s="264" t="s">
        <v>513</v>
      </c>
      <c r="D1591" s="271">
        <v>1E-3</v>
      </c>
      <c r="E1591" s="266">
        <f t="shared" si="74"/>
        <v>102770</v>
      </c>
      <c r="F1591" s="267">
        <v>102.77</v>
      </c>
      <c r="G1591" s="288"/>
      <c r="H1591" s="288"/>
      <c r="I1591" s="288"/>
    </row>
    <row r="1592" spans="1:9" x14ac:dyDescent="0.25">
      <c r="A1592" s="262">
        <f t="shared" si="75"/>
        <v>1544</v>
      </c>
      <c r="B1592" s="263" t="s">
        <v>4174</v>
      </c>
      <c r="C1592" s="264" t="s">
        <v>513</v>
      </c>
      <c r="D1592" s="272">
        <v>7.6820000000000002E-4</v>
      </c>
      <c r="E1592" s="266">
        <f t="shared" si="74"/>
        <v>49531.37</v>
      </c>
      <c r="F1592" s="267">
        <v>38.049999999999997</v>
      </c>
      <c r="G1592" s="288"/>
      <c r="H1592" s="288"/>
      <c r="I1592" s="288"/>
    </row>
    <row r="1593" spans="1:9" x14ac:dyDescent="0.25">
      <c r="A1593" s="262">
        <f t="shared" si="75"/>
        <v>1545</v>
      </c>
      <c r="B1593" s="263" t="s">
        <v>4133</v>
      </c>
      <c r="C1593" s="264" t="s">
        <v>513</v>
      </c>
      <c r="D1593" s="272">
        <v>7.115E-4</v>
      </c>
      <c r="E1593" s="266">
        <f t="shared" ref="E1593:E1596" si="76">F1593/D1593</f>
        <v>266760.37</v>
      </c>
      <c r="F1593" s="267">
        <v>189.8</v>
      </c>
      <c r="G1593" s="288"/>
      <c r="H1593" s="288"/>
      <c r="I1593" s="288"/>
    </row>
    <row r="1594" spans="1:9" x14ac:dyDescent="0.25">
      <c r="A1594" s="262">
        <f t="shared" si="75"/>
        <v>1546</v>
      </c>
      <c r="B1594" s="263" t="s">
        <v>4136</v>
      </c>
      <c r="C1594" s="264" t="s">
        <v>513</v>
      </c>
      <c r="D1594" s="272">
        <v>1.8775E-3</v>
      </c>
      <c r="E1594" s="266">
        <f t="shared" si="76"/>
        <v>104319.57</v>
      </c>
      <c r="F1594" s="267">
        <v>195.86</v>
      </c>
      <c r="G1594" s="288"/>
      <c r="H1594" s="288"/>
      <c r="I1594" s="288"/>
    </row>
    <row r="1595" spans="1:9" x14ac:dyDescent="0.25">
      <c r="A1595" s="262">
        <f t="shared" si="75"/>
        <v>1547</v>
      </c>
      <c r="B1595" s="263" t="s">
        <v>4176</v>
      </c>
      <c r="C1595" s="264" t="s">
        <v>340</v>
      </c>
      <c r="D1595" s="271">
        <v>5.5439999999999996</v>
      </c>
      <c r="E1595" s="266">
        <f t="shared" si="76"/>
        <v>108.23</v>
      </c>
      <c r="F1595" s="267">
        <v>600.03</v>
      </c>
      <c r="G1595" s="288"/>
      <c r="H1595" s="288"/>
      <c r="I1595" s="288"/>
    </row>
    <row r="1596" spans="1:9" x14ac:dyDescent="0.25">
      <c r="A1596" s="262">
        <f t="shared" si="75"/>
        <v>1548</v>
      </c>
      <c r="B1596" s="263" t="s">
        <v>4236</v>
      </c>
      <c r="C1596" s="264" t="s">
        <v>513</v>
      </c>
      <c r="D1596" s="268">
        <v>1.0000000000000001E-5</v>
      </c>
      <c r="E1596" s="266">
        <f t="shared" si="76"/>
        <v>285000</v>
      </c>
      <c r="F1596" s="267">
        <v>2.85</v>
      </c>
      <c r="G1596" s="288"/>
      <c r="H1596" s="288"/>
      <c r="I1596" s="288"/>
    </row>
    <row r="1597" spans="1:9" x14ac:dyDescent="0.25">
      <c r="A1597" s="293" t="s">
        <v>4140</v>
      </c>
      <c r="B1597" s="293"/>
      <c r="C1597" s="293"/>
      <c r="D1597" s="293"/>
      <c r="E1597" s="293"/>
      <c r="F1597" s="293"/>
      <c r="G1597" s="288"/>
      <c r="H1597" s="288"/>
      <c r="I1597" s="288"/>
    </row>
    <row r="1598" spans="1:9" x14ac:dyDescent="0.25">
      <c r="A1598" s="262">
        <f>A1596+1</f>
        <v>1549</v>
      </c>
      <c r="B1598" s="263" t="s">
        <v>3623</v>
      </c>
      <c r="C1598" s="264" t="s">
        <v>120</v>
      </c>
      <c r="D1598" s="265">
        <v>1</v>
      </c>
      <c r="E1598" s="266"/>
      <c r="F1598" s="274"/>
      <c r="G1598" s="288"/>
      <c r="H1598" s="288"/>
      <c r="I1598" s="288"/>
    </row>
    <row r="1599" spans="1:9" ht="61.2" x14ac:dyDescent="0.25">
      <c r="A1599" s="262">
        <f>A1598+1</f>
        <v>1550</v>
      </c>
      <c r="B1599" s="263" t="s">
        <v>3538</v>
      </c>
      <c r="C1599" s="264" t="s">
        <v>120</v>
      </c>
      <c r="D1599" s="265">
        <v>1</v>
      </c>
      <c r="E1599" s="266"/>
      <c r="F1599" s="274"/>
      <c r="G1599" s="288"/>
      <c r="H1599" s="288"/>
      <c r="I1599" s="288"/>
    </row>
    <row r="1600" spans="1:9" x14ac:dyDescent="0.25">
      <c r="A1600" s="241" t="s">
        <v>4237</v>
      </c>
      <c r="B1600" s="59"/>
      <c r="C1600" s="59"/>
      <c r="D1600" s="59"/>
      <c r="E1600" s="59"/>
      <c r="F1600" s="59"/>
      <c r="G1600" s="59"/>
      <c r="H1600" s="59"/>
      <c r="I1600" s="60"/>
    </row>
    <row r="1601" spans="1:9" x14ac:dyDescent="0.25">
      <c r="A1601" s="293" t="s">
        <v>4142</v>
      </c>
      <c r="B1601" s="293"/>
      <c r="C1601" s="293"/>
      <c r="D1601" s="293"/>
      <c r="E1601" s="293"/>
      <c r="F1601" s="293"/>
      <c r="G1601" s="288"/>
      <c r="H1601" s="288"/>
      <c r="I1601" s="288"/>
    </row>
    <row r="1602" spans="1:9" x14ac:dyDescent="0.25">
      <c r="A1602" s="262">
        <f>A1599+1</f>
        <v>1551</v>
      </c>
      <c r="B1602" s="263" t="s">
        <v>3726</v>
      </c>
      <c r="C1602" s="264" t="s">
        <v>120</v>
      </c>
      <c r="D1602" s="265">
        <v>1</v>
      </c>
      <c r="E1602" s="266">
        <f t="shared" ref="E1602:E1639" si="77">F1602/D1602</f>
        <v>1144.17</v>
      </c>
      <c r="F1602" s="266">
        <v>1144.17</v>
      </c>
      <c r="G1602" s="288"/>
      <c r="H1602" s="288"/>
      <c r="I1602" s="288"/>
    </row>
    <row r="1603" spans="1:9" x14ac:dyDescent="0.25">
      <c r="A1603" s="262">
        <f t="shared" ref="A1603:A1639" si="78">A1602+1</f>
        <v>1552</v>
      </c>
      <c r="B1603" s="263" t="s">
        <v>3709</v>
      </c>
      <c r="C1603" s="264" t="s">
        <v>120</v>
      </c>
      <c r="D1603" s="265">
        <v>2</v>
      </c>
      <c r="E1603" s="266">
        <f t="shared" si="77"/>
        <v>54701.97</v>
      </c>
      <c r="F1603" s="266">
        <v>109403.93</v>
      </c>
      <c r="G1603" s="288"/>
      <c r="H1603" s="288"/>
      <c r="I1603" s="288"/>
    </row>
    <row r="1604" spans="1:9" x14ac:dyDescent="0.25">
      <c r="A1604" s="262">
        <f t="shared" si="78"/>
        <v>1553</v>
      </c>
      <c r="B1604" s="263" t="s">
        <v>3657</v>
      </c>
      <c r="C1604" s="264" t="s">
        <v>120</v>
      </c>
      <c r="D1604" s="265">
        <v>2</v>
      </c>
      <c r="E1604" s="266">
        <f t="shared" si="77"/>
        <v>959.33</v>
      </c>
      <c r="F1604" s="266">
        <v>1918.66</v>
      </c>
      <c r="G1604" s="288"/>
      <c r="H1604" s="288"/>
      <c r="I1604" s="288"/>
    </row>
    <row r="1605" spans="1:9" x14ac:dyDescent="0.25">
      <c r="A1605" s="262">
        <f t="shared" si="78"/>
        <v>1554</v>
      </c>
      <c r="B1605" s="263" t="s">
        <v>3655</v>
      </c>
      <c r="C1605" s="264" t="s">
        <v>120</v>
      </c>
      <c r="D1605" s="265">
        <v>2</v>
      </c>
      <c r="E1605" s="266">
        <f t="shared" si="77"/>
        <v>2053.27</v>
      </c>
      <c r="F1605" s="266">
        <v>4106.53</v>
      </c>
      <c r="G1605" s="288"/>
      <c r="H1605" s="288"/>
      <c r="I1605" s="288"/>
    </row>
    <row r="1606" spans="1:9" x14ac:dyDescent="0.25">
      <c r="A1606" s="262">
        <f t="shared" si="78"/>
        <v>1555</v>
      </c>
      <c r="B1606" s="263" t="s">
        <v>4186</v>
      </c>
      <c r="C1606" s="264" t="s">
        <v>513</v>
      </c>
      <c r="D1606" s="272">
        <v>6.7899999999999997E-5</v>
      </c>
      <c r="E1606" s="266">
        <f t="shared" si="77"/>
        <v>307511.05</v>
      </c>
      <c r="F1606" s="267">
        <v>20.88</v>
      </c>
      <c r="G1606" s="288"/>
      <c r="H1606" s="288"/>
      <c r="I1606" s="288"/>
    </row>
    <row r="1607" spans="1:9" ht="20.399999999999999" x14ac:dyDescent="0.25">
      <c r="A1607" s="262">
        <f t="shared" si="78"/>
        <v>1556</v>
      </c>
      <c r="B1607" s="263" t="s">
        <v>4146</v>
      </c>
      <c r="C1607" s="264" t="s">
        <v>513</v>
      </c>
      <c r="D1607" s="268">
        <v>4.802E-2</v>
      </c>
      <c r="E1607" s="266">
        <f t="shared" si="77"/>
        <v>154263.85</v>
      </c>
      <c r="F1607" s="266">
        <v>7407.75</v>
      </c>
      <c r="G1607" s="288"/>
      <c r="H1607" s="288"/>
      <c r="I1607" s="288"/>
    </row>
    <row r="1608" spans="1:9" x14ac:dyDescent="0.25">
      <c r="A1608" s="262">
        <f t="shared" si="78"/>
        <v>1557</v>
      </c>
      <c r="B1608" s="263" t="s">
        <v>4238</v>
      </c>
      <c r="C1608" s="264" t="s">
        <v>340</v>
      </c>
      <c r="D1608" s="271">
        <v>0.40200000000000002</v>
      </c>
      <c r="E1608" s="266">
        <f t="shared" si="77"/>
        <v>264.98</v>
      </c>
      <c r="F1608" s="267">
        <v>106.52</v>
      </c>
      <c r="G1608" s="288"/>
      <c r="H1608" s="288"/>
      <c r="I1608" s="288"/>
    </row>
    <row r="1609" spans="1:9" x14ac:dyDescent="0.25">
      <c r="A1609" s="262">
        <f t="shared" si="78"/>
        <v>1558</v>
      </c>
      <c r="B1609" s="263" t="s">
        <v>4106</v>
      </c>
      <c r="C1609" s="264" t="s">
        <v>513</v>
      </c>
      <c r="D1609" s="275">
        <v>1.2999999999999999E-5</v>
      </c>
      <c r="E1609" s="266">
        <f t="shared" si="77"/>
        <v>334615.38</v>
      </c>
      <c r="F1609" s="267">
        <v>4.3499999999999996</v>
      </c>
      <c r="G1609" s="288"/>
      <c r="H1609" s="288"/>
      <c r="I1609" s="288"/>
    </row>
    <row r="1610" spans="1:9" x14ac:dyDescent="0.25">
      <c r="A1610" s="262">
        <f t="shared" si="78"/>
        <v>1559</v>
      </c>
      <c r="B1610" s="263" t="s">
        <v>4150</v>
      </c>
      <c r="C1610" s="264" t="s">
        <v>326</v>
      </c>
      <c r="D1610" s="268">
        <v>0.30129</v>
      </c>
      <c r="E1610" s="266">
        <f t="shared" si="77"/>
        <v>24.59</v>
      </c>
      <c r="F1610" s="267">
        <v>7.41</v>
      </c>
      <c r="G1610" s="288"/>
      <c r="H1610" s="288"/>
      <c r="I1610" s="288"/>
    </row>
    <row r="1611" spans="1:9" ht="20.399999999999999" x14ac:dyDescent="0.25">
      <c r="A1611" s="262">
        <f t="shared" si="78"/>
        <v>1560</v>
      </c>
      <c r="B1611" s="263" t="s">
        <v>4107</v>
      </c>
      <c r="C1611" s="264" t="s">
        <v>4108</v>
      </c>
      <c r="D1611" s="273">
        <v>2.61</v>
      </c>
      <c r="E1611" s="266">
        <f t="shared" si="77"/>
        <v>10.07</v>
      </c>
      <c r="F1611" s="267">
        <v>26.29</v>
      </c>
      <c r="G1611" s="288"/>
      <c r="H1611" s="288"/>
      <c r="I1611" s="288"/>
    </row>
    <row r="1612" spans="1:9" x14ac:dyDescent="0.25">
      <c r="A1612" s="262">
        <f t="shared" si="78"/>
        <v>1561</v>
      </c>
      <c r="B1612" s="263" t="s">
        <v>4239</v>
      </c>
      <c r="C1612" s="264" t="s">
        <v>513</v>
      </c>
      <c r="D1612" s="270">
        <v>4.4000000000000003E-3</v>
      </c>
      <c r="E1612" s="266">
        <f t="shared" si="77"/>
        <v>101679.55</v>
      </c>
      <c r="F1612" s="267">
        <v>447.39</v>
      </c>
      <c r="G1612" s="288"/>
      <c r="H1612" s="288"/>
      <c r="I1612" s="288"/>
    </row>
    <row r="1613" spans="1:9" x14ac:dyDescent="0.25">
      <c r="A1613" s="262">
        <f t="shared" si="78"/>
        <v>1562</v>
      </c>
      <c r="B1613" s="263" t="s">
        <v>4155</v>
      </c>
      <c r="C1613" s="264" t="s">
        <v>340</v>
      </c>
      <c r="D1613" s="272">
        <v>1.0912999999999999E-3</v>
      </c>
      <c r="E1613" s="266">
        <f t="shared" si="77"/>
        <v>18.329999999999998</v>
      </c>
      <c r="F1613" s="267">
        <v>0.02</v>
      </c>
      <c r="G1613" s="288"/>
      <c r="H1613" s="288"/>
      <c r="I1613" s="288"/>
    </row>
    <row r="1614" spans="1:9" x14ac:dyDescent="0.25">
      <c r="A1614" s="262">
        <f t="shared" si="78"/>
        <v>1563</v>
      </c>
      <c r="B1614" s="263" t="s">
        <v>4158</v>
      </c>
      <c r="C1614" s="264" t="s">
        <v>513</v>
      </c>
      <c r="D1614" s="271">
        <v>6.0000000000000001E-3</v>
      </c>
      <c r="E1614" s="266">
        <f t="shared" si="77"/>
        <v>89520</v>
      </c>
      <c r="F1614" s="267">
        <v>537.12</v>
      </c>
      <c r="G1614" s="288"/>
      <c r="H1614" s="288"/>
      <c r="I1614" s="288"/>
    </row>
    <row r="1615" spans="1:9" x14ac:dyDescent="0.25">
      <c r="A1615" s="262">
        <f t="shared" si="78"/>
        <v>1564</v>
      </c>
      <c r="B1615" s="263" t="s">
        <v>4159</v>
      </c>
      <c r="C1615" s="264" t="s">
        <v>326</v>
      </c>
      <c r="D1615" s="275">
        <v>0.13985600000000001</v>
      </c>
      <c r="E1615" s="266">
        <f t="shared" si="77"/>
        <v>62.64</v>
      </c>
      <c r="F1615" s="267">
        <v>8.76</v>
      </c>
      <c r="G1615" s="288"/>
      <c r="H1615" s="288"/>
      <c r="I1615" s="288"/>
    </row>
    <row r="1616" spans="1:9" x14ac:dyDescent="0.25">
      <c r="A1616" s="262">
        <f t="shared" si="78"/>
        <v>1565</v>
      </c>
      <c r="B1616" s="263" t="s">
        <v>4112</v>
      </c>
      <c r="C1616" s="264" t="s">
        <v>340</v>
      </c>
      <c r="D1616" s="268">
        <v>0.59943999999999997</v>
      </c>
      <c r="E1616" s="266">
        <f t="shared" si="77"/>
        <v>152.22999999999999</v>
      </c>
      <c r="F1616" s="267">
        <v>91.25</v>
      </c>
      <c r="G1616" s="288"/>
      <c r="H1616" s="288"/>
      <c r="I1616" s="288"/>
    </row>
    <row r="1617" spans="1:9" ht="20.399999999999999" x14ac:dyDescent="0.25">
      <c r="A1617" s="262">
        <f t="shared" si="78"/>
        <v>1566</v>
      </c>
      <c r="B1617" s="263" t="s">
        <v>3712</v>
      </c>
      <c r="C1617" s="264" t="s">
        <v>340</v>
      </c>
      <c r="D1617" s="269">
        <v>42.5</v>
      </c>
      <c r="E1617" s="266">
        <f t="shared" si="77"/>
        <v>120.71</v>
      </c>
      <c r="F1617" s="266">
        <v>5130.18</v>
      </c>
      <c r="G1617" s="288"/>
      <c r="H1617" s="288"/>
      <c r="I1617" s="288"/>
    </row>
    <row r="1618" spans="1:9" x14ac:dyDescent="0.25">
      <c r="A1618" s="262">
        <f t="shared" si="78"/>
        <v>1567</v>
      </c>
      <c r="B1618" s="263" t="s">
        <v>3099</v>
      </c>
      <c r="C1618" s="264" t="s">
        <v>513</v>
      </c>
      <c r="D1618" s="272">
        <v>3.5523E-3</v>
      </c>
      <c r="E1618" s="266">
        <f t="shared" si="77"/>
        <v>76409.649999999994</v>
      </c>
      <c r="F1618" s="267">
        <v>271.43</v>
      </c>
      <c r="G1618" s="288"/>
      <c r="H1618" s="288"/>
      <c r="I1618" s="288"/>
    </row>
    <row r="1619" spans="1:9" x14ac:dyDescent="0.25">
      <c r="A1619" s="262">
        <f t="shared" si="78"/>
        <v>1568</v>
      </c>
      <c r="B1619" s="263" t="s">
        <v>4210</v>
      </c>
      <c r="C1619" s="264" t="s">
        <v>4211</v>
      </c>
      <c r="D1619" s="270">
        <v>0.24640000000000001</v>
      </c>
      <c r="E1619" s="266">
        <f t="shared" si="77"/>
        <v>118.59</v>
      </c>
      <c r="F1619" s="267">
        <v>29.22</v>
      </c>
      <c r="G1619" s="288"/>
      <c r="H1619" s="288"/>
      <c r="I1619" s="288"/>
    </row>
    <row r="1620" spans="1:9" ht="20.399999999999999" x14ac:dyDescent="0.25">
      <c r="A1620" s="262">
        <f t="shared" si="78"/>
        <v>1569</v>
      </c>
      <c r="B1620" s="263" t="s">
        <v>4118</v>
      </c>
      <c r="C1620" s="264" t="s">
        <v>513</v>
      </c>
      <c r="D1620" s="272">
        <v>4.7229999999999999E-4</v>
      </c>
      <c r="E1620" s="266">
        <f t="shared" si="77"/>
        <v>170675.42</v>
      </c>
      <c r="F1620" s="267">
        <v>80.61</v>
      </c>
      <c r="G1620" s="288"/>
      <c r="H1620" s="288"/>
      <c r="I1620" s="288"/>
    </row>
    <row r="1621" spans="1:9" x14ac:dyDescent="0.25">
      <c r="A1621" s="262">
        <f t="shared" si="78"/>
        <v>1570</v>
      </c>
      <c r="B1621" s="263" t="s">
        <v>4120</v>
      </c>
      <c r="C1621" s="264" t="s">
        <v>340</v>
      </c>
      <c r="D1621" s="268">
        <v>0.24756</v>
      </c>
      <c r="E1621" s="266">
        <f t="shared" si="77"/>
        <v>375.42</v>
      </c>
      <c r="F1621" s="267">
        <v>92.94</v>
      </c>
      <c r="G1621" s="288"/>
      <c r="H1621" s="288"/>
      <c r="I1621" s="288"/>
    </row>
    <row r="1622" spans="1:9" x14ac:dyDescent="0.25">
      <c r="A1622" s="262">
        <f t="shared" si="78"/>
        <v>1571</v>
      </c>
      <c r="B1622" s="263" t="s">
        <v>4165</v>
      </c>
      <c r="C1622" s="264" t="s">
        <v>513</v>
      </c>
      <c r="D1622" s="272">
        <v>1.039E-4</v>
      </c>
      <c r="E1622" s="266">
        <f t="shared" si="77"/>
        <v>136477.38</v>
      </c>
      <c r="F1622" s="267">
        <v>14.18</v>
      </c>
      <c r="G1622" s="288"/>
      <c r="H1622" s="288"/>
      <c r="I1622" s="288"/>
    </row>
    <row r="1623" spans="1:9" ht="20.399999999999999" x14ac:dyDescent="0.25">
      <c r="A1623" s="262">
        <f t="shared" si="78"/>
        <v>1572</v>
      </c>
      <c r="B1623" s="263" t="s">
        <v>4121</v>
      </c>
      <c r="C1623" s="264" t="s">
        <v>513</v>
      </c>
      <c r="D1623" s="272">
        <v>3.5849999999999999E-4</v>
      </c>
      <c r="E1623" s="266">
        <f t="shared" si="77"/>
        <v>147866.10999999999</v>
      </c>
      <c r="F1623" s="267">
        <v>53.01</v>
      </c>
      <c r="G1623" s="288"/>
      <c r="H1623" s="288"/>
      <c r="I1623" s="288"/>
    </row>
    <row r="1624" spans="1:9" ht="20.399999999999999" x14ac:dyDescent="0.25">
      <c r="A1624" s="262">
        <f t="shared" si="78"/>
        <v>1573</v>
      </c>
      <c r="B1624" s="263" t="s">
        <v>4122</v>
      </c>
      <c r="C1624" s="264" t="s">
        <v>513</v>
      </c>
      <c r="D1624" s="272">
        <v>1.3036E-3</v>
      </c>
      <c r="E1624" s="266">
        <f t="shared" si="77"/>
        <v>147890.46</v>
      </c>
      <c r="F1624" s="267">
        <v>192.79</v>
      </c>
      <c r="G1624" s="288"/>
      <c r="H1624" s="288"/>
      <c r="I1624" s="288"/>
    </row>
    <row r="1625" spans="1:9" x14ac:dyDescent="0.25">
      <c r="A1625" s="262">
        <f t="shared" si="78"/>
        <v>1574</v>
      </c>
      <c r="B1625" s="263" t="s">
        <v>4124</v>
      </c>
      <c r="C1625" s="264" t="s">
        <v>4125</v>
      </c>
      <c r="D1625" s="271">
        <v>5.0000000000000001E-3</v>
      </c>
      <c r="E1625" s="266">
        <f t="shared" si="77"/>
        <v>56882</v>
      </c>
      <c r="F1625" s="267">
        <v>284.41000000000003</v>
      </c>
      <c r="G1625" s="288"/>
      <c r="H1625" s="288"/>
      <c r="I1625" s="288"/>
    </row>
    <row r="1626" spans="1:9" x14ac:dyDescent="0.25">
      <c r="A1626" s="262">
        <f t="shared" si="78"/>
        <v>1575</v>
      </c>
      <c r="B1626" s="263" t="s">
        <v>4167</v>
      </c>
      <c r="C1626" s="264" t="s">
        <v>4125</v>
      </c>
      <c r="D1626" s="271">
        <v>8.7999999999999995E-2</v>
      </c>
      <c r="E1626" s="266">
        <f t="shared" si="77"/>
        <v>34732.730000000003</v>
      </c>
      <c r="F1626" s="266">
        <v>3056.48</v>
      </c>
      <c r="G1626" s="288"/>
      <c r="H1626" s="288"/>
      <c r="I1626" s="288"/>
    </row>
    <row r="1627" spans="1:9" x14ac:dyDescent="0.25">
      <c r="A1627" s="262">
        <f t="shared" si="78"/>
        <v>1576</v>
      </c>
      <c r="B1627" s="263" t="s">
        <v>4126</v>
      </c>
      <c r="C1627" s="264" t="s">
        <v>340</v>
      </c>
      <c r="D1627" s="270">
        <v>0.29559999999999997</v>
      </c>
      <c r="E1627" s="266">
        <f t="shared" si="77"/>
        <v>266.17</v>
      </c>
      <c r="F1627" s="267">
        <v>78.680000000000007</v>
      </c>
      <c r="G1627" s="288"/>
      <c r="H1627" s="288"/>
      <c r="I1627" s="288"/>
    </row>
    <row r="1628" spans="1:9" x14ac:dyDescent="0.25">
      <c r="A1628" s="262">
        <f t="shared" si="78"/>
        <v>1577</v>
      </c>
      <c r="B1628" s="263" t="s">
        <v>1455</v>
      </c>
      <c r="C1628" s="264" t="s">
        <v>340</v>
      </c>
      <c r="D1628" s="273">
        <v>0.18</v>
      </c>
      <c r="E1628" s="266">
        <f t="shared" si="77"/>
        <v>232.44</v>
      </c>
      <c r="F1628" s="267">
        <v>41.84</v>
      </c>
      <c r="G1628" s="288"/>
      <c r="H1628" s="288"/>
      <c r="I1628" s="288"/>
    </row>
    <row r="1629" spans="1:9" x14ac:dyDescent="0.25">
      <c r="A1629" s="262">
        <f t="shared" si="78"/>
        <v>1578</v>
      </c>
      <c r="B1629" s="263" t="s">
        <v>4170</v>
      </c>
      <c r="C1629" s="264" t="s">
        <v>326</v>
      </c>
      <c r="D1629" s="271">
        <v>2.8000000000000001E-2</v>
      </c>
      <c r="E1629" s="266">
        <f t="shared" si="77"/>
        <v>4891.79</v>
      </c>
      <c r="F1629" s="267">
        <v>136.97</v>
      </c>
      <c r="G1629" s="288"/>
      <c r="H1629" s="288"/>
      <c r="I1629" s="288"/>
    </row>
    <row r="1630" spans="1:9" x14ac:dyDescent="0.25">
      <c r="A1630" s="262">
        <f t="shared" si="78"/>
        <v>1579</v>
      </c>
      <c r="B1630" s="263" t="s">
        <v>3086</v>
      </c>
      <c r="C1630" s="264" t="s">
        <v>513</v>
      </c>
      <c r="D1630" s="272">
        <v>1.27101E-2</v>
      </c>
      <c r="E1630" s="266">
        <f t="shared" si="77"/>
        <v>110741.85</v>
      </c>
      <c r="F1630" s="266">
        <v>1407.54</v>
      </c>
      <c r="G1630" s="288"/>
      <c r="H1630" s="288"/>
      <c r="I1630" s="288"/>
    </row>
    <row r="1631" spans="1:9" ht="40.799999999999997" x14ac:dyDescent="0.25">
      <c r="A1631" s="262">
        <f t="shared" si="78"/>
        <v>1580</v>
      </c>
      <c r="B1631" s="263" t="s">
        <v>3707</v>
      </c>
      <c r="C1631" s="264" t="s">
        <v>470</v>
      </c>
      <c r="D1631" s="265">
        <v>1</v>
      </c>
      <c r="E1631" s="266">
        <f t="shared" si="77"/>
        <v>101.68</v>
      </c>
      <c r="F1631" s="267">
        <v>101.68</v>
      </c>
      <c r="G1631" s="288"/>
      <c r="H1631" s="288"/>
      <c r="I1631" s="288"/>
    </row>
    <row r="1632" spans="1:9" ht="40.799999999999997" x14ac:dyDescent="0.25">
      <c r="A1632" s="262">
        <f t="shared" si="78"/>
        <v>1581</v>
      </c>
      <c r="B1632" s="263" t="s">
        <v>3703</v>
      </c>
      <c r="C1632" s="264" t="s">
        <v>470</v>
      </c>
      <c r="D1632" s="269">
        <v>0.3</v>
      </c>
      <c r="E1632" s="266">
        <f t="shared" si="77"/>
        <v>130.16999999999999</v>
      </c>
      <c r="F1632" s="267">
        <v>39.049999999999997</v>
      </c>
      <c r="G1632" s="288"/>
      <c r="H1632" s="288"/>
      <c r="I1632" s="288"/>
    </row>
    <row r="1633" spans="1:9" ht="40.799999999999997" x14ac:dyDescent="0.25">
      <c r="A1633" s="262">
        <f t="shared" si="78"/>
        <v>1582</v>
      </c>
      <c r="B1633" s="263" t="s">
        <v>3700</v>
      </c>
      <c r="C1633" s="264" t="s">
        <v>470</v>
      </c>
      <c r="D1633" s="269">
        <v>36.299999999999997</v>
      </c>
      <c r="E1633" s="266">
        <f t="shared" si="77"/>
        <v>198.63</v>
      </c>
      <c r="F1633" s="266">
        <v>7210.19</v>
      </c>
      <c r="G1633" s="288"/>
      <c r="H1633" s="288"/>
      <c r="I1633" s="288"/>
    </row>
    <row r="1634" spans="1:9" ht="20.399999999999999" x14ac:dyDescent="0.25">
      <c r="A1634" s="262">
        <f t="shared" si="78"/>
        <v>1583</v>
      </c>
      <c r="B1634" s="263" t="s">
        <v>1358</v>
      </c>
      <c r="C1634" s="264" t="s">
        <v>470</v>
      </c>
      <c r="D1634" s="265">
        <v>5</v>
      </c>
      <c r="E1634" s="266">
        <f t="shared" si="77"/>
        <v>196.32</v>
      </c>
      <c r="F1634" s="267">
        <v>981.58</v>
      </c>
      <c r="G1634" s="288"/>
      <c r="H1634" s="288"/>
      <c r="I1634" s="288"/>
    </row>
    <row r="1635" spans="1:9" ht="20.399999999999999" x14ac:dyDescent="0.25">
      <c r="A1635" s="262">
        <f t="shared" si="78"/>
        <v>1584</v>
      </c>
      <c r="B1635" s="263" t="s">
        <v>1364</v>
      </c>
      <c r="C1635" s="264" t="s">
        <v>470</v>
      </c>
      <c r="D1635" s="265">
        <v>5</v>
      </c>
      <c r="E1635" s="266">
        <f t="shared" si="77"/>
        <v>314.10000000000002</v>
      </c>
      <c r="F1635" s="266">
        <v>1570.52</v>
      </c>
      <c r="G1635" s="288"/>
      <c r="H1635" s="288"/>
      <c r="I1635" s="288"/>
    </row>
    <row r="1636" spans="1:9" ht="30.6" x14ac:dyDescent="0.25">
      <c r="A1636" s="262">
        <f t="shared" si="78"/>
        <v>1585</v>
      </c>
      <c r="B1636" s="263" t="s">
        <v>3715</v>
      </c>
      <c r="C1636" s="264" t="s">
        <v>352</v>
      </c>
      <c r="D1636" s="269">
        <v>1.7</v>
      </c>
      <c r="E1636" s="266">
        <f t="shared" si="77"/>
        <v>355.38</v>
      </c>
      <c r="F1636" s="267">
        <v>604.15</v>
      </c>
      <c r="G1636" s="288"/>
      <c r="H1636" s="288"/>
      <c r="I1636" s="288"/>
    </row>
    <row r="1637" spans="1:9" ht="20.399999999999999" x14ac:dyDescent="0.25">
      <c r="A1637" s="262">
        <f t="shared" si="78"/>
        <v>1586</v>
      </c>
      <c r="B1637" s="263" t="s">
        <v>3721</v>
      </c>
      <c r="C1637" s="264" t="s">
        <v>470</v>
      </c>
      <c r="D1637" s="269">
        <v>39.9</v>
      </c>
      <c r="E1637" s="266">
        <f t="shared" si="77"/>
        <v>471.36</v>
      </c>
      <c r="F1637" s="266">
        <v>18807.12</v>
      </c>
      <c r="G1637" s="288"/>
      <c r="H1637" s="288"/>
      <c r="I1637" s="288"/>
    </row>
    <row r="1638" spans="1:9" ht="20.399999999999999" x14ac:dyDescent="0.25">
      <c r="A1638" s="262">
        <f t="shared" si="78"/>
        <v>1587</v>
      </c>
      <c r="B1638" s="263" t="s">
        <v>3718</v>
      </c>
      <c r="C1638" s="264" t="s">
        <v>120</v>
      </c>
      <c r="D1638" s="265">
        <v>2</v>
      </c>
      <c r="E1638" s="266">
        <f t="shared" si="77"/>
        <v>96.25</v>
      </c>
      <c r="F1638" s="267">
        <v>192.5</v>
      </c>
      <c r="G1638" s="288"/>
      <c r="H1638" s="288"/>
      <c r="I1638" s="288"/>
    </row>
    <row r="1639" spans="1:9" x14ac:dyDescent="0.25">
      <c r="A1639" s="262">
        <f t="shared" si="78"/>
        <v>1588</v>
      </c>
      <c r="B1639" s="263" t="s">
        <v>4136</v>
      </c>
      <c r="C1639" s="264" t="s">
        <v>513</v>
      </c>
      <c r="D1639" s="268">
        <v>7.2199999999999999E-3</v>
      </c>
      <c r="E1639" s="266">
        <f t="shared" si="77"/>
        <v>104321.33</v>
      </c>
      <c r="F1639" s="267">
        <v>753.2</v>
      </c>
      <c r="G1639" s="288"/>
      <c r="H1639" s="288"/>
      <c r="I1639" s="288"/>
    </row>
    <row r="1640" spans="1:9" x14ac:dyDescent="0.25">
      <c r="A1640" s="293" t="s">
        <v>4140</v>
      </c>
      <c r="B1640" s="293"/>
      <c r="C1640" s="293"/>
      <c r="D1640" s="293"/>
      <c r="E1640" s="293"/>
      <c r="F1640" s="293"/>
      <c r="G1640" s="288"/>
      <c r="H1640" s="288"/>
      <c r="I1640" s="288"/>
    </row>
    <row r="1641" spans="1:9" ht="20.399999999999999" x14ac:dyDescent="0.25">
      <c r="A1641" s="262">
        <f>A1639+1</f>
        <v>1589</v>
      </c>
      <c r="B1641" s="263" t="s">
        <v>3642</v>
      </c>
      <c r="C1641" s="264" t="s">
        <v>120</v>
      </c>
      <c r="D1641" s="265">
        <v>2</v>
      </c>
      <c r="E1641" s="266"/>
      <c r="F1641" s="274"/>
      <c r="G1641" s="288"/>
      <c r="H1641" s="288"/>
      <c r="I1641" s="288"/>
    </row>
    <row r="1642" spans="1:9" x14ac:dyDescent="0.25">
      <c r="A1642" s="262">
        <f t="shared" ref="A1642:A1658" si="79">A1641+1</f>
        <v>1590</v>
      </c>
      <c r="B1642" s="263" t="s">
        <v>3689</v>
      </c>
      <c r="C1642" s="264" t="s">
        <v>120</v>
      </c>
      <c r="D1642" s="265">
        <v>1</v>
      </c>
      <c r="E1642" s="266"/>
      <c r="F1642" s="274"/>
      <c r="G1642" s="288"/>
      <c r="H1642" s="288"/>
      <c r="I1642" s="288"/>
    </row>
    <row r="1643" spans="1:9" x14ac:dyDescent="0.25">
      <c r="A1643" s="262">
        <f t="shared" si="79"/>
        <v>1591</v>
      </c>
      <c r="B1643" s="263" t="s">
        <v>3666</v>
      </c>
      <c r="C1643" s="264" t="s">
        <v>120</v>
      </c>
      <c r="D1643" s="265">
        <v>6</v>
      </c>
      <c r="E1643" s="266"/>
      <c r="F1643" s="274"/>
      <c r="G1643" s="288"/>
      <c r="H1643" s="288"/>
      <c r="I1643" s="288"/>
    </row>
    <row r="1644" spans="1:9" x14ac:dyDescent="0.25">
      <c r="A1644" s="262">
        <f t="shared" si="79"/>
        <v>1592</v>
      </c>
      <c r="B1644" s="263" t="s">
        <v>3681</v>
      </c>
      <c r="C1644" s="264" t="s">
        <v>120</v>
      </c>
      <c r="D1644" s="265">
        <v>1</v>
      </c>
      <c r="E1644" s="266"/>
      <c r="F1644" s="274"/>
      <c r="G1644" s="288"/>
      <c r="H1644" s="288"/>
      <c r="I1644" s="288"/>
    </row>
    <row r="1645" spans="1:9" x14ac:dyDescent="0.25">
      <c r="A1645" s="262">
        <f t="shared" si="79"/>
        <v>1593</v>
      </c>
      <c r="B1645" s="263" t="s">
        <v>3671</v>
      </c>
      <c r="C1645" s="264" t="s">
        <v>120</v>
      </c>
      <c r="D1645" s="265">
        <v>2</v>
      </c>
      <c r="E1645" s="266"/>
      <c r="F1645" s="274"/>
      <c r="G1645" s="288"/>
      <c r="H1645" s="288"/>
      <c r="I1645" s="288"/>
    </row>
    <row r="1646" spans="1:9" x14ac:dyDescent="0.25">
      <c r="A1646" s="262">
        <f t="shared" si="79"/>
        <v>1594</v>
      </c>
      <c r="B1646" s="263" t="s">
        <v>3647</v>
      </c>
      <c r="C1646" s="264" t="s">
        <v>120</v>
      </c>
      <c r="D1646" s="265">
        <v>2</v>
      </c>
      <c r="E1646" s="266"/>
      <c r="F1646" s="274"/>
      <c r="G1646" s="288"/>
      <c r="H1646" s="288"/>
      <c r="I1646" s="288"/>
    </row>
    <row r="1647" spans="1:9" x14ac:dyDescent="0.25">
      <c r="A1647" s="262">
        <f t="shared" si="79"/>
        <v>1595</v>
      </c>
      <c r="B1647" s="263" t="s">
        <v>3657</v>
      </c>
      <c r="C1647" s="264" t="s">
        <v>120</v>
      </c>
      <c r="D1647" s="265">
        <v>14</v>
      </c>
      <c r="E1647" s="266"/>
      <c r="F1647" s="274"/>
      <c r="G1647" s="288"/>
      <c r="H1647" s="288"/>
      <c r="I1647" s="288"/>
    </row>
    <row r="1648" spans="1:9" x14ac:dyDescent="0.25">
      <c r="A1648" s="262">
        <f t="shared" si="79"/>
        <v>1596</v>
      </c>
      <c r="B1648" s="263" t="s">
        <v>3655</v>
      </c>
      <c r="C1648" s="264" t="s">
        <v>120</v>
      </c>
      <c r="D1648" s="265">
        <v>12</v>
      </c>
      <c r="E1648" s="266"/>
      <c r="F1648" s="274"/>
      <c r="G1648" s="288"/>
      <c r="H1648" s="288"/>
      <c r="I1648" s="288"/>
    </row>
    <row r="1649" spans="1:9" x14ac:dyDescent="0.25">
      <c r="A1649" s="262">
        <f t="shared" si="79"/>
        <v>1597</v>
      </c>
      <c r="B1649" s="263" t="s">
        <v>3660</v>
      </c>
      <c r="C1649" s="264" t="s">
        <v>120</v>
      </c>
      <c r="D1649" s="265">
        <v>5</v>
      </c>
      <c r="E1649" s="266"/>
      <c r="F1649" s="274"/>
      <c r="G1649" s="288"/>
      <c r="H1649" s="288"/>
      <c r="I1649" s="288"/>
    </row>
    <row r="1650" spans="1:9" x14ac:dyDescent="0.25">
      <c r="A1650" s="262">
        <f t="shared" si="79"/>
        <v>1598</v>
      </c>
      <c r="B1650" s="263" t="s">
        <v>3636</v>
      </c>
      <c r="C1650" s="264" t="s">
        <v>120</v>
      </c>
      <c r="D1650" s="265">
        <v>1</v>
      </c>
      <c r="E1650" s="266"/>
      <c r="F1650" s="274"/>
      <c r="G1650" s="288"/>
      <c r="H1650" s="288"/>
      <c r="I1650" s="288"/>
    </row>
    <row r="1651" spans="1:9" ht="20.399999999999999" x14ac:dyDescent="0.25">
      <c r="A1651" s="262">
        <f t="shared" si="79"/>
        <v>1599</v>
      </c>
      <c r="B1651" s="263" t="s">
        <v>3676</v>
      </c>
      <c r="C1651" s="264" t="s">
        <v>120</v>
      </c>
      <c r="D1651" s="265">
        <v>1</v>
      </c>
      <c r="E1651" s="266"/>
      <c r="F1651" s="274"/>
      <c r="G1651" s="288"/>
      <c r="H1651" s="288"/>
      <c r="I1651" s="288"/>
    </row>
    <row r="1652" spans="1:9" x14ac:dyDescent="0.25">
      <c r="A1652" s="262">
        <f t="shared" si="79"/>
        <v>1600</v>
      </c>
      <c r="B1652" s="263" t="s">
        <v>3669</v>
      </c>
      <c r="C1652" s="264" t="s">
        <v>120</v>
      </c>
      <c r="D1652" s="265">
        <v>2</v>
      </c>
      <c r="E1652" s="266"/>
      <c r="F1652" s="274"/>
      <c r="G1652" s="288"/>
      <c r="H1652" s="288"/>
      <c r="I1652" s="288"/>
    </row>
    <row r="1653" spans="1:9" x14ac:dyDescent="0.25">
      <c r="A1653" s="262">
        <f t="shared" si="79"/>
        <v>1601</v>
      </c>
      <c r="B1653" s="263" t="s">
        <v>3686</v>
      </c>
      <c r="C1653" s="264" t="s">
        <v>120</v>
      </c>
      <c r="D1653" s="265">
        <v>2</v>
      </c>
      <c r="E1653" s="266"/>
      <c r="F1653" s="274"/>
      <c r="G1653" s="288"/>
      <c r="H1653" s="288"/>
      <c r="I1653" s="288"/>
    </row>
    <row r="1654" spans="1:9" ht="20.399999999999999" x14ac:dyDescent="0.25">
      <c r="A1654" s="262">
        <f t="shared" si="79"/>
        <v>1602</v>
      </c>
      <c r="B1654" s="263" t="s">
        <v>3652</v>
      </c>
      <c r="C1654" s="264" t="s">
        <v>120</v>
      </c>
      <c r="D1654" s="265">
        <v>2</v>
      </c>
      <c r="E1654" s="266"/>
      <c r="F1654" s="274"/>
      <c r="G1654" s="288"/>
      <c r="H1654" s="288"/>
      <c r="I1654" s="288"/>
    </row>
    <row r="1655" spans="1:9" x14ac:dyDescent="0.25">
      <c r="A1655" s="262">
        <f t="shared" si="79"/>
        <v>1603</v>
      </c>
      <c r="B1655" s="263" t="s">
        <v>3639</v>
      </c>
      <c r="C1655" s="264" t="s">
        <v>120</v>
      </c>
      <c r="D1655" s="265">
        <v>1</v>
      </c>
      <c r="E1655" s="266"/>
      <c r="F1655" s="274"/>
      <c r="G1655" s="288"/>
      <c r="H1655" s="288"/>
      <c r="I1655" s="288"/>
    </row>
    <row r="1656" spans="1:9" x14ac:dyDescent="0.25">
      <c r="A1656" s="262">
        <f t="shared" si="79"/>
        <v>1604</v>
      </c>
      <c r="B1656" s="263" t="s">
        <v>3696</v>
      </c>
      <c r="C1656" s="264" t="s">
        <v>120</v>
      </c>
      <c r="D1656" s="265">
        <v>4</v>
      </c>
      <c r="E1656" s="266"/>
      <c r="F1656" s="274"/>
      <c r="G1656" s="288"/>
      <c r="H1656" s="288"/>
      <c r="I1656" s="288"/>
    </row>
    <row r="1657" spans="1:9" x14ac:dyDescent="0.25">
      <c r="A1657" s="262">
        <f t="shared" si="79"/>
        <v>1605</v>
      </c>
      <c r="B1657" s="263" t="s">
        <v>3663</v>
      </c>
      <c r="C1657" s="264" t="s">
        <v>120</v>
      </c>
      <c r="D1657" s="265">
        <v>2</v>
      </c>
      <c r="E1657" s="266"/>
      <c r="F1657" s="274"/>
      <c r="G1657" s="288"/>
      <c r="H1657" s="288"/>
      <c r="I1657" s="288"/>
    </row>
    <row r="1658" spans="1:9" x14ac:dyDescent="0.25">
      <c r="A1658" s="262">
        <f t="shared" si="79"/>
        <v>1606</v>
      </c>
      <c r="B1658" s="263" t="s">
        <v>3678</v>
      </c>
      <c r="C1658" s="264" t="s">
        <v>120</v>
      </c>
      <c r="D1658" s="265">
        <v>1</v>
      </c>
      <c r="E1658" s="266"/>
      <c r="F1658" s="274"/>
      <c r="G1658" s="288"/>
      <c r="H1658" s="288"/>
      <c r="I1658" s="288"/>
    </row>
    <row r="1659" spans="1:9" x14ac:dyDescent="0.25">
      <c r="A1659" s="241" t="s">
        <v>4240</v>
      </c>
      <c r="B1659" s="59"/>
      <c r="C1659" s="59"/>
      <c r="D1659" s="59"/>
      <c r="E1659" s="59"/>
      <c r="F1659" s="59"/>
      <c r="G1659" s="59"/>
      <c r="H1659" s="59"/>
      <c r="I1659" s="60"/>
    </row>
    <row r="1660" spans="1:9" x14ac:dyDescent="0.25">
      <c r="A1660" s="293" t="s">
        <v>4142</v>
      </c>
      <c r="B1660" s="293"/>
      <c r="C1660" s="293"/>
      <c r="D1660" s="293"/>
      <c r="E1660" s="293"/>
      <c r="F1660" s="293"/>
      <c r="G1660" s="288"/>
      <c r="H1660" s="288"/>
      <c r="I1660" s="288"/>
    </row>
    <row r="1661" spans="1:9" x14ac:dyDescent="0.25">
      <c r="A1661" s="262">
        <f>A1658+1</f>
        <v>1607</v>
      </c>
      <c r="B1661" s="263" t="s">
        <v>3749</v>
      </c>
      <c r="C1661" s="264" t="s">
        <v>120</v>
      </c>
      <c r="D1661" s="265">
        <v>7</v>
      </c>
      <c r="E1661" s="266">
        <f t="shared" ref="E1661:E1692" si="80">F1661/D1661</f>
        <v>4287.83</v>
      </c>
      <c r="F1661" s="266">
        <v>30014.83</v>
      </c>
      <c r="G1661" s="288"/>
      <c r="H1661" s="288"/>
      <c r="I1661" s="288"/>
    </row>
    <row r="1662" spans="1:9" ht="20.399999999999999" x14ac:dyDescent="0.25">
      <c r="A1662" s="262">
        <f t="shared" ref="A1662:A1693" si="81">A1661+1</f>
        <v>1608</v>
      </c>
      <c r="B1662" s="263" t="s">
        <v>3827</v>
      </c>
      <c r="C1662" s="264" t="s">
        <v>120</v>
      </c>
      <c r="D1662" s="265">
        <v>1</v>
      </c>
      <c r="E1662" s="266">
        <f t="shared" si="80"/>
        <v>10401.6</v>
      </c>
      <c r="F1662" s="266">
        <v>10401.6</v>
      </c>
      <c r="G1662" s="288"/>
      <c r="H1662" s="288"/>
      <c r="I1662" s="288"/>
    </row>
    <row r="1663" spans="1:9" ht="20.399999999999999" x14ac:dyDescent="0.25">
      <c r="A1663" s="262">
        <f t="shared" si="81"/>
        <v>1609</v>
      </c>
      <c r="B1663" s="263" t="s">
        <v>3825</v>
      </c>
      <c r="C1663" s="264" t="s">
        <v>120</v>
      </c>
      <c r="D1663" s="265">
        <v>7</v>
      </c>
      <c r="E1663" s="266">
        <f t="shared" si="80"/>
        <v>3468.95</v>
      </c>
      <c r="F1663" s="266">
        <v>24282.65</v>
      </c>
      <c r="G1663" s="288"/>
      <c r="H1663" s="288"/>
      <c r="I1663" s="288"/>
    </row>
    <row r="1664" spans="1:9" x14ac:dyDescent="0.25">
      <c r="A1664" s="262">
        <f t="shared" si="81"/>
        <v>1610</v>
      </c>
      <c r="B1664" s="263" t="s">
        <v>3829</v>
      </c>
      <c r="C1664" s="264" t="s">
        <v>120</v>
      </c>
      <c r="D1664" s="265">
        <v>1</v>
      </c>
      <c r="E1664" s="266">
        <f t="shared" si="80"/>
        <v>34750.870000000003</v>
      </c>
      <c r="F1664" s="266">
        <v>34750.870000000003</v>
      </c>
      <c r="G1664" s="288"/>
      <c r="H1664" s="288"/>
      <c r="I1664" s="288"/>
    </row>
    <row r="1665" spans="1:9" ht="20.399999999999999" x14ac:dyDescent="0.25">
      <c r="A1665" s="262">
        <f t="shared" si="81"/>
        <v>1611</v>
      </c>
      <c r="B1665" s="263" t="s">
        <v>3872</v>
      </c>
      <c r="C1665" s="264" t="s">
        <v>120</v>
      </c>
      <c r="D1665" s="265">
        <v>1</v>
      </c>
      <c r="E1665" s="266">
        <f t="shared" si="80"/>
        <v>160692.94</v>
      </c>
      <c r="F1665" s="266">
        <v>160692.94</v>
      </c>
      <c r="G1665" s="288"/>
      <c r="H1665" s="288"/>
      <c r="I1665" s="288"/>
    </row>
    <row r="1666" spans="1:9" ht="20.399999999999999" x14ac:dyDescent="0.25">
      <c r="A1666" s="262">
        <f t="shared" si="81"/>
        <v>1612</v>
      </c>
      <c r="B1666" s="263" t="s">
        <v>3865</v>
      </c>
      <c r="C1666" s="264" t="s">
        <v>120</v>
      </c>
      <c r="D1666" s="265">
        <v>1</v>
      </c>
      <c r="E1666" s="266">
        <f t="shared" si="80"/>
        <v>41678.69</v>
      </c>
      <c r="F1666" s="266">
        <v>41678.69</v>
      </c>
      <c r="G1666" s="288"/>
      <c r="H1666" s="288"/>
      <c r="I1666" s="288"/>
    </row>
    <row r="1667" spans="1:9" ht="20.399999999999999" x14ac:dyDescent="0.25">
      <c r="A1667" s="262">
        <f t="shared" si="81"/>
        <v>1613</v>
      </c>
      <c r="B1667" s="263" t="s">
        <v>3742</v>
      </c>
      <c r="C1667" s="264" t="s">
        <v>120</v>
      </c>
      <c r="D1667" s="265">
        <v>1</v>
      </c>
      <c r="E1667" s="266">
        <f t="shared" si="80"/>
        <v>30385.01</v>
      </c>
      <c r="F1667" s="266">
        <v>30385.01</v>
      </c>
      <c r="G1667" s="288"/>
      <c r="H1667" s="288"/>
      <c r="I1667" s="288"/>
    </row>
    <row r="1668" spans="1:9" x14ac:dyDescent="0.25">
      <c r="A1668" s="262">
        <f t="shared" si="81"/>
        <v>1614</v>
      </c>
      <c r="B1668" s="263" t="s">
        <v>159</v>
      </c>
      <c r="C1668" s="264" t="s">
        <v>120</v>
      </c>
      <c r="D1668" s="265">
        <v>21</v>
      </c>
      <c r="E1668" s="266">
        <f t="shared" si="80"/>
        <v>16782.560000000001</v>
      </c>
      <c r="F1668" s="266">
        <v>352433.81</v>
      </c>
      <c r="G1668" s="288"/>
      <c r="H1668" s="288"/>
      <c r="I1668" s="288"/>
    </row>
    <row r="1669" spans="1:9" x14ac:dyDescent="0.25">
      <c r="A1669" s="262">
        <f t="shared" si="81"/>
        <v>1615</v>
      </c>
      <c r="B1669" s="263" t="s">
        <v>355</v>
      </c>
      <c r="C1669" s="264" t="s">
        <v>120</v>
      </c>
      <c r="D1669" s="265">
        <v>3</v>
      </c>
      <c r="E1669" s="266">
        <f t="shared" si="80"/>
        <v>118659.87</v>
      </c>
      <c r="F1669" s="266">
        <v>355979.61</v>
      </c>
      <c r="G1669" s="288"/>
      <c r="H1669" s="288"/>
      <c r="I1669" s="288"/>
    </row>
    <row r="1670" spans="1:9" ht="20.399999999999999" x14ac:dyDescent="0.25">
      <c r="A1670" s="262">
        <f t="shared" si="81"/>
        <v>1616</v>
      </c>
      <c r="B1670" s="263" t="s">
        <v>3840</v>
      </c>
      <c r="C1670" s="264" t="s">
        <v>120</v>
      </c>
      <c r="D1670" s="265">
        <v>1</v>
      </c>
      <c r="E1670" s="266">
        <f t="shared" si="80"/>
        <v>17710.38</v>
      </c>
      <c r="F1670" s="266">
        <v>17710.38</v>
      </c>
      <c r="G1670" s="288"/>
      <c r="H1670" s="288"/>
      <c r="I1670" s="288"/>
    </row>
    <row r="1671" spans="1:9" ht="20.399999999999999" x14ac:dyDescent="0.25">
      <c r="A1671" s="262">
        <f t="shared" si="81"/>
        <v>1617</v>
      </c>
      <c r="B1671" s="263" t="s">
        <v>3858</v>
      </c>
      <c r="C1671" s="264" t="s">
        <v>120</v>
      </c>
      <c r="D1671" s="265">
        <v>1</v>
      </c>
      <c r="E1671" s="266">
        <f t="shared" si="80"/>
        <v>2202.36</v>
      </c>
      <c r="F1671" s="266">
        <v>2202.36</v>
      </c>
      <c r="G1671" s="288"/>
      <c r="H1671" s="288"/>
      <c r="I1671" s="288"/>
    </row>
    <row r="1672" spans="1:9" ht="20.399999999999999" x14ac:dyDescent="0.25">
      <c r="A1672" s="262">
        <f t="shared" si="81"/>
        <v>1618</v>
      </c>
      <c r="B1672" s="263" t="s">
        <v>3856</v>
      </c>
      <c r="C1672" s="264" t="s">
        <v>120</v>
      </c>
      <c r="D1672" s="265">
        <v>1</v>
      </c>
      <c r="E1672" s="266">
        <f t="shared" si="80"/>
        <v>2776.81</v>
      </c>
      <c r="F1672" s="266">
        <v>2776.81</v>
      </c>
      <c r="G1672" s="288"/>
      <c r="H1672" s="288"/>
      <c r="I1672" s="288"/>
    </row>
    <row r="1673" spans="1:9" ht="20.399999999999999" x14ac:dyDescent="0.25">
      <c r="A1673" s="262">
        <f t="shared" si="81"/>
        <v>1619</v>
      </c>
      <c r="B1673" s="263" t="s">
        <v>3780</v>
      </c>
      <c r="C1673" s="264" t="s">
        <v>120</v>
      </c>
      <c r="D1673" s="265">
        <v>7</v>
      </c>
      <c r="E1673" s="266">
        <f t="shared" si="80"/>
        <v>1983.59</v>
      </c>
      <c r="F1673" s="266">
        <v>13885.12</v>
      </c>
      <c r="G1673" s="288"/>
      <c r="H1673" s="288"/>
      <c r="I1673" s="288"/>
    </row>
    <row r="1674" spans="1:9" ht="20.399999999999999" x14ac:dyDescent="0.25">
      <c r="A1674" s="262">
        <f t="shared" si="81"/>
        <v>1620</v>
      </c>
      <c r="B1674" s="263" t="s">
        <v>3789</v>
      </c>
      <c r="C1674" s="264" t="s">
        <v>120</v>
      </c>
      <c r="D1674" s="265">
        <v>7</v>
      </c>
      <c r="E1674" s="266">
        <f t="shared" si="80"/>
        <v>3662.05</v>
      </c>
      <c r="F1674" s="266">
        <v>25634.32</v>
      </c>
      <c r="G1674" s="288"/>
      <c r="H1674" s="288"/>
      <c r="I1674" s="288"/>
    </row>
    <row r="1675" spans="1:9" ht="20.399999999999999" x14ac:dyDescent="0.25">
      <c r="A1675" s="262">
        <f t="shared" si="81"/>
        <v>1621</v>
      </c>
      <c r="B1675" s="263" t="s">
        <v>3785</v>
      </c>
      <c r="C1675" s="264" t="s">
        <v>120</v>
      </c>
      <c r="D1675" s="265">
        <v>2</v>
      </c>
      <c r="E1675" s="266">
        <f t="shared" si="80"/>
        <v>39461.14</v>
      </c>
      <c r="F1675" s="266">
        <v>78922.28</v>
      </c>
      <c r="G1675" s="288"/>
      <c r="H1675" s="288"/>
      <c r="I1675" s="288"/>
    </row>
    <row r="1676" spans="1:9" ht="20.399999999999999" x14ac:dyDescent="0.25">
      <c r="A1676" s="262">
        <f t="shared" si="81"/>
        <v>1622</v>
      </c>
      <c r="B1676" s="263" t="s">
        <v>3792</v>
      </c>
      <c r="C1676" s="264" t="s">
        <v>120</v>
      </c>
      <c r="D1676" s="265">
        <v>1</v>
      </c>
      <c r="E1676" s="266">
        <f t="shared" si="80"/>
        <v>52064.09</v>
      </c>
      <c r="F1676" s="266">
        <v>52064.09</v>
      </c>
      <c r="G1676" s="288"/>
      <c r="H1676" s="288"/>
      <c r="I1676" s="288"/>
    </row>
    <row r="1677" spans="1:9" ht="20.399999999999999" x14ac:dyDescent="0.25">
      <c r="A1677" s="262">
        <f t="shared" si="81"/>
        <v>1623</v>
      </c>
      <c r="B1677" s="263" t="s">
        <v>3862</v>
      </c>
      <c r="C1677" s="264" t="s">
        <v>120</v>
      </c>
      <c r="D1677" s="265">
        <v>1</v>
      </c>
      <c r="E1677" s="266">
        <f t="shared" si="80"/>
        <v>2212.02</v>
      </c>
      <c r="F1677" s="266">
        <v>2212.02</v>
      </c>
      <c r="G1677" s="288"/>
      <c r="H1677" s="288"/>
      <c r="I1677" s="288"/>
    </row>
    <row r="1678" spans="1:9" ht="20.399999999999999" x14ac:dyDescent="0.25">
      <c r="A1678" s="262">
        <f t="shared" si="81"/>
        <v>1624</v>
      </c>
      <c r="B1678" s="263" t="s">
        <v>3796</v>
      </c>
      <c r="C1678" s="264" t="s">
        <v>120</v>
      </c>
      <c r="D1678" s="265">
        <v>1</v>
      </c>
      <c r="E1678" s="266">
        <f t="shared" si="80"/>
        <v>1810.94</v>
      </c>
      <c r="F1678" s="266">
        <v>1810.94</v>
      </c>
      <c r="G1678" s="288"/>
      <c r="H1678" s="288"/>
      <c r="I1678" s="288"/>
    </row>
    <row r="1679" spans="1:9" ht="20.399999999999999" x14ac:dyDescent="0.25">
      <c r="A1679" s="262">
        <f t="shared" si="81"/>
        <v>1625</v>
      </c>
      <c r="B1679" s="263" t="s">
        <v>3860</v>
      </c>
      <c r="C1679" s="264" t="s">
        <v>120</v>
      </c>
      <c r="D1679" s="265">
        <v>1</v>
      </c>
      <c r="E1679" s="266">
        <f t="shared" si="80"/>
        <v>2042.59</v>
      </c>
      <c r="F1679" s="266">
        <v>2042.59</v>
      </c>
      <c r="G1679" s="288"/>
      <c r="H1679" s="288"/>
      <c r="I1679" s="288"/>
    </row>
    <row r="1680" spans="1:9" ht="20.399999999999999" x14ac:dyDescent="0.25">
      <c r="A1680" s="262">
        <f t="shared" si="81"/>
        <v>1626</v>
      </c>
      <c r="B1680" s="263" t="s">
        <v>3811</v>
      </c>
      <c r="C1680" s="264" t="s">
        <v>120</v>
      </c>
      <c r="D1680" s="265">
        <v>1</v>
      </c>
      <c r="E1680" s="266">
        <f t="shared" si="80"/>
        <v>8030.01</v>
      </c>
      <c r="F1680" s="266">
        <v>8030.01</v>
      </c>
      <c r="G1680" s="288"/>
      <c r="H1680" s="288"/>
      <c r="I1680" s="288"/>
    </row>
    <row r="1681" spans="1:9" ht="20.399999999999999" x14ac:dyDescent="0.25">
      <c r="A1681" s="262">
        <f t="shared" si="81"/>
        <v>1627</v>
      </c>
      <c r="B1681" s="263" t="s">
        <v>3819</v>
      </c>
      <c r="C1681" s="264" t="s">
        <v>120</v>
      </c>
      <c r="D1681" s="265">
        <v>1</v>
      </c>
      <c r="E1681" s="266">
        <f t="shared" si="80"/>
        <v>7535.1</v>
      </c>
      <c r="F1681" s="266">
        <v>7535.1</v>
      </c>
      <c r="G1681" s="288"/>
      <c r="H1681" s="288"/>
      <c r="I1681" s="288"/>
    </row>
    <row r="1682" spans="1:9" ht="20.399999999999999" x14ac:dyDescent="0.25">
      <c r="A1682" s="262">
        <f t="shared" si="81"/>
        <v>1628</v>
      </c>
      <c r="B1682" s="263" t="s">
        <v>3817</v>
      </c>
      <c r="C1682" s="264" t="s">
        <v>120</v>
      </c>
      <c r="D1682" s="265">
        <v>1</v>
      </c>
      <c r="E1682" s="266">
        <f t="shared" si="80"/>
        <v>8390.73</v>
      </c>
      <c r="F1682" s="266">
        <v>8390.73</v>
      </c>
      <c r="G1682" s="288"/>
      <c r="H1682" s="288"/>
      <c r="I1682" s="288"/>
    </row>
    <row r="1683" spans="1:9" ht="20.399999999999999" x14ac:dyDescent="0.25">
      <c r="A1683" s="262">
        <f t="shared" si="81"/>
        <v>1629</v>
      </c>
      <c r="B1683" s="263" t="s">
        <v>3803</v>
      </c>
      <c r="C1683" s="264" t="s">
        <v>120</v>
      </c>
      <c r="D1683" s="265">
        <v>1</v>
      </c>
      <c r="E1683" s="266">
        <f t="shared" si="80"/>
        <v>3888.76</v>
      </c>
      <c r="F1683" s="266">
        <v>3888.76</v>
      </c>
      <c r="G1683" s="288"/>
      <c r="H1683" s="288"/>
      <c r="I1683" s="288"/>
    </row>
    <row r="1684" spans="1:9" ht="20.399999999999999" x14ac:dyDescent="0.25">
      <c r="A1684" s="262">
        <f t="shared" si="81"/>
        <v>1630</v>
      </c>
      <c r="B1684" s="263" t="s">
        <v>3805</v>
      </c>
      <c r="C1684" s="264" t="s">
        <v>120</v>
      </c>
      <c r="D1684" s="265">
        <v>1</v>
      </c>
      <c r="E1684" s="266">
        <f t="shared" si="80"/>
        <v>3800.57</v>
      </c>
      <c r="F1684" s="266">
        <v>3800.57</v>
      </c>
      <c r="G1684" s="288"/>
      <c r="H1684" s="288"/>
      <c r="I1684" s="288"/>
    </row>
    <row r="1685" spans="1:9" ht="20.399999999999999" x14ac:dyDescent="0.25">
      <c r="A1685" s="262">
        <f t="shared" si="81"/>
        <v>1631</v>
      </c>
      <c r="B1685" s="263" t="s">
        <v>259</v>
      </c>
      <c r="C1685" s="264" t="s">
        <v>120</v>
      </c>
      <c r="D1685" s="265">
        <v>1</v>
      </c>
      <c r="E1685" s="266">
        <f t="shared" si="80"/>
        <v>2733.32</v>
      </c>
      <c r="F1685" s="266">
        <v>2733.32</v>
      </c>
      <c r="G1685" s="288"/>
      <c r="H1685" s="288"/>
      <c r="I1685" s="288"/>
    </row>
    <row r="1686" spans="1:9" ht="20.399999999999999" x14ac:dyDescent="0.25">
      <c r="A1686" s="262">
        <f t="shared" si="81"/>
        <v>1632</v>
      </c>
      <c r="B1686" s="263" t="s">
        <v>3808</v>
      </c>
      <c r="C1686" s="264" t="s">
        <v>120</v>
      </c>
      <c r="D1686" s="265">
        <v>1</v>
      </c>
      <c r="E1686" s="266">
        <f t="shared" si="80"/>
        <v>10044.11</v>
      </c>
      <c r="F1686" s="266">
        <v>10044.11</v>
      </c>
      <c r="G1686" s="288"/>
      <c r="H1686" s="288"/>
      <c r="I1686" s="288"/>
    </row>
    <row r="1687" spans="1:9" ht="20.399999999999999" x14ac:dyDescent="0.25">
      <c r="A1687" s="262">
        <f t="shared" si="81"/>
        <v>1633</v>
      </c>
      <c r="B1687" s="263" t="s">
        <v>3815</v>
      </c>
      <c r="C1687" s="264" t="s">
        <v>120</v>
      </c>
      <c r="D1687" s="265">
        <v>1</v>
      </c>
      <c r="E1687" s="266">
        <f t="shared" si="80"/>
        <v>16196.04</v>
      </c>
      <c r="F1687" s="266">
        <v>16196.04</v>
      </c>
      <c r="G1687" s="288"/>
      <c r="H1687" s="288"/>
      <c r="I1687" s="288"/>
    </row>
    <row r="1688" spans="1:9" ht="20.399999999999999" x14ac:dyDescent="0.25">
      <c r="A1688" s="262">
        <f t="shared" si="81"/>
        <v>1634</v>
      </c>
      <c r="B1688" s="263" t="s">
        <v>3813</v>
      </c>
      <c r="C1688" s="264" t="s">
        <v>120</v>
      </c>
      <c r="D1688" s="265">
        <v>7</v>
      </c>
      <c r="E1688" s="266">
        <f t="shared" si="80"/>
        <v>27670.23</v>
      </c>
      <c r="F1688" s="266">
        <v>193691.59</v>
      </c>
      <c r="G1688" s="288"/>
      <c r="H1688" s="288"/>
      <c r="I1688" s="288"/>
    </row>
    <row r="1689" spans="1:9" x14ac:dyDescent="0.25">
      <c r="A1689" s="262">
        <f t="shared" si="81"/>
        <v>1635</v>
      </c>
      <c r="B1689" s="263" t="s">
        <v>3842</v>
      </c>
      <c r="C1689" s="264" t="s">
        <v>120</v>
      </c>
      <c r="D1689" s="265">
        <v>1</v>
      </c>
      <c r="E1689" s="266">
        <f t="shared" si="80"/>
        <v>240</v>
      </c>
      <c r="F1689" s="267">
        <v>240</v>
      </c>
      <c r="G1689" s="288"/>
      <c r="H1689" s="288"/>
      <c r="I1689" s="288"/>
    </row>
    <row r="1690" spans="1:9" x14ac:dyDescent="0.25">
      <c r="A1690" s="262">
        <f t="shared" si="81"/>
        <v>1636</v>
      </c>
      <c r="B1690" s="263" t="s">
        <v>3875</v>
      </c>
      <c r="C1690" s="264" t="s">
        <v>120</v>
      </c>
      <c r="D1690" s="265">
        <v>2</v>
      </c>
      <c r="E1690" s="266">
        <f t="shared" si="80"/>
        <v>20605.990000000002</v>
      </c>
      <c r="F1690" s="266">
        <v>41211.97</v>
      </c>
      <c r="G1690" s="288"/>
      <c r="H1690" s="288"/>
      <c r="I1690" s="288"/>
    </row>
    <row r="1691" spans="1:9" x14ac:dyDescent="0.25">
      <c r="A1691" s="262">
        <f t="shared" si="81"/>
        <v>1637</v>
      </c>
      <c r="B1691" s="263" t="s">
        <v>3870</v>
      </c>
      <c r="C1691" s="264" t="s">
        <v>120</v>
      </c>
      <c r="D1691" s="265">
        <v>1</v>
      </c>
      <c r="E1691" s="266">
        <f t="shared" si="80"/>
        <v>1389.82</v>
      </c>
      <c r="F1691" s="266">
        <v>1389.82</v>
      </c>
      <c r="G1691" s="288"/>
      <c r="H1691" s="288"/>
      <c r="I1691" s="288"/>
    </row>
    <row r="1692" spans="1:9" x14ac:dyDescent="0.25">
      <c r="A1692" s="262">
        <f t="shared" si="81"/>
        <v>1638</v>
      </c>
      <c r="B1692" s="263" t="s">
        <v>3868</v>
      </c>
      <c r="C1692" s="264" t="s">
        <v>120</v>
      </c>
      <c r="D1692" s="265">
        <v>1</v>
      </c>
      <c r="E1692" s="266">
        <f t="shared" si="80"/>
        <v>1389.82</v>
      </c>
      <c r="F1692" s="266">
        <v>1389.82</v>
      </c>
      <c r="G1692" s="288"/>
      <c r="H1692" s="288"/>
      <c r="I1692" s="288"/>
    </row>
    <row r="1693" spans="1:9" x14ac:dyDescent="0.25">
      <c r="A1693" s="262">
        <f t="shared" si="81"/>
        <v>1639</v>
      </c>
      <c r="B1693" s="263" t="s">
        <v>3831</v>
      </c>
      <c r="C1693" s="264" t="s">
        <v>120</v>
      </c>
      <c r="D1693" s="265">
        <v>1</v>
      </c>
      <c r="E1693" s="266">
        <f t="shared" ref="E1693:E1724" si="82">F1693/D1693</f>
        <v>20605.990000000002</v>
      </c>
      <c r="F1693" s="266">
        <v>20605.990000000002</v>
      </c>
      <c r="G1693" s="288"/>
      <c r="H1693" s="288"/>
      <c r="I1693" s="288"/>
    </row>
    <row r="1694" spans="1:9" ht="20.399999999999999" x14ac:dyDescent="0.25">
      <c r="A1694" s="262">
        <f t="shared" ref="A1694:A1725" si="83">A1693+1</f>
        <v>1640</v>
      </c>
      <c r="B1694" s="263" t="s">
        <v>3821</v>
      </c>
      <c r="C1694" s="264" t="s">
        <v>120</v>
      </c>
      <c r="D1694" s="265">
        <v>2</v>
      </c>
      <c r="E1694" s="266">
        <f t="shared" si="82"/>
        <v>37383.32</v>
      </c>
      <c r="F1694" s="266">
        <v>74766.63</v>
      </c>
      <c r="G1694" s="288"/>
      <c r="H1694" s="288"/>
      <c r="I1694" s="288"/>
    </row>
    <row r="1695" spans="1:9" ht="20.399999999999999" x14ac:dyDescent="0.25">
      <c r="A1695" s="262">
        <f t="shared" si="83"/>
        <v>1641</v>
      </c>
      <c r="B1695" s="263" t="s">
        <v>3823</v>
      </c>
      <c r="C1695" s="264" t="s">
        <v>120</v>
      </c>
      <c r="D1695" s="265">
        <v>1</v>
      </c>
      <c r="E1695" s="266">
        <f t="shared" si="82"/>
        <v>115036.69</v>
      </c>
      <c r="F1695" s="266">
        <v>115036.69</v>
      </c>
      <c r="G1695" s="288"/>
      <c r="H1695" s="288"/>
      <c r="I1695" s="288"/>
    </row>
    <row r="1696" spans="1:9" x14ac:dyDescent="0.25">
      <c r="A1696" s="262">
        <f t="shared" si="83"/>
        <v>1642</v>
      </c>
      <c r="B1696" s="263" t="s">
        <v>3745</v>
      </c>
      <c r="C1696" s="264" t="s">
        <v>120</v>
      </c>
      <c r="D1696" s="265">
        <v>1</v>
      </c>
      <c r="E1696" s="266">
        <f t="shared" si="82"/>
        <v>81758.69</v>
      </c>
      <c r="F1696" s="266">
        <v>81758.69</v>
      </c>
      <c r="G1696" s="288"/>
      <c r="H1696" s="288"/>
      <c r="I1696" s="288"/>
    </row>
    <row r="1697" spans="1:9" ht="20.399999999999999" x14ac:dyDescent="0.25">
      <c r="A1697" s="262">
        <f t="shared" si="83"/>
        <v>1643</v>
      </c>
      <c r="B1697" s="263" t="s">
        <v>333</v>
      </c>
      <c r="C1697" s="264" t="s">
        <v>169</v>
      </c>
      <c r="D1697" s="265">
        <v>62</v>
      </c>
      <c r="E1697" s="266">
        <f t="shared" si="82"/>
        <v>719.12</v>
      </c>
      <c r="F1697" s="266">
        <v>44585.17</v>
      </c>
      <c r="G1697" s="288"/>
      <c r="H1697" s="288"/>
      <c r="I1697" s="288"/>
    </row>
    <row r="1698" spans="1:9" ht="20.399999999999999" x14ac:dyDescent="0.25">
      <c r="A1698" s="262">
        <f t="shared" si="83"/>
        <v>1644</v>
      </c>
      <c r="B1698" s="263" t="s">
        <v>336</v>
      </c>
      <c r="C1698" s="264" t="s">
        <v>169</v>
      </c>
      <c r="D1698" s="265">
        <v>62</v>
      </c>
      <c r="E1698" s="266">
        <f t="shared" si="82"/>
        <v>793.32</v>
      </c>
      <c r="F1698" s="266">
        <v>49185.599999999999</v>
      </c>
      <c r="G1698" s="288"/>
      <c r="H1698" s="288"/>
      <c r="I1698" s="288"/>
    </row>
    <row r="1699" spans="1:9" x14ac:dyDescent="0.25">
      <c r="A1699" s="262">
        <f t="shared" si="83"/>
        <v>1645</v>
      </c>
      <c r="B1699" s="263" t="s">
        <v>4104</v>
      </c>
      <c r="C1699" s="264" t="s">
        <v>513</v>
      </c>
      <c r="D1699" s="268">
        <v>1.8960000000000001E-2</v>
      </c>
      <c r="E1699" s="266">
        <f t="shared" si="82"/>
        <v>101359.18</v>
      </c>
      <c r="F1699" s="266">
        <v>1921.77</v>
      </c>
      <c r="G1699" s="288"/>
      <c r="H1699" s="288"/>
      <c r="I1699" s="288"/>
    </row>
    <row r="1700" spans="1:9" x14ac:dyDescent="0.25">
      <c r="A1700" s="262">
        <f t="shared" si="83"/>
        <v>1646</v>
      </c>
      <c r="B1700" s="263" t="s">
        <v>3078</v>
      </c>
      <c r="C1700" s="264" t="s">
        <v>340</v>
      </c>
      <c r="D1700" s="268">
        <v>99.368160000000003</v>
      </c>
      <c r="E1700" s="266">
        <f t="shared" si="82"/>
        <v>91.01</v>
      </c>
      <c r="F1700" s="266">
        <v>9043.0300000000007</v>
      </c>
      <c r="G1700" s="288"/>
      <c r="H1700" s="288"/>
      <c r="I1700" s="288"/>
    </row>
    <row r="1701" spans="1:9" x14ac:dyDescent="0.25">
      <c r="A1701" s="262">
        <f t="shared" si="83"/>
        <v>1647</v>
      </c>
      <c r="B1701" s="263" t="s">
        <v>4106</v>
      </c>
      <c r="C1701" s="264" t="s">
        <v>513</v>
      </c>
      <c r="D1701" s="272">
        <v>1.1284000000000001E-3</v>
      </c>
      <c r="E1701" s="266">
        <f t="shared" si="82"/>
        <v>334030.49</v>
      </c>
      <c r="F1701" s="267">
        <v>376.92</v>
      </c>
      <c r="G1701" s="288"/>
      <c r="H1701" s="288"/>
      <c r="I1701" s="288"/>
    </row>
    <row r="1702" spans="1:9" x14ac:dyDescent="0.25">
      <c r="A1702" s="262">
        <f t="shared" si="83"/>
        <v>1648</v>
      </c>
      <c r="B1702" s="263" t="s">
        <v>269</v>
      </c>
      <c r="C1702" s="264" t="s">
        <v>169</v>
      </c>
      <c r="D1702" s="273">
        <v>15.08</v>
      </c>
      <c r="E1702" s="266">
        <f t="shared" si="82"/>
        <v>615.22</v>
      </c>
      <c r="F1702" s="266">
        <v>9277.5400000000009</v>
      </c>
      <c r="G1702" s="288"/>
      <c r="H1702" s="288"/>
      <c r="I1702" s="288"/>
    </row>
    <row r="1703" spans="1:9" ht="20.399999999999999" x14ac:dyDescent="0.25">
      <c r="A1703" s="262">
        <f t="shared" si="83"/>
        <v>1649</v>
      </c>
      <c r="B1703" s="263" t="s">
        <v>288</v>
      </c>
      <c r="C1703" s="264" t="s">
        <v>169</v>
      </c>
      <c r="D1703" s="273">
        <v>14.07</v>
      </c>
      <c r="E1703" s="266">
        <f t="shared" si="82"/>
        <v>685.49</v>
      </c>
      <c r="F1703" s="266">
        <v>9644.91</v>
      </c>
      <c r="G1703" s="288"/>
      <c r="H1703" s="288"/>
      <c r="I1703" s="288"/>
    </row>
    <row r="1704" spans="1:9" ht="20.399999999999999" x14ac:dyDescent="0.25">
      <c r="A1704" s="262">
        <f t="shared" si="83"/>
        <v>1650</v>
      </c>
      <c r="B1704" s="263" t="s">
        <v>250</v>
      </c>
      <c r="C1704" s="264" t="s">
        <v>169</v>
      </c>
      <c r="D1704" s="273">
        <v>19.79</v>
      </c>
      <c r="E1704" s="266">
        <f t="shared" si="82"/>
        <v>826.74</v>
      </c>
      <c r="F1704" s="266">
        <v>16361.15</v>
      </c>
      <c r="G1704" s="288"/>
      <c r="H1704" s="288"/>
      <c r="I1704" s="288"/>
    </row>
    <row r="1705" spans="1:9" ht="20.399999999999999" x14ac:dyDescent="0.25">
      <c r="A1705" s="262">
        <f t="shared" si="83"/>
        <v>1651</v>
      </c>
      <c r="B1705" s="263" t="s">
        <v>3769</v>
      </c>
      <c r="C1705" s="264" t="s">
        <v>169</v>
      </c>
      <c r="D1705" s="273">
        <v>40.74</v>
      </c>
      <c r="E1705" s="266">
        <f t="shared" si="82"/>
        <v>836.61</v>
      </c>
      <c r="F1705" s="266">
        <v>34083.35</v>
      </c>
      <c r="G1705" s="288"/>
      <c r="H1705" s="288"/>
      <c r="I1705" s="288"/>
    </row>
    <row r="1706" spans="1:9" ht="20.399999999999999" x14ac:dyDescent="0.25">
      <c r="A1706" s="262">
        <f t="shared" si="83"/>
        <v>1652</v>
      </c>
      <c r="B1706" s="263" t="s">
        <v>3763</v>
      </c>
      <c r="C1706" s="264" t="s">
        <v>169</v>
      </c>
      <c r="D1706" s="273">
        <v>43.98</v>
      </c>
      <c r="E1706" s="266">
        <f t="shared" si="82"/>
        <v>1048.53</v>
      </c>
      <c r="F1706" s="266">
        <v>46114.43</v>
      </c>
      <c r="G1706" s="288"/>
      <c r="H1706" s="288"/>
      <c r="I1706" s="288"/>
    </row>
    <row r="1707" spans="1:9" ht="20.399999999999999" x14ac:dyDescent="0.25">
      <c r="A1707" s="262">
        <f t="shared" si="83"/>
        <v>1653</v>
      </c>
      <c r="B1707" s="263" t="s">
        <v>3757</v>
      </c>
      <c r="C1707" s="264" t="s">
        <v>169</v>
      </c>
      <c r="D1707" s="273">
        <v>79.17</v>
      </c>
      <c r="E1707" s="266">
        <f t="shared" si="82"/>
        <v>1384.38</v>
      </c>
      <c r="F1707" s="266">
        <v>109601.04</v>
      </c>
      <c r="G1707" s="288"/>
      <c r="H1707" s="288"/>
      <c r="I1707" s="288"/>
    </row>
    <row r="1708" spans="1:9" ht="20.399999999999999" x14ac:dyDescent="0.25">
      <c r="A1708" s="262">
        <f t="shared" si="83"/>
        <v>1654</v>
      </c>
      <c r="B1708" s="263" t="s">
        <v>3854</v>
      </c>
      <c r="C1708" s="264" t="s">
        <v>169</v>
      </c>
      <c r="D1708" s="273">
        <v>7.42</v>
      </c>
      <c r="E1708" s="266">
        <f t="shared" si="82"/>
        <v>1050.3399999999999</v>
      </c>
      <c r="F1708" s="266">
        <v>7793.49</v>
      </c>
      <c r="G1708" s="288"/>
      <c r="H1708" s="288"/>
      <c r="I1708" s="288"/>
    </row>
    <row r="1709" spans="1:9" ht="20.399999999999999" x14ac:dyDescent="0.25">
      <c r="A1709" s="262">
        <f t="shared" si="83"/>
        <v>1655</v>
      </c>
      <c r="B1709" s="263" t="s">
        <v>211</v>
      </c>
      <c r="C1709" s="264" t="s">
        <v>169</v>
      </c>
      <c r="D1709" s="265">
        <v>62</v>
      </c>
      <c r="E1709" s="266">
        <f t="shared" si="82"/>
        <v>1145.48</v>
      </c>
      <c r="F1709" s="266">
        <v>71019.649999999994</v>
      </c>
      <c r="G1709" s="288"/>
      <c r="H1709" s="288"/>
      <c r="I1709" s="288"/>
    </row>
    <row r="1710" spans="1:9" ht="20.399999999999999" x14ac:dyDescent="0.25">
      <c r="A1710" s="262">
        <f t="shared" si="83"/>
        <v>1656</v>
      </c>
      <c r="B1710" s="263" t="s">
        <v>168</v>
      </c>
      <c r="C1710" s="264" t="s">
        <v>169</v>
      </c>
      <c r="D1710" s="269">
        <v>71.400000000000006</v>
      </c>
      <c r="E1710" s="266">
        <f t="shared" si="82"/>
        <v>1187.3499999999999</v>
      </c>
      <c r="F1710" s="266">
        <v>84776.960000000006</v>
      </c>
      <c r="G1710" s="288"/>
      <c r="H1710" s="288"/>
      <c r="I1710" s="288"/>
    </row>
    <row r="1711" spans="1:9" ht="20.399999999999999" x14ac:dyDescent="0.25">
      <c r="A1711" s="262">
        <f t="shared" si="83"/>
        <v>1657</v>
      </c>
      <c r="B1711" s="263" t="s">
        <v>4107</v>
      </c>
      <c r="C1711" s="264" t="s">
        <v>4108</v>
      </c>
      <c r="D1711" s="271">
        <v>5.9180000000000001</v>
      </c>
      <c r="E1711" s="266">
        <f t="shared" si="82"/>
        <v>10.07</v>
      </c>
      <c r="F1711" s="267">
        <v>59.58</v>
      </c>
      <c r="G1711" s="288"/>
      <c r="H1711" s="288"/>
      <c r="I1711" s="288"/>
    </row>
    <row r="1712" spans="1:9" x14ac:dyDescent="0.25">
      <c r="A1712" s="262">
        <f t="shared" si="83"/>
        <v>1658</v>
      </c>
      <c r="B1712" s="263" t="s">
        <v>4110</v>
      </c>
      <c r="C1712" s="264" t="s">
        <v>513</v>
      </c>
      <c r="D1712" s="268">
        <v>3.8000000000000002E-4</v>
      </c>
      <c r="E1712" s="266">
        <f t="shared" si="82"/>
        <v>199342.11</v>
      </c>
      <c r="F1712" s="267">
        <v>75.75</v>
      </c>
      <c r="G1712" s="288"/>
      <c r="H1712" s="288"/>
      <c r="I1712" s="288"/>
    </row>
    <row r="1713" spans="1:9" x14ac:dyDescent="0.25">
      <c r="A1713" s="262">
        <f t="shared" si="83"/>
        <v>1659</v>
      </c>
      <c r="B1713" s="263" t="s">
        <v>4159</v>
      </c>
      <c r="C1713" s="264" t="s">
        <v>326</v>
      </c>
      <c r="D1713" s="273">
        <v>0.12</v>
      </c>
      <c r="E1713" s="266">
        <f t="shared" si="82"/>
        <v>62.58</v>
      </c>
      <c r="F1713" s="267">
        <v>7.51</v>
      </c>
      <c r="G1713" s="288"/>
      <c r="H1713" s="288"/>
      <c r="I1713" s="288"/>
    </row>
    <row r="1714" spans="1:9" x14ac:dyDescent="0.25">
      <c r="A1714" s="262">
        <f t="shared" si="83"/>
        <v>1660</v>
      </c>
      <c r="B1714" s="263" t="s">
        <v>4111</v>
      </c>
      <c r="C1714" s="264" t="s">
        <v>340</v>
      </c>
      <c r="D1714" s="273">
        <v>0.02</v>
      </c>
      <c r="E1714" s="266">
        <f t="shared" si="82"/>
        <v>288</v>
      </c>
      <c r="F1714" s="267">
        <v>5.76</v>
      </c>
      <c r="G1714" s="288"/>
      <c r="H1714" s="288"/>
      <c r="I1714" s="288"/>
    </row>
    <row r="1715" spans="1:9" x14ac:dyDescent="0.25">
      <c r="A1715" s="262">
        <f t="shared" si="83"/>
        <v>1661</v>
      </c>
      <c r="B1715" s="263" t="s">
        <v>4112</v>
      </c>
      <c r="C1715" s="264" t="s">
        <v>340</v>
      </c>
      <c r="D1715" s="271">
        <v>0.29299999999999998</v>
      </c>
      <c r="E1715" s="266">
        <f t="shared" si="82"/>
        <v>152.22</v>
      </c>
      <c r="F1715" s="267">
        <v>44.6</v>
      </c>
      <c r="G1715" s="288"/>
      <c r="H1715" s="288"/>
      <c r="I1715" s="288"/>
    </row>
    <row r="1716" spans="1:9" ht="20.399999999999999" x14ac:dyDescent="0.25">
      <c r="A1716" s="262">
        <f t="shared" si="83"/>
        <v>1662</v>
      </c>
      <c r="B1716" s="263" t="s">
        <v>4113</v>
      </c>
      <c r="C1716" s="264" t="s">
        <v>340</v>
      </c>
      <c r="D1716" s="268">
        <v>1.15374</v>
      </c>
      <c r="E1716" s="266">
        <f t="shared" si="82"/>
        <v>919.06</v>
      </c>
      <c r="F1716" s="267">
        <v>1060.3599999999999</v>
      </c>
      <c r="G1716" s="288"/>
      <c r="H1716" s="288"/>
      <c r="I1716" s="288"/>
    </row>
    <row r="1717" spans="1:9" x14ac:dyDescent="0.25">
      <c r="A1717" s="262">
        <f t="shared" si="83"/>
        <v>1663</v>
      </c>
      <c r="B1717" s="263" t="s">
        <v>4114</v>
      </c>
      <c r="C1717" s="264" t="s">
        <v>340</v>
      </c>
      <c r="D1717" s="268">
        <v>43.927849999999999</v>
      </c>
      <c r="E1717" s="266">
        <f t="shared" si="82"/>
        <v>392.83</v>
      </c>
      <c r="F1717" s="266">
        <v>17256.2</v>
      </c>
      <c r="G1717" s="288"/>
      <c r="H1717" s="288"/>
      <c r="I1717" s="288"/>
    </row>
    <row r="1718" spans="1:9" x14ac:dyDescent="0.25">
      <c r="A1718" s="262">
        <f t="shared" si="83"/>
        <v>1664</v>
      </c>
      <c r="B1718" s="263" t="s">
        <v>3099</v>
      </c>
      <c r="C1718" s="264" t="s">
        <v>513</v>
      </c>
      <c r="D1718" s="272">
        <v>2.6883199999999999E-2</v>
      </c>
      <c r="E1718" s="266">
        <f t="shared" si="82"/>
        <v>76411.66</v>
      </c>
      <c r="F1718" s="266">
        <v>2054.19</v>
      </c>
      <c r="G1718" s="288"/>
      <c r="H1718" s="288"/>
      <c r="I1718" s="288"/>
    </row>
    <row r="1719" spans="1:9" x14ac:dyDescent="0.25">
      <c r="A1719" s="262">
        <f t="shared" si="83"/>
        <v>1665</v>
      </c>
      <c r="B1719" s="263" t="s">
        <v>4115</v>
      </c>
      <c r="C1719" s="264" t="s">
        <v>340</v>
      </c>
      <c r="D1719" s="270">
        <v>1.4508000000000001</v>
      </c>
      <c r="E1719" s="266">
        <f t="shared" si="82"/>
        <v>532.16999999999996</v>
      </c>
      <c r="F1719" s="267">
        <v>772.07</v>
      </c>
      <c r="G1719" s="288"/>
      <c r="H1719" s="288"/>
      <c r="I1719" s="288"/>
    </row>
    <row r="1720" spans="1:9" ht="20.399999999999999" x14ac:dyDescent="0.25">
      <c r="A1720" s="262">
        <f t="shared" si="83"/>
        <v>1666</v>
      </c>
      <c r="B1720" s="263" t="s">
        <v>4117</v>
      </c>
      <c r="C1720" s="264" t="s">
        <v>513</v>
      </c>
      <c r="D1720" s="272">
        <v>2.4640000000000003E-4</v>
      </c>
      <c r="E1720" s="266">
        <f t="shared" si="82"/>
        <v>173011.36</v>
      </c>
      <c r="F1720" s="267">
        <v>42.63</v>
      </c>
      <c r="G1720" s="288"/>
      <c r="H1720" s="288"/>
      <c r="I1720" s="288"/>
    </row>
    <row r="1721" spans="1:9" ht="20.399999999999999" x14ac:dyDescent="0.25">
      <c r="A1721" s="262">
        <f t="shared" si="83"/>
        <v>1667</v>
      </c>
      <c r="B1721" s="263" t="s">
        <v>4118</v>
      </c>
      <c r="C1721" s="264" t="s">
        <v>513</v>
      </c>
      <c r="D1721" s="268">
        <v>1.3999999999999999E-4</v>
      </c>
      <c r="E1721" s="266">
        <f t="shared" si="82"/>
        <v>170642.86</v>
      </c>
      <c r="F1721" s="267">
        <v>23.89</v>
      </c>
      <c r="G1721" s="288"/>
      <c r="H1721" s="288"/>
      <c r="I1721" s="288"/>
    </row>
    <row r="1722" spans="1:9" x14ac:dyDescent="0.25">
      <c r="A1722" s="262">
        <f t="shared" si="83"/>
        <v>1668</v>
      </c>
      <c r="B1722" s="263" t="s">
        <v>4119</v>
      </c>
      <c r="C1722" s="264" t="s">
        <v>340</v>
      </c>
      <c r="D1722" s="271">
        <v>3.0000000000000001E-3</v>
      </c>
      <c r="E1722" s="266">
        <f t="shared" si="82"/>
        <v>326.67</v>
      </c>
      <c r="F1722" s="267">
        <v>0.98</v>
      </c>
      <c r="G1722" s="288"/>
      <c r="H1722" s="288"/>
      <c r="I1722" s="288"/>
    </row>
    <row r="1723" spans="1:9" x14ac:dyDescent="0.25">
      <c r="A1723" s="262">
        <f t="shared" si="83"/>
        <v>1669</v>
      </c>
      <c r="B1723" s="263" t="s">
        <v>4120</v>
      </c>
      <c r="C1723" s="264" t="s">
        <v>340</v>
      </c>
      <c r="D1723" s="275">
        <v>0.150003</v>
      </c>
      <c r="E1723" s="266">
        <f t="shared" si="82"/>
        <v>375.39</v>
      </c>
      <c r="F1723" s="267">
        <v>56.31</v>
      </c>
      <c r="G1723" s="288"/>
      <c r="H1723" s="288"/>
      <c r="I1723" s="288"/>
    </row>
    <row r="1724" spans="1:9" ht="20.399999999999999" x14ac:dyDescent="0.25">
      <c r="A1724" s="262">
        <f t="shared" si="83"/>
        <v>1670</v>
      </c>
      <c r="B1724" s="263" t="s">
        <v>4121</v>
      </c>
      <c r="C1724" s="264" t="s">
        <v>513</v>
      </c>
      <c r="D1724" s="272">
        <v>9.858E-4</v>
      </c>
      <c r="E1724" s="266">
        <f t="shared" si="82"/>
        <v>147890.04</v>
      </c>
      <c r="F1724" s="267">
        <v>145.79</v>
      </c>
      <c r="G1724" s="288"/>
      <c r="H1724" s="288"/>
      <c r="I1724" s="288"/>
    </row>
    <row r="1725" spans="1:9" ht="20.399999999999999" x14ac:dyDescent="0.25">
      <c r="A1725" s="262">
        <f t="shared" si="83"/>
        <v>1671</v>
      </c>
      <c r="B1725" s="263" t="s">
        <v>4122</v>
      </c>
      <c r="C1725" s="264" t="s">
        <v>513</v>
      </c>
      <c r="D1725" s="272">
        <v>1.8786E-3</v>
      </c>
      <c r="E1725" s="266">
        <f t="shared" ref="E1725:E1740" si="84">F1725/D1725</f>
        <v>147892.04999999999</v>
      </c>
      <c r="F1725" s="267">
        <v>277.83</v>
      </c>
      <c r="G1725" s="288"/>
      <c r="H1725" s="288"/>
      <c r="I1725" s="288"/>
    </row>
    <row r="1726" spans="1:9" x14ac:dyDescent="0.25">
      <c r="A1726" s="262">
        <f t="shared" ref="A1726:A1740" si="85">A1725+1</f>
        <v>1672</v>
      </c>
      <c r="B1726" s="263" t="s">
        <v>4124</v>
      </c>
      <c r="C1726" s="264" t="s">
        <v>4125</v>
      </c>
      <c r="D1726" s="271">
        <v>5.0000000000000001E-3</v>
      </c>
      <c r="E1726" s="266">
        <f t="shared" si="84"/>
        <v>56882</v>
      </c>
      <c r="F1726" s="267">
        <v>284.41000000000003</v>
      </c>
      <c r="G1726" s="288"/>
      <c r="H1726" s="288"/>
      <c r="I1726" s="288"/>
    </row>
    <row r="1727" spans="1:9" x14ac:dyDescent="0.25">
      <c r="A1727" s="262">
        <f t="shared" si="85"/>
        <v>1673</v>
      </c>
      <c r="B1727" s="263" t="s">
        <v>4126</v>
      </c>
      <c r="C1727" s="264" t="s">
        <v>340</v>
      </c>
      <c r="D1727" s="271">
        <v>8.4000000000000005E-2</v>
      </c>
      <c r="E1727" s="266">
        <f t="shared" si="84"/>
        <v>266.31</v>
      </c>
      <c r="F1727" s="267">
        <v>22.37</v>
      </c>
      <c r="G1727" s="288"/>
      <c r="H1727" s="288"/>
      <c r="I1727" s="288"/>
    </row>
    <row r="1728" spans="1:9" x14ac:dyDescent="0.25">
      <c r="A1728" s="262">
        <f t="shared" si="85"/>
        <v>1674</v>
      </c>
      <c r="B1728" s="263" t="s">
        <v>1455</v>
      </c>
      <c r="C1728" s="264" t="s">
        <v>340</v>
      </c>
      <c r="D1728" s="275">
        <v>79.369501999999997</v>
      </c>
      <c r="E1728" s="266">
        <f t="shared" si="84"/>
        <v>232.46</v>
      </c>
      <c r="F1728" s="266">
        <v>18450.16</v>
      </c>
      <c r="G1728" s="288"/>
      <c r="H1728" s="288"/>
      <c r="I1728" s="288"/>
    </row>
    <row r="1729" spans="1:9" x14ac:dyDescent="0.25">
      <c r="A1729" s="262">
        <f t="shared" si="85"/>
        <v>1675</v>
      </c>
      <c r="B1729" s="263" t="s">
        <v>4168</v>
      </c>
      <c r="C1729" s="264" t="s">
        <v>340</v>
      </c>
      <c r="D1729" s="273">
        <v>0.04</v>
      </c>
      <c r="E1729" s="266">
        <f t="shared" si="84"/>
        <v>61.5</v>
      </c>
      <c r="F1729" s="267">
        <v>2.46</v>
      </c>
      <c r="G1729" s="288"/>
      <c r="H1729" s="288"/>
      <c r="I1729" s="288"/>
    </row>
    <row r="1730" spans="1:9" x14ac:dyDescent="0.25">
      <c r="A1730" s="262">
        <f t="shared" si="85"/>
        <v>1676</v>
      </c>
      <c r="B1730" s="263" t="s">
        <v>4127</v>
      </c>
      <c r="C1730" s="264" t="s">
        <v>326</v>
      </c>
      <c r="D1730" s="270">
        <v>1.14E-2</v>
      </c>
      <c r="E1730" s="266">
        <f t="shared" si="84"/>
        <v>5233.33</v>
      </c>
      <c r="F1730" s="267">
        <v>59.66</v>
      </c>
      <c r="G1730" s="288"/>
      <c r="H1730" s="288"/>
      <c r="I1730" s="288"/>
    </row>
    <row r="1731" spans="1:9" x14ac:dyDescent="0.25">
      <c r="A1731" s="262">
        <f t="shared" si="85"/>
        <v>1677</v>
      </c>
      <c r="B1731" s="263" t="s">
        <v>4129</v>
      </c>
      <c r="C1731" s="264" t="s">
        <v>120</v>
      </c>
      <c r="D1731" s="265">
        <v>3</v>
      </c>
      <c r="E1731" s="266">
        <f t="shared" si="84"/>
        <v>190.08</v>
      </c>
      <c r="F1731" s="267">
        <v>570.23</v>
      </c>
      <c r="G1731" s="288"/>
      <c r="H1731" s="288"/>
      <c r="I1731" s="288"/>
    </row>
    <row r="1732" spans="1:9" x14ac:dyDescent="0.25">
      <c r="A1732" s="262">
        <f t="shared" si="85"/>
        <v>1678</v>
      </c>
      <c r="B1732" s="263" t="s">
        <v>4130</v>
      </c>
      <c r="C1732" s="264" t="s">
        <v>513</v>
      </c>
      <c r="D1732" s="268">
        <v>3.4099999999999998E-3</v>
      </c>
      <c r="E1732" s="266">
        <f t="shared" si="84"/>
        <v>65527.86</v>
      </c>
      <c r="F1732" s="267">
        <v>223.45</v>
      </c>
      <c r="G1732" s="288"/>
      <c r="H1732" s="288"/>
      <c r="I1732" s="288"/>
    </row>
    <row r="1733" spans="1:9" x14ac:dyDescent="0.25">
      <c r="A1733" s="262">
        <f t="shared" si="85"/>
        <v>1679</v>
      </c>
      <c r="B1733" s="263" t="s">
        <v>1520</v>
      </c>
      <c r="C1733" s="264" t="s">
        <v>513</v>
      </c>
      <c r="D1733" s="272">
        <v>2.9139999999999998E-4</v>
      </c>
      <c r="E1733" s="266">
        <f t="shared" si="84"/>
        <v>112765.96</v>
      </c>
      <c r="F1733" s="267">
        <v>32.86</v>
      </c>
      <c r="G1733" s="288"/>
      <c r="H1733" s="288"/>
      <c r="I1733" s="288"/>
    </row>
    <row r="1734" spans="1:9" x14ac:dyDescent="0.25">
      <c r="A1734" s="262">
        <f t="shared" si="85"/>
        <v>1680</v>
      </c>
      <c r="B1734" s="263" t="s">
        <v>3086</v>
      </c>
      <c r="C1734" s="264" t="s">
        <v>513</v>
      </c>
      <c r="D1734" s="272">
        <v>5.1627399999999997E-2</v>
      </c>
      <c r="E1734" s="266">
        <f t="shared" si="84"/>
        <v>110741.97</v>
      </c>
      <c r="F1734" s="266">
        <v>5717.32</v>
      </c>
      <c r="G1734" s="288"/>
      <c r="H1734" s="288"/>
      <c r="I1734" s="288"/>
    </row>
    <row r="1735" spans="1:9" ht="20.399999999999999" x14ac:dyDescent="0.25">
      <c r="A1735" s="262">
        <f t="shared" si="85"/>
        <v>1681</v>
      </c>
      <c r="B1735" s="263" t="s">
        <v>4131</v>
      </c>
      <c r="C1735" s="264" t="s">
        <v>169</v>
      </c>
      <c r="D1735" s="273">
        <v>0.93</v>
      </c>
      <c r="E1735" s="266">
        <f t="shared" si="84"/>
        <v>94.24</v>
      </c>
      <c r="F1735" s="267">
        <v>87.64</v>
      </c>
      <c r="G1735" s="288"/>
      <c r="H1735" s="288"/>
      <c r="I1735" s="288"/>
    </row>
    <row r="1736" spans="1:9" x14ac:dyDescent="0.25">
      <c r="A1736" s="262">
        <f t="shared" si="85"/>
        <v>1682</v>
      </c>
      <c r="B1736" s="263" t="s">
        <v>4132</v>
      </c>
      <c r="C1736" s="264" t="s">
        <v>513</v>
      </c>
      <c r="D1736" s="271">
        <v>1E-3</v>
      </c>
      <c r="E1736" s="266">
        <f t="shared" si="84"/>
        <v>102770</v>
      </c>
      <c r="F1736" s="267">
        <v>102.77</v>
      </c>
      <c r="G1736" s="288"/>
      <c r="H1736" s="288"/>
      <c r="I1736" s="288"/>
    </row>
    <row r="1737" spans="1:9" x14ac:dyDescent="0.25">
      <c r="A1737" s="262">
        <f t="shared" si="85"/>
        <v>1683</v>
      </c>
      <c r="B1737" s="263" t="s">
        <v>4133</v>
      </c>
      <c r="C1737" s="264" t="s">
        <v>513</v>
      </c>
      <c r="D1737" s="272">
        <v>8.2200000000000006E-5</v>
      </c>
      <c r="E1737" s="266">
        <f t="shared" si="84"/>
        <v>266788.32</v>
      </c>
      <c r="F1737" s="267">
        <v>21.93</v>
      </c>
      <c r="G1737" s="288"/>
      <c r="H1737" s="288"/>
      <c r="I1737" s="288"/>
    </row>
    <row r="1738" spans="1:9" x14ac:dyDescent="0.25">
      <c r="A1738" s="262">
        <f t="shared" si="85"/>
        <v>1684</v>
      </c>
      <c r="B1738" s="263" t="s">
        <v>4228</v>
      </c>
      <c r="C1738" s="264" t="s">
        <v>513</v>
      </c>
      <c r="D1738" s="270">
        <v>3.8E-3</v>
      </c>
      <c r="E1738" s="266">
        <f t="shared" si="84"/>
        <v>98307.89</v>
      </c>
      <c r="F1738" s="267">
        <v>373.57</v>
      </c>
      <c r="G1738" s="288"/>
      <c r="H1738" s="288"/>
      <c r="I1738" s="288"/>
    </row>
    <row r="1739" spans="1:9" x14ac:dyDescent="0.25">
      <c r="A1739" s="262">
        <f t="shared" si="85"/>
        <v>1685</v>
      </c>
      <c r="B1739" s="263" t="s">
        <v>4135</v>
      </c>
      <c r="C1739" s="264" t="s">
        <v>340</v>
      </c>
      <c r="D1739" s="269">
        <v>0.1</v>
      </c>
      <c r="E1739" s="266">
        <f t="shared" si="84"/>
        <v>106.4</v>
      </c>
      <c r="F1739" s="267">
        <v>10.64</v>
      </c>
      <c r="G1739" s="288"/>
      <c r="H1739" s="288"/>
      <c r="I1739" s="288"/>
    </row>
    <row r="1740" spans="1:9" x14ac:dyDescent="0.25">
      <c r="A1740" s="262">
        <f t="shared" si="85"/>
        <v>1686</v>
      </c>
      <c r="B1740" s="263" t="s">
        <v>4136</v>
      </c>
      <c r="C1740" s="264" t="s">
        <v>513</v>
      </c>
      <c r="D1740" s="272">
        <v>8.0408000000000007E-3</v>
      </c>
      <c r="E1740" s="266">
        <f t="shared" si="84"/>
        <v>104320.47</v>
      </c>
      <c r="F1740" s="267">
        <v>838.82</v>
      </c>
      <c r="G1740" s="288"/>
      <c r="H1740" s="288"/>
      <c r="I1740" s="288"/>
    </row>
    <row r="1741" spans="1:9" x14ac:dyDescent="0.25">
      <c r="A1741" s="293" t="s">
        <v>4140</v>
      </c>
      <c r="B1741" s="293"/>
      <c r="C1741" s="293"/>
      <c r="D1741" s="293"/>
      <c r="E1741" s="293"/>
      <c r="F1741" s="293"/>
      <c r="G1741" s="288"/>
      <c r="H1741" s="288"/>
      <c r="I1741" s="288"/>
    </row>
    <row r="1742" spans="1:9" ht="20.399999999999999" x14ac:dyDescent="0.25">
      <c r="A1742" s="262">
        <f>A1740+1</f>
        <v>1687</v>
      </c>
      <c r="B1742" s="263" t="s">
        <v>3845</v>
      </c>
      <c r="C1742" s="264" t="s">
        <v>120</v>
      </c>
      <c r="D1742" s="265">
        <v>1</v>
      </c>
      <c r="E1742" s="266"/>
      <c r="F1742" s="274"/>
      <c r="G1742" s="288"/>
      <c r="H1742" s="288"/>
      <c r="I1742" s="288"/>
    </row>
    <row r="1743" spans="1:9" ht="20.399999999999999" x14ac:dyDescent="0.25">
      <c r="A1743" s="262">
        <f>A1742+1</f>
        <v>1688</v>
      </c>
      <c r="B1743" s="263" t="s">
        <v>3850</v>
      </c>
      <c r="C1743" s="264" t="s">
        <v>120</v>
      </c>
      <c r="D1743" s="265">
        <v>1</v>
      </c>
      <c r="E1743" s="266"/>
      <c r="F1743" s="274"/>
      <c r="G1743" s="288"/>
      <c r="H1743" s="288"/>
      <c r="I1743" s="288"/>
    </row>
    <row r="1744" spans="1:9" ht="61.2" x14ac:dyDescent="0.25">
      <c r="A1744" s="262">
        <f>A1743+1</f>
        <v>1689</v>
      </c>
      <c r="B1744" s="263" t="s">
        <v>574</v>
      </c>
      <c r="C1744" s="264" t="s">
        <v>120</v>
      </c>
      <c r="D1744" s="265">
        <v>1</v>
      </c>
      <c r="E1744" s="266"/>
      <c r="F1744" s="274"/>
      <c r="G1744" s="288"/>
      <c r="H1744" s="288"/>
      <c r="I1744" s="288"/>
    </row>
    <row r="1745" spans="1:9" x14ac:dyDescent="0.25">
      <c r="A1745" s="241" t="s">
        <v>4241</v>
      </c>
      <c r="B1745" s="59"/>
      <c r="C1745" s="59"/>
      <c r="D1745" s="59"/>
      <c r="E1745" s="59"/>
      <c r="F1745" s="59"/>
      <c r="G1745" s="59"/>
      <c r="H1745" s="59"/>
      <c r="I1745" s="60"/>
    </row>
    <row r="1746" spans="1:9" x14ac:dyDescent="0.25">
      <c r="A1746" s="293" t="s">
        <v>4142</v>
      </c>
      <c r="B1746" s="293"/>
      <c r="C1746" s="293"/>
      <c r="D1746" s="293"/>
      <c r="E1746" s="293"/>
      <c r="F1746" s="293"/>
      <c r="G1746" s="288"/>
      <c r="H1746" s="288"/>
      <c r="I1746" s="288"/>
    </row>
    <row r="1747" spans="1:9" x14ac:dyDescent="0.25">
      <c r="A1747" s="262">
        <f>A1744+1</f>
        <v>1690</v>
      </c>
      <c r="B1747" s="263" t="s">
        <v>398</v>
      </c>
      <c r="C1747" s="264" t="s">
        <v>120</v>
      </c>
      <c r="D1747" s="265">
        <v>2</v>
      </c>
      <c r="E1747" s="266">
        <f t="shared" ref="E1747:E1778" si="86">F1747/D1747</f>
        <v>1050.8499999999999</v>
      </c>
      <c r="F1747" s="266">
        <v>2101.69</v>
      </c>
      <c r="G1747" s="288"/>
      <c r="H1747" s="288"/>
      <c r="I1747" s="288"/>
    </row>
    <row r="1748" spans="1:9" x14ac:dyDescent="0.25">
      <c r="A1748" s="262">
        <f t="shared" ref="A1748:A1779" si="87">A1747+1</f>
        <v>1691</v>
      </c>
      <c r="B1748" s="263" t="s">
        <v>3944</v>
      </c>
      <c r="C1748" s="264" t="s">
        <v>120</v>
      </c>
      <c r="D1748" s="265">
        <v>1</v>
      </c>
      <c r="E1748" s="266">
        <f t="shared" si="86"/>
        <v>3445.69</v>
      </c>
      <c r="F1748" s="266">
        <v>3445.69</v>
      </c>
      <c r="G1748" s="288"/>
      <c r="H1748" s="288"/>
      <c r="I1748" s="288"/>
    </row>
    <row r="1749" spans="1:9" x14ac:dyDescent="0.25">
      <c r="A1749" s="262">
        <f t="shared" si="87"/>
        <v>1692</v>
      </c>
      <c r="B1749" s="263" t="s">
        <v>365</v>
      </c>
      <c r="C1749" s="264" t="s">
        <v>120</v>
      </c>
      <c r="D1749" s="265">
        <v>1</v>
      </c>
      <c r="E1749" s="266">
        <f t="shared" si="86"/>
        <v>120820.25</v>
      </c>
      <c r="F1749" s="266">
        <v>120820.25</v>
      </c>
      <c r="G1749" s="288"/>
      <c r="H1749" s="288"/>
      <c r="I1749" s="288"/>
    </row>
    <row r="1750" spans="1:9" x14ac:dyDescent="0.25">
      <c r="A1750" s="262">
        <f t="shared" si="87"/>
        <v>1693</v>
      </c>
      <c r="B1750" s="263" t="s">
        <v>413</v>
      </c>
      <c r="C1750" s="264" t="s">
        <v>120</v>
      </c>
      <c r="D1750" s="265">
        <v>7</v>
      </c>
      <c r="E1750" s="266">
        <f t="shared" si="86"/>
        <v>1448.21</v>
      </c>
      <c r="F1750" s="266">
        <v>10137.469999999999</v>
      </c>
      <c r="G1750" s="288"/>
      <c r="H1750" s="288"/>
      <c r="I1750" s="288"/>
    </row>
    <row r="1751" spans="1:9" x14ac:dyDescent="0.25">
      <c r="A1751" s="262">
        <f t="shared" si="87"/>
        <v>1694</v>
      </c>
      <c r="B1751" s="263" t="s">
        <v>515</v>
      </c>
      <c r="C1751" s="264" t="s">
        <v>120</v>
      </c>
      <c r="D1751" s="265">
        <v>6</v>
      </c>
      <c r="E1751" s="266">
        <f t="shared" si="86"/>
        <v>6144.68</v>
      </c>
      <c r="F1751" s="266">
        <v>36868.089999999997</v>
      </c>
      <c r="G1751" s="288"/>
      <c r="H1751" s="288"/>
      <c r="I1751" s="288"/>
    </row>
    <row r="1752" spans="1:9" x14ac:dyDescent="0.25">
      <c r="A1752" s="262">
        <f t="shared" si="87"/>
        <v>1695</v>
      </c>
      <c r="B1752" s="263" t="s">
        <v>383</v>
      </c>
      <c r="C1752" s="264" t="s">
        <v>120</v>
      </c>
      <c r="D1752" s="265">
        <v>2</v>
      </c>
      <c r="E1752" s="266">
        <f t="shared" si="86"/>
        <v>13842.37</v>
      </c>
      <c r="F1752" s="266">
        <v>27684.73</v>
      </c>
      <c r="G1752" s="288"/>
      <c r="H1752" s="288"/>
      <c r="I1752" s="288"/>
    </row>
    <row r="1753" spans="1:9" x14ac:dyDescent="0.25">
      <c r="A1753" s="262">
        <f t="shared" si="87"/>
        <v>1696</v>
      </c>
      <c r="B1753" s="263" t="s">
        <v>3881</v>
      </c>
      <c r="C1753" s="264" t="s">
        <v>120</v>
      </c>
      <c r="D1753" s="265">
        <v>1</v>
      </c>
      <c r="E1753" s="266">
        <f t="shared" si="86"/>
        <v>112178.34</v>
      </c>
      <c r="F1753" s="266">
        <v>112178.34</v>
      </c>
      <c r="G1753" s="288"/>
      <c r="H1753" s="288"/>
      <c r="I1753" s="288"/>
    </row>
    <row r="1754" spans="1:9" x14ac:dyDescent="0.25">
      <c r="A1754" s="262">
        <f t="shared" si="87"/>
        <v>1697</v>
      </c>
      <c r="B1754" s="263" t="s">
        <v>529</v>
      </c>
      <c r="C1754" s="264" t="s">
        <v>120</v>
      </c>
      <c r="D1754" s="265">
        <v>16</v>
      </c>
      <c r="E1754" s="266">
        <f t="shared" si="86"/>
        <v>35.75</v>
      </c>
      <c r="F1754" s="267">
        <v>571.91999999999996</v>
      </c>
      <c r="G1754" s="288"/>
      <c r="H1754" s="288"/>
      <c r="I1754" s="288"/>
    </row>
    <row r="1755" spans="1:9" ht="20.399999999999999" x14ac:dyDescent="0.25">
      <c r="A1755" s="262">
        <f t="shared" si="87"/>
        <v>1698</v>
      </c>
      <c r="B1755" s="263" t="s">
        <v>499</v>
      </c>
      <c r="C1755" s="264" t="s">
        <v>120</v>
      </c>
      <c r="D1755" s="265">
        <v>75</v>
      </c>
      <c r="E1755" s="266">
        <f t="shared" si="86"/>
        <v>1007.45</v>
      </c>
      <c r="F1755" s="266">
        <v>75559.09</v>
      </c>
      <c r="G1755" s="288"/>
      <c r="H1755" s="288"/>
      <c r="I1755" s="288"/>
    </row>
    <row r="1756" spans="1:9" x14ac:dyDescent="0.25">
      <c r="A1756" s="262">
        <f t="shared" si="87"/>
        <v>1699</v>
      </c>
      <c r="B1756" s="263" t="s">
        <v>393</v>
      </c>
      <c r="C1756" s="264" t="s">
        <v>120</v>
      </c>
      <c r="D1756" s="265">
        <v>4</v>
      </c>
      <c r="E1756" s="266">
        <f t="shared" si="86"/>
        <v>964.66</v>
      </c>
      <c r="F1756" s="266">
        <v>3858.65</v>
      </c>
      <c r="G1756" s="288"/>
      <c r="H1756" s="288"/>
      <c r="I1756" s="288"/>
    </row>
    <row r="1757" spans="1:9" x14ac:dyDescent="0.25">
      <c r="A1757" s="262">
        <f t="shared" si="87"/>
        <v>1700</v>
      </c>
      <c r="B1757" s="263" t="s">
        <v>390</v>
      </c>
      <c r="C1757" s="264" t="s">
        <v>120</v>
      </c>
      <c r="D1757" s="265">
        <v>8</v>
      </c>
      <c r="E1757" s="266">
        <f t="shared" si="86"/>
        <v>2065.2399999999998</v>
      </c>
      <c r="F1757" s="266">
        <v>16521.88</v>
      </c>
      <c r="G1757" s="288"/>
      <c r="H1757" s="288"/>
      <c r="I1757" s="288"/>
    </row>
    <row r="1758" spans="1:9" x14ac:dyDescent="0.25">
      <c r="A1758" s="262">
        <f t="shared" si="87"/>
        <v>1701</v>
      </c>
      <c r="B1758" s="263" t="s">
        <v>3939</v>
      </c>
      <c r="C1758" s="264" t="s">
        <v>120</v>
      </c>
      <c r="D1758" s="265">
        <v>2</v>
      </c>
      <c r="E1758" s="266">
        <f t="shared" si="86"/>
        <v>3547.17</v>
      </c>
      <c r="F1758" s="266">
        <v>7094.33</v>
      </c>
      <c r="G1758" s="288"/>
      <c r="H1758" s="288"/>
      <c r="I1758" s="288"/>
    </row>
    <row r="1759" spans="1:9" x14ac:dyDescent="0.25">
      <c r="A1759" s="262">
        <f t="shared" si="87"/>
        <v>1702</v>
      </c>
      <c r="B1759" s="263" t="s">
        <v>3937</v>
      </c>
      <c r="C1759" s="264" t="s">
        <v>120</v>
      </c>
      <c r="D1759" s="265">
        <v>3</v>
      </c>
      <c r="E1759" s="266">
        <f t="shared" si="86"/>
        <v>7930.75</v>
      </c>
      <c r="F1759" s="266">
        <v>23792.25</v>
      </c>
      <c r="G1759" s="288"/>
      <c r="H1759" s="288"/>
      <c r="I1759" s="288"/>
    </row>
    <row r="1760" spans="1:9" x14ac:dyDescent="0.25">
      <c r="A1760" s="262">
        <f t="shared" si="87"/>
        <v>1703</v>
      </c>
      <c r="B1760" s="263" t="s">
        <v>388</v>
      </c>
      <c r="C1760" s="264" t="s">
        <v>120</v>
      </c>
      <c r="D1760" s="265">
        <v>6</v>
      </c>
      <c r="E1760" s="266">
        <f t="shared" si="86"/>
        <v>18212.650000000001</v>
      </c>
      <c r="F1760" s="266">
        <v>109275.91</v>
      </c>
      <c r="G1760" s="288"/>
      <c r="H1760" s="288"/>
      <c r="I1760" s="288"/>
    </row>
    <row r="1761" spans="1:9" x14ac:dyDescent="0.25">
      <c r="A1761" s="262">
        <f t="shared" si="87"/>
        <v>1704</v>
      </c>
      <c r="B1761" s="263" t="s">
        <v>521</v>
      </c>
      <c r="C1761" s="264" t="s">
        <v>120</v>
      </c>
      <c r="D1761" s="265">
        <v>2</v>
      </c>
      <c r="E1761" s="266">
        <f t="shared" si="86"/>
        <v>232.26</v>
      </c>
      <c r="F1761" s="267">
        <v>464.52</v>
      </c>
      <c r="G1761" s="288"/>
      <c r="H1761" s="288"/>
      <c r="I1761" s="288"/>
    </row>
    <row r="1762" spans="1:9" x14ac:dyDescent="0.25">
      <c r="A1762" s="262">
        <f t="shared" si="87"/>
        <v>1705</v>
      </c>
      <c r="B1762" s="263" t="s">
        <v>4143</v>
      </c>
      <c r="C1762" s="264" t="s">
        <v>326</v>
      </c>
      <c r="D1762" s="270">
        <v>0.37340000000000001</v>
      </c>
      <c r="E1762" s="266">
        <f t="shared" si="86"/>
        <v>387.68</v>
      </c>
      <c r="F1762" s="267">
        <v>144.76</v>
      </c>
      <c r="G1762" s="288"/>
      <c r="H1762" s="288"/>
      <c r="I1762" s="288"/>
    </row>
    <row r="1763" spans="1:9" ht="20.399999999999999" x14ac:dyDescent="0.25">
      <c r="A1763" s="262">
        <f t="shared" si="87"/>
        <v>1706</v>
      </c>
      <c r="B1763" s="263" t="s">
        <v>4146</v>
      </c>
      <c r="C1763" s="264" t="s">
        <v>513</v>
      </c>
      <c r="D1763" s="268">
        <v>1.5679999999999999E-2</v>
      </c>
      <c r="E1763" s="266">
        <f t="shared" si="86"/>
        <v>154264.03</v>
      </c>
      <c r="F1763" s="266">
        <v>2418.86</v>
      </c>
      <c r="G1763" s="288"/>
      <c r="H1763" s="288"/>
      <c r="I1763" s="288"/>
    </row>
    <row r="1764" spans="1:9" ht="20.399999999999999" x14ac:dyDescent="0.25">
      <c r="A1764" s="262">
        <f t="shared" si="87"/>
        <v>1707</v>
      </c>
      <c r="B1764" s="263" t="s">
        <v>4147</v>
      </c>
      <c r="C1764" s="264" t="s">
        <v>513</v>
      </c>
      <c r="D1764" s="268">
        <v>3.5520000000000003E-2</v>
      </c>
      <c r="E1764" s="266">
        <f t="shared" si="86"/>
        <v>149300.68</v>
      </c>
      <c r="F1764" s="266">
        <v>5303.16</v>
      </c>
      <c r="G1764" s="288"/>
      <c r="H1764" s="288"/>
      <c r="I1764" s="288"/>
    </row>
    <row r="1765" spans="1:9" x14ac:dyDescent="0.25">
      <c r="A1765" s="262">
        <f t="shared" si="87"/>
        <v>1708</v>
      </c>
      <c r="B1765" s="263" t="s">
        <v>4148</v>
      </c>
      <c r="C1765" s="264" t="s">
        <v>340</v>
      </c>
      <c r="D1765" s="271">
        <v>1.6459999999999999</v>
      </c>
      <c r="E1765" s="266">
        <f t="shared" si="86"/>
        <v>259.33999999999997</v>
      </c>
      <c r="F1765" s="267">
        <v>426.88</v>
      </c>
      <c r="G1765" s="288"/>
      <c r="H1765" s="288"/>
      <c r="I1765" s="288"/>
    </row>
    <row r="1766" spans="1:9" x14ac:dyDescent="0.25">
      <c r="A1766" s="262">
        <f t="shared" si="87"/>
        <v>1709</v>
      </c>
      <c r="B1766" s="263" t="s">
        <v>3078</v>
      </c>
      <c r="C1766" s="264" t="s">
        <v>340</v>
      </c>
      <c r="D1766" s="268">
        <v>0.22317999999999999</v>
      </c>
      <c r="E1766" s="266">
        <f t="shared" si="86"/>
        <v>91</v>
      </c>
      <c r="F1766" s="267">
        <v>20.309999999999999</v>
      </c>
      <c r="G1766" s="288"/>
      <c r="H1766" s="288"/>
      <c r="I1766" s="288"/>
    </row>
    <row r="1767" spans="1:9" ht="20.399999999999999" x14ac:dyDescent="0.25">
      <c r="A1767" s="262">
        <f t="shared" si="87"/>
        <v>1710</v>
      </c>
      <c r="B1767" s="263" t="s">
        <v>4149</v>
      </c>
      <c r="C1767" s="264" t="s">
        <v>326</v>
      </c>
      <c r="D1767" s="275">
        <v>4.6E-5</v>
      </c>
      <c r="E1767" s="266">
        <f t="shared" si="86"/>
        <v>17173.91</v>
      </c>
      <c r="F1767" s="267">
        <v>0.79</v>
      </c>
      <c r="G1767" s="288"/>
      <c r="H1767" s="288"/>
      <c r="I1767" s="288"/>
    </row>
    <row r="1768" spans="1:9" x14ac:dyDescent="0.25">
      <c r="A1768" s="262">
        <f t="shared" si="87"/>
        <v>1711</v>
      </c>
      <c r="B1768" s="263" t="s">
        <v>4106</v>
      </c>
      <c r="C1768" s="264" t="s">
        <v>513</v>
      </c>
      <c r="D1768" s="272">
        <v>2.12E-5</v>
      </c>
      <c r="E1768" s="266">
        <f t="shared" si="86"/>
        <v>333962.26</v>
      </c>
      <c r="F1768" s="267">
        <v>7.08</v>
      </c>
      <c r="G1768" s="288"/>
      <c r="H1768" s="288"/>
      <c r="I1768" s="288"/>
    </row>
    <row r="1769" spans="1:9" x14ac:dyDescent="0.25">
      <c r="A1769" s="262">
        <f t="shared" si="87"/>
        <v>1712</v>
      </c>
      <c r="B1769" s="263" t="s">
        <v>4150</v>
      </c>
      <c r="C1769" s="264" t="s">
        <v>326</v>
      </c>
      <c r="D1769" s="270">
        <v>3.7757000000000001</v>
      </c>
      <c r="E1769" s="266">
        <f t="shared" si="86"/>
        <v>24.56</v>
      </c>
      <c r="F1769" s="267">
        <v>92.72</v>
      </c>
      <c r="G1769" s="288"/>
      <c r="H1769" s="288"/>
      <c r="I1769" s="288"/>
    </row>
    <row r="1770" spans="1:9" ht="20.399999999999999" x14ac:dyDescent="0.25">
      <c r="A1770" s="262">
        <f t="shared" si="87"/>
        <v>1713</v>
      </c>
      <c r="B1770" s="263" t="s">
        <v>4107</v>
      </c>
      <c r="C1770" s="264" t="s">
        <v>4108</v>
      </c>
      <c r="D1770" s="273">
        <v>5.36</v>
      </c>
      <c r="E1770" s="266">
        <f t="shared" si="86"/>
        <v>10.07</v>
      </c>
      <c r="F1770" s="267">
        <v>53.97</v>
      </c>
      <c r="G1770" s="288"/>
      <c r="H1770" s="288"/>
      <c r="I1770" s="288"/>
    </row>
    <row r="1771" spans="1:9" x14ac:dyDescent="0.25">
      <c r="A1771" s="262">
        <f t="shared" si="87"/>
        <v>1714</v>
      </c>
      <c r="B1771" s="263" t="s">
        <v>4151</v>
      </c>
      <c r="C1771" s="264" t="s">
        <v>513</v>
      </c>
      <c r="D1771" s="272">
        <v>3.9999999999999998E-7</v>
      </c>
      <c r="E1771" s="266">
        <f t="shared" si="86"/>
        <v>100000</v>
      </c>
      <c r="F1771" s="267">
        <v>0.04</v>
      </c>
      <c r="G1771" s="288"/>
      <c r="H1771" s="288"/>
      <c r="I1771" s="288"/>
    </row>
    <row r="1772" spans="1:9" x14ac:dyDescent="0.25">
      <c r="A1772" s="262">
        <f t="shared" si="87"/>
        <v>1715</v>
      </c>
      <c r="B1772" s="263" t="s">
        <v>4152</v>
      </c>
      <c r="C1772" s="264" t="s">
        <v>513</v>
      </c>
      <c r="D1772" s="272">
        <v>1.38E-5</v>
      </c>
      <c r="E1772" s="266">
        <f t="shared" si="86"/>
        <v>157246.38</v>
      </c>
      <c r="F1772" s="267">
        <v>2.17</v>
      </c>
      <c r="G1772" s="288"/>
      <c r="H1772" s="288"/>
      <c r="I1772" s="288"/>
    </row>
    <row r="1773" spans="1:9" ht="30.6" x14ac:dyDescent="0.25">
      <c r="A1773" s="262">
        <f t="shared" si="87"/>
        <v>1716</v>
      </c>
      <c r="B1773" s="263" t="s">
        <v>4153</v>
      </c>
      <c r="C1773" s="264" t="s">
        <v>120</v>
      </c>
      <c r="D1773" s="265">
        <v>2</v>
      </c>
      <c r="E1773" s="266">
        <f t="shared" si="86"/>
        <v>4228.34</v>
      </c>
      <c r="F1773" s="266">
        <v>8456.67</v>
      </c>
      <c r="G1773" s="288"/>
      <c r="H1773" s="288"/>
      <c r="I1773" s="288"/>
    </row>
    <row r="1774" spans="1:9" x14ac:dyDescent="0.25">
      <c r="A1774" s="262">
        <f t="shared" si="87"/>
        <v>1717</v>
      </c>
      <c r="B1774" s="263" t="s">
        <v>4155</v>
      </c>
      <c r="C1774" s="264" t="s">
        <v>340</v>
      </c>
      <c r="D1774" s="275">
        <v>1.3486E-2</v>
      </c>
      <c r="E1774" s="266">
        <f t="shared" si="86"/>
        <v>22.25</v>
      </c>
      <c r="F1774" s="267">
        <v>0.3</v>
      </c>
      <c r="G1774" s="288"/>
      <c r="H1774" s="288"/>
      <c r="I1774" s="288"/>
    </row>
    <row r="1775" spans="1:9" ht="30.6" x14ac:dyDescent="0.25">
      <c r="A1775" s="262">
        <f t="shared" si="87"/>
        <v>1718</v>
      </c>
      <c r="B1775" s="263" t="s">
        <v>4156</v>
      </c>
      <c r="C1775" s="264" t="s">
        <v>1957</v>
      </c>
      <c r="D1775" s="272">
        <v>8.3469999999999996E-4</v>
      </c>
      <c r="E1775" s="266">
        <f t="shared" si="86"/>
        <v>503.17</v>
      </c>
      <c r="F1775" s="267">
        <v>0.42</v>
      </c>
      <c r="G1775" s="288"/>
      <c r="H1775" s="288"/>
      <c r="I1775" s="288"/>
    </row>
    <row r="1776" spans="1:9" x14ac:dyDescent="0.25">
      <c r="A1776" s="262">
        <f t="shared" si="87"/>
        <v>1719</v>
      </c>
      <c r="B1776" s="263" t="s">
        <v>4157</v>
      </c>
      <c r="C1776" s="264" t="s">
        <v>513</v>
      </c>
      <c r="D1776" s="272">
        <v>4.5000000000000001E-6</v>
      </c>
      <c r="E1776" s="266">
        <f t="shared" si="86"/>
        <v>380000</v>
      </c>
      <c r="F1776" s="267">
        <v>1.71</v>
      </c>
      <c r="G1776" s="288"/>
      <c r="H1776" s="288"/>
      <c r="I1776" s="288"/>
    </row>
    <row r="1777" spans="1:9" x14ac:dyDescent="0.25">
      <c r="A1777" s="262">
        <f t="shared" si="87"/>
        <v>1720</v>
      </c>
      <c r="B1777" s="263" t="s">
        <v>4158</v>
      </c>
      <c r="C1777" s="264" t="s">
        <v>513</v>
      </c>
      <c r="D1777" s="271">
        <v>6.0000000000000001E-3</v>
      </c>
      <c r="E1777" s="266">
        <f t="shared" si="86"/>
        <v>89520</v>
      </c>
      <c r="F1777" s="267">
        <v>537.12</v>
      </c>
      <c r="G1777" s="288"/>
      <c r="H1777" s="288"/>
      <c r="I1777" s="288"/>
    </row>
    <row r="1778" spans="1:9" x14ac:dyDescent="0.25">
      <c r="A1778" s="262">
        <f t="shared" si="87"/>
        <v>1721</v>
      </c>
      <c r="B1778" s="263" t="s">
        <v>4159</v>
      </c>
      <c r="C1778" s="264" t="s">
        <v>326</v>
      </c>
      <c r="D1778" s="272">
        <v>0.51904019999999995</v>
      </c>
      <c r="E1778" s="266">
        <f t="shared" si="86"/>
        <v>62.62</v>
      </c>
      <c r="F1778" s="267">
        <v>32.5</v>
      </c>
      <c r="G1778" s="288"/>
      <c r="H1778" s="288"/>
      <c r="I1778" s="288"/>
    </row>
    <row r="1779" spans="1:9" x14ac:dyDescent="0.25">
      <c r="A1779" s="262">
        <f t="shared" si="87"/>
        <v>1722</v>
      </c>
      <c r="B1779" s="263" t="s">
        <v>3099</v>
      </c>
      <c r="C1779" s="264" t="s">
        <v>513</v>
      </c>
      <c r="D1779" s="272">
        <v>5.6074000000000002E-3</v>
      </c>
      <c r="E1779" s="266">
        <f t="shared" ref="E1779:E1808" si="88">F1779/D1779</f>
        <v>76413.31</v>
      </c>
      <c r="F1779" s="267">
        <v>428.48</v>
      </c>
      <c r="G1779" s="288"/>
      <c r="H1779" s="288"/>
      <c r="I1779" s="288"/>
    </row>
    <row r="1780" spans="1:9" x14ac:dyDescent="0.25">
      <c r="A1780" s="262">
        <f t="shared" ref="A1780:A1809" si="89">A1779+1</f>
        <v>1723</v>
      </c>
      <c r="B1780" s="263" t="s">
        <v>4115</v>
      </c>
      <c r="C1780" s="264" t="s">
        <v>340</v>
      </c>
      <c r="D1780" s="268">
        <v>0.41261999999999999</v>
      </c>
      <c r="E1780" s="266">
        <f t="shared" si="88"/>
        <v>532.16</v>
      </c>
      <c r="F1780" s="267">
        <v>219.58</v>
      </c>
      <c r="G1780" s="288"/>
      <c r="H1780" s="288"/>
      <c r="I1780" s="288"/>
    </row>
    <row r="1781" spans="1:9" x14ac:dyDescent="0.25">
      <c r="A1781" s="262">
        <f t="shared" si="89"/>
        <v>1724</v>
      </c>
      <c r="B1781" s="263" t="s">
        <v>517</v>
      </c>
      <c r="C1781" s="264" t="s">
        <v>340</v>
      </c>
      <c r="D1781" s="269">
        <v>42.5</v>
      </c>
      <c r="E1781" s="266">
        <f t="shared" si="88"/>
        <v>328</v>
      </c>
      <c r="F1781" s="266">
        <v>13940.01</v>
      </c>
      <c r="G1781" s="288"/>
      <c r="H1781" s="288"/>
      <c r="I1781" s="288"/>
    </row>
    <row r="1782" spans="1:9" x14ac:dyDescent="0.25">
      <c r="A1782" s="262">
        <f t="shared" si="89"/>
        <v>1725</v>
      </c>
      <c r="B1782" s="263" t="s">
        <v>4163</v>
      </c>
      <c r="C1782" s="264" t="s">
        <v>513</v>
      </c>
      <c r="D1782" s="272">
        <v>1.3E-6</v>
      </c>
      <c r="E1782" s="266">
        <f t="shared" si="88"/>
        <v>46153.85</v>
      </c>
      <c r="F1782" s="267">
        <v>0.06</v>
      </c>
      <c r="G1782" s="288"/>
      <c r="H1782" s="288"/>
      <c r="I1782" s="288"/>
    </row>
    <row r="1783" spans="1:9" x14ac:dyDescent="0.25">
      <c r="A1783" s="262">
        <f t="shared" si="89"/>
        <v>1726</v>
      </c>
      <c r="B1783" s="263" t="s">
        <v>4164</v>
      </c>
      <c r="C1783" s="264" t="s">
        <v>513</v>
      </c>
      <c r="D1783" s="268">
        <v>6.7000000000000002E-4</v>
      </c>
      <c r="E1783" s="266">
        <f t="shared" si="88"/>
        <v>162447.76</v>
      </c>
      <c r="F1783" s="267">
        <v>108.84</v>
      </c>
      <c r="G1783" s="288"/>
      <c r="H1783" s="288"/>
      <c r="I1783" s="288"/>
    </row>
    <row r="1784" spans="1:9" x14ac:dyDescent="0.25">
      <c r="A1784" s="262">
        <f t="shared" si="89"/>
        <v>1727</v>
      </c>
      <c r="B1784" s="263" t="s">
        <v>4165</v>
      </c>
      <c r="C1784" s="264" t="s">
        <v>513</v>
      </c>
      <c r="D1784" s="275">
        <v>2.7399999999999999E-4</v>
      </c>
      <c r="E1784" s="266">
        <f t="shared" si="88"/>
        <v>136459.85</v>
      </c>
      <c r="F1784" s="267">
        <v>37.39</v>
      </c>
      <c r="G1784" s="288"/>
      <c r="H1784" s="288"/>
      <c r="I1784" s="288"/>
    </row>
    <row r="1785" spans="1:9" ht="20.399999999999999" x14ac:dyDescent="0.25">
      <c r="A1785" s="262">
        <f t="shared" si="89"/>
        <v>1728</v>
      </c>
      <c r="B1785" s="263" t="s">
        <v>4121</v>
      </c>
      <c r="C1785" s="264" t="s">
        <v>513</v>
      </c>
      <c r="D1785" s="272">
        <v>2.8039999999999999E-4</v>
      </c>
      <c r="E1785" s="266">
        <f t="shared" si="88"/>
        <v>147860.20000000001</v>
      </c>
      <c r="F1785" s="267">
        <v>41.46</v>
      </c>
      <c r="G1785" s="288"/>
      <c r="H1785" s="288"/>
      <c r="I1785" s="288"/>
    </row>
    <row r="1786" spans="1:9" ht="20.399999999999999" x14ac:dyDescent="0.25">
      <c r="A1786" s="262">
        <f t="shared" si="89"/>
        <v>1729</v>
      </c>
      <c r="B1786" s="263" t="s">
        <v>4122</v>
      </c>
      <c r="C1786" s="264" t="s">
        <v>513</v>
      </c>
      <c r="D1786" s="272">
        <v>5.3430000000000003E-4</v>
      </c>
      <c r="E1786" s="266">
        <f t="shared" si="88"/>
        <v>147875.73000000001</v>
      </c>
      <c r="F1786" s="267">
        <v>79.010000000000005</v>
      </c>
      <c r="G1786" s="288"/>
      <c r="H1786" s="288"/>
      <c r="I1786" s="288"/>
    </row>
    <row r="1787" spans="1:9" ht="20.399999999999999" x14ac:dyDescent="0.25">
      <c r="A1787" s="262">
        <f t="shared" si="89"/>
        <v>1730</v>
      </c>
      <c r="B1787" s="263" t="s">
        <v>4166</v>
      </c>
      <c r="C1787" s="264" t="s">
        <v>513</v>
      </c>
      <c r="D1787" s="271">
        <v>1E-3</v>
      </c>
      <c r="E1787" s="266">
        <f t="shared" si="88"/>
        <v>59820</v>
      </c>
      <c r="F1787" s="267">
        <v>59.82</v>
      </c>
      <c r="G1787" s="288"/>
      <c r="H1787" s="288"/>
      <c r="I1787" s="288"/>
    </row>
    <row r="1788" spans="1:9" x14ac:dyDescent="0.25">
      <c r="A1788" s="262">
        <f t="shared" si="89"/>
        <v>1731</v>
      </c>
      <c r="B1788" s="263" t="s">
        <v>4124</v>
      </c>
      <c r="C1788" s="264" t="s">
        <v>4125</v>
      </c>
      <c r="D1788" s="273">
        <v>0.04</v>
      </c>
      <c r="E1788" s="266">
        <f t="shared" si="88"/>
        <v>56881.25</v>
      </c>
      <c r="F1788" s="266">
        <v>2275.25</v>
      </c>
      <c r="G1788" s="288"/>
      <c r="H1788" s="288"/>
      <c r="I1788" s="288"/>
    </row>
    <row r="1789" spans="1:9" x14ac:dyDescent="0.25">
      <c r="A1789" s="262">
        <f t="shared" si="89"/>
        <v>1732</v>
      </c>
      <c r="B1789" s="263" t="s">
        <v>4167</v>
      </c>
      <c r="C1789" s="264" t="s">
        <v>4125</v>
      </c>
      <c r="D1789" s="271">
        <v>4.5999999999999999E-2</v>
      </c>
      <c r="E1789" s="266">
        <f t="shared" si="88"/>
        <v>34732.83</v>
      </c>
      <c r="F1789" s="266">
        <v>1597.71</v>
      </c>
      <c r="G1789" s="288"/>
      <c r="H1789" s="288"/>
      <c r="I1789" s="288"/>
    </row>
    <row r="1790" spans="1:9" x14ac:dyDescent="0.25">
      <c r="A1790" s="262">
        <f t="shared" si="89"/>
        <v>1733</v>
      </c>
      <c r="B1790" s="263" t="s">
        <v>4126</v>
      </c>
      <c r="C1790" s="264" t="s">
        <v>340</v>
      </c>
      <c r="D1790" s="271">
        <v>0.63400000000000001</v>
      </c>
      <c r="E1790" s="266">
        <f t="shared" si="88"/>
        <v>266.18</v>
      </c>
      <c r="F1790" s="267">
        <v>168.76</v>
      </c>
      <c r="G1790" s="288"/>
      <c r="H1790" s="288"/>
      <c r="I1790" s="288"/>
    </row>
    <row r="1791" spans="1:9" x14ac:dyDescent="0.25">
      <c r="A1791" s="262">
        <f t="shared" si="89"/>
        <v>1734</v>
      </c>
      <c r="B1791" s="263" t="s">
        <v>1455</v>
      </c>
      <c r="C1791" s="264" t="s">
        <v>340</v>
      </c>
      <c r="D1791" s="273">
        <v>0.08</v>
      </c>
      <c r="E1791" s="266">
        <f t="shared" si="88"/>
        <v>232.5</v>
      </c>
      <c r="F1791" s="267">
        <v>18.600000000000001</v>
      </c>
      <c r="G1791" s="288"/>
      <c r="H1791" s="288"/>
      <c r="I1791" s="288"/>
    </row>
    <row r="1792" spans="1:9" x14ac:dyDescent="0.25">
      <c r="A1792" s="262">
        <f t="shared" si="89"/>
        <v>1735</v>
      </c>
      <c r="B1792" s="263" t="s">
        <v>4168</v>
      </c>
      <c r="C1792" s="264" t="s">
        <v>340</v>
      </c>
      <c r="D1792" s="272">
        <v>3.2335200000000001E-2</v>
      </c>
      <c r="E1792" s="266">
        <f t="shared" si="88"/>
        <v>61.23</v>
      </c>
      <c r="F1792" s="267">
        <v>1.98</v>
      </c>
      <c r="G1792" s="288"/>
      <c r="H1792" s="288"/>
      <c r="I1792" s="288"/>
    </row>
    <row r="1793" spans="1:9" x14ac:dyDescent="0.25">
      <c r="A1793" s="262">
        <f t="shared" si="89"/>
        <v>1736</v>
      </c>
      <c r="B1793" s="263" t="s">
        <v>4169</v>
      </c>
      <c r="C1793" s="264" t="s">
        <v>326</v>
      </c>
      <c r="D1793" s="268">
        <v>1.146E-2</v>
      </c>
      <c r="E1793" s="266">
        <f t="shared" si="88"/>
        <v>6039.27</v>
      </c>
      <c r="F1793" s="267">
        <v>69.209999999999994</v>
      </c>
      <c r="G1793" s="288"/>
      <c r="H1793" s="288"/>
      <c r="I1793" s="288"/>
    </row>
    <row r="1794" spans="1:9" x14ac:dyDescent="0.25">
      <c r="A1794" s="262">
        <f t="shared" si="89"/>
        <v>1737</v>
      </c>
      <c r="B1794" s="263" t="s">
        <v>4171</v>
      </c>
      <c r="C1794" s="264" t="s">
        <v>340</v>
      </c>
      <c r="D1794" s="272">
        <v>2.6781599999999999E-2</v>
      </c>
      <c r="E1794" s="266">
        <f t="shared" si="88"/>
        <v>94.84</v>
      </c>
      <c r="F1794" s="267">
        <v>2.54</v>
      </c>
      <c r="G1794" s="288"/>
      <c r="H1794" s="288"/>
      <c r="I1794" s="288"/>
    </row>
    <row r="1795" spans="1:9" x14ac:dyDescent="0.25">
      <c r="A1795" s="262">
        <f t="shared" si="89"/>
        <v>1738</v>
      </c>
      <c r="B1795" s="263" t="s">
        <v>3086</v>
      </c>
      <c r="C1795" s="264" t="s">
        <v>513</v>
      </c>
      <c r="D1795" s="272">
        <v>7.1415000000000003E-3</v>
      </c>
      <c r="E1795" s="266">
        <f t="shared" si="88"/>
        <v>110741.44</v>
      </c>
      <c r="F1795" s="267">
        <v>790.86</v>
      </c>
      <c r="G1795" s="288"/>
      <c r="H1795" s="288"/>
      <c r="I1795" s="288"/>
    </row>
    <row r="1796" spans="1:9" ht="20.399999999999999" x14ac:dyDescent="0.25">
      <c r="A1796" s="262">
        <f t="shared" si="89"/>
        <v>1739</v>
      </c>
      <c r="B1796" s="263" t="s">
        <v>4131</v>
      </c>
      <c r="C1796" s="264" t="s">
        <v>169</v>
      </c>
      <c r="D1796" s="270">
        <v>0.26450000000000001</v>
      </c>
      <c r="E1796" s="266">
        <f t="shared" si="88"/>
        <v>94.25</v>
      </c>
      <c r="F1796" s="267">
        <v>24.93</v>
      </c>
      <c r="G1796" s="288"/>
      <c r="H1796" s="288"/>
      <c r="I1796" s="288"/>
    </row>
    <row r="1797" spans="1:9" ht="30.6" x14ac:dyDescent="0.25">
      <c r="A1797" s="262">
        <f t="shared" si="89"/>
        <v>1740</v>
      </c>
      <c r="B1797" s="263" t="s">
        <v>4172</v>
      </c>
      <c r="C1797" s="264" t="s">
        <v>470</v>
      </c>
      <c r="D1797" s="273">
        <v>1.32</v>
      </c>
      <c r="E1797" s="266">
        <f t="shared" si="88"/>
        <v>938.89</v>
      </c>
      <c r="F1797" s="266">
        <v>1239.3399999999999</v>
      </c>
      <c r="G1797" s="288"/>
      <c r="H1797" s="288"/>
      <c r="I1797" s="288"/>
    </row>
    <row r="1798" spans="1:9" ht="30.6" x14ac:dyDescent="0.25">
      <c r="A1798" s="262">
        <f t="shared" si="89"/>
        <v>1741</v>
      </c>
      <c r="B1798" s="263" t="s">
        <v>3922</v>
      </c>
      <c r="C1798" s="264" t="s">
        <v>470</v>
      </c>
      <c r="D1798" s="265">
        <v>50</v>
      </c>
      <c r="E1798" s="266">
        <f t="shared" si="88"/>
        <v>562.27</v>
      </c>
      <c r="F1798" s="266">
        <v>28113.67</v>
      </c>
      <c r="G1798" s="288"/>
      <c r="H1798" s="288"/>
      <c r="I1798" s="288"/>
    </row>
    <row r="1799" spans="1:9" ht="20.399999999999999" x14ac:dyDescent="0.25">
      <c r="A1799" s="262">
        <f t="shared" si="89"/>
        <v>1742</v>
      </c>
      <c r="B1799" s="263" t="s">
        <v>3927</v>
      </c>
      <c r="C1799" s="264" t="s">
        <v>470</v>
      </c>
      <c r="D1799" s="265">
        <v>1</v>
      </c>
      <c r="E1799" s="266">
        <f t="shared" si="88"/>
        <v>187.76</v>
      </c>
      <c r="F1799" s="267">
        <v>187.76</v>
      </c>
      <c r="G1799" s="288"/>
      <c r="H1799" s="288"/>
      <c r="I1799" s="288"/>
    </row>
    <row r="1800" spans="1:9" ht="20.399999999999999" x14ac:dyDescent="0.25">
      <c r="A1800" s="262">
        <f t="shared" si="89"/>
        <v>1743</v>
      </c>
      <c r="B1800" s="263" t="s">
        <v>553</v>
      </c>
      <c r="C1800" s="264" t="s">
        <v>470</v>
      </c>
      <c r="D1800" s="265">
        <v>3</v>
      </c>
      <c r="E1800" s="266">
        <f t="shared" si="88"/>
        <v>317.02999999999997</v>
      </c>
      <c r="F1800" s="267">
        <v>951.08</v>
      </c>
      <c r="G1800" s="288"/>
      <c r="H1800" s="288"/>
      <c r="I1800" s="288"/>
    </row>
    <row r="1801" spans="1:9" ht="20.399999999999999" x14ac:dyDescent="0.25">
      <c r="A1801" s="262">
        <f t="shared" si="89"/>
        <v>1744</v>
      </c>
      <c r="B1801" s="263" t="s">
        <v>557</v>
      </c>
      <c r="C1801" s="264" t="s">
        <v>470</v>
      </c>
      <c r="D1801" s="265">
        <v>3</v>
      </c>
      <c r="E1801" s="266">
        <f t="shared" si="88"/>
        <v>404.21</v>
      </c>
      <c r="F1801" s="266">
        <v>1212.6400000000001</v>
      </c>
      <c r="G1801" s="288"/>
      <c r="H1801" s="288"/>
      <c r="I1801" s="288"/>
    </row>
    <row r="1802" spans="1:9" ht="20.399999999999999" x14ac:dyDescent="0.25">
      <c r="A1802" s="262">
        <f t="shared" si="89"/>
        <v>1745</v>
      </c>
      <c r="B1802" s="263" t="s">
        <v>3948</v>
      </c>
      <c r="C1802" s="264" t="s">
        <v>470</v>
      </c>
      <c r="D1802" s="265">
        <v>5</v>
      </c>
      <c r="E1802" s="266">
        <f t="shared" si="88"/>
        <v>599.72</v>
      </c>
      <c r="F1802" s="266">
        <v>2998.61</v>
      </c>
      <c r="G1802" s="288"/>
      <c r="H1802" s="288"/>
      <c r="I1802" s="288"/>
    </row>
    <row r="1803" spans="1:9" ht="30.6" x14ac:dyDescent="0.25">
      <c r="A1803" s="262">
        <f t="shared" si="89"/>
        <v>1746</v>
      </c>
      <c r="B1803" s="263" t="s">
        <v>378</v>
      </c>
      <c r="C1803" s="264" t="s">
        <v>120</v>
      </c>
      <c r="D1803" s="265">
        <v>2</v>
      </c>
      <c r="E1803" s="266">
        <f t="shared" si="88"/>
        <v>18360.14</v>
      </c>
      <c r="F1803" s="266">
        <v>36720.269999999997</v>
      </c>
      <c r="G1803" s="288"/>
      <c r="H1803" s="288"/>
      <c r="I1803" s="288"/>
    </row>
    <row r="1804" spans="1:9" ht="20.399999999999999" x14ac:dyDescent="0.25">
      <c r="A1804" s="262">
        <f t="shared" si="89"/>
        <v>1747</v>
      </c>
      <c r="B1804" s="263" t="s">
        <v>371</v>
      </c>
      <c r="C1804" s="264" t="s">
        <v>372</v>
      </c>
      <c r="D1804" s="265">
        <v>8</v>
      </c>
      <c r="E1804" s="266">
        <f t="shared" si="88"/>
        <v>1186.46</v>
      </c>
      <c r="F1804" s="266">
        <v>9491.65</v>
      </c>
      <c r="G1804" s="288"/>
      <c r="H1804" s="288"/>
      <c r="I1804" s="288"/>
    </row>
    <row r="1805" spans="1:9" x14ac:dyDescent="0.25">
      <c r="A1805" s="262">
        <f t="shared" si="89"/>
        <v>1748</v>
      </c>
      <c r="B1805" s="263" t="s">
        <v>4174</v>
      </c>
      <c r="C1805" s="264" t="s">
        <v>513</v>
      </c>
      <c r="D1805" s="272">
        <v>8.6600000000000004E-5</v>
      </c>
      <c r="E1805" s="266">
        <f t="shared" si="88"/>
        <v>49538.11</v>
      </c>
      <c r="F1805" s="267">
        <v>4.29</v>
      </c>
      <c r="G1805" s="288"/>
      <c r="H1805" s="288"/>
      <c r="I1805" s="288"/>
    </row>
    <row r="1806" spans="1:9" x14ac:dyDescent="0.25">
      <c r="A1806" s="262">
        <f t="shared" si="89"/>
        <v>1749</v>
      </c>
      <c r="B1806" s="263" t="s">
        <v>4136</v>
      </c>
      <c r="C1806" s="264" t="s">
        <v>513</v>
      </c>
      <c r="D1806" s="268">
        <v>7.5799999999999999E-3</v>
      </c>
      <c r="E1806" s="266">
        <f t="shared" si="88"/>
        <v>104317.94</v>
      </c>
      <c r="F1806" s="267">
        <v>790.73</v>
      </c>
      <c r="G1806" s="288"/>
      <c r="H1806" s="288"/>
      <c r="I1806" s="288"/>
    </row>
    <row r="1807" spans="1:9" x14ac:dyDescent="0.25">
      <c r="A1807" s="262">
        <f t="shared" si="89"/>
        <v>1750</v>
      </c>
      <c r="B1807" s="263" t="s">
        <v>4176</v>
      </c>
      <c r="C1807" s="264" t="s">
        <v>340</v>
      </c>
      <c r="D1807" s="275">
        <v>0.62490400000000002</v>
      </c>
      <c r="E1807" s="266">
        <f t="shared" si="88"/>
        <v>108.22</v>
      </c>
      <c r="F1807" s="267">
        <v>67.63</v>
      </c>
      <c r="G1807" s="288"/>
      <c r="H1807" s="288"/>
      <c r="I1807" s="288"/>
    </row>
    <row r="1808" spans="1:9" ht="20.399999999999999" x14ac:dyDescent="0.25">
      <c r="A1808" s="262">
        <f t="shared" si="89"/>
        <v>1751</v>
      </c>
      <c r="B1808" s="277" t="s">
        <v>407</v>
      </c>
      <c r="C1808" s="278" t="s">
        <v>120</v>
      </c>
      <c r="D1808" s="279">
        <v>2</v>
      </c>
      <c r="E1808" s="280">
        <f t="shared" si="88"/>
        <v>379.72</v>
      </c>
      <c r="F1808" s="287">
        <v>759.44</v>
      </c>
      <c r="G1808" s="288"/>
      <c r="H1808" s="288"/>
      <c r="I1808" s="288"/>
    </row>
    <row r="1809" spans="1:9" x14ac:dyDescent="0.25">
      <c r="A1809" s="262">
        <f t="shared" si="89"/>
        <v>1752</v>
      </c>
      <c r="B1809" s="277" t="s">
        <v>442</v>
      </c>
      <c r="C1809" s="278" t="s">
        <v>120</v>
      </c>
      <c r="D1809" s="279">
        <v>2</v>
      </c>
      <c r="E1809" s="280">
        <v>2039.39</v>
      </c>
      <c r="F1809" s="280">
        <v>4201.1400000000003</v>
      </c>
      <c r="G1809" s="288"/>
      <c r="H1809" s="288"/>
      <c r="I1809" s="288"/>
    </row>
    <row r="1810" spans="1:9" x14ac:dyDescent="0.25">
      <c r="A1810" s="293" t="s">
        <v>4140</v>
      </c>
      <c r="B1810" s="293"/>
      <c r="C1810" s="293"/>
      <c r="D1810" s="293"/>
      <c r="E1810" s="293"/>
      <c r="F1810" s="293"/>
      <c r="G1810" s="288"/>
      <c r="H1810" s="288"/>
      <c r="I1810" s="288"/>
    </row>
    <row r="1811" spans="1:9" x14ac:dyDescent="0.25">
      <c r="A1811" s="262">
        <f>A1809+1</f>
        <v>1753</v>
      </c>
      <c r="B1811" s="263" t="s">
        <v>398</v>
      </c>
      <c r="C1811" s="264" t="s">
        <v>120</v>
      </c>
      <c r="D1811" s="265">
        <v>4</v>
      </c>
      <c r="E1811" s="266"/>
      <c r="F1811" s="274"/>
      <c r="G1811" s="288"/>
      <c r="H1811" s="288"/>
      <c r="I1811" s="288"/>
    </row>
    <row r="1812" spans="1:9" x14ac:dyDescent="0.25">
      <c r="A1812" s="262">
        <f t="shared" ref="A1812:A1819" si="90">A1811+1</f>
        <v>1754</v>
      </c>
      <c r="B1812" s="263" t="s">
        <v>3910</v>
      </c>
      <c r="C1812" s="264" t="s">
        <v>120</v>
      </c>
      <c r="D1812" s="265">
        <v>1</v>
      </c>
      <c r="E1812" s="266"/>
      <c r="F1812" s="274"/>
      <c r="G1812" s="288"/>
      <c r="H1812" s="288"/>
      <c r="I1812" s="288"/>
    </row>
    <row r="1813" spans="1:9" x14ac:dyDescent="0.25">
      <c r="A1813" s="262">
        <f t="shared" si="90"/>
        <v>1755</v>
      </c>
      <c r="B1813" s="263" t="s">
        <v>3900</v>
      </c>
      <c r="C1813" s="264" t="s">
        <v>120</v>
      </c>
      <c r="D1813" s="265">
        <v>1</v>
      </c>
      <c r="E1813" s="266"/>
      <c r="F1813" s="274"/>
      <c r="G1813" s="288"/>
      <c r="H1813" s="288"/>
      <c r="I1813" s="288"/>
    </row>
    <row r="1814" spans="1:9" x14ac:dyDescent="0.25">
      <c r="A1814" s="262">
        <f t="shared" si="90"/>
        <v>1756</v>
      </c>
      <c r="B1814" s="263" t="s">
        <v>3907</v>
      </c>
      <c r="C1814" s="264" t="s">
        <v>120</v>
      </c>
      <c r="D1814" s="265">
        <v>2</v>
      </c>
      <c r="E1814" s="266"/>
      <c r="F1814" s="274"/>
      <c r="G1814" s="288"/>
      <c r="H1814" s="288"/>
      <c r="I1814" s="288"/>
    </row>
    <row r="1815" spans="1:9" x14ac:dyDescent="0.25">
      <c r="A1815" s="262">
        <f t="shared" si="90"/>
        <v>1757</v>
      </c>
      <c r="B1815" s="263" t="s">
        <v>3904</v>
      </c>
      <c r="C1815" s="264" t="s">
        <v>120</v>
      </c>
      <c r="D1815" s="265">
        <v>1</v>
      </c>
      <c r="E1815" s="266"/>
      <c r="F1815" s="274"/>
      <c r="G1815" s="288"/>
      <c r="H1815" s="288"/>
      <c r="I1815" s="288"/>
    </row>
    <row r="1816" spans="1:9" x14ac:dyDescent="0.25">
      <c r="A1816" s="262">
        <f t="shared" si="90"/>
        <v>1758</v>
      </c>
      <c r="B1816" s="263" t="s">
        <v>393</v>
      </c>
      <c r="C1816" s="264" t="s">
        <v>120</v>
      </c>
      <c r="D1816" s="265">
        <v>2</v>
      </c>
      <c r="E1816" s="266"/>
      <c r="F1816" s="274"/>
      <c r="G1816" s="288"/>
      <c r="H1816" s="288"/>
      <c r="I1816" s="288"/>
    </row>
    <row r="1817" spans="1:9" x14ac:dyDescent="0.25">
      <c r="A1817" s="262">
        <f t="shared" si="90"/>
        <v>1759</v>
      </c>
      <c r="B1817" s="263" t="s">
        <v>388</v>
      </c>
      <c r="C1817" s="264" t="s">
        <v>120</v>
      </c>
      <c r="D1817" s="265">
        <v>6</v>
      </c>
      <c r="E1817" s="266"/>
      <c r="F1817" s="274"/>
      <c r="G1817" s="288"/>
      <c r="H1817" s="288"/>
      <c r="I1817" s="288"/>
    </row>
    <row r="1818" spans="1:9" x14ac:dyDescent="0.25">
      <c r="A1818" s="262">
        <f t="shared" si="90"/>
        <v>1760</v>
      </c>
      <c r="B1818" s="263" t="s">
        <v>3902</v>
      </c>
      <c r="C1818" s="264" t="s">
        <v>120</v>
      </c>
      <c r="D1818" s="265">
        <v>1</v>
      </c>
      <c r="E1818" s="266"/>
      <c r="F1818" s="274"/>
      <c r="G1818" s="288"/>
      <c r="H1818" s="288"/>
      <c r="I1818" s="288"/>
    </row>
    <row r="1819" spans="1:9" ht="30.6" x14ac:dyDescent="0.25">
      <c r="A1819" s="262">
        <f t="shared" si="90"/>
        <v>1761</v>
      </c>
      <c r="B1819" s="263" t="s">
        <v>411</v>
      </c>
      <c r="C1819" s="264" t="s">
        <v>372</v>
      </c>
      <c r="D1819" s="265">
        <v>4</v>
      </c>
      <c r="E1819" s="266"/>
      <c r="F1819" s="274"/>
      <c r="G1819" s="288"/>
      <c r="H1819" s="288"/>
      <c r="I1819" s="288"/>
    </row>
    <row r="1820" spans="1:9" x14ac:dyDescent="0.25">
      <c r="A1820" s="241" t="s">
        <v>4242</v>
      </c>
      <c r="B1820" s="59"/>
      <c r="C1820" s="59"/>
      <c r="D1820" s="59"/>
      <c r="E1820" s="59"/>
      <c r="F1820" s="59"/>
      <c r="G1820" s="59"/>
      <c r="H1820" s="59"/>
      <c r="I1820" s="60"/>
    </row>
    <row r="1821" spans="1:9" x14ac:dyDescent="0.25">
      <c r="A1821" s="293" t="s">
        <v>4142</v>
      </c>
      <c r="B1821" s="293"/>
      <c r="C1821" s="293"/>
      <c r="D1821" s="293"/>
      <c r="E1821" s="293"/>
      <c r="F1821" s="293"/>
      <c r="G1821" s="288"/>
      <c r="H1821" s="288"/>
      <c r="I1821" s="288"/>
    </row>
    <row r="1822" spans="1:9" x14ac:dyDescent="0.25">
      <c r="A1822" s="262">
        <f>A1819+1</f>
        <v>1762</v>
      </c>
      <c r="B1822" s="263" t="s">
        <v>517</v>
      </c>
      <c r="C1822" s="264" t="s">
        <v>340</v>
      </c>
      <c r="D1822" s="265">
        <v>100</v>
      </c>
      <c r="E1822" s="266">
        <f t="shared" ref="E1822:E1853" si="91">F1822/D1822</f>
        <v>296.48</v>
      </c>
      <c r="F1822" s="266">
        <v>29648</v>
      </c>
      <c r="G1822" s="288"/>
      <c r="H1822" s="288"/>
      <c r="I1822" s="288"/>
    </row>
    <row r="1823" spans="1:9" x14ac:dyDescent="0.25">
      <c r="A1823" s="262">
        <f t="shared" ref="A1823:A1854" si="92">A1822+1</f>
        <v>1763</v>
      </c>
      <c r="B1823" s="263" t="s">
        <v>1383</v>
      </c>
      <c r="C1823" s="264" t="s">
        <v>340</v>
      </c>
      <c r="D1823" s="273">
        <v>5.25</v>
      </c>
      <c r="E1823" s="266">
        <f t="shared" si="91"/>
        <v>406.95</v>
      </c>
      <c r="F1823" s="266">
        <v>2136.4899999999998</v>
      </c>
      <c r="G1823" s="288"/>
      <c r="H1823" s="288"/>
      <c r="I1823" s="288"/>
    </row>
    <row r="1824" spans="1:9" x14ac:dyDescent="0.25">
      <c r="A1824" s="262">
        <f t="shared" si="92"/>
        <v>1764</v>
      </c>
      <c r="B1824" s="263" t="s">
        <v>398</v>
      </c>
      <c r="C1824" s="264" t="s">
        <v>120</v>
      </c>
      <c r="D1824" s="265">
        <v>2</v>
      </c>
      <c r="E1824" s="266">
        <f t="shared" si="91"/>
        <v>464.92</v>
      </c>
      <c r="F1824" s="267">
        <v>929.84</v>
      </c>
      <c r="G1824" s="288"/>
      <c r="H1824" s="288"/>
      <c r="I1824" s="288"/>
    </row>
    <row r="1825" spans="1:9" x14ac:dyDescent="0.25">
      <c r="A1825" s="262">
        <f t="shared" si="92"/>
        <v>1765</v>
      </c>
      <c r="B1825" s="263" t="s">
        <v>4030</v>
      </c>
      <c r="C1825" s="264" t="s">
        <v>120</v>
      </c>
      <c r="D1825" s="265">
        <v>1</v>
      </c>
      <c r="E1825" s="266">
        <f t="shared" si="91"/>
        <v>357.36</v>
      </c>
      <c r="F1825" s="267">
        <v>357.36</v>
      </c>
      <c r="G1825" s="288"/>
      <c r="H1825" s="288"/>
      <c r="I1825" s="288"/>
    </row>
    <row r="1826" spans="1:9" x14ac:dyDescent="0.25">
      <c r="A1826" s="262">
        <f t="shared" si="92"/>
        <v>1766</v>
      </c>
      <c r="B1826" s="263" t="s">
        <v>4022</v>
      </c>
      <c r="C1826" s="264" t="s">
        <v>120</v>
      </c>
      <c r="D1826" s="265">
        <v>1</v>
      </c>
      <c r="E1826" s="266">
        <f t="shared" si="91"/>
        <v>1049.5</v>
      </c>
      <c r="F1826" s="266">
        <v>1049.5</v>
      </c>
      <c r="G1826" s="288"/>
      <c r="H1826" s="288"/>
      <c r="I1826" s="288"/>
    </row>
    <row r="1827" spans="1:9" x14ac:dyDescent="0.25">
      <c r="A1827" s="262">
        <f t="shared" si="92"/>
        <v>1767</v>
      </c>
      <c r="B1827" s="263" t="s">
        <v>365</v>
      </c>
      <c r="C1827" s="264" t="s">
        <v>120</v>
      </c>
      <c r="D1827" s="265">
        <v>1</v>
      </c>
      <c r="E1827" s="266">
        <f t="shared" si="91"/>
        <v>109209.65</v>
      </c>
      <c r="F1827" s="266">
        <v>109209.65</v>
      </c>
      <c r="G1827" s="288"/>
      <c r="H1827" s="288"/>
      <c r="I1827" s="288"/>
    </row>
    <row r="1828" spans="1:9" x14ac:dyDescent="0.25">
      <c r="A1828" s="262">
        <f t="shared" si="92"/>
        <v>1768</v>
      </c>
      <c r="B1828" s="263" t="s">
        <v>3974</v>
      </c>
      <c r="C1828" s="264" t="s">
        <v>120</v>
      </c>
      <c r="D1828" s="265">
        <v>2</v>
      </c>
      <c r="E1828" s="266">
        <f t="shared" si="91"/>
        <v>1927.38</v>
      </c>
      <c r="F1828" s="266">
        <v>3854.76</v>
      </c>
      <c r="G1828" s="288"/>
      <c r="H1828" s="288"/>
      <c r="I1828" s="288"/>
    </row>
    <row r="1829" spans="1:9" x14ac:dyDescent="0.25">
      <c r="A1829" s="262">
        <f t="shared" si="92"/>
        <v>1769</v>
      </c>
      <c r="B1829" s="263" t="s">
        <v>413</v>
      </c>
      <c r="C1829" s="264" t="s">
        <v>120</v>
      </c>
      <c r="D1829" s="265">
        <v>7</v>
      </c>
      <c r="E1829" s="266">
        <f t="shared" si="91"/>
        <v>1170.44</v>
      </c>
      <c r="F1829" s="266">
        <v>8193.08</v>
      </c>
      <c r="G1829" s="288"/>
      <c r="H1829" s="288"/>
      <c r="I1829" s="288"/>
    </row>
    <row r="1830" spans="1:9" x14ac:dyDescent="0.25">
      <c r="A1830" s="262">
        <f t="shared" si="92"/>
        <v>1770</v>
      </c>
      <c r="B1830" s="263" t="s">
        <v>515</v>
      </c>
      <c r="C1830" s="264" t="s">
        <v>120</v>
      </c>
      <c r="D1830" s="265">
        <v>6</v>
      </c>
      <c r="E1830" s="266">
        <f t="shared" si="91"/>
        <v>5553.82</v>
      </c>
      <c r="F1830" s="266">
        <v>33322.92</v>
      </c>
      <c r="G1830" s="288"/>
      <c r="H1830" s="288"/>
      <c r="I1830" s="288"/>
    </row>
    <row r="1831" spans="1:9" x14ac:dyDescent="0.25">
      <c r="A1831" s="262">
        <f t="shared" si="92"/>
        <v>1771</v>
      </c>
      <c r="B1831" s="263" t="s">
        <v>383</v>
      </c>
      <c r="C1831" s="264" t="s">
        <v>120</v>
      </c>
      <c r="D1831" s="265">
        <v>1</v>
      </c>
      <c r="E1831" s="266">
        <f t="shared" si="91"/>
        <v>22098.080000000002</v>
      </c>
      <c r="F1831" s="266">
        <v>22098.080000000002</v>
      </c>
      <c r="G1831" s="288"/>
      <c r="H1831" s="288"/>
      <c r="I1831" s="288"/>
    </row>
    <row r="1832" spans="1:9" ht="20.399999999999999" x14ac:dyDescent="0.25">
      <c r="A1832" s="262">
        <f t="shared" si="92"/>
        <v>1772</v>
      </c>
      <c r="B1832" s="263" t="s">
        <v>4028</v>
      </c>
      <c r="C1832" s="264" t="s">
        <v>120</v>
      </c>
      <c r="D1832" s="265">
        <v>1</v>
      </c>
      <c r="E1832" s="266">
        <f t="shared" si="91"/>
        <v>78918.289999999994</v>
      </c>
      <c r="F1832" s="266">
        <v>78918.289999999994</v>
      </c>
      <c r="G1832" s="288"/>
      <c r="H1832" s="288"/>
      <c r="I1832" s="288"/>
    </row>
    <row r="1833" spans="1:9" x14ac:dyDescent="0.25">
      <c r="A1833" s="262">
        <f t="shared" si="92"/>
        <v>1773</v>
      </c>
      <c r="B1833" s="263" t="s">
        <v>3881</v>
      </c>
      <c r="C1833" s="264" t="s">
        <v>120</v>
      </c>
      <c r="D1833" s="265">
        <v>1</v>
      </c>
      <c r="E1833" s="266">
        <f t="shared" si="91"/>
        <v>100602.89</v>
      </c>
      <c r="F1833" s="266">
        <v>100602.89</v>
      </c>
      <c r="G1833" s="288"/>
      <c r="H1833" s="288"/>
      <c r="I1833" s="288"/>
    </row>
    <row r="1834" spans="1:9" x14ac:dyDescent="0.25">
      <c r="A1834" s="262">
        <f t="shared" si="92"/>
        <v>1774</v>
      </c>
      <c r="B1834" s="263" t="s">
        <v>3971</v>
      </c>
      <c r="C1834" s="264" t="s">
        <v>120</v>
      </c>
      <c r="D1834" s="265">
        <v>2</v>
      </c>
      <c r="E1834" s="266">
        <f t="shared" si="91"/>
        <v>1388.39</v>
      </c>
      <c r="F1834" s="266">
        <v>2776.78</v>
      </c>
      <c r="G1834" s="288"/>
      <c r="H1834" s="288"/>
      <c r="I1834" s="288"/>
    </row>
    <row r="1835" spans="1:9" x14ac:dyDescent="0.25">
      <c r="A1835" s="262">
        <f t="shared" si="92"/>
        <v>1775</v>
      </c>
      <c r="B1835" s="263" t="s">
        <v>529</v>
      </c>
      <c r="C1835" s="264" t="s">
        <v>120</v>
      </c>
      <c r="D1835" s="265">
        <v>18</v>
      </c>
      <c r="E1835" s="266">
        <f t="shared" si="91"/>
        <v>50.05</v>
      </c>
      <c r="F1835" s="267">
        <v>900.9</v>
      </c>
      <c r="G1835" s="288"/>
      <c r="H1835" s="288"/>
      <c r="I1835" s="288"/>
    </row>
    <row r="1836" spans="1:9" x14ac:dyDescent="0.25">
      <c r="A1836" s="262">
        <f t="shared" si="92"/>
        <v>1776</v>
      </c>
      <c r="B1836" s="263" t="s">
        <v>393</v>
      </c>
      <c r="C1836" s="264" t="s">
        <v>120</v>
      </c>
      <c r="D1836" s="265">
        <v>4</v>
      </c>
      <c r="E1836" s="266">
        <f t="shared" si="91"/>
        <v>1115.3900000000001</v>
      </c>
      <c r="F1836" s="266">
        <v>4461.5600000000004</v>
      </c>
      <c r="G1836" s="288"/>
      <c r="H1836" s="288"/>
      <c r="I1836" s="288"/>
    </row>
    <row r="1837" spans="1:9" x14ac:dyDescent="0.25">
      <c r="A1837" s="262">
        <f t="shared" si="92"/>
        <v>1777</v>
      </c>
      <c r="B1837" s="263" t="s">
        <v>390</v>
      </c>
      <c r="C1837" s="264" t="s">
        <v>120</v>
      </c>
      <c r="D1837" s="265">
        <v>4</v>
      </c>
      <c r="E1837" s="266">
        <f t="shared" si="91"/>
        <v>2388.75</v>
      </c>
      <c r="F1837" s="266">
        <v>9555</v>
      </c>
      <c r="G1837" s="288"/>
      <c r="H1837" s="288"/>
      <c r="I1837" s="288"/>
    </row>
    <row r="1838" spans="1:9" x14ac:dyDescent="0.25">
      <c r="A1838" s="262">
        <f t="shared" si="92"/>
        <v>1778</v>
      </c>
      <c r="B1838" s="263" t="s">
        <v>4020</v>
      </c>
      <c r="C1838" s="264" t="s">
        <v>120</v>
      </c>
      <c r="D1838" s="265">
        <v>2</v>
      </c>
      <c r="E1838" s="266">
        <f t="shared" si="91"/>
        <v>3847.66</v>
      </c>
      <c r="F1838" s="266">
        <v>7695.32</v>
      </c>
      <c r="G1838" s="288"/>
      <c r="H1838" s="288"/>
      <c r="I1838" s="288"/>
    </row>
    <row r="1839" spans="1:9" x14ac:dyDescent="0.25">
      <c r="A1839" s="262">
        <f t="shared" si="92"/>
        <v>1779</v>
      </c>
      <c r="B1839" s="263" t="s">
        <v>388</v>
      </c>
      <c r="C1839" s="264" t="s">
        <v>120</v>
      </c>
      <c r="D1839" s="265">
        <v>6</v>
      </c>
      <c r="E1839" s="266">
        <f t="shared" si="91"/>
        <v>17552.080000000002</v>
      </c>
      <c r="F1839" s="266">
        <v>105312.48</v>
      </c>
      <c r="G1839" s="288"/>
      <c r="H1839" s="288"/>
      <c r="I1839" s="288"/>
    </row>
    <row r="1840" spans="1:9" x14ac:dyDescent="0.25">
      <c r="A1840" s="262">
        <f t="shared" si="92"/>
        <v>1780</v>
      </c>
      <c r="B1840" s="263" t="s">
        <v>521</v>
      </c>
      <c r="C1840" s="264" t="s">
        <v>120</v>
      </c>
      <c r="D1840" s="265">
        <v>3</v>
      </c>
      <c r="E1840" s="266">
        <f t="shared" si="91"/>
        <v>143.05000000000001</v>
      </c>
      <c r="F1840" s="267">
        <v>429.15</v>
      </c>
      <c r="G1840" s="288"/>
      <c r="H1840" s="288"/>
      <c r="I1840" s="288"/>
    </row>
    <row r="1841" spans="1:9" x14ac:dyDescent="0.25">
      <c r="A1841" s="262">
        <f t="shared" si="92"/>
        <v>1781</v>
      </c>
      <c r="B1841" s="263" t="s">
        <v>4143</v>
      </c>
      <c r="C1841" s="264" t="s">
        <v>326</v>
      </c>
      <c r="D1841" s="270">
        <v>0.41670000000000001</v>
      </c>
      <c r="E1841" s="266">
        <f t="shared" si="91"/>
        <v>350.42</v>
      </c>
      <c r="F1841" s="267">
        <v>146.02000000000001</v>
      </c>
      <c r="G1841" s="288"/>
      <c r="H1841" s="288"/>
      <c r="I1841" s="288"/>
    </row>
    <row r="1842" spans="1:9" ht="20.399999999999999" x14ac:dyDescent="0.25">
      <c r="A1842" s="262">
        <f t="shared" si="92"/>
        <v>1782</v>
      </c>
      <c r="B1842" s="263" t="s">
        <v>4146</v>
      </c>
      <c r="C1842" s="264" t="s">
        <v>513</v>
      </c>
      <c r="D1842" s="268">
        <v>1.128E-2</v>
      </c>
      <c r="E1842" s="266">
        <f t="shared" si="91"/>
        <v>139439.72</v>
      </c>
      <c r="F1842" s="266">
        <v>1572.88</v>
      </c>
      <c r="G1842" s="288"/>
      <c r="H1842" s="288"/>
      <c r="I1842" s="288"/>
    </row>
    <row r="1843" spans="1:9" ht="20.399999999999999" x14ac:dyDescent="0.25">
      <c r="A1843" s="262">
        <f t="shared" si="92"/>
        <v>1783</v>
      </c>
      <c r="B1843" s="263" t="s">
        <v>4147</v>
      </c>
      <c r="C1843" s="264" t="s">
        <v>513</v>
      </c>
      <c r="D1843" s="268">
        <v>3.2219999999999999E-2</v>
      </c>
      <c r="E1843" s="266">
        <f t="shared" si="91"/>
        <v>134953.13</v>
      </c>
      <c r="F1843" s="266">
        <v>4348.1899999999996</v>
      </c>
      <c r="G1843" s="288"/>
      <c r="H1843" s="288"/>
      <c r="I1843" s="288"/>
    </row>
    <row r="1844" spans="1:9" x14ac:dyDescent="0.25">
      <c r="A1844" s="262">
        <f t="shared" si="92"/>
        <v>1784</v>
      </c>
      <c r="B1844" s="263" t="s">
        <v>4148</v>
      </c>
      <c r="C1844" s="264" t="s">
        <v>340</v>
      </c>
      <c r="D1844" s="271">
        <v>1.6459999999999999</v>
      </c>
      <c r="E1844" s="266">
        <f t="shared" si="91"/>
        <v>234.42</v>
      </c>
      <c r="F1844" s="267">
        <v>385.86</v>
      </c>
      <c r="G1844" s="288"/>
      <c r="H1844" s="288"/>
      <c r="I1844" s="288"/>
    </row>
    <row r="1845" spans="1:9" x14ac:dyDescent="0.25">
      <c r="A1845" s="262">
        <f t="shared" si="92"/>
        <v>1785</v>
      </c>
      <c r="B1845" s="263" t="s">
        <v>3078</v>
      </c>
      <c r="C1845" s="264" t="s">
        <v>340</v>
      </c>
      <c r="D1845" s="268">
        <v>1.068E-2</v>
      </c>
      <c r="E1845" s="266">
        <f t="shared" si="91"/>
        <v>82.4</v>
      </c>
      <c r="F1845" s="267">
        <v>0.88</v>
      </c>
      <c r="G1845" s="288"/>
      <c r="H1845" s="288"/>
      <c r="I1845" s="288"/>
    </row>
    <row r="1846" spans="1:9" ht="20.399999999999999" x14ac:dyDescent="0.25">
      <c r="A1846" s="262">
        <f t="shared" si="92"/>
        <v>1786</v>
      </c>
      <c r="B1846" s="263" t="s">
        <v>4149</v>
      </c>
      <c r="C1846" s="264" t="s">
        <v>326</v>
      </c>
      <c r="D1846" s="272">
        <v>2.2000000000000001E-6</v>
      </c>
      <c r="E1846" s="266">
        <f t="shared" si="91"/>
        <v>13636.36</v>
      </c>
      <c r="F1846" s="267">
        <v>0.03</v>
      </c>
      <c r="G1846" s="288"/>
      <c r="H1846" s="288"/>
      <c r="I1846" s="288"/>
    </row>
    <row r="1847" spans="1:9" x14ac:dyDescent="0.25">
      <c r="A1847" s="262">
        <f t="shared" si="92"/>
        <v>1787</v>
      </c>
      <c r="B1847" s="263" t="s">
        <v>4106</v>
      </c>
      <c r="C1847" s="264" t="s">
        <v>513</v>
      </c>
      <c r="D1847" s="275">
        <v>3.8999999999999999E-5</v>
      </c>
      <c r="E1847" s="266">
        <f t="shared" si="91"/>
        <v>302051.28000000003</v>
      </c>
      <c r="F1847" s="267">
        <v>11.78</v>
      </c>
      <c r="G1847" s="288"/>
      <c r="H1847" s="288"/>
      <c r="I1847" s="288"/>
    </row>
    <row r="1848" spans="1:9" x14ac:dyDescent="0.25">
      <c r="A1848" s="262">
        <f t="shared" si="92"/>
        <v>1788</v>
      </c>
      <c r="B1848" s="263" t="s">
        <v>4150</v>
      </c>
      <c r="C1848" s="264" t="s">
        <v>326</v>
      </c>
      <c r="D1848" s="270">
        <v>3.7545000000000002</v>
      </c>
      <c r="E1848" s="266">
        <f t="shared" si="91"/>
        <v>22.2</v>
      </c>
      <c r="F1848" s="267">
        <v>83.36</v>
      </c>
      <c r="G1848" s="288"/>
      <c r="H1848" s="288"/>
      <c r="I1848" s="288"/>
    </row>
    <row r="1849" spans="1:9" ht="20.399999999999999" x14ac:dyDescent="0.25">
      <c r="A1849" s="262">
        <f t="shared" si="92"/>
        <v>1789</v>
      </c>
      <c r="B1849" s="263" t="s">
        <v>4107</v>
      </c>
      <c r="C1849" s="264" t="s">
        <v>4108</v>
      </c>
      <c r="D1849" s="273">
        <v>5.56</v>
      </c>
      <c r="E1849" s="266">
        <f t="shared" si="91"/>
        <v>9.1</v>
      </c>
      <c r="F1849" s="267">
        <v>50.6</v>
      </c>
      <c r="G1849" s="288"/>
      <c r="H1849" s="288"/>
      <c r="I1849" s="288"/>
    </row>
    <row r="1850" spans="1:9" x14ac:dyDescent="0.25">
      <c r="A1850" s="262">
        <f t="shared" si="92"/>
        <v>1790</v>
      </c>
      <c r="B1850" s="263" t="s">
        <v>4151</v>
      </c>
      <c r="C1850" s="264" t="s">
        <v>513</v>
      </c>
      <c r="D1850" s="264"/>
      <c r="E1850" s="266" t="e">
        <f t="shared" si="91"/>
        <v>#DIV/0!</v>
      </c>
      <c r="F1850" s="274"/>
      <c r="G1850" s="288"/>
      <c r="H1850" s="288"/>
      <c r="I1850" s="288"/>
    </row>
    <row r="1851" spans="1:9" x14ac:dyDescent="0.25">
      <c r="A1851" s="262">
        <f t="shared" si="92"/>
        <v>1791</v>
      </c>
      <c r="B1851" s="263" t="s">
        <v>4152</v>
      </c>
      <c r="C1851" s="264" t="s">
        <v>513</v>
      </c>
      <c r="D1851" s="272">
        <v>6.9999999999999997E-7</v>
      </c>
      <c r="E1851" s="266">
        <f t="shared" si="91"/>
        <v>142857.14000000001</v>
      </c>
      <c r="F1851" s="267">
        <v>0.1</v>
      </c>
      <c r="G1851" s="288"/>
      <c r="H1851" s="288"/>
      <c r="I1851" s="288"/>
    </row>
    <row r="1852" spans="1:9" ht="30.6" x14ac:dyDescent="0.25">
      <c r="A1852" s="262">
        <f t="shared" si="92"/>
        <v>1792</v>
      </c>
      <c r="B1852" s="263" t="s">
        <v>4153</v>
      </c>
      <c r="C1852" s="264" t="s">
        <v>120</v>
      </c>
      <c r="D1852" s="265">
        <v>2</v>
      </c>
      <c r="E1852" s="266">
        <f t="shared" si="91"/>
        <v>3822</v>
      </c>
      <c r="F1852" s="266">
        <v>7644</v>
      </c>
      <c r="G1852" s="288"/>
      <c r="H1852" s="288"/>
      <c r="I1852" s="288"/>
    </row>
    <row r="1853" spans="1:9" x14ac:dyDescent="0.25">
      <c r="A1853" s="262">
        <f t="shared" si="92"/>
        <v>1793</v>
      </c>
      <c r="B1853" s="263" t="s">
        <v>4154</v>
      </c>
      <c r="C1853" s="264" t="s">
        <v>513</v>
      </c>
      <c r="D1853" s="275">
        <v>3.8499999999999998E-4</v>
      </c>
      <c r="E1853" s="266">
        <f t="shared" si="91"/>
        <v>231376.62</v>
      </c>
      <c r="F1853" s="267">
        <v>89.08</v>
      </c>
      <c r="G1853" s="288"/>
      <c r="H1853" s="288"/>
      <c r="I1853" s="288"/>
    </row>
    <row r="1854" spans="1:9" x14ac:dyDescent="0.25">
      <c r="A1854" s="262">
        <f t="shared" si="92"/>
        <v>1794</v>
      </c>
      <c r="B1854" s="263" t="s">
        <v>4155</v>
      </c>
      <c r="C1854" s="264" t="s">
        <v>340</v>
      </c>
      <c r="D1854" s="275">
        <v>1.3435000000000001E-2</v>
      </c>
      <c r="E1854" s="266">
        <f t="shared" ref="E1854:E1885" si="93">F1854/D1854</f>
        <v>20.100000000000001</v>
      </c>
      <c r="F1854" s="267">
        <v>0.27</v>
      </c>
      <c r="G1854" s="288"/>
      <c r="H1854" s="288"/>
      <c r="I1854" s="288"/>
    </row>
    <row r="1855" spans="1:9" ht="30.6" x14ac:dyDescent="0.25">
      <c r="A1855" s="262">
        <f t="shared" ref="A1855:A1886" si="94">A1854+1</f>
        <v>1795</v>
      </c>
      <c r="B1855" s="263" t="s">
        <v>4156</v>
      </c>
      <c r="C1855" s="264" t="s">
        <v>1957</v>
      </c>
      <c r="D1855" s="272">
        <v>3.9900000000000001E-5</v>
      </c>
      <c r="E1855" s="266">
        <f t="shared" si="93"/>
        <v>501.25</v>
      </c>
      <c r="F1855" s="267">
        <v>0.02</v>
      </c>
      <c r="G1855" s="288"/>
      <c r="H1855" s="288"/>
      <c r="I1855" s="288"/>
    </row>
    <row r="1856" spans="1:9" x14ac:dyDescent="0.25">
      <c r="A1856" s="262">
        <f t="shared" si="94"/>
        <v>1796</v>
      </c>
      <c r="B1856" s="263" t="s">
        <v>4157</v>
      </c>
      <c r="C1856" s="264" t="s">
        <v>513</v>
      </c>
      <c r="D1856" s="272">
        <v>1.9999999999999999E-7</v>
      </c>
      <c r="E1856" s="266">
        <f t="shared" si="93"/>
        <v>350000</v>
      </c>
      <c r="F1856" s="267">
        <v>7.0000000000000007E-2</v>
      </c>
      <c r="G1856" s="288"/>
      <c r="H1856" s="288"/>
      <c r="I1856" s="288"/>
    </row>
    <row r="1857" spans="1:9" x14ac:dyDescent="0.25">
      <c r="A1857" s="262">
        <f t="shared" si="94"/>
        <v>1797</v>
      </c>
      <c r="B1857" s="263" t="s">
        <v>4158</v>
      </c>
      <c r="C1857" s="264" t="s">
        <v>513</v>
      </c>
      <c r="D1857" s="271">
        <v>6.0000000000000001E-3</v>
      </c>
      <c r="E1857" s="266">
        <f t="shared" si="93"/>
        <v>80916.67</v>
      </c>
      <c r="F1857" s="267">
        <v>485.5</v>
      </c>
      <c r="G1857" s="288"/>
      <c r="H1857" s="288"/>
      <c r="I1857" s="288"/>
    </row>
    <row r="1858" spans="1:9" x14ac:dyDescent="0.25">
      <c r="A1858" s="262">
        <f t="shared" si="94"/>
        <v>1798</v>
      </c>
      <c r="B1858" s="263" t="s">
        <v>4159</v>
      </c>
      <c r="C1858" s="264" t="s">
        <v>326</v>
      </c>
      <c r="D1858" s="272">
        <v>0.48316520000000002</v>
      </c>
      <c r="E1858" s="266">
        <f t="shared" si="93"/>
        <v>56.59</v>
      </c>
      <c r="F1858" s="267">
        <v>27.34</v>
      </c>
      <c r="G1858" s="288"/>
      <c r="H1858" s="288"/>
      <c r="I1858" s="288"/>
    </row>
    <row r="1859" spans="1:9" x14ac:dyDescent="0.25">
      <c r="A1859" s="262">
        <f t="shared" si="94"/>
        <v>1799</v>
      </c>
      <c r="B1859" s="263" t="s">
        <v>4034</v>
      </c>
      <c r="C1859" s="264" t="s">
        <v>120</v>
      </c>
      <c r="D1859" s="265">
        <v>1</v>
      </c>
      <c r="E1859" s="266">
        <f t="shared" si="93"/>
        <v>1099.3699999999999</v>
      </c>
      <c r="F1859" s="266">
        <v>1099.3699999999999</v>
      </c>
      <c r="G1859" s="288"/>
      <c r="H1859" s="288"/>
      <c r="I1859" s="288"/>
    </row>
    <row r="1860" spans="1:9" x14ac:dyDescent="0.25">
      <c r="A1860" s="262">
        <f t="shared" si="94"/>
        <v>1800</v>
      </c>
      <c r="B1860" s="263" t="s">
        <v>4112</v>
      </c>
      <c r="C1860" s="264" t="s">
        <v>340</v>
      </c>
      <c r="D1860" s="270">
        <v>3.78E-2</v>
      </c>
      <c r="E1860" s="266">
        <f t="shared" si="93"/>
        <v>137.57</v>
      </c>
      <c r="F1860" s="267">
        <v>5.2</v>
      </c>
      <c r="G1860" s="288"/>
      <c r="H1860" s="288"/>
      <c r="I1860" s="288"/>
    </row>
    <row r="1861" spans="1:9" ht="20.399999999999999" x14ac:dyDescent="0.25">
      <c r="A1861" s="262">
        <f t="shared" si="94"/>
        <v>1801</v>
      </c>
      <c r="B1861" s="263" t="s">
        <v>4160</v>
      </c>
      <c r="C1861" s="264" t="s">
        <v>1510</v>
      </c>
      <c r="D1861" s="270">
        <v>4.6899999999999997E-2</v>
      </c>
      <c r="E1861" s="266">
        <f t="shared" si="93"/>
        <v>1644.35</v>
      </c>
      <c r="F1861" s="267">
        <v>77.12</v>
      </c>
      <c r="G1861" s="288"/>
      <c r="H1861" s="288"/>
      <c r="I1861" s="288"/>
    </row>
    <row r="1862" spans="1:9" ht="20.399999999999999" x14ac:dyDescent="0.25">
      <c r="A1862" s="262">
        <f t="shared" si="94"/>
        <v>1802</v>
      </c>
      <c r="B1862" s="263" t="s">
        <v>4161</v>
      </c>
      <c r="C1862" s="264" t="s">
        <v>1510</v>
      </c>
      <c r="D1862" s="270">
        <v>4.6899999999999997E-2</v>
      </c>
      <c r="E1862" s="266">
        <f t="shared" si="93"/>
        <v>1705.97</v>
      </c>
      <c r="F1862" s="267">
        <v>80.010000000000005</v>
      </c>
      <c r="G1862" s="288"/>
      <c r="H1862" s="288"/>
      <c r="I1862" s="288"/>
    </row>
    <row r="1863" spans="1:9" x14ac:dyDescent="0.25">
      <c r="A1863" s="262">
        <f t="shared" si="94"/>
        <v>1803</v>
      </c>
      <c r="B1863" s="263" t="s">
        <v>3099</v>
      </c>
      <c r="C1863" s="264" t="s">
        <v>513</v>
      </c>
      <c r="D1863" s="272">
        <v>1.03456E-2</v>
      </c>
      <c r="E1863" s="266">
        <f t="shared" si="93"/>
        <v>69068.98</v>
      </c>
      <c r="F1863" s="267">
        <v>714.56</v>
      </c>
      <c r="G1863" s="288"/>
      <c r="H1863" s="288"/>
      <c r="I1863" s="288"/>
    </row>
    <row r="1864" spans="1:9" x14ac:dyDescent="0.25">
      <c r="A1864" s="262">
        <f t="shared" si="94"/>
        <v>1804</v>
      </c>
      <c r="B1864" s="263" t="s">
        <v>4115</v>
      </c>
      <c r="C1864" s="264" t="s">
        <v>340</v>
      </c>
      <c r="D1864" s="268">
        <v>0.76127999999999996</v>
      </c>
      <c r="E1864" s="266">
        <f t="shared" si="93"/>
        <v>481.03</v>
      </c>
      <c r="F1864" s="267">
        <v>366.2</v>
      </c>
      <c r="G1864" s="288"/>
      <c r="H1864" s="288"/>
      <c r="I1864" s="288"/>
    </row>
    <row r="1865" spans="1:9" ht="20.399999999999999" x14ac:dyDescent="0.25">
      <c r="A1865" s="262">
        <f t="shared" si="94"/>
        <v>1805</v>
      </c>
      <c r="B1865" s="263" t="s">
        <v>4118</v>
      </c>
      <c r="C1865" s="264" t="s">
        <v>513</v>
      </c>
      <c r="D1865" s="272">
        <v>1.8199999999999999E-5</v>
      </c>
      <c r="E1865" s="266">
        <f t="shared" si="93"/>
        <v>154395.6</v>
      </c>
      <c r="F1865" s="267">
        <v>2.81</v>
      </c>
      <c r="G1865" s="288"/>
      <c r="H1865" s="288"/>
      <c r="I1865" s="288"/>
    </row>
    <row r="1866" spans="1:9" x14ac:dyDescent="0.25">
      <c r="A1866" s="262">
        <f t="shared" si="94"/>
        <v>1806</v>
      </c>
      <c r="B1866" s="263" t="s">
        <v>4120</v>
      </c>
      <c r="C1866" s="264" t="s">
        <v>340</v>
      </c>
      <c r="D1866" s="270">
        <v>1.54E-2</v>
      </c>
      <c r="E1866" s="266">
        <f t="shared" si="93"/>
        <v>339.61</v>
      </c>
      <c r="F1866" s="267">
        <v>5.23</v>
      </c>
      <c r="G1866" s="288"/>
      <c r="H1866" s="288"/>
      <c r="I1866" s="288"/>
    </row>
    <row r="1867" spans="1:9" x14ac:dyDescent="0.25">
      <c r="A1867" s="262">
        <f t="shared" si="94"/>
        <v>1807</v>
      </c>
      <c r="B1867" s="263" t="s">
        <v>4163</v>
      </c>
      <c r="C1867" s="264" t="s">
        <v>513</v>
      </c>
      <c r="D1867" s="272">
        <v>9.9999999999999995E-8</v>
      </c>
      <c r="E1867" s="266">
        <f t="shared" si="93"/>
        <v>0</v>
      </c>
      <c r="F1867" s="274"/>
      <c r="G1867" s="288"/>
      <c r="H1867" s="288"/>
      <c r="I1867" s="288"/>
    </row>
    <row r="1868" spans="1:9" x14ac:dyDescent="0.25">
      <c r="A1868" s="262">
        <f t="shared" si="94"/>
        <v>1808</v>
      </c>
      <c r="B1868" s="263" t="s">
        <v>4164</v>
      </c>
      <c r="C1868" s="264" t="s">
        <v>513</v>
      </c>
      <c r="D1868" s="268">
        <v>6.7000000000000002E-4</v>
      </c>
      <c r="E1868" s="266">
        <f t="shared" si="93"/>
        <v>146835.82</v>
      </c>
      <c r="F1868" s="267">
        <v>98.38</v>
      </c>
      <c r="G1868" s="288"/>
      <c r="H1868" s="288"/>
      <c r="I1868" s="288"/>
    </row>
    <row r="1869" spans="1:9" x14ac:dyDescent="0.25">
      <c r="A1869" s="262">
        <f t="shared" si="94"/>
        <v>1809</v>
      </c>
      <c r="B1869" s="263" t="s">
        <v>4165</v>
      </c>
      <c r="C1869" s="264" t="s">
        <v>513</v>
      </c>
      <c r="D1869" s="275">
        <v>2.7099999999999997E-4</v>
      </c>
      <c r="E1869" s="266">
        <f t="shared" si="93"/>
        <v>123394.83</v>
      </c>
      <c r="F1869" s="267">
        <v>33.44</v>
      </c>
      <c r="G1869" s="288"/>
      <c r="H1869" s="288"/>
      <c r="I1869" s="288"/>
    </row>
    <row r="1870" spans="1:9" ht="20.399999999999999" x14ac:dyDescent="0.25">
      <c r="A1870" s="262">
        <f t="shared" si="94"/>
        <v>1810</v>
      </c>
      <c r="B1870" s="263" t="s">
        <v>4121</v>
      </c>
      <c r="C1870" s="264" t="s">
        <v>513</v>
      </c>
      <c r="D1870" s="272">
        <v>5.1730000000000005E-4</v>
      </c>
      <c r="E1870" s="266">
        <f t="shared" si="93"/>
        <v>133674.85</v>
      </c>
      <c r="F1870" s="267">
        <v>69.150000000000006</v>
      </c>
      <c r="G1870" s="288"/>
      <c r="H1870" s="288"/>
      <c r="I1870" s="288"/>
    </row>
    <row r="1871" spans="1:9" ht="20.399999999999999" x14ac:dyDescent="0.25">
      <c r="A1871" s="262">
        <f t="shared" si="94"/>
        <v>1811</v>
      </c>
      <c r="B1871" s="263" t="s">
        <v>4122</v>
      </c>
      <c r="C1871" s="264" t="s">
        <v>513</v>
      </c>
      <c r="D1871" s="272">
        <v>9.858E-4</v>
      </c>
      <c r="E1871" s="266">
        <f t="shared" si="93"/>
        <v>133678.23000000001</v>
      </c>
      <c r="F1871" s="267">
        <v>131.78</v>
      </c>
      <c r="G1871" s="288"/>
      <c r="H1871" s="288"/>
      <c r="I1871" s="288"/>
    </row>
    <row r="1872" spans="1:9" ht="20.399999999999999" x14ac:dyDescent="0.25">
      <c r="A1872" s="262">
        <f t="shared" si="94"/>
        <v>1812</v>
      </c>
      <c r="B1872" s="263" t="s">
        <v>4166</v>
      </c>
      <c r="C1872" s="264" t="s">
        <v>513</v>
      </c>
      <c r="D1872" s="271">
        <v>1E-3</v>
      </c>
      <c r="E1872" s="266">
        <f t="shared" si="93"/>
        <v>54070</v>
      </c>
      <c r="F1872" s="267">
        <v>54.07</v>
      </c>
      <c r="G1872" s="288"/>
      <c r="H1872" s="288"/>
      <c r="I1872" s="288"/>
    </row>
    <row r="1873" spans="1:9" x14ac:dyDescent="0.25">
      <c r="A1873" s="262">
        <f t="shared" si="94"/>
        <v>1813</v>
      </c>
      <c r="B1873" s="263" t="s">
        <v>4124</v>
      </c>
      <c r="C1873" s="264" t="s">
        <v>4125</v>
      </c>
      <c r="D1873" s="273">
        <v>0.04</v>
      </c>
      <c r="E1873" s="266">
        <f t="shared" si="93"/>
        <v>51415</v>
      </c>
      <c r="F1873" s="266">
        <v>2056.6</v>
      </c>
      <c r="G1873" s="288"/>
      <c r="H1873" s="288"/>
      <c r="I1873" s="288"/>
    </row>
    <row r="1874" spans="1:9" x14ac:dyDescent="0.25">
      <c r="A1874" s="262">
        <f t="shared" si="94"/>
        <v>1814</v>
      </c>
      <c r="B1874" s="263" t="s">
        <v>4167</v>
      </c>
      <c r="C1874" s="264" t="s">
        <v>4125</v>
      </c>
      <c r="D1874" s="271">
        <v>3.2000000000000001E-2</v>
      </c>
      <c r="E1874" s="266">
        <f t="shared" si="93"/>
        <v>31395</v>
      </c>
      <c r="F1874" s="266">
        <v>1004.64</v>
      </c>
      <c r="G1874" s="288"/>
      <c r="H1874" s="288"/>
      <c r="I1874" s="288"/>
    </row>
    <row r="1875" spans="1:9" x14ac:dyDescent="0.25">
      <c r="A1875" s="262">
        <f t="shared" si="94"/>
        <v>1815</v>
      </c>
      <c r="B1875" s="263" t="s">
        <v>4126</v>
      </c>
      <c r="C1875" s="264" t="s">
        <v>340</v>
      </c>
      <c r="D1875" s="271">
        <v>0.67600000000000005</v>
      </c>
      <c r="E1875" s="266">
        <f t="shared" si="93"/>
        <v>240.61</v>
      </c>
      <c r="F1875" s="267">
        <v>162.65</v>
      </c>
      <c r="G1875" s="288"/>
      <c r="H1875" s="288"/>
      <c r="I1875" s="288"/>
    </row>
    <row r="1876" spans="1:9" x14ac:dyDescent="0.25">
      <c r="A1876" s="262">
        <f t="shared" si="94"/>
        <v>1816</v>
      </c>
      <c r="B1876" s="263" t="s">
        <v>1455</v>
      </c>
      <c r="C1876" s="264" t="s">
        <v>340</v>
      </c>
      <c r="D1876" s="273">
        <v>0.08</v>
      </c>
      <c r="E1876" s="266">
        <f t="shared" si="93"/>
        <v>210.13</v>
      </c>
      <c r="F1876" s="267">
        <v>16.809999999999999</v>
      </c>
      <c r="G1876" s="288"/>
      <c r="H1876" s="288"/>
      <c r="I1876" s="288"/>
    </row>
    <row r="1877" spans="1:9" x14ac:dyDescent="0.25">
      <c r="A1877" s="262">
        <f t="shared" si="94"/>
        <v>1817</v>
      </c>
      <c r="B1877" s="263" t="s">
        <v>4168</v>
      </c>
      <c r="C1877" s="264" t="s">
        <v>340</v>
      </c>
      <c r="D1877" s="272">
        <v>7.2601999999999996E-3</v>
      </c>
      <c r="E1877" s="266">
        <f t="shared" si="93"/>
        <v>55.09</v>
      </c>
      <c r="F1877" s="267">
        <v>0.4</v>
      </c>
      <c r="G1877" s="288"/>
      <c r="H1877" s="288"/>
      <c r="I1877" s="288"/>
    </row>
    <row r="1878" spans="1:9" x14ac:dyDescent="0.25">
      <c r="A1878" s="262">
        <f t="shared" si="94"/>
        <v>1818</v>
      </c>
      <c r="B1878" s="263" t="s">
        <v>4169</v>
      </c>
      <c r="C1878" s="264" t="s">
        <v>326</v>
      </c>
      <c r="D1878" s="268">
        <v>1.0840000000000001E-2</v>
      </c>
      <c r="E1878" s="266">
        <f t="shared" si="93"/>
        <v>5460.33</v>
      </c>
      <c r="F1878" s="267">
        <v>59.19</v>
      </c>
      <c r="G1878" s="288"/>
      <c r="H1878" s="288"/>
      <c r="I1878" s="288"/>
    </row>
    <row r="1879" spans="1:9" x14ac:dyDescent="0.25">
      <c r="A1879" s="262">
        <f t="shared" si="94"/>
        <v>1819</v>
      </c>
      <c r="B1879" s="263" t="s">
        <v>4170</v>
      </c>
      <c r="C1879" s="264" t="s">
        <v>326</v>
      </c>
      <c r="D1879" s="275">
        <v>9.3800000000000003E-4</v>
      </c>
      <c r="E1879" s="266">
        <f t="shared" si="93"/>
        <v>4424.3100000000004</v>
      </c>
      <c r="F1879" s="267">
        <v>4.1500000000000004</v>
      </c>
      <c r="G1879" s="288"/>
      <c r="H1879" s="288"/>
      <c r="I1879" s="288"/>
    </row>
    <row r="1880" spans="1:9" x14ac:dyDescent="0.25">
      <c r="A1880" s="262">
        <f t="shared" si="94"/>
        <v>1820</v>
      </c>
      <c r="B1880" s="263" t="s">
        <v>4171</v>
      </c>
      <c r="C1880" s="264" t="s">
        <v>340</v>
      </c>
      <c r="D1880" s="272">
        <v>1.2815999999999999E-3</v>
      </c>
      <c r="E1880" s="266">
        <f t="shared" si="93"/>
        <v>85.83</v>
      </c>
      <c r="F1880" s="267">
        <v>0.11</v>
      </c>
      <c r="G1880" s="288"/>
      <c r="H1880" s="288"/>
      <c r="I1880" s="288"/>
    </row>
    <row r="1881" spans="1:9" x14ac:dyDescent="0.25">
      <c r="A1881" s="262">
        <f t="shared" si="94"/>
        <v>1821</v>
      </c>
      <c r="B1881" s="263" t="s">
        <v>4182</v>
      </c>
      <c r="C1881" s="264" t="s">
        <v>513</v>
      </c>
      <c r="D1881" s="268">
        <v>1.0499999999999999E-3</v>
      </c>
      <c r="E1881" s="266">
        <f t="shared" si="93"/>
        <v>80961.899999999994</v>
      </c>
      <c r="F1881" s="267">
        <v>85.01</v>
      </c>
      <c r="G1881" s="288"/>
      <c r="H1881" s="288"/>
      <c r="I1881" s="288"/>
    </row>
    <row r="1882" spans="1:9" x14ac:dyDescent="0.25">
      <c r="A1882" s="262">
        <f t="shared" si="94"/>
        <v>1822</v>
      </c>
      <c r="B1882" s="263" t="s">
        <v>3086</v>
      </c>
      <c r="C1882" s="264" t="s">
        <v>513</v>
      </c>
      <c r="D1882" s="275">
        <v>1.3176E-2</v>
      </c>
      <c r="E1882" s="266">
        <f t="shared" si="93"/>
        <v>100100.18</v>
      </c>
      <c r="F1882" s="266">
        <v>1318.92</v>
      </c>
      <c r="G1882" s="288"/>
      <c r="H1882" s="288"/>
      <c r="I1882" s="288"/>
    </row>
    <row r="1883" spans="1:9" ht="20.399999999999999" x14ac:dyDescent="0.25">
      <c r="A1883" s="262">
        <f t="shared" si="94"/>
        <v>1823</v>
      </c>
      <c r="B1883" s="263" t="s">
        <v>4131</v>
      </c>
      <c r="C1883" s="264" t="s">
        <v>169</v>
      </c>
      <c r="D1883" s="271">
        <v>0.48799999999999999</v>
      </c>
      <c r="E1883" s="266">
        <f t="shared" si="93"/>
        <v>85.18</v>
      </c>
      <c r="F1883" s="267">
        <v>41.57</v>
      </c>
      <c r="G1883" s="288"/>
      <c r="H1883" s="288"/>
      <c r="I1883" s="288"/>
    </row>
    <row r="1884" spans="1:9" ht="30.6" x14ac:dyDescent="0.25">
      <c r="A1884" s="262">
        <f t="shared" si="94"/>
        <v>1824</v>
      </c>
      <c r="B1884" s="263" t="s">
        <v>4172</v>
      </c>
      <c r="C1884" s="264" t="s">
        <v>470</v>
      </c>
      <c r="D1884" s="273">
        <v>1.32</v>
      </c>
      <c r="E1884" s="266">
        <f t="shared" si="93"/>
        <v>848.67</v>
      </c>
      <c r="F1884" s="266">
        <v>1120.24</v>
      </c>
      <c r="G1884" s="288"/>
      <c r="H1884" s="288"/>
      <c r="I1884" s="288"/>
    </row>
    <row r="1885" spans="1:9" ht="30.6" x14ac:dyDescent="0.25">
      <c r="A1885" s="262">
        <f t="shared" si="94"/>
        <v>1825</v>
      </c>
      <c r="B1885" s="263" t="s">
        <v>4008</v>
      </c>
      <c r="C1885" s="264" t="s">
        <v>470</v>
      </c>
      <c r="D1885" s="265">
        <v>67</v>
      </c>
      <c r="E1885" s="266">
        <f t="shared" si="93"/>
        <v>424.7</v>
      </c>
      <c r="F1885" s="266">
        <v>28454.9</v>
      </c>
      <c r="G1885" s="288"/>
      <c r="H1885" s="288"/>
      <c r="I1885" s="288"/>
    </row>
    <row r="1886" spans="1:9" ht="30.6" x14ac:dyDescent="0.25">
      <c r="A1886" s="262">
        <f t="shared" si="94"/>
        <v>1826</v>
      </c>
      <c r="B1886" s="263" t="s">
        <v>3995</v>
      </c>
      <c r="C1886" s="264" t="s">
        <v>470</v>
      </c>
      <c r="D1886" s="265">
        <v>2</v>
      </c>
      <c r="E1886" s="266">
        <f t="shared" ref="E1886:E1898" si="95">F1886/D1886</f>
        <v>178.72</v>
      </c>
      <c r="F1886" s="267">
        <v>357.44</v>
      </c>
      <c r="G1886" s="288"/>
      <c r="H1886" s="288"/>
      <c r="I1886" s="288"/>
    </row>
    <row r="1887" spans="1:9" ht="30.6" x14ac:dyDescent="0.25">
      <c r="A1887" s="262">
        <f t="shared" ref="A1887:A1898" si="96">A1886+1</f>
        <v>1827</v>
      </c>
      <c r="B1887" s="263" t="s">
        <v>3998</v>
      </c>
      <c r="C1887" s="264" t="s">
        <v>470</v>
      </c>
      <c r="D1887" s="265">
        <v>7</v>
      </c>
      <c r="E1887" s="266">
        <f t="shared" si="95"/>
        <v>231.69</v>
      </c>
      <c r="F1887" s="266">
        <v>1621.83</v>
      </c>
      <c r="G1887" s="288"/>
      <c r="H1887" s="288"/>
      <c r="I1887" s="288"/>
    </row>
    <row r="1888" spans="1:9" ht="30.6" x14ac:dyDescent="0.25">
      <c r="A1888" s="262">
        <f t="shared" si="96"/>
        <v>1828</v>
      </c>
      <c r="B1888" s="263" t="s">
        <v>4002</v>
      </c>
      <c r="C1888" s="264" t="s">
        <v>470</v>
      </c>
      <c r="D1888" s="265">
        <v>3</v>
      </c>
      <c r="E1888" s="266">
        <f t="shared" si="95"/>
        <v>360.45</v>
      </c>
      <c r="F1888" s="266">
        <v>1081.3499999999999</v>
      </c>
      <c r="G1888" s="288"/>
      <c r="H1888" s="288"/>
      <c r="I1888" s="288"/>
    </row>
    <row r="1889" spans="1:9" ht="20.399999999999999" x14ac:dyDescent="0.25">
      <c r="A1889" s="262">
        <f t="shared" si="96"/>
        <v>1829</v>
      </c>
      <c r="B1889" s="263" t="s">
        <v>553</v>
      </c>
      <c r="C1889" s="264" t="s">
        <v>470</v>
      </c>
      <c r="D1889" s="265">
        <v>6</v>
      </c>
      <c r="E1889" s="266">
        <f t="shared" si="95"/>
        <v>286.56</v>
      </c>
      <c r="F1889" s="266">
        <v>1719.36</v>
      </c>
      <c r="G1889" s="288"/>
      <c r="H1889" s="288"/>
      <c r="I1889" s="288"/>
    </row>
    <row r="1890" spans="1:9" ht="20.399999999999999" x14ac:dyDescent="0.25">
      <c r="A1890" s="262">
        <f t="shared" si="96"/>
        <v>1830</v>
      </c>
      <c r="B1890" s="263" t="s">
        <v>557</v>
      </c>
      <c r="C1890" s="264" t="s">
        <v>470</v>
      </c>
      <c r="D1890" s="265">
        <v>17</v>
      </c>
      <c r="E1890" s="266">
        <f t="shared" si="95"/>
        <v>365.37</v>
      </c>
      <c r="F1890" s="266">
        <v>6211.29</v>
      </c>
      <c r="G1890" s="288"/>
      <c r="H1890" s="288"/>
      <c r="I1890" s="288"/>
    </row>
    <row r="1891" spans="1:9" ht="30.6" x14ac:dyDescent="0.25">
      <c r="A1891" s="262">
        <f t="shared" si="96"/>
        <v>1831</v>
      </c>
      <c r="B1891" s="263" t="s">
        <v>378</v>
      </c>
      <c r="C1891" s="264" t="s">
        <v>120</v>
      </c>
      <c r="D1891" s="265">
        <v>2</v>
      </c>
      <c r="E1891" s="266">
        <f t="shared" si="95"/>
        <v>16595.759999999998</v>
      </c>
      <c r="F1891" s="266">
        <v>33191.519999999997</v>
      </c>
      <c r="G1891" s="288"/>
      <c r="H1891" s="288"/>
      <c r="I1891" s="288"/>
    </row>
    <row r="1892" spans="1:9" ht="20.399999999999999" x14ac:dyDescent="0.25">
      <c r="A1892" s="262">
        <f t="shared" si="96"/>
        <v>1832</v>
      </c>
      <c r="B1892" s="263" t="s">
        <v>371</v>
      </c>
      <c r="C1892" s="264" t="s">
        <v>372</v>
      </c>
      <c r="D1892" s="265">
        <v>8</v>
      </c>
      <c r="E1892" s="266">
        <f t="shared" si="95"/>
        <v>1072.44</v>
      </c>
      <c r="F1892" s="266">
        <v>8579.52</v>
      </c>
      <c r="G1892" s="288"/>
      <c r="H1892" s="288"/>
      <c r="I1892" s="288"/>
    </row>
    <row r="1893" spans="1:9" ht="20.399999999999999" x14ac:dyDescent="0.25">
      <c r="A1893" s="262">
        <f t="shared" si="96"/>
        <v>1833</v>
      </c>
      <c r="B1893" s="263" t="s">
        <v>499</v>
      </c>
      <c r="C1893" s="264" t="s">
        <v>470</v>
      </c>
      <c r="D1893" s="265">
        <v>67</v>
      </c>
      <c r="E1893" s="266">
        <f t="shared" si="95"/>
        <v>910.64</v>
      </c>
      <c r="F1893" s="266">
        <v>61012.88</v>
      </c>
      <c r="G1893" s="288"/>
      <c r="H1893" s="288"/>
      <c r="I1893" s="288"/>
    </row>
    <row r="1894" spans="1:9" ht="30.6" x14ac:dyDescent="0.25">
      <c r="A1894" s="262">
        <f t="shared" si="96"/>
        <v>1834</v>
      </c>
      <c r="B1894" s="263" t="s">
        <v>4012</v>
      </c>
      <c r="C1894" s="264" t="s">
        <v>470</v>
      </c>
      <c r="D1894" s="265">
        <v>7</v>
      </c>
      <c r="E1894" s="266">
        <f t="shared" si="95"/>
        <v>644.54999999999995</v>
      </c>
      <c r="F1894" s="266">
        <v>4511.8500000000004</v>
      </c>
      <c r="G1894" s="288"/>
      <c r="H1894" s="288"/>
      <c r="I1894" s="288"/>
    </row>
    <row r="1895" spans="1:9" x14ac:dyDescent="0.25">
      <c r="A1895" s="262">
        <f t="shared" si="96"/>
        <v>1835</v>
      </c>
      <c r="B1895" s="263" t="s">
        <v>4174</v>
      </c>
      <c r="C1895" s="264" t="s">
        <v>513</v>
      </c>
      <c r="D1895" s="272">
        <v>4.0999999999999997E-6</v>
      </c>
      <c r="E1895" s="266">
        <f t="shared" si="95"/>
        <v>43902.44</v>
      </c>
      <c r="F1895" s="267">
        <v>0.18</v>
      </c>
      <c r="G1895" s="288"/>
      <c r="H1895" s="288"/>
      <c r="I1895" s="288"/>
    </row>
    <row r="1896" spans="1:9" x14ac:dyDescent="0.25">
      <c r="A1896" s="262">
        <f t="shared" si="96"/>
        <v>1836</v>
      </c>
      <c r="B1896" s="263" t="s">
        <v>4136</v>
      </c>
      <c r="C1896" s="264" t="s">
        <v>513</v>
      </c>
      <c r="D1896" s="270">
        <v>6.6E-3</v>
      </c>
      <c r="E1896" s="266">
        <f t="shared" si="95"/>
        <v>94292.42</v>
      </c>
      <c r="F1896" s="267">
        <v>622.33000000000004</v>
      </c>
      <c r="G1896" s="288"/>
      <c r="H1896" s="288"/>
      <c r="I1896" s="288"/>
    </row>
    <row r="1897" spans="1:9" x14ac:dyDescent="0.25">
      <c r="A1897" s="262">
        <f t="shared" si="96"/>
        <v>1837</v>
      </c>
      <c r="B1897" s="263" t="s">
        <v>4176</v>
      </c>
      <c r="C1897" s="264" t="s">
        <v>340</v>
      </c>
      <c r="D1897" s="275">
        <v>2.9904E-2</v>
      </c>
      <c r="E1897" s="266">
        <f t="shared" si="95"/>
        <v>97.98</v>
      </c>
      <c r="F1897" s="267">
        <v>2.93</v>
      </c>
      <c r="G1897" s="288"/>
      <c r="H1897" s="288"/>
      <c r="I1897" s="288"/>
    </row>
    <row r="1898" spans="1:9" x14ac:dyDescent="0.25">
      <c r="A1898" s="262">
        <f t="shared" si="96"/>
        <v>1838</v>
      </c>
      <c r="B1898" s="263" t="s">
        <v>1381</v>
      </c>
      <c r="C1898" s="264" t="s">
        <v>513</v>
      </c>
      <c r="D1898" s="268">
        <v>5.2500000000000003E-3</v>
      </c>
      <c r="E1898" s="266">
        <f t="shared" si="95"/>
        <v>679220.95</v>
      </c>
      <c r="F1898" s="266">
        <v>3565.91</v>
      </c>
      <c r="G1898" s="288"/>
      <c r="H1898" s="288"/>
      <c r="I1898" s="288"/>
    </row>
    <row r="1899" spans="1:9" ht="12.75" customHeight="1" x14ac:dyDescent="0.25">
      <c r="A1899" s="291" t="s">
        <v>4140</v>
      </c>
      <c r="B1899" s="276"/>
      <c r="C1899" s="276"/>
      <c r="D1899" s="276"/>
      <c r="E1899" s="276"/>
      <c r="F1899" s="276"/>
      <c r="G1899" s="288"/>
      <c r="H1899" s="288"/>
      <c r="I1899" s="288"/>
    </row>
    <row r="1900" spans="1:9" x14ac:dyDescent="0.25">
      <c r="A1900" s="262">
        <f>A1898+1</f>
        <v>1839</v>
      </c>
      <c r="B1900" s="263" t="s">
        <v>398</v>
      </c>
      <c r="C1900" s="264" t="s">
        <v>120</v>
      </c>
      <c r="D1900" s="265">
        <v>4</v>
      </c>
      <c r="E1900" s="266"/>
      <c r="F1900" s="274"/>
      <c r="G1900" s="288"/>
      <c r="H1900" s="288"/>
      <c r="I1900" s="288"/>
    </row>
    <row r="1901" spans="1:9" x14ac:dyDescent="0.25">
      <c r="A1901" s="262">
        <f t="shared" ref="A1901:A1908" si="97">A1900+1</f>
        <v>1840</v>
      </c>
      <c r="B1901" s="263" t="s">
        <v>3910</v>
      </c>
      <c r="C1901" s="264" t="s">
        <v>120</v>
      </c>
      <c r="D1901" s="265">
        <v>1</v>
      </c>
      <c r="E1901" s="266"/>
      <c r="F1901" s="274"/>
      <c r="G1901" s="288"/>
      <c r="H1901" s="288"/>
      <c r="I1901" s="288"/>
    </row>
    <row r="1902" spans="1:9" x14ac:dyDescent="0.25">
      <c r="A1902" s="262">
        <f t="shared" si="97"/>
        <v>1841</v>
      </c>
      <c r="B1902" s="263" t="s">
        <v>3900</v>
      </c>
      <c r="C1902" s="264" t="s">
        <v>120</v>
      </c>
      <c r="D1902" s="265">
        <v>1</v>
      </c>
      <c r="E1902" s="266"/>
      <c r="F1902" s="274"/>
      <c r="G1902" s="288"/>
      <c r="H1902" s="288"/>
      <c r="I1902" s="288"/>
    </row>
    <row r="1903" spans="1:9" x14ac:dyDescent="0.25">
      <c r="A1903" s="262">
        <f t="shared" si="97"/>
        <v>1842</v>
      </c>
      <c r="B1903" s="263" t="s">
        <v>3907</v>
      </c>
      <c r="C1903" s="264" t="s">
        <v>120</v>
      </c>
      <c r="D1903" s="265">
        <v>2</v>
      </c>
      <c r="E1903" s="266"/>
      <c r="F1903" s="274"/>
      <c r="G1903" s="288"/>
      <c r="H1903" s="288"/>
      <c r="I1903" s="288"/>
    </row>
    <row r="1904" spans="1:9" x14ac:dyDescent="0.25">
      <c r="A1904" s="262">
        <f t="shared" si="97"/>
        <v>1843</v>
      </c>
      <c r="B1904" s="263" t="s">
        <v>3904</v>
      </c>
      <c r="C1904" s="264" t="s">
        <v>120</v>
      </c>
      <c r="D1904" s="265">
        <v>1</v>
      </c>
      <c r="E1904" s="266"/>
      <c r="F1904" s="274"/>
      <c r="G1904" s="288"/>
      <c r="H1904" s="288"/>
      <c r="I1904" s="288"/>
    </row>
    <row r="1905" spans="1:9" x14ac:dyDescent="0.25">
      <c r="A1905" s="262">
        <f t="shared" si="97"/>
        <v>1844</v>
      </c>
      <c r="B1905" s="263" t="s">
        <v>3991</v>
      </c>
      <c r="C1905" s="264" t="s">
        <v>120</v>
      </c>
      <c r="D1905" s="265">
        <v>4</v>
      </c>
      <c r="E1905" s="266"/>
      <c r="F1905" s="274"/>
      <c r="G1905" s="288"/>
      <c r="H1905" s="288"/>
      <c r="I1905" s="288"/>
    </row>
    <row r="1906" spans="1:9" x14ac:dyDescent="0.25">
      <c r="A1906" s="262">
        <f t="shared" si="97"/>
        <v>1845</v>
      </c>
      <c r="B1906" s="263" t="s">
        <v>393</v>
      </c>
      <c r="C1906" s="264" t="s">
        <v>120</v>
      </c>
      <c r="D1906" s="265">
        <v>2</v>
      </c>
      <c r="E1906" s="266"/>
      <c r="F1906" s="274"/>
      <c r="G1906" s="288"/>
      <c r="H1906" s="288"/>
      <c r="I1906" s="288"/>
    </row>
    <row r="1907" spans="1:9" x14ac:dyDescent="0.25">
      <c r="A1907" s="262">
        <f t="shared" si="97"/>
        <v>1846</v>
      </c>
      <c r="B1907" s="263" t="s">
        <v>388</v>
      </c>
      <c r="C1907" s="264" t="s">
        <v>120</v>
      </c>
      <c r="D1907" s="265">
        <v>6</v>
      </c>
      <c r="E1907" s="266"/>
      <c r="F1907" s="274"/>
      <c r="G1907" s="288"/>
      <c r="H1907" s="288"/>
      <c r="I1907" s="288"/>
    </row>
    <row r="1908" spans="1:9" x14ac:dyDescent="0.25">
      <c r="A1908" s="262">
        <f t="shared" si="97"/>
        <v>1847</v>
      </c>
      <c r="B1908" s="263" t="s">
        <v>3902</v>
      </c>
      <c r="C1908" s="264" t="s">
        <v>120</v>
      </c>
      <c r="D1908" s="265">
        <v>1</v>
      </c>
      <c r="E1908" s="266"/>
      <c r="F1908" s="274"/>
      <c r="G1908" s="288"/>
      <c r="H1908" s="288"/>
      <c r="I1908" s="288"/>
    </row>
    <row r="1909" spans="1:9" x14ac:dyDescent="0.25">
      <c r="F1909" s="294"/>
    </row>
  </sheetData>
  <autoFilter ref="A17:Y1908" xr:uid="{00000000-0001-0000-0100-000000000000}"/>
  <mergeCells count="13">
    <mergeCell ref="G2:I2"/>
    <mergeCell ref="A8:I8"/>
    <mergeCell ref="A9:I9"/>
    <mergeCell ref="A15:A16"/>
    <mergeCell ref="B15:B16"/>
    <mergeCell ref="C15:C16"/>
    <mergeCell ref="D15:D16"/>
    <mergeCell ref="E15:F15"/>
    <mergeCell ref="G15:H15"/>
    <mergeCell ref="I15:I16"/>
    <mergeCell ref="A3:I3"/>
    <mergeCell ref="A6:I6"/>
    <mergeCell ref="A4:I4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A8356F-C87D-493B-BB08-12024FB39D29}">
            <xm:f>VLOOKUP(B15,'\\mos022\Московский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G15:G16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1ABC3-4A9F-44F7-8D76-FF554A64460A}">
  <sheetPr>
    <pageSetUpPr fitToPage="1"/>
  </sheetPr>
  <dimension ref="A1:EE34"/>
  <sheetViews>
    <sheetView zoomScale="80" zoomScaleNormal="80" workbookViewId="0">
      <selection activeCell="X30" sqref="X30"/>
    </sheetView>
  </sheetViews>
  <sheetFormatPr defaultColWidth="9.109375" defaultRowHeight="12.75" customHeight="1" outlineLevelRow="1" x14ac:dyDescent="0.25"/>
  <cols>
    <col min="1" max="1" width="5.88671875" style="1" customWidth="1"/>
    <col min="2" max="2" width="18.33203125" style="1" customWidth="1"/>
    <col min="3" max="3" width="42.44140625" style="1" customWidth="1"/>
    <col min="4" max="4" width="17.109375" style="1" customWidth="1"/>
    <col min="5" max="12" width="17.109375" style="1" hidden="1" customWidth="1"/>
    <col min="13" max="14" width="13.5546875" style="1" customWidth="1"/>
    <col min="15" max="17" width="14.109375" style="1" customWidth="1"/>
    <col min="18" max="18" width="18.88671875" style="1" customWidth="1"/>
    <col min="19" max="19" width="10.44140625" style="1" customWidth="1"/>
    <col min="20" max="21" width="14.109375" style="1" customWidth="1"/>
    <col min="22" max="24" width="16" style="1" customWidth="1"/>
    <col min="25" max="120" width="396" style="237" hidden="1" customWidth="1"/>
    <col min="121" max="122" width="34.33203125" style="237" hidden="1" customWidth="1"/>
    <col min="123" max="123" width="396" style="237" hidden="1" customWidth="1"/>
    <col min="124" max="125" width="59.5546875" style="237" hidden="1" customWidth="1"/>
    <col min="126" max="129" width="65" style="237" hidden="1" customWidth="1"/>
    <col min="130" max="131" width="59.5546875" style="237" hidden="1" customWidth="1"/>
    <col min="132" max="135" width="65" style="237" hidden="1" customWidth="1"/>
    <col min="136" max="16384" width="9.109375" style="1"/>
  </cols>
  <sheetData>
    <row r="1" spans="1:123" customFormat="1" ht="15" x14ac:dyDescent="0.25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123" customFormat="1" ht="13.5" customHeight="1" outlineLevel="1" x14ac:dyDescent="0.25">
      <c r="A2" s="423" t="s">
        <v>4041</v>
      </c>
      <c r="B2" s="423"/>
      <c r="C2" s="423"/>
      <c r="D2" s="423"/>
      <c r="E2" s="423"/>
      <c r="F2" s="423"/>
      <c r="G2" s="423"/>
      <c r="H2" s="423"/>
      <c r="I2" s="423"/>
      <c r="J2" s="423"/>
      <c r="K2" s="423"/>
      <c r="L2" s="423"/>
      <c r="M2" s="423"/>
      <c r="N2" s="423"/>
      <c r="O2" s="423"/>
      <c r="P2" s="423"/>
      <c r="Q2" s="423"/>
      <c r="R2" s="423"/>
      <c r="S2" s="423"/>
      <c r="T2" s="423"/>
      <c r="U2" s="423"/>
      <c r="V2" s="423"/>
      <c r="W2" s="423"/>
      <c r="X2" s="423"/>
      <c r="Y2" s="213" t="s">
        <v>4041</v>
      </c>
      <c r="Z2" s="213" t="s">
        <v>4042</v>
      </c>
      <c r="AA2" s="213" t="s">
        <v>4042</v>
      </c>
      <c r="AB2" s="213" t="s">
        <v>4042</v>
      </c>
      <c r="AC2" s="213" t="s">
        <v>4042</v>
      </c>
      <c r="AD2" s="213" t="s">
        <v>4042</v>
      </c>
      <c r="AE2" s="213" t="s">
        <v>4042</v>
      </c>
      <c r="AF2" s="213" t="s">
        <v>4042</v>
      </c>
      <c r="AG2" s="213" t="s">
        <v>4042</v>
      </c>
      <c r="AH2" s="213" t="s">
        <v>4042</v>
      </c>
      <c r="AI2" s="213" t="s">
        <v>4042</v>
      </c>
      <c r="AJ2" s="213" t="s">
        <v>4042</v>
      </c>
      <c r="AK2" s="213" t="s">
        <v>4042</v>
      </c>
      <c r="AL2" s="213" t="s">
        <v>4042</v>
      </c>
      <c r="AM2" s="213" t="s">
        <v>4042</v>
      </c>
      <c r="AN2" s="213" t="s">
        <v>4042</v>
      </c>
      <c r="AO2" s="213" t="s">
        <v>4042</v>
      </c>
      <c r="AP2" s="213" t="s">
        <v>4042</v>
      </c>
      <c r="AQ2" s="213" t="s">
        <v>4042</v>
      </c>
      <c r="AR2" s="213" t="s">
        <v>4042</v>
      </c>
      <c r="AS2" s="213" t="s">
        <v>4042</v>
      </c>
      <c r="AT2" s="213" t="s">
        <v>4042</v>
      </c>
      <c r="AU2" s="213" t="s">
        <v>4042</v>
      </c>
      <c r="AV2" s="213" t="s">
        <v>4042</v>
      </c>
    </row>
    <row r="3" spans="1:123" customFormat="1" ht="13.5" customHeight="1" outlineLevel="1" x14ac:dyDescent="0.25">
      <c r="A3" s="423" t="s">
        <v>4043</v>
      </c>
      <c r="B3" s="423"/>
      <c r="C3" s="423"/>
      <c r="D3" s="423"/>
      <c r="E3" s="423"/>
      <c r="F3" s="423"/>
      <c r="G3" s="423"/>
      <c r="H3" s="423"/>
      <c r="I3" s="423"/>
      <c r="J3" s="423"/>
      <c r="K3" s="423"/>
      <c r="L3" s="423"/>
      <c r="M3" s="423"/>
      <c r="N3" s="423"/>
      <c r="O3" s="423"/>
      <c r="P3" s="423"/>
      <c r="Q3" s="423"/>
      <c r="R3" s="423"/>
      <c r="S3" s="423"/>
      <c r="T3" s="423"/>
      <c r="U3" s="423"/>
      <c r="V3" s="423"/>
      <c r="W3" s="423"/>
      <c r="X3" s="423"/>
      <c r="AW3" s="213" t="s">
        <v>4043</v>
      </c>
      <c r="AX3" s="213" t="s">
        <v>4042</v>
      </c>
      <c r="AY3" s="213" t="s">
        <v>4042</v>
      </c>
      <c r="AZ3" s="213" t="s">
        <v>4042</v>
      </c>
      <c r="BA3" s="213" t="s">
        <v>4042</v>
      </c>
      <c r="BB3" s="213" t="s">
        <v>4042</v>
      </c>
      <c r="BC3" s="213" t="s">
        <v>4042</v>
      </c>
      <c r="BD3" s="213" t="s">
        <v>4042</v>
      </c>
      <c r="BE3" s="213" t="s">
        <v>4042</v>
      </c>
      <c r="BF3" s="213" t="s">
        <v>4042</v>
      </c>
      <c r="BG3" s="213" t="s">
        <v>4042</v>
      </c>
      <c r="BH3" s="213" t="s">
        <v>4042</v>
      </c>
      <c r="BI3" s="213" t="s">
        <v>4042</v>
      </c>
      <c r="BJ3" s="213" t="s">
        <v>4042</v>
      </c>
      <c r="BK3" s="213" t="s">
        <v>4042</v>
      </c>
      <c r="BL3" s="213" t="s">
        <v>4042</v>
      </c>
      <c r="BM3" s="213" t="s">
        <v>4042</v>
      </c>
      <c r="BN3" s="213" t="s">
        <v>4042</v>
      </c>
      <c r="BO3" s="213" t="s">
        <v>4042</v>
      </c>
      <c r="BP3" s="213" t="s">
        <v>4042</v>
      </c>
      <c r="BQ3" s="213" t="s">
        <v>4042</v>
      </c>
      <c r="BR3" s="213" t="s">
        <v>4042</v>
      </c>
      <c r="BS3" s="213" t="s">
        <v>4042</v>
      </c>
      <c r="BT3" s="213" t="s">
        <v>4042</v>
      </c>
    </row>
    <row r="4" spans="1:123" customFormat="1" ht="18" customHeight="1" outlineLevel="1" x14ac:dyDescent="0.25">
      <c r="A4" s="214"/>
      <c r="B4" s="215"/>
      <c r="C4" s="215"/>
      <c r="D4" s="215"/>
      <c r="E4" s="215"/>
      <c r="F4" s="215"/>
      <c r="G4" s="215"/>
      <c r="H4" s="215"/>
      <c r="I4" s="215"/>
      <c r="J4" s="216"/>
      <c r="K4" s="216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2"/>
      <c r="X4" s="212"/>
    </row>
    <row r="5" spans="1:123" customFormat="1" ht="18" customHeight="1" outlineLevel="1" x14ac:dyDescent="0.3">
      <c r="A5" s="424" t="s">
        <v>4044</v>
      </c>
      <c r="B5" s="424"/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BU5" s="217" t="s">
        <v>4044</v>
      </c>
      <c r="BV5" s="217" t="s">
        <v>4042</v>
      </c>
      <c r="BW5" s="217" t="s">
        <v>4042</v>
      </c>
      <c r="BX5" s="217" t="s">
        <v>4042</v>
      </c>
      <c r="BY5" s="217" t="s">
        <v>4042</v>
      </c>
      <c r="BZ5" s="217" t="s">
        <v>4042</v>
      </c>
      <c r="CA5" s="217" t="s">
        <v>4042</v>
      </c>
      <c r="CB5" s="217" t="s">
        <v>4042</v>
      </c>
      <c r="CC5" s="217" t="s">
        <v>4042</v>
      </c>
      <c r="CD5" s="217" t="s">
        <v>4042</v>
      </c>
      <c r="CE5" s="217" t="s">
        <v>4042</v>
      </c>
      <c r="CF5" s="217" t="s">
        <v>4042</v>
      </c>
      <c r="CG5" s="217" t="s">
        <v>4042</v>
      </c>
      <c r="CH5" s="217" t="s">
        <v>4042</v>
      </c>
      <c r="CI5" s="217" t="s">
        <v>4042</v>
      </c>
      <c r="CJ5" s="217" t="s">
        <v>4042</v>
      </c>
      <c r="CK5" s="217" t="s">
        <v>4042</v>
      </c>
      <c r="CL5" s="217" t="s">
        <v>4042</v>
      </c>
      <c r="CM5" s="217" t="s">
        <v>4042</v>
      </c>
      <c r="CN5" s="217" t="s">
        <v>4042</v>
      </c>
      <c r="CO5" s="217" t="s">
        <v>4042</v>
      </c>
      <c r="CP5" s="217" t="s">
        <v>4042</v>
      </c>
      <c r="CQ5" s="217" t="s">
        <v>4042</v>
      </c>
      <c r="CR5" s="217" t="s">
        <v>4042</v>
      </c>
    </row>
    <row r="6" spans="1:123" customFormat="1" ht="15" customHeight="1" outlineLevel="1" x14ac:dyDescent="0.25">
      <c r="A6" s="425" t="s">
        <v>4045</v>
      </c>
      <c r="B6" s="425"/>
      <c r="C6" s="425"/>
      <c r="D6" s="425"/>
      <c r="E6" s="425"/>
      <c r="F6" s="425"/>
      <c r="G6" s="425"/>
      <c r="H6" s="425"/>
      <c r="I6" s="425"/>
      <c r="J6" s="425"/>
      <c r="K6" s="425"/>
      <c r="L6" s="425"/>
      <c r="M6" s="425"/>
      <c r="N6" s="425"/>
      <c r="O6" s="425"/>
      <c r="P6" s="425"/>
      <c r="Q6" s="425"/>
      <c r="R6" s="425"/>
      <c r="S6" s="425"/>
      <c r="T6" s="425"/>
      <c r="U6" s="425"/>
      <c r="V6" s="425"/>
      <c r="W6" s="425"/>
      <c r="X6" s="425"/>
      <c r="CS6" s="218" t="s">
        <v>4045</v>
      </c>
      <c r="CT6" s="218" t="s">
        <v>4042</v>
      </c>
      <c r="CU6" s="218" t="s">
        <v>4042</v>
      </c>
      <c r="CV6" s="218" t="s">
        <v>4042</v>
      </c>
      <c r="CW6" s="218" t="s">
        <v>4042</v>
      </c>
      <c r="CX6" s="218" t="s">
        <v>4042</v>
      </c>
      <c r="CY6" s="218" t="s">
        <v>4042</v>
      </c>
      <c r="CZ6" s="218" t="s">
        <v>4042</v>
      </c>
      <c r="DA6" s="218" t="s">
        <v>4042</v>
      </c>
      <c r="DB6" s="218" t="s">
        <v>4042</v>
      </c>
      <c r="DC6" s="218" t="s">
        <v>4042</v>
      </c>
      <c r="DD6" s="218" t="s">
        <v>4042</v>
      </c>
      <c r="DE6" s="218" t="s">
        <v>4042</v>
      </c>
      <c r="DF6" s="218" t="s">
        <v>4042</v>
      </c>
      <c r="DG6" s="218" t="s">
        <v>4042</v>
      </c>
      <c r="DH6" s="218" t="s">
        <v>4042</v>
      </c>
      <c r="DI6" s="218" t="s">
        <v>4042</v>
      </c>
      <c r="DJ6" s="218" t="s">
        <v>4042</v>
      </c>
      <c r="DK6" s="218" t="s">
        <v>4042</v>
      </c>
      <c r="DL6" s="218" t="s">
        <v>4042</v>
      </c>
      <c r="DM6" s="218" t="s">
        <v>4042</v>
      </c>
      <c r="DN6" s="218" t="s">
        <v>4042</v>
      </c>
      <c r="DO6" s="218" t="s">
        <v>4042</v>
      </c>
      <c r="DP6" s="218" t="s">
        <v>4042</v>
      </c>
    </row>
    <row r="7" spans="1:123" customFormat="1" ht="15" outlineLevel="1" x14ac:dyDescent="0.25">
      <c r="B7" s="214"/>
      <c r="C7" s="219"/>
      <c r="D7" s="219"/>
      <c r="E7" s="219"/>
      <c r="F7" s="219"/>
      <c r="G7" s="219"/>
      <c r="H7" s="219"/>
      <c r="I7" s="219"/>
      <c r="J7" s="219"/>
      <c r="K7" s="425"/>
      <c r="L7" s="425"/>
      <c r="M7" s="219"/>
      <c r="N7" s="219"/>
      <c r="O7" s="219"/>
      <c r="P7" s="219"/>
      <c r="Q7" s="219"/>
      <c r="R7" s="219"/>
      <c r="S7" s="219"/>
      <c r="T7" s="219"/>
      <c r="U7" s="219"/>
      <c r="V7" s="219"/>
      <c r="W7" s="219"/>
      <c r="X7" s="219"/>
      <c r="DQ7" s="218" t="s">
        <v>4042</v>
      </c>
      <c r="DR7" s="218" t="s">
        <v>4042</v>
      </c>
    </row>
    <row r="8" spans="1:123" customFormat="1" ht="18" customHeight="1" x14ac:dyDescent="0.25">
      <c r="A8" s="422" t="s">
        <v>4046</v>
      </c>
      <c r="B8" s="422"/>
      <c r="C8" s="422"/>
      <c r="D8" s="422"/>
      <c r="E8" s="422"/>
      <c r="F8" s="422"/>
      <c r="G8" s="422"/>
      <c r="H8" s="422"/>
      <c r="I8" s="422"/>
      <c r="J8" s="422"/>
      <c r="K8" s="422"/>
      <c r="L8" s="422"/>
      <c r="M8" s="422"/>
      <c r="N8" s="422"/>
      <c r="O8" s="422"/>
      <c r="P8" s="422"/>
      <c r="Q8" s="422"/>
      <c r="R8" s="422"/>
      <c r="S8" s="422"/>
      <c r="T8" s="422"/>
      <c r="U8" s="422"/>
      <c r="V8" s="422"/>
      <c r="W8" s="422"/>
      <c r="X8" s="422"/>
    </row>
    <row r="9" spans="1:123" customFormat="1" ht="23.25" customHeight="1" x14ac:dyDescent="0.25">
      <c r="A9" s="414" t="s">
        <v>4047</v>
      </c>
      <c r="B9" s="414" t="s">
        <v>4048</v>
      </c>
      <c r="C9" s="418" t="s">
        <v>4049</v>
      </c>
      <c r="D9" s="421" t="s">
        <v>4050</v>
      </c>
      <c r="E9" s="421"/>
      <c r="F9" s="421"/>
      <c r="G9" s="421"/>
      <c r="H9" s="421"/>
      <c r="I9" s="421"/>
      <c r="J9" s="421"/>
      <c r="K9" s="421"/>
      <c r="L9" s="421"/>
      <c r="M9" s="421" t="s">
        <v>4051</v>
      </c>
      <c r="N9" s="421"/>
      <c r="O9" s="414" t="s">
        <v>4052</v>
      </c>
      <c r="P9" s="414" t="s">
        <v>4053</v>
      </c>
      <c r="Q9" s="414" t="s">
        <v>4054</v>
      </c>
      <c r="R9" s="414" t="s">
        <v>4055</v>
      </c>
      <c r="S9" s="414" t="s">
        <v>4056</v>
      </c>
      <c r="T9" s="414" t="s">
        <v>4057</v>
      </c>
      <c r="U9" s="414" t="s">
        <v>4058</v>
      </c>
      <c r="V9" s="414" t="s">
        <v>4059</v>
      </c>
      <c r="W9" s="414" t="s">
        <v>4060</v>
      </c>
      <c r="X9" s="414" t="s">
        <v>41</v>
      </c>
    </row>
    <row r="10" spans="1:123" customFormat="1" ht="25.5" customHeight="1" x14ac:dyDescent="0.25">
      <c r="A10" s="414"/>
      <c r="B10" s="414"/>
      <c r="C10" s="420"/>
      <c r="D10" s="414" t="s">
        <v>4061</v>
      </c>
      <c r="E10" s="415" t="s">
        <v>4062</v>
      </c>
      <c r="F10" s="416"/>
      <c r="G10" s="416"/>
      <c r="H10" s="416"/>
      <c r="I10" s="417"/>
      <c r="J10" s="418" t="s">
        <v>408</v>
      </c>
      <c r="K10" s="414" t="s">
        <v>4063</v>
      </c>
      <c r="L10" s="414"/>
      <c r="M10" s="414" t="s">
        <v>4064</v>
      </c>
      <c r="N10" s="414" t="s">
        <v>4065</v>
      </c>
      <c r="O10" s="414"/>
      <c r="P10" s="414"/>
      <c r="Q10" s="414"/>
      <c r="R10" s="414"/>
      <c r="S10" s="414"/>
      <c r="T10" s="414"/>
      <c r="U10" s="414"/>
      <c r="V10" s="414"/>
      <c r="W10" s="414"/>
      <c r="X10" s="414"/>
    </row>
    <row r="11" spans="1:123" customFormat="1" ht="19.5" customHeight="1" x14ac:dyDescent="0.25">
      <c r="A11" s="414"/>
      <c r="B11" s="414"/>
      <c r="C11" s="419"/>
      <c r="D11" s="414"/>
      <c r="E11" s="220" t="s">
        <v>4066</v>
      </c>
      <c r="F11" s="220" t="s">
        <v>4067</v>
      </c>
      <c r="G11" s="220" t="s">
        <v>4068</v>
      </c>
      <c r="H11" s="220" t="s">
        <v>4069</v>
      </c>
      <c r="I11" s="220" t="s">
        <v>4070</v>
      </c>
      <c r="J11" s="419"/>
      <c r="K11" s="220" t="s">
        <v>4069</v>
      </c>
      <c r="L11" s="220" t="s">
        <v>408</v>
      </c>
      <c r="M11" s="414"/>
      <c r="N11" s="414"/>
      <c r="O11" s="414"/>
      <c r="P11" s="414"/>
      <c r="Q11" s="414"/>
      <c r="R11" s="414"/>
      <c r="S11" s="414"/>
      <c r="T11" s="414"/>
      <c r="U11" s="414"/>
      <c r="V11" s="414"/>
      <c r="W11" s="414"/>
      <c r="X11" s="414"/>
    </row>
    <row r="12" spans="1:123" customFormat="1" ht="18" customHeight="1" x14ac:dyDescent="0.25">
      <c r="A12" s="220">
        <v>1</v>
      </c>
      <c r="B12" s="220">
        <v>2</v>
      </c>
      <c r="C12" s="220">
        <v>3</v>
      </c>
      <c r="D12" s="220">
        <v>4</v>
      </c>
      <c r="E12" s="220">
        <v>5</v>
      </c>
      <c r="F12" s="220">
        <v>6</v>
      </c>
      <c r="G12" s="220">
        <v>7</v>
      </c>
      <c r="H12" s="220">
        <v>8</v>
      </c>
      <c r="I12" s="220">
        <v>9</v>
      </c>
      <c r="J12" s="220">
        <v>10</v>
      </c>
      <c r="K12" s="220">
        <v>11</v>
      </c>
      <c r="L12" s="220">
        <v>12</v>
      </c>
      <c r="M12" s="220">
        <v>13</v>
      </c>
      <c r="N12" s="220">
        <v>14</v>
      </c>
      <c r="O12" s="220">
        <v>15</v>
      </c>
      <c r="P12" s="220">
        <v>16</v>
      </c>
      <c r="Q12" s="220">
        <v>17</v>
      </c>
      <c r="R12" s="220">
        <v>18</v>
      </c>
      <c r="S12" s="220">
        <v>19</v>
      </c>
      <c r="T12" s="220">
        <v>20</v>
      </c>
      <c r="U12" s="220">
        <v>21</v>
      </c>
      <c r="V12" s="220">
        <v>22</v>
      </c>
      <c r="W12" s="220">
        <v>23</v>
      </c>
      <c r="X12" s="220">
        <v>24</v>
      </c>
    </row>
    <row r="13" spans="1:123" s="221" customFormat="1" ht="13.2" x14ac:dyDescent="0.25">
      <c r="A13" s="411" t="s">
        <v>4071</v>
      </c>
      <c r="B13" s="412"/>
      <c r="C13" s="412"/>
      <c r="D13" s="412"/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3"/>
      <c r="DS13" s="222" t="s">
        <v>4071</v>
      </c>
    </row>
    <row r="14" spans="1:123" s="221" customFormat="1" ht="45.6" x14ac:dyDescent="0.25">
      <c r="A14" s="223" t="s">
        <v>112</v>
      </c>
      <c r="B14" s="224" t="s">
        <v>4072</v>
      </c>
      <c r="C14" s="224" t="s">
        <v>114</v>
      </c>
      <c r="D14" s="225">
        <v>2278651.84</v>
      </c>
      <c r="E14" s="225">
        <v>212166.87</v>
      </c>
      <c r="F14" s="225">
        <v>11330.56</v>
      </c>
      <c r="G14" s="225">
        <v>4201.1499999999996</v>
      </c>
      <c r="H14" s="225">
        <v>2055154.41</v>
      </c>
      <c r="I14" s="226" t="s">
        <v>4073</v>
      </c>
      <c r="J14" s="226"/>
      <c r="K14" s="226"/>
      <c r="L14" s="226"/>
      <c r="M14" s="227">
        <v>414.99</v>
      </c>
      <c r="N14" s="227">
        <v>5.96</v>
      </c>
      <c r="O14" s="225">
        <v>216368.02</v>
      </c>
      <c r="P14" s="225">
        <v>255384.48</v>
      </c>
      <c r="Q14" s="225">
        <v>152078.62</v>
      </c>
      <c r="R14" s="225">
        <v>2686114.94</v>
      </c>
      <c r="S14" s="228" t="s">
        <v>4074</v>
      </c>
      <c r="T14" s="225">
        <v>285573.67</v>
      </c>
      <c r="U14" s="226"/>
      <c r="V14" s="225">
        <v>2971688.61</v>
      </c>
      <c r="W14" s="225">
        <f>V14*0.2</f>
        <v>594337.72</v>
      </c>
      <c r="X14" s="225">
        <f>V14+W14</f>
        <v>3566026.33</v>
      </c>
      <c r="DS14" s="222"/>
    </row>
    <row r="15" spans="1:123" s="221" customFormat="1" ht="45.6" x14ac:dyDescent="0.25">
      <c r="A15" s="223" t="s">
        <v>122</v>
      </c>
      <c r="B15" s="224" t="s">
        <v>4075</v>
      </c>
      <c r="C15" s="224" t="s">
        <v>4076</v>
      </c>
      <c r="D15" s="225">
        <v>842060.41</v>
      </c>
      <c r="E15" s="225">
        <v>208387.67</v>
      </c>
      <c r="F15" s="225">
        <v>11270.57</v>
      </c>
      <c r="G15" s="225">
        <v>3264.36</v>
      </c>
      <c r="H15" s="225">
        <v>622402.17000000004</v>
      </c>
      <c r="I15" s="226" t="s">
        <v>4073</v>
      </c>
      <c r="J15" s="225">
        <v>301682.08</v>
      </c>
      <c r="K15" s="226"/>
      <c r="L15" s="226"/>
      <c r="M15" s="227">
        <v>401.99</v>
      </c>
      <c r="N15" s="227">
        <v>4.72</v>
      </c>
      <c r="O15" s="225">
        <v>211652.03</v>
      </c>
      <c r="P15" s="225">
        <v>243050.26</v>
      </c>
      <c r="Q15" s="225">
        <v>142985.42000000001</v>
      </c>
      <c r="R15" s="225">
        <v>1529778.17</v>
      </c>
      <c r="S15" s="228" t="s">
        <v>4074</v>
      </c>
      <c r="T15" s="225">
        <v>139615.21</v>
      </c>
      <c r="U15" s="226"/>
      <c r="V15" s="225">
        <v>1669393.38</v>
      </c>
      <c r="W15" s="225">
        <f t="shared" ref="W15:W28" si="0">V15*0.2</f>
        <v>333878.68</v>
      </c>
      <c r="X15" s="225">
        <f t="shared" ref="X15:X28" si="1">V15+W15</f>
        <v>2003272.06</v>
      </c>
      <c r="DS15" s="222"/>
    </row>
    <row r="16" spans="1:123" s="221" customFormat="1" ht="45.6" x14ac:dyDescent="0.25">
      <c r="A16" s="223" t="s">
        <v>126</v>
      </c>
      <c r="B16" s="224" t="s">
        <v>4077</v>
      </c>
      <c r="C16" s="224" t="s">
        <v>4076</v>
      </c>
      <c r="D16" s="225">
        <v>8803482.3699999992</v>
      </c>
      <c r="E16" s="225">
        <v>2210118.52</v>
      </c>
      <c r="F16" s="225">
        <v>133918.56</v>
      </c>
      <c r="G16" s="225">
        <v>48463.360000000001</v>
      </c>
      <c r="H16" s="225">
        <v>6459445.29</v>
      </c>
      <c r="I16" s="226" t="s">
        <v>4073</v>
      </c>
      <c r="J16" s="225">
        <v>875982.59</v>
      </c>
      <c r="K16" s="226"/>
      <c r="L16" s="226"/>
      <c r="M16" s="225">
        <v>4215.97</v>
      </c>
      <c r="N16" s="227">
        <v>69.8</v>
      </c>
      <c r="O16" s="225">
        <v>2258581.88</v>
      </c>
      <c r="P16" s="225">
        <v>2611461.7999999998</v>
      </c>
      <c r="Q16" s="225">
        <v>1550987.5</v>
      </c>
      <c r="R16" s="225">
        <v>13841914.26</v>
      </c>
      <c r="S16" s="228" t="s">
        <v>4074</v>
      </c>
      <c r="T16" s="225">
        <v>1404749.39</v>
      </c>
      <c r="U16" s="226"/>
      <c r="V16" s="225">
        <v>15246663.65</v>
      </c>
      <c r="W16" s="225">
        <f t="shared" si="0"/>
        <v>3049332.73</v>
      </c>
      <c r="X16" s="225">
        <f t="shared" si="1"/>
        <v>18295996.379999999</v>
      </c>
      <c r="DS16" s="222"/>
    </row>
    <row r="17" spans="1:129" s="221" customFormat="1" ht="45.6" x14ac:dyDescent="0.25">
      <c r="A17" s="223" t="s">
        <v>130</v>
      </c>
      <c r="B17" s="224" t="s">
        <v>4078</v>
      </c>
      <c r="C17" s="224" t="s">
        <v>4079</v>
      </c>
      <c r="D17" s="225">
        <v>635979.54</v>
      </c>
      <c r="E17" s="225">
        <v>184407.07</v>
      </c>
      <c r="F17" s="225">
        <v>16308.89</v>
      </c>
      <c r="G17" s="225">
        <v>6195.09</v>
      </c>
      <c r="H17" s="225">
        <v>435263.58</v>
      </c>
      <c r="I17" s="226" t="s">
        <v>4073</v>
      </c>
      <c r="J17" s="225">
        <v>231234.99</v>
      </c>
      <c r="K17" s="226"/>
      <c r="L17" s="226"/>
      <c r="M17" s="227">
        <v>350.16</v>
      </c>
      <c r="N17" s="227">
        <v>9.51</v>
      </c>
      <c r="O17" s="225">
        <v>190602.16</v>
      </c>
      <c r="P17" s="225">
        <v>212148.17</v>
      </c>
      <c r="Q17" s="225">
        <v>123005.49</v>
      </c>
      <c r="R17" s="225">
        <v>1202368.19</v>
      </c>
      <c r="S17" s="228" t="s">
        <v>4074</v>
      </c>
      <c r="T17" s="225">
        <v>110182.84</v>
      </c>
      <c r="U17" s="226"/>
      <c r="V17" s="225">
        <v>1312551.03</v>
      </c>
      <c r="W17" s="225">
        <f t="shared" si="0"/>
        <v>262510.21000000002</v>
      </c>
      <c r="X17" s="225">
        <f t="shared" si="1"/>
        <v>1575061.24</v>
      </c>
      <c r="DS17" s="222"/>
    </row>
    <row r="18" spans="1:129" s="221" customFormat="1" ht="45.6" x14ac:dyDescent="0.25">
      <c r="A18" s="223" t="s">
        <v>134</v>
      </c>
      <c r="B18" s="224" t="s">
        <v>4080</v>
      </c>
      <c r="C18" s="224" t="s">
        <v>4076</v>
      </c>
      <c r="D18" s="225">
        <v>1457034.28</v>
      </c>
      <c r="E18" s="225">
        <v>315099.45</v>
      </c>
      <c r="F18" s="225">
        <v>17777.57</v>
      </c>
      <c r="G18" s="225">
        <v>6111.4</v>
      </c>
      <c r="H18" s="225">
        <v>1124157.26</v>
      </c>
      <c r="I18" s="226" t="s">
        <v>4073</v>
      </c>
      <c r="J18" s="225">
        <v>184115.05</v>
      </c>
      <c r="K18" s="226"/>
      <c r="L18" s="226"/>
      <c r="M18" s="227">
        <v>606.27</v>
      </c>
      <c r="N18" s="227">
        <v>8.8000000000000007</v>
      </c>
      <c r="O18" s="225">
        <v>321210.84999999998</v>
      </c>
      <c r="P18" s="225">
        <v>375334.21</v>
      </c>
      <c r="Q18" s="225">
        <v>223674.86</v>
      </c>
      <c r="R18" s="225">
        <v>2240158.4</v>
      </c>
      <c r="S18" s="228" t="s">
        <v>4074</v>
      </c>
      <c r="T18" s="225">
        <v>224111.2</v>
      </c>
      <c r="U18" s="226"/>
      <c r="V18" s="225">
        <v>2464269.6</v>
      </c>
      <c r="W18" s="225">
        <f t="shared" si="0"/>
        <v>492853.92</v>
      </c>
      <c r="X18" s="225">
        <f t="shared" si="1"/>
        <v>2957123.52</v>
      </c>
      <c r="DS18" s="222"/>
    </row>
    <row r="19" spans="1:129" s="221" customFormat="1" ht="45.6" x14ac:dyDescent="0.25">
      <c r="A19" s="223" t="s">
        <v>137</v>
      </c>
      <c r="B19" s="224" t="s">
        <v>4081</v>
      </c>
      <c r="C19" s="224" t="s">
        <v>4082</v>
      </c>
      <c r="D19" s="225">
        <v>656822.14</v>
      </c>
      <c r="E19" s="225">
        <v>118192.68</v>
      </c>
      <c r="F19" s="225">
        <v>6397.45</v>
      </c>
      <c r="G19" s="225">
        <v>2206.0500000000002</v>
      </c>
      <c r="H19" s="225">
        <v>532232.01</v>
      </c>
      <c r="I19" s="226" t="s">
        <v>4073</v>
      </c>
      <c r="J19" s="225">
        <v>25120.69</v>
      </c>
      <c r="K19" s="226"/>
      <c r="L19" s="226"/>
      <c r="M19" s="227">
        <v>229.01</v>
      </c>
      <c r="N19" s="227">
        <v>3.13</v>
      </c>
      <c r="O19" s="225">
        <v>120398.73</v>
      </c>
      <c r="P19" s="225">
        <v>135828.22</v>
      </c>
      <c r="Q19" s="225">
        <v>80618.100000000006</v>
      </c>
      <c r="R19" s="225">
        <v>898389.15</v>
      </c>
      <c r="S19" s="228" t="s">
        <v>4074</v>
      </c>
      <c r="T19" s="225">
        <v>93594.95</v>
      </c>
      <c r="U19" s="226"/>
      <c r="V19" s="225">
        <v>991984.1</v>
      </c>
      <c r="W19" s="225">
        <f t="shared" si="0"/>
        <v>198396.82</v>
      </c>
      <c r="X19" s="225">
        <f t="shared" si="1"/>
        <v>1190380.92</v>
      </c>
      <c r="DS19" s="222"/>
    </row>
    <row r="20" spans="1:129" s="221" customFormat="1" ht="45.6" x14ac:dyDescent="0.25">
      <c r="A20" s="223" t="s">
        <v>141</v>
      </c>
      <c r="B20" s="224" t="s">
        <v>4083</v>
      </c>
      <c r="C20" s="224" t="s">
        <v>4084</v>
      </c>
      <c r="D20" s="225">
        <v>224757.57</v>
      </c>
      <c r="E20" s="225">
        <v>70932.11</v>
      </c>
      <c r="F20" s="225">
        <v>3449.76</v>
      </c>
      <c r="G20" s="225">
        <v>1010.16</v>
      </c>
      <c r="H20" s="225">
        <v>150375.70000000001</v>
      </c>
      <c r="I20" s="226" t="s">
        <v>4073</v>
      </c>
      <c r="J20" s="226"/>
      <c r="K20" s="226"/>
      <c r="L20" s="226"/>
      <c r="M20" s="227">
        <v>133.29</v>
      </c>
      <c r="N20" s="227">
        <v>1.45</v>
      </c>
      <c r="O20" s="225">
        <v>71942.27</v>
      </c>
      <c r="P20" s="225">
        <v>83922.92</v>
      </c>
      <c r="Q20" s="225">
        <v>49277.13</v>
      </c>
      <c r="R20" s="225">
        <v>357957.62</v>
      </c>
      <c r="S20" s="228" t="s">
        <v>4074</v>
      </c>
      <c r="T20" s="225">
        <v>38056.18</v>
      </c>
      <c r="U20" s="226"/>
      <c r="V20" s="225">
        <v>396013.8</v>
      </c>
      <c r="W20" s="225">
        <f t="shared" si="0"/>
        <v>79202.759999999995</v>
      </c>
      <c r="X20" s="225">
        <f t="shared" si="1"/>
        <v>475216.56</v>
      </c>
      <c r="DS20" s="222"/>
    </row>
    <row r="21" spans="1:129" s="221" customFormat="1" ht="45.6" x14ac:dyDescent="0.25">
      <c r="A21" s="223" t="s">
        <v>144</v>
      </c>
      <c r="B21" s="224" t="s">
        <v>4085</v>
      </c>
      <c r="C21" s="224" t="s">
        <v>114</v>
      </c>
      <c r="D21" s="225">
        <v>2519187.2000000002</v>
      </c>
      <c r="E21" s="225">
        <v>343317.85</v>
      </c>
      <c r="F21" s="225">
        <v>30857.81</v>
      </c>
      <c r="G21" s="225">
        <v>8039.96</v>
      </c>
      <c r="H21" s="225">
        <v>2145011.54</v>
      </c>
      <c r="I21" s="226" t="s">
        <v>4073</v>
      </c>
      <c r="J21" s="226"/>
      <c r="K21" s="226"/>
      <c r="L21" s="226"/>
      <c r="M21" s="227">
        <v>662.62</v>
      </c>
      <c r="N21" s="227">
        <v>11.6</v>
      </c>
      <c r="O21" s="225">
        <v>351357.81</v>
      </c>
      <c r="P21" s="225">
        <v>403626.06</v>
      </c>
      <c r="Q21" s="225">
        <v>236879.19</v>
      </c>
      <c r="R21" s="225">
        <v>3159692.45</v>
      </c>
      <c r="S21" s="228" t="s">
        <v>4074</v>
      </c>
      <c r="T21" s="225">
        <v>335921.95</v>
      </c>
      <c r="U21" s="226"/>
      <c r="V21" s="225">
        <v>3495614.4</v>
      </c>
      <c r="W21" s="225">
        <f t="shared" si="0"/>
        <v>699122.88</v>
      </c>
      <c r="X21" s="225">
        <f t="shared" si="1"/>
        <v>4194737.28</v>
      </c>
      <c r="DS21" s="222"/>
    </row>
    <row r="22" spans="1:129" s="221" customFormat="1" ht="45.6" x14ac:dyDescent="0.25">
      <c r="A22" s="223" t="s">
        <v>147</v>
      </c>
      <c r="B22" s="224" t="s">
        <v>4086</v>
      </c>
      <c r="C22" s="224" t="s">
        <v>4087</v>
      </c>
      <c r="D22" s="225">
        <v>702715.34</v>
      </c>
      <c r="E22" s="225">
        <v>89228.99</v>
      </c>
      <c r="F22" s="225">
        <v>8310.02</v>
      </c>
      <c r="G22" s="225">
        <v>3393.36</v>
      </c>
      <c r="H22" s="225">
        <v>605176.32999999996</v>
      </c>
      <c r="I22" s="226" t="s">
        <v>4073</v>
      </c>
      <c r="J22" s="225">
        <v>4816.1000000000004</v>
      </c>
      <c r="K22" s="226"/>
      <c r="L22" s="226"/>
      <c r="M22" s="227">
        <v>165.64</v>
      </c>
      <c r="N22" s="227">
        <v>4.87</v>
      </c>
      <c r="O22" s="225">
        <v>92622.35</v>
      </c>
      <c r="P22" s="225">
        <v>105403.79</v>
      </c>
      <c r="Q22" s="225">
        <v>61462.19</v>
      </c>
      <c r="R22" s="225">
        <v>874397.42</v>
      </c>
      <c r="S22" s="228" t="s">
        <v>4074</v>
      </c>
      <c r="T22" s="225">
        <v>92593.81</v>
      </c>
      <c r="U22" s="226"/>
      <c r="V22" s="225">
        <v>966991.23</v>
      </c>
      <c r="W22" s="225">
        <f t="shared" si="0"/>
        <v>193398.25</v>
      </c>
      <c r="X22" s="225">
        <f t="shared" si="1"/>
        <v>1160389.48</v>
      </c>
      <c r="DS22" s="222"/>
    </row>
    <row r="23" spans="1:129" s="221" customFormat="1" ht="34.200000000000003" x14ac:dyDescent="0.25">
      <c r="A23" s="223" t="s">
        <v>151</v>
      </c>
      <c r="B23" s="224" t="s">
        <v>4088</v>
      </c>
      <c r="C23" s="224" t="s">
        <v>359</v>
      </c>
      <c r="D23" s="225">
        <v>819169.45</v>
      </c>
      <c r="E23" s="225">
        <v>99997.29</v>
      </c>
      <c r="F23" s="225">
        <v>8454.06</v>
      </c>
      <c r="G23" s="225">
        <v>3720.15</v>
      </c>
      <c r="H23" s="225">
        <v>710718.1</v>
      </c>
      <c r="I23" s="226" t="s">
        <v>4073</v>
      </c>
      <c r="J23" s="226"/>
      <c r="K23" s="226"/>
      <c r="L23" s="226"/>
      <c r="M23" s="227">
        <v>184.22</v>
      </c>
      <c r="N23" s="227">
        <v>5.35</v>
      </c>
      <c r="O23" s="225">
        <v>103717.44</v>
      </c>
      <c r="P23" s="225">
        <v>118088.76</v>
      </c>
      <c r="Q23" s="225">
        <v>68732.740000000005</v>
      </c>
      <c r="R23" s="225">
        <v>1005990.95</v>
      </c>
      <c r="S23" s="228" t="s">
        <v>4074</v>
      </c>
      <c r="T23" s="225">
        <v>106951.67999999999</v>
      </c>
      <c r="U23" s="226"/>
      <c r="V23" s="225">
        <v>1112942.6299999999</v>
      </c>
      <c r="W23" s="225">
        <f t="shared" si="0"/>
        <v>222588.53</v>
      </c>
      <c r="X23" s="225">
        <f t="shared" si="1"/>
        <v>1335531.1599999999</v>
      </c>
      <c r="DS23" s="222"/>
    </row>
    <row r="24" spans="1:129" s="221" customFormat="1" ht="45.6" x14ac:dyDescent="0.25">
      <c r="A24" s="223" t="s">
        <v>154</v>
      </c>
      <c r="B24" s="224" t="s">
        <v>4089</v>
      </c>
      <c r="C24" s="224" t="s">
        <v>359</v>
      </c>
      <c r="D24" s="225">
        <v>2901059.97</v>
      </c>
      <c r="E24" s="225">
        <v>258829.47</v>
      </c>
      <c r="F24" s="225">
        <v>17884.73</v>
      </c>
      <c r="G24" s="225">
        <v>7600.8</v>
      </c>
      <c r="H24" s="225">
        <v>2624345.77</v>
      </c>
      <c r="I24" s="226" t="s">
        <v>4073</v>
      </c>
      <c r="J24" s="225">
        <v>33354.99</v>
      </c>
      <c r="K24" s="226"/>
      <c r="L24" s="226"/>
      <c r="M24" s="227">
        <v>474.84</v>
      </c>
      <c r="N24" s="227">
        <v>11.06</v>
      </c>
      <c r="O24" s="225">
        <v>266430.27</v>
      </c>
      <c r="P24" s="225">
        <v>306516.61</v>
      </c>
      <c r="Q24" s="225">
        <v>179564.99</v>
      </c>
      <c r="R24" s="225">
        <v>3420496.56</v>
      </c>
      <c r="S24" s="228" t="s">
        <v>4074</v>
      </c>
      <c r="T24" s="225">
        <v>361103.79</v>
      </c>
      <c r="U24" s="226"/>
      <c r="V24" s="225">
        <v>3781600.35</v>
      </c>
      <c r="W24" s="225">
        <f t="shared" si="0"/>
        <v>756320.07</v>
      </c>
      <c r="X24" s="225">
        <f t="shared" si="1"/>
        <v>4537920.42</v>
      </c>
      <c r="DS24" s="222"/>
    </row>
    <row r="25" spans="1:129" s="221" customFormat="1" ht="45.6" x14ac:dyDescent="0.25">
      <c r="A25" s="223" t="s">
        <v>158</v>
      </c>
      <c r="B25" s="224" t="s">
        <v>4090</v>
      </c>
      <c r="C25" s="224" t="s">
        <v>4091</v>
      </c>
      <c r="D25" s="225">
        <v>73181854.719999999</v>
      </c>
      <c r="E25" s="225">
        <v>988923.64</v>
      </c>
      <c r="F25" s="225">
        <v>53420.81</v>
      </c>
      <c r="G25" s="225">
        <v>21573.87</v>
      </c>
      <c r="H25" s="225">
        <v>72139510.269999996</v>
      </c>
      <c r="I25" s="226" t="s">
        <v>4073</v>
      </c>
      <c r="J25" s="226"/>
      <c r="K25" s="226"/>
      <c r="L25" s="226"/>
      <c r="M25" s="225">
        <v>1953.7</v>
      </c>
      <c r="N25" s="227">
        <v>30.74</v>
      </c>
      <c r="O25" s="225">
        <v>1010497.51</v>
      </c>
      <c r="P25" s="225">
        <v>1208687.44</v>
      </c>
      <c r="Q25" s="225">
        <v>717467.06</v>
      </c>
      <c r="R25" s="225">
        <v>75108009.219999999</v>
      </c>
      <c r="S25" s="228" t="s">
        <v>4074</v>
      </c>
      <c r="T25" s="225">
        <v>7985089.9800000004</v>
      </c>
      <c r="U25" s="226"/>
      <c r="V25" s="225">
        <v>83093099.200000003</v>
      </c>
      <c r="W25" s="225">
        <f t="shared" si="0"/>
        <v>16618619.84</v>
      </c>
      <c r="X25" s="225">
        <f t="shared" si="1"/>
        <v>99711719.040000007</v>
      </c>
      <c r="DS25" s="222"/>
    </row>
    <row r="26" spans="1:129" s="221" customFormat="1" ht="45.6" x14ac:dyDescent="0.25">
      <c r="A26" s="223" t="s">
        <v>161</v>
      </c>
      <c r="B26" s="224" t="s">
        <v>4092</v>
      </c>
      <c r="C26" s="224" t="s">
        <v>4093</v>
      </c>
      <c r="D26" s="225">
        <v>2339499.84</v>
      </c>
      <c r="E26" s="225">
        <v>273291.57</v>
      </c>
      <c r="F26" s="225">
        <v>18714.48</v>
      </c>
      <c r="G26" s="225">
        <v>9106.8799999999992</v>
      </c>
      <c r="H26" s="225">
        <v>2047493.79</v>
      </c>
      <c r="I26" s="226" t="s">
        <v>4073</v>
      </c>
      <c r="J26" s="226"/>
      <c r="K26" s="226"/>
      <c r="L26" s="226"/>
      <c r="M26" s="227">
        <v>496.78</v>
      </c>
      <c r="N26" s="227">
        <v>13.17</v>
      </c>
      <c r="O26" s="225">
        <v>282398.45</v>
      </c>
      <c r="P26" s="225">
        <v>327021.40000000002</v>
      </c>
      <c r="Q26" s="225">
        <v>193119.71</v>
      </c>
      <c r="R26" s="225">
        <v>2859640.95</v>
      </c>
      <c r="S26" s="228" t="s">
        <v>4074</v>
      </c>
      <c r="T26" s="225">
        <v>304022.03999999998</v>
      </c>
      <c r="U26" s="226"/>
      <c r="V26" s="225">
        <v>3163662.99</v>
      </c>
      <c r="W26" s="225">
        <f t="shared" si="0"/>
        <v>632732.6</v>
      </c>
      <c r="X26" s="225">
        <f t="shared" si="1"/>
        <v>3796395.59</v>
      </c>
      <c r="DS26" s="222"/>
    </row>
    <row r="27" spans="1:129" s="221" customFormat="1" ht="45.6" x14ac:dyDescent="0.25">
      <c r="A27" s="223" t="s">
        <v>166</v>
      </c>
      <c r="B27" s="224" t="s">
        <v>4094</v>
      </c>
      <c r="C27" s="224" t="s">
        <v>4095</v>
      </c>
      <c r="D27" s="225">
        <v>3203224.53</v>
      </c>
      <c r="E27" s="225">
        <v>910764.43</v>
      </c>
      <c r="F27" s="225">
        <v>70448.84</v>
      </c>
      <c r="G27" s="225">
        <v>21835.84</v>
      </c>
      <c r="H27" s="225">
        <v>2222011.2599999998</v>
      </c>
      <c r="I27" s="226" t="s">
        <v>4073</v>
      </c>
      <c r="J27" s="225">
        <v>333276.52</v>
      </c>
      <c r="K27" s="226"/>
      <c r="L27" s="226"/>
      <c r="M27" s="225">
        <v>1745.11</v>
      </c>
      <c r="N27" s="227">
        <v>31.65</v>
      </c>
      <c r="O27" s="225">
        <v>932600.27</v>
      </c>
      <c r="P27" s="225">
        <v>1075834.55</v>
      </c>
      <c r="Q27" s="225">
        <v>633328.22</v>
      </c>
      <c r="R27" s="225">
        <v>5245663.82</v>
      </c>
      <c r="S27" s="228" t="s">
        <v>4074</v>
      </c>
      <c r="T27" s="225">
        <v>532257.56999999995</v>
      </c>
      <c r="U27" s="226"/>
      <c r="V27" s="225">
        <v>5777921.3899999997</v>
      </c>
      <c r="W27" s="225">
        <f t="shared" si="0"/>
        <v>1155584.28</v>
      </c>
      <c r="X27" s="225">
        <f t="shared" si="1"/>
        <v>6933505.6699999999</v>
      </c>
      <c r="DS27" s="222"/>
    </row>
    <row r="28" spans="1:129" s="221" customFormat="1" ht="45.6" x14ac:dyDescent="0.25">
      <c r="A28" s="223" t="s">
        <v>171</v>
      </c>
      <c r="B28" s="224" t="s">
        <v>4096</v>
      </c>
      <c r="C28" s="224" t="s">
        <v>4076</v>
      </c>
      <c r="D28" s="225">
        <v>3372612.19</v>
      </c>
      <c r="E28" s="225">
        <v>993662.49</v>
      </c>
      <c r="F28" s="225">
        <v>98378.71</v>
      </c>
      <c r="G28" s="225">
        <v>16387.21</v>
      </c>
      <c r="H28" s="225">
        <v>2280570.9900000002</v>
      </c>
      <c r="I28" s="226" t="s">
        <v>4073</v>
      </c>
      <c r="J28" s="226"/>
      <c r="K28" s="226"/>
      <c r="L28" s="226"/>
      <c r="M28" s="225">
        <v>1809.51</v>
      </c>
      <c r="N28" s="227">
        <v>23.89</v>
      </c>
      <c r="O28" s="225">
        <v>1010049.7</v>
      </c>
      <c r="P28" s="225">
        <v>1094216.3999999999</v>
      </c>
      <c r="Q28" s="225">
        <v>636451.01</v>
      </c>
      <c r="R28" s="225">
        <v>5103279.5999999996</v>
      </c>
      <c r="S28" s="228" t="s">
        <v>4074</v>
      </c>
      <c r="T28" s="225">
        <v>542553.93999999994</v>
      </c>
      <c r="U28" s="226"/>
      <c r="V28" s="225">
        <v>5645833.54</v>
      </c>
      <c r="W28" s="225">
        <f t="shared" si="0"/>
        <v>1129166.71</v>
      </c>
      <c r="X28" s="225">
        <f t="shared" si="1"/>
        <v>6775000.25</v>
      </c>
      <c r="DS28" s="222"/>
    </row>
    <row r="29" spans="1:129" customFormat="1" ht="13.2" x14ac:dyDescent="0.25">
      <c r="A29" s="233"/>
      <c r="B29" s="234"/>
      <c r="C29" s="229" t="s">
        <v>4097</v>
      </c>
      <c r="D29" s="230">
        <v>103938111.39</v>
      </c>
      <c r="E29" s="230">
        <v>7277320.0999999996</v>
      </c>
      <c r="F29" s="230">
        <v>506922.82</v>
      </c>
      <c r="G29" s="230">
        <v>163109.64000000001</v>
      </c>
      <c r="H29" s="230">
        <v>96153868.469999999</v>
      </c>
      <c r="I29" s="231"/>
      <c r="J29" s="230">
        <v>1989583.01</v>
      </c>
      <c r="K29" s="231"/>
      <c r="L29" s="231"/>
      <c r="M29" s="230">
        <v>13844.09</v>
      </c>
      <c r="N29" s="232">
        <v>235.69</v>
      </c>
      <c r="O29" s="230">
        <v>7440429.7400000002</v>
      </c>
      <c r="P29" s="230">
        <v>8556525.0700000003</v>
      </c>
      <c r="Q29" s="230">
        <v>5049632.2300000004</v>
      </c>
      <c r="R29" s="230">
        <v>119533851.7</v>
      </c>
      <c r="S29" s="231"/>
      <c r="T29" s="230">
        <v>12556378.199999999</v>
      </c>
      <c r="U29" s="231"/>
      <c r="V29" s="230">
        <v>132090229.90000001</v>
      </c>
      <c r="W29" s="231"/>
      <c r="X29" s="230">
        <f>SUM(X14:X28)</f>
        <v>158508275.90000001</v>
      </c>
    </row>
    <row r="31" spans="1:129" customFormat="1" ht="13.2" x14ac:dyDescent="0.25">
      <c r="B31" s="235" t="s">
        <v>4098</v>
      </c>
      <c r="C31" s="408"/>
      <c r="D31" s="408"/>
      <c r="F31" s="236"/>
      <c r="G31" s="236"/>
      <c r="J31" s="409"/>
      <c r="K31" s="409"/>
      <c r="L31" s="409"/>
      <c r="M31" s="409"/>
      <c r="DT31" s="237" t="s">
        <v>4042</v>
      </c>
      <c r="DU31" s="237" t="s">
        <v>4042</v>
      </c>
      <c r="DV31" s="237" t="s">
        <v>4042</v>
      </c>
      <c r="DW31" s="237" t="s">
        <v>4042</v>
      </c>
      <c r="DX31" s="237" t="s">
        <v>4042</v>
      </c>
      <c r="DY31" s="237" t="s">
        <v>4042</v>
      </c>
    </row>
    <row r="32" spans="1:129" customFormat="1" ht="21.75" customHeight="1" x14ac:dyDescent="0.25">
      <c r="B32" s="238"/>
      <c r="C32" s="410" t="s">
        <v>4099</v>
      </c>
      <c r="D32" s="410"/>
      <c r="E32" s="239"/>
      <c r="F32" s="410" t="s">
        <v>4100</v>
      </c>
      <c r="G32" s="410"/>
      <c r="H32" s="240"/>
      <c r="I32" s="239"/>
      <c r="J32" s="410" t="s">
        <v>4101</v>
      </c>
      <c r="K32" s="410"/>
      <c r="L32" s="410"/>
      <c r="M32" s="410"/>
    </row>
    <row r="33" spans="2:135" customFormat="1" ht="13.2" x14ac:dyDescent="0.25">
      <c r="B33" s="235" t="s">
        <v>4102</v>
      </c>
      <c r="C33" s="408"/>
      <c r="D33" s="408"/>
      <c r="F33" s="236"/>
      <c r="G33" s="236"/>
      <c r="J33" s="409"/>
      <c r="K33" s="409"/>
      <c r="L33" s="409"/>
      <c r="M33" s="409"/>
      <c r="DZ33" s="237" t="s">
        <v>4042</v>
      </c>
      <c r="EA33" s="237" t="s">
        <v>4042</v>
      </c>
      <c r="EB33" s="237" t="s">
        <v>4042</v>
      </c>
      <c r="EC33" s="237" t="s">
        <v>4042</v>
      </c>
      <c r="ED33" s="237" t="s">
        <v>4042</v>
      </c>
      <c r="EE33" s="237" t="s">
        <v>4042</v>
      </c>
    </row>
    <row r="34" spans="2:135" customFormat="1" ht="17.25" customHeight="1" x14ac:dyDescent="0.25">
      <c r="B34" s="2"/>
      <c r="C34" s="410" t="s">
        <v>4099</v>
      </c>
      <c r="D34" s="410"/>
      <c r="E34" s="239"/>
      <c r="F34" s="410" t="s">
        <v>4100</v>
      </c>
      <c r="G34" s="410"/>
      <c r="H34" s="240"/>
      <c r="I34" s="239"/>
      <c r="J34" s="410" t="s">
        <v>4101</v>
      </c>
      <c r="K34" s="410"/>
      <c r="L34" s="410"/>
      <c r="M34" s="410"/>
    </row>
  </sheetData>
  <mergeCells count="38">
    <mergeCell ref="A8:X8"/>
    <mergeCell ref="A2:X2"/>
    <mergeCell ref="A3:X3"/>
    <mergeCell ref="A5:X5"/>
    <mergeCell ref="A6:X6"/>
    <mergeCell ref="K7:L7"/>
    <mergeCell ref="A9:A11"/>
    <mergeCell ref="B9:B11"/>
    <mergeCell ref="C9:C11"/>
    <mergeCell ref="D9:L9"/>
    <mergeCell ref="M9:N9"/>
    <mergeCell ref="V9:V11"/>
    <mergeCell ref="W9:W11"/>
    <mergeCell ref="X9:X11"/>
    <mergeCell ref="D10:D11"/>
    <mergeCell ref="E10:I10"/>
    <mergeCell ref="J10:J11"/>
    <mergeCell ref="K10:L10"/>
    <mergeCell ref="M10:M11"/>
    <mergeCell ref="N10:N11"/>
    <mergeCell ref="P9:P11"/>
    <mergeCell ref="Q9:Q11"/>
    <mergeCell ref="R9:R11"/>
    <mergeCell ref="S9:S11"/>
    <mergeCell ref="T9:T11"/>
    <mergeCell ref="U9:U11"/>
    <mergeCell ref="O9:O11"/>
    <mergeCell ref="A13:X13"/>
    <mergeCell ref="C31:D31"/>
    <mergeCell ref="J31:M31"/>
    <mergeCell ref="C32:D32"/>
    <mergeCell ref="F32:G32"/>
    <mergeCell ref="J32:M32"/>
    <mergeCell ref="C33:D33"/>
    <mergeCell ref="J33:M33"/>
    <mergeCell ref="C34:D34"/>
    <mergeCell ref="F34:G34"/>
    <mergeCell ref="J34:M34"/>
  </mergeCells>
  <pageMargins left="0.31496062874794001" right="0.31496062874794001" top="0.78740155696868896" bottom="0.31496062874794001" header="0.19685038924217199" footer="0.19685038924217199"/>
  <pageSetup paperSize="9" fitToHeight="0" orientation="landscape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ИНДИКАТИВ</vt:lpstr>
      <vt:lpstr>форма КП-по сметам </vt:lpstr>
      <vt:lpstr>форма КП ОРИГ</vt:lpstr>
      <vt:lpstr>спецификация</vt:lpstr>
      <vt:lpstr>Сводка затрат_ОВиК_Фосфорит</vt:lpstr>
      <vt:lpstr>ИНДИКАТИВ!Заголовки_для_печати</vt:lpstr>
      <vt:lpstr>'Сводка затрат_ОВиК_Фосфорит'!Заголовки_для_печати</vt:lpstr>
      <vt:lpstr>ИНДИКАТИВ!Область_печати</vt:lpstr>
      <vt:lpstr>'Сводка затрат_ОВиК_Фосфорит'!Область_печати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2012-06-15T03:00:35Z</cp:lastPrinted>
  <dcterms:created xsi:type="dcterms:W3CDTF">2010-07-21T15:31:22Z</dcterms:created>
  <dcterms:modified xsi:type="dcterms:W3CDTF">2025-09-25T06:56:33Z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